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https://anchorpointriskza-my.sharepoint.com/personal/henry_anchorpointrisk_co_za/Documents/Desktop/VS_CODE_REPOSITORY/country-risk-model/"/>
    </mc:Choice>
  </mc:AlternateContent>
  <xr:revisionPtr revIDLastSave="0" documentId="8_{BA3E1978-AD35-4326-A9B5-C42EC2111DD7}" xr6:coauthVersionLast="47" xr6:coauthVersionMax="47" xr10:uidLastSave="{00000000-0000-0000-0000-000000000000}"/>
  <bookViews>
    <workbookView xWindow="38280" yWindow="2355" windowWidth="38640" windowHeight="21120" tabRatio="934" activeTab="13" xr2:uid="{00000000-000D-0000-FFFF-FFFF00000000}"/>
  </bookViews>
  <sheets>
    <sheet name="Home" sheetId="20" r:id="rId1"/>
    <sheet name="High Segment" sheetId="10" r:id="rId2"/>
    <sheet name="Low Segment" sheetId="5" r:id="rId3"/>
    <sheet name="No Data Segment" sheetId="23" r:id="rId4"/>
    <sheet name="HelpSheet" sheetId="21" r:id="rId5"/>
    <sheet name="Standardisation_Parameters" sheetId="17" r:id="rId6"/>
    <sheet name="Buckets" sheetId="16" r:id="rId7"/>
    <sheet name="Low_Raw" sheetId="4" r:id="rId8"/>
    <sheet name="High_Raw" sheetId="22" r:id="rId9"/>
    <sheet name="Nodata_Raw" sheetId="24" r:id="rId10"/>
    <sheet name="Low_Seg2" sheetId="15" r:id="rId11"/>
    <sheet name="High_Seg2" sheetId="18" r:id="rId12"/>
    <sheet name="Country List" sheetId="3" r:id="rId13"/>
    <sheet name="Variable Definitions" sheetId="19"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12" hidden="1">'Country List'!$A$1:$D$160</definedName>
    <definedName name="_xlnm._FilterDatabase" localSheetId="11" hidden="1">High_Seg2!$A$1:$BI$87</definedName>
    <definedName name="_xlnm._FilterDatabase" localSheetId="7" hidden="1">Low_Raw!$N$1:$N$62</definedName>
    <definedName name="_xlnm._FilterDatabase" localSheetId="10" hidden="1">Low_Seg2!$A$1:$AY$88</definedName>
    <definedName name="_xlnm._FilterDatabase" localSheetId="9" hidden="1">Nodata_Raw!$A$1:$H$35</definedName>
    <definedName name="Abs_Balance">[1]Data!$V$1:$V$5000</definedName>
    <definedName name="ABS_PL">[1]Data!$AD$1:$AD$5000</definedName>
    <definedName name="ABS_PL_30">[1]Data!$AG$1:$AG$5000</definedName>
    <definedName name="Asset_Liab">[1]Data!$W$1:$W$5000</definedName>
    <definedName name="ATF">'[2]Lookup - Tables_LM'!$B$8:$B$13</definedName>
    <definedName name="Bal_to_Conf">[1]Data!$D$1:$D$5000</definedName>
    <definedName name="BOS">[3]Notes!$B$34:$C$54</definedName>
    <definedName name="BOS_List">[3]Notes!$B$35:$B$52</definedName>
    <definedName name="CONF">[1]Data!$K$1:$K$5000</definedName>
    <definedName name="Contingent">'[2]Adj Factors'!$B$106:$B$108</definedName>
    <definedName name="Countries">'Country List'!$A$2:$A$160</definedName>
    <definedName name="Cr_Recon">[1]Data!$AB$1:$AB$5000</definedName>
    <definedName name="Data_2" localSheetId="4">'[4]CH6 Data'!$A$1:$P$51</definedName>
    <definedName name="Data_2">'[5]CH6 Data'!$A$1:$P$51</definedName>
    <definedName name="Date">[1]Inputs!$C$3</definedName>
    <definedName name="Debt_2">'[2]Adj Factors'!$D$83:$D$85</definedName>
    <definedName name="Debt_LM">'[2]Adj Factors'!$B$112:$B$114</definedName>
    <definedName name="Dr_Recon">[1]Data!$AA$1:$AA$5000</definedName>
    <definedName name="GDP_1">'[2]Adj Factors'!$B$55:$B$57</definedName>
    <definedName name="GDP_2">'[2]Adj Factors'!$B$60:$B$61</definedName>
    <definedName name="GDP_3">'[2]Adj Factors'!$B$64:$B$66</definedName>
    <definedName name="GDP_5">'[2]Adj Factors'!$B$73:$B$74</definedName>
    <definedName name="GDP_6">'[2]Adj Factors'!$B$77:$B$79</definedName>
    <definedName name="GetChart" localSheetId="4">IF([4]CH7!$B$7=1,INDIRECT("CH7!$B$14"),INDIRECT("CH7!$B$19"))</definedName>
    <definedName name="GetChart">IF([5]CH7!$B$7=1,INDIRECT("CH7!$B$14"),INDIRECT("CH7!$B$19"))</definedName>
    <definedName name="Getdata" localSheetId="4">IF([4]CH7!$E$7="Sales",INDIRECT("Source!$C$26"),IF([6]Example!$B$6="COS",INDIRECT("Source!$C$27"),INDIRECT("Source!$C$28")))</definedName>
    <definedName name="Getdata">IF([5]CH7!$E$7="Sales",INDIRECT("Source!$C$26"),IF([6]Example!$B$6="COS",INDIRECT("Source!$C$27"),INDIRECT("Source!$C$28")))</definedName>
    <definedName name="GetThem">IF(AND('[7]RAG Eg'!$B$6&gt;'[7]RAG Eg'!$B$15,'[7]RAG Eg'!$B$6&lt;'[7]RAG Eg'!$B$16),INDIRECT("'RAG Eg'!$B$17"),IF(AND('[7]RAG Eg'!$B$6&gt;'[7]RAG Eg'!$C$15,'[7]RAG Eg'!$B$6&lt;'[7]RAG Eg'!$C$16),INDIRECT("'RAG Eg'!$C$17"),INDIRECT("'RAG Eg'!$D$17")))</definedName>
    <definedName name="Green_2" localSheetId="4">[4]CH6!$G$24</definedName>
    <definedName name="Green_2">[5]CH6!$G$24</definedName>
    <definedName name="H_Expenses2" localSheetId="4">[4]CH5!#REF!</definedName>
    <definedName name="H_Expenses2">[5]CH5!#REF!</definedName>
    <definedName name="HIGH">'Country List'!$G$2:$G$79</definedName>
    <definedName name="KPI_List" localSheetId="4">[4]Inputs!$J$8:$J$12</definedName>
    <definedName name="KPI_List">[5]Inputs!$J$8:$J$12</definedName>
    <definedName name="KPI_Name" localSheetId="4">[4]Inputs!$J$8:$K$11</definedName>
    <definedName name="KPI_Name">[5]Inputs!$J$8:$K$11</definedName>
    <definedName name="LOW">'Country List'!$F$2:$F$49</definedName>
    <definedName name="Min_2" localSheetId="4">[4]CH6!$F$20</definedName>
    <definedName name="Min_2">[5]CH6!$F$20</definedName>
    <definedName name="No_Recon">[1]Data!$AC$1:$AC$5000</definedName>
    <definedName name="No_SARS">[1]Data!$U$1:$U$5000</definedName>
    <definedName name="Nodata">'Country List'!$H$2:$H$35</definedName>
    <definedName name="Non_submission">[1]Data!$Z$1:$Z$5000</definedName>
    <definedName name="Period" localSheetId="4">[4]Data!$A$1:$A$141</definedName>
    <definedName name="Period">[5]Data!$A$1:$A$141</definedName>
    <definedName name="Period_List" localSheetId="4">[4]Inputs!$H$8:$H$20</definedName>
    <definedName name="Period_List">[5]Inputs!$H$8:$H$20</definedName>
    <definedName name="Period_List2" localSheetId="4">[4]Inputs!$H$9:$H$20</definedName>
    <definedName name="Period_List2">[5]Inputs!$H$9:$H$20</definedName>
    <definedName name="PL_CR">[1]Data!$AE$1:$AE$5000</definedName>
    <definedName name="PL_CR_30">[1]Data!$AH$1:$AH$5000</definedName>
    <definedName name="PL_DR">[1]Data!$AF$1:$AF$5000</definedName>
    <definedName name="PL_DR_30">[1]Data!$AI$1:$AI$5000</definedName>
    <definedName name="Position_Range" localSheetId="4">[4]Inputs!$B$8:$B$15</definedName>
    <definedName name="Position_Range">[5]Inputs!$B$8:$B$15</definedName>
    <definedName name="PRE">'[2]Lookup - Tables_LM'!$B$16:$B$22</definedName>
    <definedName name="_xlnm.Print_Area" localSheetId="4">HelpSheet!$A$1:$B$5</definedName>
    <definedName name="_xlnm.Print_Area" localSheetId="1">'High Segment'!$A$1:$P$194</definedName>
    <definedName name="_xlnm.Print_Area" localSheetId="2">'Low Segment'!$A$1:$O$170</definedName>
    <definedName name="_xlnm.Print_Area" localSheetId="3">'No Data Segment'!$A$1:$S$15</definedName>
    <definedName name="_xlnm.Print_Area" localSheetId="13">'Variable Definitions'!$A$1:$I$45</definedName>
    <definedName name="Prod" localSheetId="4">[4]CH7!$F$28:$F$32</definedName>
    <definedName name="Prod">[5]CH7!$F$28:$F$32</definedName>
    <definedName name="Prod_List" localSheetId="4">[4]Inputs!$F$8:$F$12</definedName>
    <definedName name="Prod_List">[5]Inputs!$F$8:$F$12</definedName>
    <definedName name="Product" localSheetId="4">[4]Data!$B$1:$B$141</definedName>
    <definedName name="Product">[5]Data!$B$1:$B$141</definedName>
    <definedName name="Product_LUP" localSheetId="4">[4]Inputs!$M$9:$P$12</definedName>
    <definedName name="Product_LUP">[5]Inputs!$M$9:$P$12</definedName>
    <definedName name="Red_2" localSheetId="4">[4]CH6!$G$25</definedName>
    <definedName name="Red_2">[5]CH6!$G$25</definedName>
    <definedName name="Sales_Per" localSheetId="4">[4]Data!$C$1:$C$141</definedName>
    <definedName name="Sales_Per">[5]Data!$C$1:$C$141</definedName>
    <definedName name="SAR">[1]Data!$T$1:$T$5000</definedName>
    <definedName name="SAR_Details">[1]Inputs!$E$5:$G$25</definedName>
    <definedName name="SARs">[1]Inputs!$E$6:$E$25</definedName>
    <definedName name="SP_List" localSheetId="4">[4]Inputs!$D$8:$D$14</definedName>
    <definedName name="SP_List">[5]Inputs!$D$8:$D$14</definedName>
    <definedName name="Substantiated">[1]Data!$X$1:$X$5000</definedName>
    <definedName name="Uncleared">[1]Data!$Y$1:$Y$5000</definedName>
    <definedName name="V_Expenses1" localSheetId="4">#REF!</definedName>
    <definedName name="V_Expenses1">#REF!</definedName>
    <definedName name="V_Expenses2" localSheetId="4">#REF!</definedName>
    <definedName name="V_Expenses2">#REF!</definedName>
    <definedName name="V_Sales" localSheetId="4">#REF!</definedName>
    <definedName name="V_Sales">#REF!</definedName>
    <definedName name="WTP">'[2]Lookup - Tables_LM'!$B$25:$B$27</definedName>
    <definedName name="YSD">'[2]Lookup - Tables_LM'!$B$30:$B$36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1" i="5" l="1"/>
  <c r="CA2" i="22"/>
  <c r="B161" i="3"/>
  <c r="C161" i="3" s="1"/>
  <c r="B160" i="3"/>
  <c r="D160" i="3" s="1"/>
  <c r="B159" i="3"/>
  <c r="C159" i="3" s="1"/>
  <c r="B158" i="3"/>
  <c r="D158" i="3" s="1"/>
  <c r="B157" i="3"/>
  <c r="C157" i="3" s="1"/>
  <c r="B156" i="3"/>
  <c r="D156" i="3" s="1"/>
  <c r="B155" i="3"/>
  <c r="C155" i="3" s="1"/>
  <c r="B154" i="3"/>
  <c r="D154" i="3" s="1"/>
  <c r="B153" i="3"/>
  <c r="C153" i="3" s="1"/>
  <c r="B152" i="3"/>
  <c r="D152" i="3" s="1"/>
  <c r="B151" i="3"/>
  <c r="C151" i="3" s="1"/>
  <c r="B150" i="3"/>
  <c r="D150" i="3" s="1"/>
  <c r="B149" i="3"/>
  <c r="C149" i="3" s="1"/>
  <c r="B148" i="3"/>
  <c r="D148" i="3" s="1"/>
  <c r="B147" i="3"/>
  <c r="C147" i="3" s="1"/>
  <c r="B146" i="3"/>
  <c r="D146" i="3" s="1"/>
  <c r="B145" i="3"/>
  <c r="C145" i="3" s="1"/>
  <c r="B144" i="3"/>
  <c r="D144" i="3" s="1"/>
  <c r="B143" i="3"/>
  <c r="C143" i="3" s="1"/>
  <c r="B142" i="3"/>
  <c r="D142" i="3" s="1"/>
  <c r="B141" i="3"/>
  <c r="C141" i="3" s="1"/>
  <c r="B140" i="3"/>
  <c r="D140" i="3" s="1"/>
  <c r="B139" i="3"/>
  <c r="C139" i="3" s="1"/>
  <c r="B138" i="3"/>
  <c r="D138" i="3" s="1"/>
  <c r="B137" i="3"/>
  <c r="C137" i="3" s="1"/>
  <c r="B136" i="3"/>
  <c r="D136" i="3" s="1"/>
  <c r="B135" i="3"/>
  <c r="C135" i="3" s="1"/>
  <c r="B134" i="3"/>
  <c r="D134" i="3" s="1"/>
  <c r="B133" i="3"/>
  <c r="C133" i="3" s="1"/>
  <c r="B132" i="3"/>
  <c r="D132" i="3" s="1"/>
  <c r="B131" i="3"/>
  <c r="C131" i="3" s="1"/>
  <c r="B130" i="3"/>
  <c r="D130" i="3" s="1"/>
  <c r="B129" i="3"/>
  <c r="C129" i="3" s="1"/>
  <c r="B128" i="3"/>
  <c r="D128" i="3" s="1"/>
  <c r="B127" i="3"/>
  <c r="C127" i="3" s="1"/>
  <c r="B126" i="3"/>
  <c r="D126" i="3" s="1"/>
  <c r="B125" i="3"/>
  <c r="C125" i="3" s="1"/>
  <c r="B124" i="3"/>
  <c r="D124" i="3" s="1"/>
  <c r="B123" i="3"/>
  <c r="C123" i="3" s="1"/>
  <c r="B122" i="3"/>
  <c r="D122" i="3" s="1"/>
  <c r="B121" i="3"/>
  <c r="C121" i="3" s="1"/>
  <c r="B120" i="3"/>
  <c r="D120" i="3" s="1"/>
  <c r="B119" i="3"/>
  <c r="C119" i="3" s="1"/>
  <c r="B118" i="3"/>
  <c r="D118" i="3" s="1"/>
  <c r="B117" i="3"/>
  <c r="C117" i="3" s="1"/>
  <c r="B116" i="3"/>
  <c r="D116" i="3" s="1"/>
  <c r="B115" i="3"/>
  <c r="C115" i="3" s="1"/>
  <c r="B114" i="3"/>
  <c r="D114" i="3" s="1"/>
  <c r="B113" i="3"/>
  <c r="C113" i="3" s="1"/>
  <c r="B112" i="3"/>
  <c r="D112" i="3" s="1"/>
  <c r="B111" i="3"/>
  <c r="C111" i="3" s="1"/>
  <c r="B110" i="3"/>
  <c r="D110" i="3" s="1"/>
  <c r="B109" i="3"/>
  <c r="C109" i="3" s="1"/>
  <c r="B108" i="3"/>
  <c r="D108" i="3" s="1"/>
  <c r="B107" i="3"/>
  <c r="C107" i="3" s="1"/>
  <c r="B106" i="3"/>
  <c r="D106" i="3" s="1"/>
  <c r="B105" i="3"/>
  <c r="C105" i="3" s="1"/>
  <c r="B104" i="3"/>
  <c r="D104" i="3" s="1"/>
  <c r="B103" i="3"/>
  <c r="C103" i="3" s="1"/>
  <c r="B102" i="3"/>
  <c r="D102" i="3" s="1"/>
  <c r="B101" i="3"/>
  <c r="C101" i="3" s="1"/>
  <c r="B100" i="3"/>
  <c r="D100" i="3" s="1"/>
  <c r="B99" i="3"/>
  <c r="C99" i="3" s="1"/>
  <c r="B98" i="3"/>
  <c r="C98" i="3" s="1"/>
  <c r="B97" i="3"/>
  <c r="C97" i="3" s="1"/>
  <c r="B96" i="3"/>
  <c r="D96" i="3" s="1"/>
  <c r="B95" i="3"/>
  <c r="C95" i="3" s="1"/>
  <c r="B94" i="3"/>
  <c r="C94" i="3" s="1"/>
  <c r="B93" i="3"/>
  <c r="C93" i="3" s="1"/>
  <c r="B92" i="3"/>
  <c r="D92" i="3" s="1"/>
  <c r="B91" i="3"/>
  <c r="C91" i="3" s="1"/>
  <c r="B90" i="3"/>
  <c r="C90" i="3" s="1"/>
  <c r="B89" i="3"/>
  <c r="C89" i="3" s="1"/>
  <c r="B88" i="3"/>
  <c r="D88" i="3" s="1"/>
  <c r="B87" i="3"/>
  <c r="C87" i="3" s="1"/>
  <c r="B86" i="3"/>
  <c r="D86" i="3" s="1"/>
  <c r="B85" i="3"/>
  <c r="C85" i="3" s="1"/>
  <c r="B84" i="3"/>
  <c r="D84" i="3" s="1"/>
  <c r="B83" i="3"/>
  <c r="C83" i="3" s="1"/>
  <c r="B82" i="3"/>
  <c r="D82" i="3" s="1"/>
  <c r="B81" i="3"/>
  <c r="C81" i="3" s="1"/>
  <c r="B80" i="3"/>
  <c r="D80" i="3" s="1"/>
  <c r="B79" i="3"/>
  <c r="C79" i="3" s="1"/>
  <c r="B78" i="3"/>
  <c r="C78" i="3" s="1"/>
  <c r="B77" i="3"/>
  <c r="C77" i="3" s="1"/>
  <c r="B76" i="3"/>
  <c r="D76" i="3" s="1"/>
  <c r="B75" i="3"/>
  <c r="C75" i="3" s="1"/>
  <c r="B74" i="3"/>
  <c r="C74" i="3" s="1"/>
  <c r="B73" i="3"/>
  <c r="C73" i="3" s="1"/>
  <c r="B72" i="3"/>
  <c r="D72" i="3" s="1"/>
  <c r="B71" i="3"/>
  <c r="C71" i="3" s="1"/>
  <c r="B70" i="3"/>
  <c r="D70" i="3" s="1"/>
  <c r="B69" i="3"/>
  <c r="C69" i="3" s="1"/>
  <c r="B68" i="3"/>
  <c r="D68" i="3" s="1"/>
  <c r="B67" i="3"/>
  <c r="C67" i="3" s="1"/>
  <c r="B66" i="3"/>
  <c r="C66" i="3" s="1"/>
  <c r="B65" i="3"/>
  <c r="C65" i="3" s="1"/>
  <c r="B64" i="3"/>
  <c r="D64" i="3" s="1"/>
  <c r="B63" i="3"/>
  <c r="C63" i="3" s="1"/>
  <c r="B62" i="3"/>
  <c r="C62" i="3" s="1"/>
  <c r="B61" i="3"/>
  <c r="C61" i="3" s="1"/>
  <c r="B60" i="3"/>
  <c r="D60" i="3" s="1"/>
  <c r="B59" i="3"/>
  <c r="C59" i="3" s="1"/>
  <c r="B58" i="3"/>
  <c r="C58" i="3" s="1"/>
  <c r="B57" i="3"/>
  <c r="C57" i="3" s="1"/>
  <c r="B56" i="3"/>
  <c r="D56" i="3" s="1"/>
  <c r="B55" i="3"/>
  <c r="C55" i="3" s="1"/>
  <c r="B54" i="3"/>
  <c r="D54" i="3" s="1"/>
  <c r="B53" i="3"/>
  <c r="C53" i="3" s="1"/>
  <c r="B52" i="3"/>
  <c r="D52" i="3" s="1"/>
  <c r="B51" i="3"/>
  <c r="C51" i="3" s="1"/>
  <c r="B50" i="3"/>
  <c r="C50" i="3" s="1"/>
  <c r="B49" i="3"/>
  <c r="C49" i="3" s="1"/>
  <c r="B48" i="3"/>
  <c r="D48" i="3" s="1"/>
  <c r="B47" i="3"/>
  <c r="C47" i="3" s="1"/>
  <c r="B46" i="3"/>
  <c r="C46" i="3" s="1"/>
  <c r="B45" i="3"/>
  <c r="C45" i="3" s="1"/>
  <c r="B44" i="3"/>
  <c r="D44" i="3" s="1"/>
  <c r="B43" i="3"/>
  <c r="C43" i="3" s="1"/>
  <c r="B42" i="3"/>
  <c r="C42" i="3" s="1"/>
  <c r="B41" i="3"/>
  <c r="C41" i="3" s="1"/>
  <c r="B40" i="3"/>
  <c r="D40" i="3" s="1"/>
  <c r="B39" i="3"/>
  <c r="C39" i="3" s="1"/>
  <c r="B38" i="3"/>
  <c r="D38" i="3" s="1"/>
  <c r="B37" i="3"/>
  <c r="C37" i="3" s="1"/>
  <c r="B36" i="3"/>
  <c r="D36" i="3" s="1"/>
  <c r="B35" i="3"/>
  <c r="C35" i="3" s="1"/>
  <c r="B34" i="3"/>
  <c r="C34" i="3" s="1"/>
  <c r="B33" i="3"/>
  <c r="C33" i="3" s="1"/>
  <c r="B32" i="3"/>
  <c r="D32" i="3" s="1"/>
  <c r="B31" i="3"/>
  <c r="C31" i="3" s="1"/>
  <c r="B30" i="3"/>
  <c r="C30" i="3" s="1"/>
  <c r="B29" i="3"/>
  <c r="C29" i="3" s="1"/>
  <c r="B28" i="3"/>
  <c r="D28" i="3" s="1"/>
  <c r="B27" i="3"/>
  <c r="C27" i="3" s="1"/>
  <c r="B26" i="3"/>
  <c r="C26" i="3" s="1"/>
  <c r="B25" i="3"/>
  <c r="C25" i="3" s="1"/>
  <c r="B24" i="3"/>
  <c r="D24" i="3" s="1"/>
  <c r="B23" i="3"/>
  <c r="C23" i="3" s="1"/>
  <c r="B22" i="3"/>
  <c r="D22" i="3" s="1"/>
  <c r="B21" i="3"/>
  <c r="C21" i="3" s="1"/>
  <c r="B20" i="3"/>
  <c r="D20" i="3" s="1"/>
  <c r="B19" i="3"/>
  <c r="C19" i="3" s="1"/>
  <c r="B18" i="3"/>
  <c r="C18" i="3" s="1"/>
  <c r="B17" i="3"/>
  <c r="C17" i="3" s="1"/>
  <c r="B16" i="3"/>
  <c r="D16" i="3" s="1"/>
  <c r="B15" i="3"/>
  <c r="C15" i="3" s="1"/>
  <c r="B14" i="3"/>
  <c r="C14" i="3" s="1"/>
  <c r="B13" i="3"/>
  <c r="C13" i="3" s="1"/>
  <c r="B12" i="3"/>
  <c r="D12" i="3" s="1"/>
  <c r="B11" i="3"/>
  <c r="C11" i="3" s="1"/>
  <c r="B10" i="3"/>
  <c r="C10" i="3" s="1"/>
  <c r="B9" i="3"/>
  <c r="C9" i="3" s="1"/>
  <c r="B8" i="3"/>
  <c r="D8" i="3" s="1"/>
  <c r="B7" i="3"/>
  <c r="C7" i="3" s="1"/>
  <c r="B6" i="3"/>
  <c r="D6" i="3" s="1"/>
  <c r="B5" i="3"/>
  <c r="C5" i="3" s="1"/>
  <c r="B4" i="3"/>
  <c r="D4" i="3" s="1"/>
  <c r="B3" i="3"/>
  <c r="C3" i="3" s="1"/>
  <c r="B2" i="3"/>
  <c r="C2" i="3" s="1"/>
  <c r="BZ3" i="22"/>
  <c r="CA3" i="22"/>
  <c r="CB3" i="22"/>
  <c r="CC3" i="22"/>
  <c r="CD3" i="22"/>
  <c r="BZ4" i="22"/>
  <c r="CA4" i="22"/>
  <c r="CB4" i="22"/>
  <c r="CC4" i="22"/>
  <c r="CD4" i="22"/>
  <c r="BZ5" i="22"/>
  <c r="CA5" i="22"/>
  <c r="CB5" i="22"/>
  <c r="CC5" i="22"/>
  <c r="CD5" i="22"/>
  <c r="BZ6" i="22"/>
  <c r="CA6" i="22"/>
  <c r="CB6" i="22"/>
  <c r="CC6" i="22"/>
  <c r="CD6" i="22"/>
  <c r="BZ7" i="22"/>
  <c r="CA7" i="22"/>
  <c r="CB7" i="22"/>
  <c r="CC7" i="22"/>
  <c r="CD7" i="22"/>
  <c r="BZ8" i="22"/>
  <c r="CA8" i="22"/>
  <c r="CB8" i="22"/>
  <c r="CC8" i="22"/>
  <c r="CD8" i="22"/>
  <c r="BZ9" i="22"/>
  <c r="CA9" i="22"/>
  <c r="CB9" i="22"/>
  <c r="CC9" i="22"/>
  <c r="CD9" i="22"/>
  <c r="BZ10" i="22"/>
  <c r="CA10" i="22"/>
  <c r="CB10" i="22"/>
  <c r="CC10" i="22"/>
  <c r="CD10" i="22"/>
  <c r="BZ11" i="22"/>
  <c r="CA11" i="22"/>
  <c r="CB11" i="22"/>
  <c r="CC11" i="22"/>
  <c r="CD11" i="22"/>
  <c r="BZ12" i="22"/>
  <c r="CA12" i="22"/>
  <c r="CB12" i="22"/>
  <c r="CC12" i="22"/>
  <c r="CD12" i="22"/>
  <c r="BZ13" i="22"/>
  <c r="CA13" i="22"/>
  <c r="CB13" i="22"/>
  <c r="CC13" i="22"/>
  <c r="CD13" i="22"/>
  <c r="BZ14" i="22"/>
  <c r="CA14" i="22"/>
  <c r="CB14" i="22"/>
  <c r="CC14" i="22"/>
  <c r="CD14" i="22"/>
  <c r="BZ15" i="22"/>
  <c r="CA15" i="22"/>
  <c r="CB15" i="22"/>
  <c r="CC15" i="22"/>
  <c r="CD15" i="22"/>
  <c r="BZ16" i="22"/>
  <c r="CA16" i="22"/>
  <c r="CB16" i="22"/>
  <c r="CC16" i="22"/>
  <c r="CD16" i="22"/>
  <c r="BZ17" i="22"/>
  <c r="CA17" i="22"/>
  <c r="CB17" i="22"/>
  <c r="CC17" i="22"/>
  <c r="CD17" i="22"/>
  <c r="BZ18" i="22"/>
  <c r="CA18" i="22"/>
  <c r="CB18" i="22"/>
  <c r="CC18" i="22"/>
  <c r="CD18" i="22"/>
  <c r="BZ19" i="22"/>
  <c r="CA19" i="22"/>
  <c r="CB19" i="22"/>
  <c r="CC19" i="22"/>
  <c r="CD19" i="22"/>
  <c r="BZ20" i="22"/>
  <c r="CA20" i="22"/>
  <c r="CB20" i="22"/>
  <c r="CC20" i="22"/>
  <c r="CD20" i="22"/>
  <c r="BZ21" i="22"/>
  <c r="CA21" i="22"/>
  <c r="CB21" i="22"/>
  <c r="CC21" i="22"/>
  <c r="CD21" i="22"/>
  <c r="BZ22" i="22"/>
  <c r="CA22" i="22"/>
  <c r="CB22" i="22"/>
  <c r="CC22" i="22"/>
  <c r="CD22" i="22"/>
  <c r="BZ23" i="22"/>
  <c r="CA23" i="22"/>
  <c r="CB23" i="22"/>
  <c r="CC23" i="22"/>
  <c r="CD23" i="22"/>
  <c r="BZ24" i="22"/>
  <c r="CA24" i="22"/>
  <c r="CB24" i="22"/>
  <c r="CC24" i="22"/>
  <c r="CD24" i="22"/>
  <c r="BZ25" i="22"/>
  <c r="CA25" i="22"/>
  <c r="CB25" i="22"/>
  <c r="CC25" i="22"/>
  <c r="CD25" i="22"/>
  <c r="BZ26" i="22"/>
  <c r="CA26" i="22"/>
  <c r="CB26" i="22"/>
  <c r="CC26" i="22"/>
  <c r="CD26" i="22"/>
  <c r="BZ27" i="22"/>
  <c r="CA27" i="22"/>
  <c r="CB27" i="22"/>
  <c r="CC27" i="22"/>
  <c r="CD27" i="22"/>
  <c r="BZ28" i="22"/>
  <c r="CA28" i="22"/>
  <c r="CB28" i="22"/>
  <c r="CC28" i="22"/>
  <c r="CD28" i="22"/>
  <c r="BZ29" i="22"/>
  <c r="CA29" i="22"/>
  <c r="CB29" i="22"/>
  <c r="CC29" i="22"/>
  <c r="CD29" i="22"/>
  <c r="BZ30" i="22"/>
  <c r="CA30" i="22"/>
  <c r="CB30" i="22"/>
  <c r="CC30" i="22"/>
  <c r="CD30" i="22"/>
  <c r="BZ31" i="22"/>
  <c r="CA31" i="22"/>
  <c r="CB31" i="22"/>
  <c r="CC31" i="22"/>
  <c r="CD31" i="22"/>
  <c r="BZ32" i="22"/>
  <c r="CA32" i="22"/>
  <c r="CB32" i="22"/>
  <c r="CC32" i="22"/>
  <c r="CD32" i="22"/>
  <c r="BZ33" i="22"/>
  <c r="CA33" i="22"/>
  <c r="CB33" i="22"/>
  <c r="CC33" i="22"/>
  <c r="CD33" i="22"/>
  <c r="BZ34" i="22"/>
  <c r="CA34" i="22"/>
  <c r="CB34" i="22"/>
  <c r="CC34" i="22"/>
  <c r="CD34" i="22"/>
  <c r="BZ35" i="22"/>
  <c r="CA35" i="22"/>
  <c r="CB35" i="22"/>
  <c r="CC35" i="22"/>
  <c r="CD35" i="22"/>
  <c r="BZ36" i="22"/>
  <c r="CA36" i="22"/>
  <c r="CB36" i="22"/>
  <c r="CC36" i="22"/>
  <c r="CD36" i="22"/>
  <c r="BZ37" i="22"/>
  <c r="CA37" i="22"/>
  <c r="CB37" i="22"/>
  <c r="CC37" i="22"/>
  <c r="CD37" i="22"/>
  <c r="BZ38" i="22"/>
  <c r="CA38" i="22"/>
  <c r="CB38" i="22"/>
  <c r="CC38" i="22"/>
  <c r="CD38" i="22"/>
  <c r="BZ39" i="22"/>
  <c r="CA39" i="22"/>
  <c r="CB39" i="22"/>
  <c r="CC39" i="22"/>
  <c r="CD39" i="22"/>
  <c r="BZ40" i="22"/>
  <c r="CA40" i="22"/>
  <c r="CB40" i="22"/>
  <c r="CC40" i="22"/>
  <c r="CD40" i="22"/>
  <c r="BZ41" i="22"/>
  <c r="CA41" i="22"/>
  <c r="CB41" i="22"/>
  <c r="CC41" i="22"/>
  <c r="CD41" i="22"/>
  <c r="BZ42" i="22"/>
  <c r="CA42" i="22"/>
  <c r="CB42" i="22"/>
  <c r="CC42" i="22"/>
  <c r="CD42" i="22"/>
  <c r="BZ43" i="22"/>
  <c r="CA43" i="22"/>
  <c r="CB43" i="22"/>
  <c r="CC43" i="22"/>
  <c r="CD43" i="22"/>
  <c r="BZ44" i="22"/>
  <c r="CA44" i="22"/>
  <c r="CB44" i="22"/>
  <c r="CC44" i="22"/>
  <c r="CD44" i="22"/>
  <c r="BZ45" i="22"/>
  <c r="CA45" i="22"/>
  <c r="CB45" i="22"/>
  <c r="CC45" i="22"/>
  <c r="CD45" i="22"/>
  <c r="BZ46" i="22"/>
  <c r="CA46" i="22"/>
  <c r="CB46" i="22"/>
  <c r="CC46" i="22"/>
  <c r="CD46" i="22"/>
  <c r="BZ47" i="22"/>
  <c r="CA47" i="22"/>
  <c r="CB47" i="22"/>
  <c r="CC47" i="22"/>
  <c r="CD47" i="22"/>
  <c r="BZ48" i="22"/>
  <c r="CA48" i="22"/>
  <c r="CB48" i="22"/>
  <c r="CC48" i="22"/>
  <c r="CD48" i="22"/>
  <c r="BZ49" i="22"/>
  <c r="CA49" i="22"/>
  <c r="CB49" i="22"/>
  <c r="CC49" i="22"/>
  <c r="CD49" i="22"/>
  <c r="BZ50" i="22"/>
  <c r="CA50" i="22"/>
  <c r="CB50" i="22"/>
  <c r="CC50" i="22"/>
  <c r="CD50" i="22"/>
  <c r="BZ51" i="22"/>
  <c r="CA51" i="22"/>
  <c r="CB51" i="22"/>
  <c r="CC51" i="22"/>
  <c r="CD51" i="22"/>
  <c r="BZ52" i="22"/>
  <c r="CA52" i="22"/>
  <c r="CB52" i="22"/>
  <c r="CC52" i="22"/>
  <c r="CD52" i="22"/>
  <c r="BZ53" i="22"/>
  <c r="CA53" i="22"/>
  <c r="CB53" i="22"/>
  <c r="CC53" i="22"/>
  <c r="CD53" i="22"/>
  <c r="BZ54" i="22"/>
  <c r="CA54" i="22"/>
  <c r="CB54" i="22"/>
  <c r="CC54" i="22"/>
  <c r="CD54" i="22"/>
  <c r="BZ55" i="22"/>
  <c r="CA55" i="22"/>
  <c r="CB55" i="22"/>
  <c r="CC55" i="22"/>
  <c r="CD55" i="22"/>
  <c r="BZ56" i="22"/>
  <c r="CA56" i="22"/>
  <c r="CB56" i="22"/>
  <c r="CC56" i="22"/>
  <c r="CD56" i="22"/>
  <c r="BZ57" i="22"/>
  <c r="CA57" i="22"/>
  <c r="CB57" i="22"/>
  <c r="CC57" i="22"/>
  <c r="CD57" i="22"/>
  <c r="BZ58" i="22"/>
  <c r="CA58" i="22"/>
  <c r="CB58" i="22"/>
  <c r="CC58" i="22"/>
  <c r="CD58" i="22"/>
  <c r="BZ59" i="22"/>
  <c r="CA59" i="22"/>
  <c r="CB59" i="22"/>
  <c r="CC59" i="22"/>
  <c r="CD59" i="22"/>
  <c r="BZ60" i="22"/>
  <c r="CA60" i="22"/>
  <c r="CB60" i="22"/>
  <c r="CC60" i="22"/>
  <c r="CD60" i="22"/>
  <c r="BZ61" i="22"/>
  <c r="CA61" i="22"/>
  <c r="CB61" i="22"/>
  <c r="CC61" i="22"/>
  <c r="CD61" i="22"/>
  <c r="BZ62" i="22"/>
  <c r="CA62" i="22"/>
  <c r="CB62" i="22"/>
  <c r="CC62" i="22"/>
  <c r="CD62" i="22"/>
  <c r="BZ63" i="22"/>
  <c r="CA63" i="22"/>
  <c r="CB63" i="22"/>
  <c r="CC63" i="22"/>
  <c r="CD63" i="22"/>
  <c r="BZ64" i="22"/>
  <c r="CA64" i="22"/>
  <c r="CB64" i="22"/>
  <c r="CC64" i="22"/>
  <c r="CD64" i="22"/>
  <c r="BZ65" i="22"/>
  <c r="CA65" i="22"/>
  <c r="CB65" i="22"/>
  <c r="CC65" i="22"/>
  <c r="CD65" i="22"/>
  <c r="BZ66" i="22"/>
  <c r="CA66" i="22"/>
  <c r="CB66" i="22"/>
  <c r="CC66" i="22"/>
  <c r="CD66" i="22"/>
  <c r="BZ67" i="22"/>
  <c r="CA67" i="22"/>
  <c r="CB67" i="22"/>
  <c r="CC67" i="22"/>
  <c r="CD67" i="22"/>
  <c r="BZ68" i="22"/>
  <c r="CA68" i="22"/>
  <c r="CB68" i="22"/>
  <c r="CC68" i="22"/>
  <c r="CD68" i="22"/>
  <c r="BZ69" i="22"/>
  <c r="CA69" i="22"/>
  <c r="CB69" i="22"/>
  <c r="CC69" i="22"/>
  <c r="CD69" i="22"/>
  <c r="BZ70" i="22"/>
  <c r="CA70" i="22"/>
  <c r="CB70" i="22"/>
  <c r="CC70" i="22"/>
  <c r="CD70" i="22"/>
  <c r="BZ71" i="22"/>
  <c r="CA71" i="22"/>
  <c r="CB71" i="22"/>
  <c r="CC71" i="22"/>
  <c r="CD71" i="22"/>
  <c r="BZ72" i="22"/>
  <c r="CA72" i="22"/>
  <c r="CB72" i="22"/>
  <c r="CC72" i="22"/>
  <c r="CD72" i="22"/>
  <c r="BZ73" i="22"/>
  <c r="CA73" i="22"/>
  <c r="CB73" i="22"/>
  <c r="CC73" i="22"/>
  <c r="CD73" i="22"/>
  <c r="BZ74" i="22"/>
  <c r="CA74" i="22"/>
  <c r="CB74" i="22"/>
  <c r="CC74" i="22"/>
  <c r="CD74" i="22"/>
  <c r="BZ75" i="22"/>
  <c r="CA75" i="22"/>
  <c r="CB75" i="22"/>
  <c r="CC75" i="22"/>
  <c r="CD75" i="22"/>
  <c r="BZ76" i="22"/>
  <c r="CA76" i="22"/>
  <c r="CB76" i="22"/>
  <c r="CC76" i="22"/>
  <c r="CD76" i="22"/>
  <c r="BZ77" i="22"/>
  <c r="CA77" i="22"/>
  <c r="CB77" i="22"/>
  <c r="CC77" i="22"/>
  <c r="CD77" i="22"/>
  <c r="BZ78" i="22"/>
  <c r="CA78" i="22"/>
  <c r="CB78" i="22"/>
  <c r="CC78" i="22"/>
  <c r="CD78" i="22"/>
  <c r="BZ79" i="22"/>
  <c r="CA79" i="22"/>
  <c r="CB79" i="22"/>
  <c r="CC79" i="22"/>
  <c r="CD79" i="22"/>
  <c r="BZ80" i="22"/>
  <c r="CA80" i="22"/>
  <c r="CB80" i="22"/>
  <c r="CC80" i="22"/>
  <c r="CD80" i="22"/>
  <c r="BZ81" i="22"/>
  <c r="CA81" i="22"/>
  <c r="CB81" i="22"/>
  <c r="CC81" i="22"/>
  <c r="CD81" i="22"/>
  <c r="BZ82" i="22"/>
  <c r="CA82" i="22"/>
  <c r="CB82" i="22"/>
  <c r="CC82" i="22"/>
  <c r="CD82" i="22"/>
  <c r="BZ83" i="22"/>
  <c r="CA83" i="22"/>
  <c r="CB83" i="22"/>
  <c r="CC83" i="22"/>
  <c r="CD83" i="22"/>
  <c r="BZ84" i="22"/>
  <c r="CA84" i="22"/>
  <c r="CB84" i="22"/>
  <c r="CC84" i="22"/>
  <c r="CD84" i="22"/>
  <c r="BZ85" i="22"/>
  <c r="CA85" i="22"/>
  <c r="CB85" i="22"/>
  <c r="CC85" i="22"/>
  <c r="CD85" i="22"/>
  <c r="BZ86" i="22"/>
  <c r="CA86" i="22"/>
  <c r="CB86" i="22"/>
  <c r="CC86" i="22"/>
  <c r="CD86" i="22"/>
  <c r="BZ87" i="22"/>
  <c r="CA87" i="22"/>
  <c r="CB87" i="22"/>
  <c r="CC87" i="22"/>
  <c r="CD87" i="22"/>
  <c r="BZ88" i="22"/>
  <c r="CA88" i="22"/>
  <c r="CB88" i="22"/>
  <c r="CC88" i="22"/>
  <c r="CD88" i="22"/>
  <c r="BZ89" i="22"/>
  <c r="CA89" i="22"/>
  <c r="CB89" i="22"/>
  <c r="CC89" i="22"/>
  <c r="CD89" i="22"/>
  <c r="BZ90" i="22"/>
  <c r="CA90" i="22"/>
  <c r="CB90" i="22"/>
  <c r="CC90" i="22"/>
  <c r="CD90" i="22"/>
  <c r="BZ91" i="22"/>
  <c r="CA91" i="22"/>
  <c r="CB91" i="22"/>
  <c r="CC91" i="22"/>
  <c r="CD91" i="22"/>
  <c r="BZ92" i="22"/>
  <c r="CA92" i="22"/>
  <c r="CB92" i="22"/>
  <c r="CC92" i="22"/>
  <c r="CD92" i="22"/>
  <c r="BZ93" i="22"/>
  <c r="CA93" i="22"/>
  <c r="CB93" i="22"/>
  <c r="CC93" i="22"/>
  <c r="CD93" i="22"/>
  <c r="BZ94" i="22"/>
  <c r="CA94" i="22"/>
  <c r="CB94" i="22"/>
  <c r="CC94" i="22"/>
  <c r="CD94" i="22"/>
  <c r="BZ95" i="22"/>
  <c r="CA95" i="22"/>
  <c r="CB95" i="22"/>
  <c r="CC95" i="22"/>
  <c r="CD95" i="22"/>
  <c r="BZ96" i="22"/>
  <c r="CA96" i="22"/>
  <c r="CB96" i="22"/>
  <c r="CC96" i="22"/>
  <c r="CD96" i="22"/>
  <c r="BZ97" i="22"/>
  <c r="CA97" i="22"/>
  <c r="CB97" i="22"/>
  <c r="CC97" i="22"/>
  <c r="CD97" i="22"/>
  <c r="BZ98" i="22"/>
  <c r="CA98" i="22"/>
  <c r="CB98" i="22"/>
  <c r="CC98" i="22"/>
  <c r="CD98" i="22"/>
  <c r="BZ99" i="22"/>
  <c r="CA99" i="22"/>
  <c r="CB99" i="22"/>
  <c r="CC99" i="22"/>
  <c r="CD99" i="22"/>
  <c r="CD2" i="22"/>
  <c r="CC2" i="22"/>
  <c r="CB2" i="22"/>
  <c r="BZ2" i="22"/>
  <c r="CC3" i="4"/>
  <c r="CC4" i="4"/>
  <c r="CC5" i="4"/>
  <c r="CC6" i="4"/>
  <c r="CC7" i="4"/>
  <c r="CC8" i="4"/>
  <c r="CC9" i="4"/>
  <c r="CC10" i="4"/>
  <c r="CC11" i="4"/>
  <c r="CC12" i="4"/>
  <c r="CC13" i="4"/>
  <c r="CC14" i="4"/>
  <c r="CC15" i="4"/>
  <c r="CC16" i="4"/>
  <c r="CC17" i="4"/>
  <c r="CC18" i="4"/>
  <c r="CC19" i="4"/>
  <c r="CC20" i="4"/>
  <c r="CC21" i="4"/>
  <c r="CC22" i="4"/>
  <c r="CC23" i="4"/>
  <c r="CC24" i="4"/>
  <c r="CC25" i="4"/>
  <c r="CC26" i="4"/>
  <c r="CC27" i="4"/>
  <c r="CC28" i="4"/>
  <c r="CC29" i="4"/>
  <c r="CC30" i="4"/>
  <c r="CC31" i="4"/>
  <c r="CC32" i="4"/>
  <c r="CC33" i="4"/>
  <c r="CC34" i="4"/>
  <c r="CC35" i="4"/>
  <c r="CC36" i="4"/>
  <c r="CC37" i="4"/>
  <c r="CC38" i="4"/>
  <c r="CC39" i="4"/>
  <c r="CC40" i="4"/>
  <c r="CC41" i="4"/>
  <c r="CC42" i="4"/>
  <c r="CC43" i="4"/>
  <c r="CC44" i="4"/>
  <c r="CC45" i="4"/>
  <c r="CC46" i="4"/>
  <c r="CC47" i="4"/>
  <c r="CC48" i="4"/>
  <c r="CC49" i="4"/>
  <c r="CC50" i="4"/>
  <c r="CC51" i="4"/>
  <c r="CC52" i="4"/>
  <c r="CC53" i="4"/>
  <c r="CC54" i="4"/>
  <c r="CC55" i="4"/>
  <c r="CC56" i="4"/>
  <c r="CC57" i="4"/>
  <c r="CC58" i="4"/>
  <c r="CC59" i="4"/>
  <c r="CC60" i="4"/>
  <c r="CC61" i="4"/>
  <c r="CC62" i="4"/>
  <c r="CC2" i="4"/>
  <c r="CB3" i="4"/>
  <c r="CB4" i="4"/>
  <c r="CB5" i="4"/>
  <c r="CB6" i="4"/>
  <c r="CB7" i="4"/>
  <c r="CB8" i="4"/>
  <c r="CB9" i="4"/>
  <c r="CB10" i="4"/>
  <c r="CB11" i="4"/>
  <c r="CB12" i="4"/>
  <c r="CB13" i="4"/>
  <c r="CB14" i="4"/>
  <c r="CB15" i="4"/>
  <c r="CB16" i="4"/>
  <c r="CB17" i="4"/>
  <c r="CB18" i="4"/>
  <c r="CB19" i="4"/>
  <c r="CB20" i="4"/>
  <c r="CB21" i="4"/>
  <c r="CB22" i="4"/>
  <c r="CB23" i="4"/>
  <c r="CB24" i="4"/>
  <c r="CB25" i="4"/>
  <c r="CB26" i="4"/>
  <c r="CB27" i="4"/>
  <c r="CB28" i="4"/>
  <c r="CB29" i="4"/>
  <c r="CB30" i="4"/>
  <c r="CB31" i="4"/>
  <c r="CB32" i="4"/>
  <c r="CB33" i="4"/>
  <c r="CB34" i="4"/>
  <c r="CB35" i="4"/>
  <c r="CB36" i="4"/>
  <c r="CB37" i="4"/>
  <c r="CB38" i="4"/>
  <c r="CB39" i="4"/>
  <c r="CB40" i="4"/>
  <c r="CB41" i="4"/>
  <c r="CB42" i="4"/>
  <c r="CB43" i="4"/>
  <c r="CB44" i="4"/>
  <c r="CB45" i="4"/>
  <c r="CB46" i="4"/>
  <c r="CB47" i="4"/>
  <c r="CB48" i="4"/>
  <c r="CB49" i="4"/>
  <c r="CB50" i="4"/>
  <c r="CB51" i="4"/>
  <c r="CB52" i="4"/>
  <c r="CB53" i="4"/>
  <c r="CB54" i="4"/>
  <c r="CB55" i="4"/>
  <c r="CB56" i="4"/>
  <c r="CB57" i="4"/>
  <c r="CB58" i="4"/>
  <c r="CB59" i="4"/>
  <c r="CB60" i="4"/>
  <c r="CB61" i="4"/>
  <c r="CB62" i="4"/>
  <c r="CB2" i="4"/>
  <c r="BZ3" i="4"/>
  <c r="CA3" i="4"/>
  <c r="CD3" i="4"/>
  <c r="BZ4" i="4"/>
  <c r="CA4" i="4"/>
  <c r="CD4" i="4"/>
  <c r="BZ5" i="4"/>
  <c r="CA5" i="4"/>
  <c r="CD5" i="4"/>
  <c r="BZ6" i="4"/>
  <c r="CA6" i="4"/>
  <c r="CD6" i="4"/>
  <c r="BZ7" i="4"/>
  <c r="CA7" i="4"/>
  <c r="CD7" i="4"/>
  <c r="BZ8" i="4"/>
  <c r="CA8" i="4"/>
  <c r="CD8" i="4"/>
  <c r="BZ9" i="4"/>
  <c r="CA9" i="4"/>
  <c r="CD9" i="4"/>
  <c r="BZ10" i="4"/>
  <c r="CA10" i="4"/>
  <c r="CD10" i="4"/>
  <c r="BZ11" i="4"/>
  <c r="CA11" i="4"/>
  <c r="CD11" i="4"/>
  <c r="BZ12" i="4"/>
  <c r="CA12" i="4"/>
  <c r="CD12" i="4"/>
  <c r="BZ13" i="4"/>
  <c r="CA13" i="4"/>
  <c r="CD13" i="4"/>
  <c r="BZ14" i="4"/>
  <c r="CA14" i="4"/>
  <c r="CD14" i="4"/>
  <c r="BZ15" i="4"/>
  <c r="CA15" i="4"/>
  <c r="CD15" i="4"/>
  <c r="BZ16" i="4"/>
  <c r="CA16" i="4"/>
  <c r="CD16" i="4"/>
  <c r="BZ17" i="4"/>
  <c r="CA17" i="4"/>
  <c r="CD17" i="4"/>
  <c r="BZ18" i="4"/>
  <c r="CA18" i="4"/>
  <c r="CD18" i="4"/>
  <c r="BZ19" i="4"/>
  <c r="CA19" i="4"/>
  <c r="CD19" i="4"/>
  <c r="BZ20" i="4"/>
  <c r="CA20" i="4"/>
  <c r="CD20" i="4"/>
  <c r="BZ21" i="4"/>
  <c r="CA21" i="4"/>
  <c r="CD21" i="4"/>
  <c r="BZ22" i="4"/>
  <c r="CA22" i="4"/>
  <c r="CD22" i="4"/>
  <c r="BZ23" i="4"/>
  <c r="CA23" i="4"/>
  <c r="CD23" i="4"/>
  <c r="BZ24" i="4"/>
  <c r="CA24" i="4"/>
  <c r="CD24" i="4"/>
  <c r="BZ25" i="4"/>
  <c r="CA25" i="4"/>
  <c r="CD25" i="4"/>
  <c r="BZ26" i="4"/>
  <c r="CA26" i="4"/>
  <c r="CD26" i="4"/>
  <c r="BZ27" i="4"/>
  <c r="CA27" i="4"/>
  <c r="CD27" i="4"/>
  <c r="BZ28" i="4"/>
  <c r="CA28" i="4"/>
  <c r="CD28" i="4"/>
  <c r="BZ29" i="4"/>
  <c r="CA29" i="4"/>
  <c r="CD29" i="4"/>
  <c r="BZ30" i="4"/>
  <c r="CA30" i="4"/>
  <c r="CD30" i="4"/>
  <c r="BZ31" i="4"/>
  <c r="CA31" i="4"/>
  <c r="CD31" i="4"/>
  <c r="BZ32" i="4"/>
  <c r="CA32" i="4"/>
  <c r="CD32" i="4"/>
  <c r="BZ33" i="4"/>
  <c r="CA33" i="4"/>
  <c r="CD33" i="4"/>
  <c r="BZ34" i="4"/>
  <c r="CA34" i="4"/>
  <c r="CD34" i="4"/>
  <c r="BZ35" i="4"/>
  <c r="CA35" i="4"/>
  <c r="CD35" i="4"/>
  <c r="BZ36" i="4"/>
  <c r="CA36" i="4"/>
  <c r="CD36" i="4"/>
  <c r="BZ37" i="4"/>
  <c r="CA37" i="4"/>
  <c r="CD37" i="4"/>
  <c r="BZ38" i="4"/>
  <c r="CA38" i="4"/>
  <c r="CD38" i="4"/>
  <c r="BZ39" i="4"/>
  <c r="CA39" i="4"/>
  <c r="CD39" i="4"/>
  <c r="BZ40" i="4"/>
  <c r="CA40" i="4"/>
  <c r="CD40" i="4"/>
  <c r="BZ41" i="4"/>
  <c r="CA41" i="4"/>
  <c r="CD41" i="4"/>
  <c r="BZ42" i="4"/>
  <c r="CA42" i="4"/>
  <c r="CD42" i="4"/>
  <c r="BZ43" i="4"/>
  <c r="CA43" i="4"/>
  <c r="CD43" i="4"/>
  <c r="BZ44" i="4"/>
  <c r="CA44" i="4"/>
  <c r="CD44" i="4"/>
  <c r="BZ45" i="4"/>
  <c r="CA45" i="4"/>
  <c r="CD45" i="4"/>
  <c r="BZ46" i="4"/>
  <c r="CA46" i="4"/>
  <c r="CD46" i="4"/>
  <c r="BZ47" i="4"/>
  <c r="CA47" i="4"/>
  <c r="CD47" i="4"/>
  <c r="BZ48" i="4"/>
  <c r="CA48" i="4"/>
  <c r="CD48" i="4"/>
  <c r="BZ49" i="4"/>
  <c r="CA49" i="4"/>
  <c r="CD49" i="4"/>
  <c r="BZ50" i="4"/>
  <c r="CA50" i="4"/>
  <c r="CD50" i="4"/>
  <c r="BZ51" i="4"/>
  <c r="CA51" i="4"/>
  <c r="CD51" i="4"/>
  <c r="BZ52" i="4"/>
  <c r="CA52" i="4"/>
  <c r="CD52" i="4"/>
  <c r="BZ53" i="4"/>
  <c r="CA53" i="4"/>
  <c r="CD53" i="4"/>
  <c r="BZ54" i="4"/>
  <c r="CA54" i="4"/>
  <c r="CD54" i="4"/>
  <c r="BZ55" i="4"/>
  <c r="CA55" i="4"/>
  <c r="CD55" i="4"/>
  <c r="BZ56" i="4"/>
  <c r="CA56" i="4"/>
  <c r="CD56" i="4"/>
  <c r="BZ57" i="4"/>
  <c r="CA57" i="4"/>
  <c r="CD57" i="4"/>
  <c r="BZ58" i="4"/>
  <c r="CA58" i="4"/>
  <c r="CD58" i="4"/>
  <c r="BZ59" i="4"/>
  <c r="CA59" i="4"/>
  <c r="CD59" i="4"/>
  <c r="BZ60" i="4"/>
  <c r="CA60" i="4"/>
  <c r="CD60" i="4"/>
  <c r="BZ61" i="4"/>
  <c r="CA61" i="4"/>
  <c r="CD61" i="4"/>
  <c r="BZ62" i="4"/>
  <c r="CA62" i="4"/>
  <c r="CD62" i="4"/>
  <c r="CD2" i="4"/>
  <c r="CA2" i="4"/>
  <c r="BZ2" i="4"/>
  <c r="D2" i="3" l="1"/>
  <c r="C54" i="3"/>
  <c r="D66" i="3"/>
  <c r="D3" i="3"/>
  <c r="C6" i="3"/>
  <c r="D35" i="3"/>
  <c r="C38" i="3"/>
  <c r="D98" i="3"/>
  <c r="D34" i="3"/>
  <c r="D51" i="3"/>
  <c r="D67" i="3"/>
  <c r="C70" i="3"/>
  <c r="D99" i="3"/>
  <c r="C102" i="3"/>
  <c r="D19" i="3"/>
  <c r="C22" i="3"/>
  <c r="D83" i="3"/>
  <c r="C86" i="3"/>
  <c r="D18" i="3"/>
  <c r="D50" i="3"/>
  <c r="D15" i="3"/>
  <c r="D47" i="3"/>
  <c r="D79" i="3"/>
  <c r="C82" i="3"/>
  <c r="D107" i="3"/>
  <c r="C110" i="3"/>
  <c r="D123" i="3"/>
  <c r="C126" i="3"/>
  <c r="D139" i="3"/>
  <c r="C142" i="3"/>
  <c r="D155" i="3"/>
  <c r="C158" i="3"/>
  <c r="F7" i="23"/>
  <c r="F8" i="23" s="1"/>
  <c r="D31" i="3"/>
  <c r="D63" i="3"/>
  <c r="D95" i="3"/>
  <c r="D115" i="3"/>
  <c r="C118" i="3"/>
  <c r="D131" i="3"/>
  <c r="C134" i="3"/>
  <c r="D147" i="3"/>
  <c r="C150" i="3"/>
  <c r="D26" i="3"/>
  <c r="D42" i="3"/>
  <c r="D74" i="3"/>
  <c r="D10" i="3"/>
  <c r="D58" i="3"/>
  <c r="D90" i="3"/>
  <c r="D7" i="3"/>
  <c r="D14" i="3"/>
  <c r="D23" i="3"/>
  <c r="D30" i="3"/>
  <c r="D39" i="3"/>
  <c r="D46" i="3"/>
  <c r="D55" i="3"/>
  <c r="D62" i="3"/>
  <c r="D71" i="3"/>
  <c r="D78" i="3"/>
  <c r="D87" i="3"/>
  <c r="D94" i="3"/>
  <c r="D103" i="3"/>
  <c r="C106" i="3"/>
  <c r="D111" i="3"/>
  <c r="C114" i="3"/>
  <c r="D119" i="3"/>
  <c r="C122" i="3"/>
  <c r="D127" i="3"/>
  <c r="C130" i="3"/>
  <c r="D135" i="3"/>
  <c r="C138" i="3"/>
  <c r="D143" i="3"/>
  <c r="C146" i="3"/>
  <c r="D151" i="3"/>
  <c r="C154" i="3"/>
  <c r="D159" i="3"/>
  <c r="D11" i="3"/>
  <c r="D27" i="3"/>
  <c r="D43" i="3"/>
  <c r="D59" i="3"/>
  <c r="D75" i="3"/>
  <c r="D91" i="3"/>
  <c r="C4" i="3"/>
  <c r="D5" i="3"/>
  <c r="C8" i="3"/>
  <c r="D9" i="3"/>
  <c r="C12" i="3"/>
  <c r="D13" i="3"/>
  <c r="C16" i="3"/>
  <c r="D17" i="3"/>
  <c r="C20" i="3"/>
  <c r="D21" i="3"/>
  <c r="C24" i="3"/>
  <c r="D25" i="3"/>
  <c r="C28" i="3"/>
  <c r="D29" i="3"/>
  <c r="C32" i="3"/>
  <c r="D33" i="3"/>
  <c r="C36" i="3"/>
  <c r="D37" i="3"/>
  <c r="C40" i="3"/>
  <c r="D41" i="3"/>
  <c r="C44" i="3"/>
  <c r="D45" i="3"/>
  <c r="C48" i="3"/>
  <c r="D49" i="3"/>
  <c r="C52" i="3"/>
  <c r="D53" i="3"/>
  <c r="C56" i="3"/>
  <c r="D57" i="3"/>
  <c r="C60" i="3"/>
  <c r="D61" i="3"/>
  <c r="C64" i="3"/>
  <c r="D65" i="3"/>
  <c r="C68" i="3"/>
  <c r="D69" i="3"/>
  <c r="C72" i="3"/>
  <c r="D73" i="3"/>
  <c r="C76" i="3"/>
  <c r="D77" i="3"/>
  <c r="C80" i="3"/>
  <c r="D81" i="3"/>
  <c r="C84" i="3"/>
  <c r="D85" i="3"/>
  <c r="C88" i="3"/>
  <c r="D89" i="3"/>
  <c r="C92" i="3"/>
  <c r="D93" i="3"/>
  <c r="C96" i="3"/>
  <c r="D97" i="3"/>
  <c r="C100" i="3"/>
  <c r="D101" i="3"/>
  <c r="C104" i="3"/>
  <c r="D105" i="3"/>
  <c r="C108" i="3"/>
  <c r="D109" i="3"/>
  <c r="C112" i="3"/>
  <c r="D113" i="3"/>
  <c r="C116" i="3"/>
  <c r="D117" i="3"/>
  <c r="C120" i="3"/>
  <c r="D121" i="3"/>
  <c r="C124" i="3"/>
  <c r="D125" i="3"/>
  <c r="C128" i="3"/>
  <c r="D129" i="3"/>
  <c r="C132" i="3"/>
  <c r="D133" i="3"/>
  <c r="C136" i="3"/>
  <c r="D137" i="3"/>
  <c r="C140" i="3"/>
  <c r="D141" i="3"/>
  <c r="C144" i="3"/>
  <c r="D145" i="3"/>
  <c r="C148" i="3"/>
  <c r="D149" i="3"/>
  <c r="C152" i="3"/>
  <c r="D153" i="3"/>
  <c r="C156" i="3"/>
  <c r="D157" i="3"/>
  <c r="C160" i="3"/>
  <c r="D161" i="3"/>
  <c r="C14" i="20"/>
  <c r="F9" i="23" l="1"/>
  <c r="E140" i="16"/>
  <c r="E141" i="16"/>
  <c r="E142" i="16"/>
  <c r="E143" i="16"/>
  <c r="E139" i="16"/>
  <c r="F139" i="16"/>
  <c r="F140" i="16"/>
  <c r="F141" i="16"/>
  <c r="F142" i="16"/>
  <c r="F138" i="16"/>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2" i="18"/>
  <c r="Q3" i="18" l="1"/>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2" i="18"/>
  <c r="L157" i="16" l="1"/>
  <c r="L158" i="16"/>
  <c r="L159" i="16"/>
  <c r="L160" i="16"/>
  <c r="L161" i="16"/>
  <c r="L156" i="16"/>
  <c r="L148" i="16"/>
  <c r="L149" i="16"/>
  <c r="L150" i="16"/>
  <c r="L151" i="16"/>
  <c r="L152" i="16"/>
  <c r="L147" i="16"/>
  <c r="E158" i="16"/>
  <c r="E159" i="16"/>
  <c r="E160" i="16"/>
  <c r="E161" i="16"/>
  <c r="E157" i="16"/>
  <c r="F157" i="16"/>
  <c r="F158" i="16"/>
  <c r="F159" i="16"/>
  <c r="F160" i="16"/>
  <c r="F156" i="16"/>
  <c r="E149" i="16"/>
  <c r="E150" i="16"/>
  <c r="E151" i="16"/>
  <c r="E152" i="16"/>
  <c r="E148" i="16"/>
  <c r="F148" i="16"/>
  <c r="F149" i="16"/>
  <c r="F150" i="16"/>
  <c r="F151" i="16"/>
  <c r="F147" i="16"/>
  <c r="O38" i="16"/>
  <c r="O39" i="16"/>
  <c r="O40" i="16"/>
  <c r="O41" i="16"/>
  <c r="O42" i="16"/>
  <c r="O37" i="16"/>
  <c r="O121" i="16"/>
  <c r="O122" i="16"/>
  <c r="O123" i="16"/>
  <c r="O124" i="16"/>
  <c r="O125" i="16"/>
  <c r="O120" i="16"/>
  <c r="M19" i="10"/>
  <c r="M22" i="10"/>
  <c r="L139" i="16"/>
  <c r="L140" i="16"/>
  <c r="L141" i="16"/>
  <c r="L142" i="16"/>
  <c r="L143" i="16"/>
  <c r="L138" i="16"/>
  <c r="C36" i="10"/>
  <c r="M16" i="10"/>
  <c r="M17" i="10"/>
  <c r="M11" i="10"/>
  <c r="E36" i="10" s="1"/>
  <c r="M12" i="10"/>
  <c r="E37" i="10" s="1"/>
  <c r="M13" i="10"/>
  <c r="E38" i="10" s="1"/>
  <c r="M14" i="10"/>
  <c r="E39" i="10" s="1"/>
  <c r="L130" i="16"/>
  <c r="L131" i="16"/>
  <c r="L132" i="16"/>
  <c r="L133" i="16"/>
  <c r="L134" i="16"/>
  <c r="L129" i="16"/>
  <c r="E131" i="16"/>
  <c r="E132" i="16"/>
  <c r="E133" i="16"/>
  <c r="E134" i="16"/>
  <c r="E130" i="16"/>
  <c r="F130" i="16"/>
  <c r="F131" i="16"/>
  <c r="F132" i="16"/>
  <c r="F133" i="16"/>
  <c r="F129" i="16"/>
  <c r="A134" i="16"/>
  <c r="A133" i="16"/>
  <c r="A132" i="16"/>
  <c r="A131" i="16"/>
  <c r="A130" i="16"/>
  <c r="A129" i="16"/>
  <c r="C38" i="10" l="1"/>
  <c r="L10" i="16"/>
  <c r="L11" i="16"/>
  <c r="L12" i="16"/>
  <c r="L13" i="16"/>
  <c r="L14" i="16"/>
  <c r="L15" i="16"/>
  <c r="L9" i="16"/>
  <c r="G127" i="10" l="1"/>
  <c r="G122" i="10"/>
  <c r="D118" i="10"/>
  <c r="G113" i="10"/>
  <c r="G112" i="10"/>
  <c r="G111" i="10"/>
  <c r="G110" i="10"/>
  <c r="AE118" i="16"/>
  <c r="AE119" i="16"/>
  <c r="AE120" i="16"/>
  <c r="AE121" i="16"/>
  <c r="AE122" i="16"/>
  <c r="D119" i="10" s="1"/>
  <c r="AE117" i="16"/>
  <c r="AE92" i="16"/>
  <c r="AE93" i="16"/>
  <c r="AE94" i="16"/>
  <c r="AE95" i="16"/>
  <c r="AE96" i="16"/>
  <c r="AE91" i="16"/>
  <c r="G89" i="5"/>
  <c r="G101" i="5"/>
  <c r="G106" i="5"/>
  <c r="G92" i="5"/>
  <c r="G90" i="5"/>
  <c r="I127" i="10" l="1"/>
  <c r="I106" i="5"/>
  <c r="D98" i="5"/>
  <c r="I92" i="5"/>
  <c r="I113" i="10"/>
  <c r="AB3" i="16"/>
  <c r="BY24" i="4" l="1"/>
  <c r="BY25" i="4"/>
  <c r="BY26" i="4"/>
  <c r="BY27" i="4"/>
  <c r="BY28" i="4"/>
  <c r="BY29" i="4"/>
  <c r="BY30" i="4"/>
  <c r="BY31" i="4"/>
  <c r="BY32" i="4"/>
  <c r="BY33" i="4"/>
  <c r="BY34" i="4"/>
  <c r="BY35" i="4"/>
  <c r="BY36" i="4"/>
  <c r="BY37" i="4"/>
  <c r="BY38" i="4"/>
  <c r="BY39" i="4"/>
  <c r="BY40" i="4"/>
  <c r="BY41" i="4"/>
  <c r="BY42" i="4"/>
  <c r="BY43" i="4"/>
  <c r="BY44" i="4"/>
  <c r="BY45" i="4"/>
  <c r="BY46" i="4"/>
  <c r="BY47" i="4"/>
  <c r="BY48" i="4"/>
  <c r="BY49" i="4"/>
  <c r="BY50" i="4"/>
  <c r="BY51" i="4"/>
  <c r="BY52" i="4"/>
  <c r="BY53" i="4"/>
  <c r="BY54" i="4"/>
  <c r="BY55" i="4"/>
  <c r="BY56" i="4"/>
  <c r="BY57" i="4"/>
  <c r="BY58" i="4"/>
  <c r="BY59" i="4"/>
  <c r="BY60" i="4"/>
  <c r="BY61" i="4"/>
  <c r="BY62" i="4"/>
  <c r="BY3" i="4"/>
  <c r="BY4" i="4"/>
  <c r="BY5" i="4"/>
  <c r="BY6" i="4"/>
  <c r="BY7" i="4"/>
  <c r="BY8" i="4"/>
  <c r="BY9" i="4"/>
  <c r="BY10" i="4"/>
  <c r="BY11" i="4"/>
  <c r="BY12" i="4"/>
  <c r="BY13" i="4"/>
  <c r="BY14" i="4"/>
  <c r="BY15" i="4"/>
  <c r="BY16" i="4"/>
  <c r="BY17" i="4"/>
  <c r="BY18" i="4"/>
  <c r="BY19" i="4"/>
  <c r="BY20" i="4"/>
  <c r="BY21" i="4"/>
  <c r="BY22" i="4"/>
  <c r="BY23" i="4"/>
  <c r="BY2" i="4"/>
  <c r="E122" i="16" l="1"/>
  <c r="E123" i="16"/>
  <c r="E124" i="16"/>
  <c r="E125" i="16"/>
  <c r="E121" i="16"/>
  <c r="F121" i="16"/>
  <c r="F122" i="16"/>
  <c r="F123" i="16"/>
  <c r="F124" i="16"/>
  <c r="F120" i="16"/>
  <c r="L121" i="16"/>
  <c r="L122" i="16"/>
  <c r="L123" i="16"/>
  <c r="L124" i="16"/>
  <c r="L125" i="16"/>
  <c r="L120" i="16"/>
  <c r="AB118" i="16"/>
  <c r="AB119" i="16"/>
  <c r="AB120" i="16"/>
  <c r="AB121" i="16"/>
  <c r="AB122" i="16"/>
  <c r="AB117" i="16"/>
  <c r="AB109" i="16"/>
  <c r="AB110" i="16"/>
  <c r="AB111" i="16"/>
  <c r="AB112" i="16"/>
  <c r="AB113" i="16"/>
  <c r="AB108" i="16"/>
  <c r="AB100" i="16"/>
  <c r="AB101" i="16"/>
  <c r="AB102" i="16"/>
  <c r="AB103" i="16"/>
  <c r="AB104" i="16"/>
  <c r="AB99" i="16"/>
  <c r="AB92" i="16"/>
  <c r="AB93" i="16"/>
  <c r="AB94" i="16"/>
  <c r="AB95" i="16"/>
  <c r="AB96" i="16"/>
  <c r="AB91" i="16"/>
  <c r="U93" i="16"/>
  <c r="U94" i="16"/>
  <c r="U95" i="16"/>
  <c r="U96" i="16"/>
  <c r="U92" i="16"/>
  <c r="V92" i="16"/>
  <c r="V93" i="16"/>
  <c r="V94" i="16"/>
  <c r="V95" i="16"/>
  <c r="V91" i="16"/>
  <c r="U122" i="16"/>
  <c r="U118" i="16"/>
  <c r="U119" i="16"/>
  <c r="U120" i="16"/>
  <c r="U121" i="16"/>
  <c r="V118" i="16"/>
  <c r="V119" i="16"/>
  <c r="V120" i="16"/>
  <c r="V121" i="16"/>
  <c r="V117" i="16"/>
  <c r="U109" i="16"/>
  <c r="U110" i="16"/>
  <c r="U111" i="16"/>
  <c r="U113" i="16"/>
  <c r="U112" i="16"/>
  <c r="V109" i="16"/>
  <c r="V110" i="16"/>
  <c r="V111" i="16"/>
  <c r="V112" i="16"/>
  <c r="V108" i="16"/>
  <c r="U104" i="16"/>
  <c r="U101" i="16"/>
  <c r="U102" i="16"/>
  <c r="U103" i="16"/>
  <c r="U100" i="16"/>
  <c r="V100" i="16"/>
  <c r="V101" i="16"/>
  <c r="V102" i="16"/>
  <c r="V103" i="16"/>
  <c r="V99" i="16"/>
  <c r="M71" i="15" l="1"/>
  <c r="M3" i="15"/>
  <c r="M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2" i="15"/>
  <c r="C33" i="5" l="1"/>
  <c r="M14" i="5"/>
  <c r="E33" i="5" s="1"/>
  <c r="O23" i="10" l="1"/>
  <c r="F4" i="16"/>
  <c r="A4" i="16" s="1"/>
  <c r="E5" i="16"/>
  <c r="F5" i="16"/>
  <c r="E6" i="16"/>
  <c r="M13" i="5"/>
  <c r="V106" i="18"/>
  <c r="U106" i="18"/>
  <c r="T106" i="18"/>
  <c r="V105" i="18"/>
  <c r="U105" i="18"/>
  <c r="T105" i="18"/>
  <c r="V104" i="18"/>
  <c r="U104" i="18"/>
  <c r="T104" i="18"/>
  <c r="V102" i="18"/>
  <c r="U102" i="18"/>
  <c r="T102" i="18"/>
  <c r="V99" i="18"/>
  <c r="U99" i="18"/>
  <c r="T99" i="18"/>
  <c r="V98" i="18"/>
  <c r="U98" i="18"/>
  <c r="T98" i="18"/>
  <c r="V97" i="18"/>
  <c r="U97" i="18"/>
  <c r="T97" i="18"/>
  <c r="V96" i="18"/>
  <c r="U96" i="18"/>
  <c r="T96" i="18"/>
  <c r="V95" i="18"/>
  <c r="U95" i="18"/>
  <c r="T95" i="18"/>
  <c r="V94" i="18"/>
  <c r="U94" i="18"/>
  <c r="T94" i="18"/>
  <c r="AJ87" i="18"/>
  <c r="AX87" i="18" s="1"/>
  <c r="AI87" i="18"/>
  <c r="AW87" i="18" s="1"/>
  <c r="AH87" i="18"/>
  <c r="AV87" i="18" s="1"/>
  <c r="AG87" i="18"/>
  <c r="AU87" i="18" s="1"/>
  <c r="AF87" i="18"/>
  <c r="AT87" i="18" s="1"/>
  <c r="AE87" i="18"/>
  <c r="AS87" i="18" s="1"/>
  <c r="AD87" i="18"/>
  <c r="AR87" i="18" s="1"/>
  <c r="AC87" i="18"/>
  <c r="AQ87" i="18" s="1"/>
  <c r="AB87" i="18"/>
  <c r="AP87" i="18" s="1"/>
  <c r="AA87" i="18"/>
  <c r="AO87" i="18" s="1"/>
  <c r="Z87" i="18"/>
  <c r="AN87" i="18" s="1"/>
  <c r="Y87" i="18"/>
  <c r="AM87" i="18" s="1"/>
  <c r="X87" i="18"/>
  <c r="AL87" i="18" s="1"/>
  <c r="V87" i="18"/>
  <c r="U87" i="18"/>
  <c r="T87" i="18"/>
  <c r="AJ86" i="18"/>
  <c r="AX86" i="18" s="1"/>
  <c r="AI86" i="18"/>
  <c r="AW86" i="18" s="1"/>
  <c r="AH86" i="18"/>
  <c r="AV86" i="18" s="1"/>
  <c r="AG86" i="18"/>
  <c r="AU86" i="18" s="1"/>
  <c r="AF86" i="18"/>
  <c r="AT86" i="18" s="1"/>
  <c r="AE86" i="18"/>
  <c r="AS86" i="18" s="1"/>
  <c r="AD86" i="18"/>
  <c r="AR86" i="18" s="1"/>
  <c r="AC86" i="18"/>
  <c r="AQ86" i="18" s="1"/>
  <c r="AB86" i="18"/>
  <c r="AP86" i="18" s="1"/>
  <c r="AA86" i="18"/>
  <c r="AO86" i="18" s="1"/>
  <c r="Z86" i="18"/>
  <c r="AN86" i="18" s="1"/>
  <c r="Y86" i="18"/>
  <c r="AM86" i="18" s="1"/>
  <c r="X86" i="18"/>
  <c r="AL86" i="18" s="1"/>
  <c r="V86" i="18"/>
  <c r="U86" i="18"/>
  <c r="T86" i="18"/>
  <c r="AJ85" i="18"/>
  <c r="AX85" i="18" s="1"/>
  <c r="AI85" i="18"/>
  <c r="AW85" i="18" s="1"/>
  <c r="AH85" i="18"/>
  <c r="AV85" i="18" s="1"/>
  <c r="AG85" i="18"/>
  <c r="AU85" i="18" s="1"/>
  <c r="AF85" i="18"/>
  <c r="AT85" i="18" s="1"/>
  <c r="AE85" i="18"/>
  <c r="AS85" i="18" s="1"/>
  <c r="AD85" i="18"/>
  <c r="AR85" i="18" s="1"/>
  <c r="AC85" i="18"/>
  <c r="AQ85" i="18" s="1"/>
  <c r="AB85" i="18"/>
  <c r="AP85" i="18" s="1"/>
  <c r="AA85" i="18"/>
  <c r="AO85" i="18" s="1"/>
  <c r="Z85" i="18"/>
  <c r="AN85" i="18" s="1"/>
  <c r="Y85" i="18"/>
  <c r="AM85" i="18" s="1"/>
  <c r="X85" i="18"/>
  <c r="AL85" i="18" s="1"/>
  <c r="V85" i="18"/>
  <c r="U85" i="18"/>
  <c r="T85" i="18"/>
  <c r="AJ84" i="18"/>
  <c r="AX84" i="18" s="1"/>
  <c r="AI84" i="18"/>
  <c r="AW84" i="18" s="1"/>
  <c r="AH84" i="18"/>
  <c r="AV84" i="18" s="1"/>
  <c r="AG84" i="18"/>
  <c r="AU84" i="18" s="1"/>
  <c r="AF84" i="18"/>
  <c r="AT84" i="18" s="1"/>
  <c r="AE84" i="18"/>
  <c r="AS84" i="18" s="1"/>
  <c r="AD84" i="18"/>
  <c r="AR84" i="18" s="1"/>
  <c r="AC84" i="18"/>
  <c r="AQ84" i="18" s="1"/>
  <c r="AB84" i="18"/>
  <c r="AP84" i="18" s="1"/>
  <c r="AA84" i="18"/>
  <c r="AO84" i="18" s="1"/>
  <c r="Z84" i="18"/>
  <c r="AN84" i="18" s="1"/>
  <c r="Y84" i="18"/>
  <c r="AM84" i="18" s="1"/>
  <c r="X84" i="18"/>
  <c r="AL84" i="18" s="1"/>
  <c r="V84" i="18"/>
  <c r="U84" i="18"/>
  <c r="T84" i="18"/>
  <c r="AJ83" i="18"/>
  <c r="AX83" i="18" s="1"/>
  <c r="AI83" i="18"/>
  <c r="AW83" i="18" s="1"/>
  <c r="AH83" i="18"/>
  <c r="AV83" i="18" s="1"/>
  <c r="AG83" i="18"/>
  <c r="AU83" i="18" s="1"/>
  <c r="AF83" i="18"/>
  <c r="AT83" i="18" s="1"/>
  <c r="AE83" i="18"/>
  <c r="AS83" i="18" s="1"/>
  <c r="AD83" i="18"/>
  <c r="AR83" i="18" s="1"/>
  <c r="AC83" i="18"/>
  <c r="AQ83" i="18" s="1"/>
  <c r="AB83" i="18"/>
  <c r="AP83" i="18" s="1"/>
  <c r="AA83" i="18"/>
  <c r="AO83" i="18" s="1"/>
  <c r="Z83" i="18"/>
  <c r="AN83" i="18" s="1"/>
  <c r="Y83" i="18"/>
  <c r="AM83" i="18" s="1"/>
  <c r="X83" i="18"/>
  <c r="AL83" i="18" s="1"/>
  <c r="V83" i="18"/>
  <c r="U83" i="18"/>
  <c r="T83" i="18"/>
  <c r="AJ82" i="18"/>
  <c r="AX82" i="18" s="1"/>
  <c r="AI82" i="18"/>
  <c r="AW82" i="18" s="1"/>
  <c r="AH82" i="18"/>
  <c r="AV82" i="18" s="1"/>
  <c r="AG82" i="18"/>
  <c r="AU82" i="18" s="1"/>
  <c r="AF82" i="18"/>
  <c r="AT82" i="18" s="1"/>
  <c r="AE82" i="18"/>
  <c r="AS82" i="18" s="1"/>
  <c r="AD82" i="18"/>
  <c r="AR82" i="18" s="1"/>
  <c r="AC82" i="18"/>
  <c r="AQ82" i="18" s="1"/>
  <c r="AB82" i="18"/>
  <c r="AP82" i="18" s="1"/>
  <c r="AA82" i="18"/>
  <c r="AO82" i="18" s="1"/>
  <c r="Z82" i="18"/>
  <c r="AN82" i="18" s="1"/>
  <c r="Y82" i="18"/>
  <c r="AM82" i="18" s="1"/>
  <c r="X82" i="18"/>
  <c r="AL82" i="18" s="1"/>
  <c r="V82" i="18"/>
  <c r="U82" i="18"/>
  <c r="T82" i="18"/>
  <c r="AJ81" i="18"/>
  <c r="AX81" i="18" s="1"/>
  <c r="AI81" i="18"/>
  <c r="AW81" i="18" s="1"/>
  <c r="AH81" i="18"/>
  <c r="AV81" i="18" s="1"/>
  <c r="AG81" i="18"/>
  <c r="AU81" i="18" s="1"/>
  <c r="AF81" i="18"/>
  <c r="AT81" i="18" s="1"/>
  <c r="AE81" i="18"/>
  <c r="AS81" i="18" s="1"/>
  <c r="AD81" i="18"/>
  <c r="AR81" i="18" s="1"/>
  <c r="AC81" i="18"/>
  <c r="AQ81" i="18" s="1"/>
  <c r="AB81" i="18"/>
  <c r="AP81" i="18" s="1"/>
  <c r="AA81" i="18"/>
  <c r="AO81" i="18" s="1"/>
  <c r="Z81" i="18"/>
  <c r="AN81" i="18" s="1"/>
  <c r="Y81" i="18"/>
  <c r="AM81" i="18" s="1"/>
  <c r="X81" i="18"/>
  <c r="AL81" i="18" s="1"/>
  <c r="V81" i="18"/>
  <c r="U81" i="18"/>
  <c r="T81" i="18"/>
  <c r="AJ80" i="18"/>
  <c r="AX80" i="18" s="1"/>
  <c r="AI80" i="18"/>
  <c r="AW80" i="18" s="1"/>
  <c r="AH80" i="18"/>
  <c r="AV80" i="18" s="1"/>
  <c r="AG80" i="18"/>
  <c r="AU80" i="18" s="1"/>
  <c r="AF80" i="18"/>
  <c r="AT80" i="18" s="1"/>
  <c r="AE80" i="18"/>
  <c r="AS80" i="18" s="1"/>
  <c r="AD80" i="18"/>
  <c r="AR80" i="18" s="1"/>
  <c r="AC80" i="18"/>
  <c r="AQ80" i="18" s="1"/>
  <c r="AB80" i="18"/>
  <c r="AP80" i="18" s="1"/>
  <c r="AA80" i="18"/>
  <c r="AO80" i="18" s="1"/>
  <c r="Z80" i="18"/>
  <c r="AN80" i="18" s="1"/>
  <c r="Y80" i="18"/>
  <c r="AM80" i="18" s="1"/>
  <c r="X80" i="18"/>
  <c r="AL80" i="18" s="1"/>
  <c r="V80" i="18"/>
  <c r="U80" i="18"/>
  <c r="T80" i="18"/>
  <c r="AJ79" i="18"/>
  <c r="AX79" i="18" s="1"/>
  <c r="AI79" i="18"/>
  <c r="AW79" i="18" s="1"/>
  <c r="AH79" i="18"/>
  <c r="AV79" i="18" s="1"/>
  <c r="AG79" i="18"/>
  <c r="AU79" i="18" s="1"/>
  <c r="AF79" i="18"/>
  <c r="AT79" i="18" s="1"/>
  <c r="AE79" i="18"/>
  <c r="AS79" i="18" s="1"/>
  <c r="AD79" i="18"/>
  <c r="AR79" i="18" s="1"/>
  <c r="AC79" i="18"/>
  <c r="AQ79" i="18" s="1"/>
  <c r="AB79" i="18"/>
  <c r="AP79" i="18" s="1"/>
  <c r="AA79" i="18"/>
  <c r="AO79" i="18" s="1"/>
  <c r="Z79" i="18"/>
  <c r="AN79" i="18" s="1"/>
  <c r="Y79" i="18"/>
  <c r="AM79" i="18" s="1"/>
  <c r="X79" i="18"/>
  <c r="AL79" i="18" s="1"/>
  <c r="V79" i="18"/>
  <c r="U79" i="18"/>
  <c r="T79" i="18"/>
  <c r="AJ78" i="18"/>
  <c r="AX78" i="18" s="1"/>
  <c r="AI78" i="18"/>
  <c r="AW78" i="18" s="1"/>
  <c r="AH78" i="18"/>
  <c r="AV78" i="18" s="1"/>
  <c r="AG78" i="18"/>
  <c r="AU78" i="18" s="1"/>
  <c r="AF78" i="18"/>
  <c r="AT78" i="18" s="1"/>
  <c r="AE78" i="18"/>
  <c r="AS78" i="18" s="1"/>
  <c r="AD78" i="18"/>
  <c r="AR78" i="18" s="1"/>
  <c r="AC78" i="18"/>
  <c r="AQ78" i="18" s="1"/>
  <c r="AB78" i="18"/>
  <c r="AP78" i="18" s="1"/>
  <c r="AA78" i="18"/>
  <c r="AO78" i="18" s="1"/>
  <c r="Z78" i="18"/>
  <c r="AN78" i="18" s="1"/>
  <c r="Y78" i="18"/>
  <c r="AM78" i="18" s="1"/>
  <c r="X78" i="18"/>
  <c r="AL78" i="18" s="1"/>
  <c r="V78" i="18"/>
  <c r="U78" i="18"/>
  <c r="T78" i="18"/>
  <c r="AJ77" i="18"/>
  <c r="AX77" i="18" s="1"/>
  <c r="AI77" i="18"/>
  <c r="AW77" i="18" s="1"/>
  <c r="AH77" i="18"/>
  <c r="AV77" i="18" s="1"/>
  <c r="AG77" i="18"/>
  <c r="AU77" i="18" s="1"/>
  <c r="AF77" i="18"/>
  <c r="AT77" i="18" s="1"/>
  <c r="AE77" i="18"/>
  <c r="AS77" i="18" s="1"/>
  <c r="AD77" i="18"/>
  <c r="AR77" i="18" s="1"/>
  <c r="AC77" i="18"/>
  <c r="AQ77" i="18" s="1"/>
  <c r="AB77" i="18"/>
  <c r="AP77" i="18" s="1"/>
  <c r="AA77" i="18"/>
  <c r="AO77" i="18" s="1"/>
  <c r="Z77" i="18"/>
  <c r="AN77" i="18" s="1"/>
  <c r="Y77" i="18"/>
  <c r="AM77" i="18" s="1"/>
  <c r="X77" i="18"/>
  <c r="AL77" i="18" s="1"/>
  <c r="V77" i="18"/>
  <c r="U77" i="18"/>
  <c r="T77" i="18"/>
  <c r="AJ76" i="18"/>
  <c r="AX76" i="18" s="1"/>
  <c r="AI76" i="18"/>
  <c r="AW76" i="18" s="1"/>
  <c r="AH76" i="18"/>
  <c r="AV76" i="18" s="1"/>
  <c r="AG76" i="18"/>
  <c r="AU76" i="18" s="1"/>
  <c r="AF76" i="18"/>
  <c r="AT76" i="18" s="1"/>
  <c r="AE76" i="18"/>
  <c r="AS76" i="18" s="1"/>
  <c r="AD76" i="18"/>
  <c r="AR76" i="18" s="1"/>
  <c r="AC76" i="18"/>
  <c r="AQ76" i="18" s="1"/>
  <c r="AB76" i="18"/>
  <c r="AP76" i="18" s="1"/>
  <c r="AA76" i="18"/>
  <c r="AO76" i="18" s="1"/>
  <c r="Z76" i="18"/>
  <c r="AN76" i="18" s="1"/>
  <c r="Y76" i="18"/>
  <c r="AM76" i="18" s="1"/>
  <c r="X76" i="18"/>
  <c r="AL76" i="18" s="1"/>
  <c r="V76" i="18"/>
  <c r="U76" i="18"/>
  <c r="T76" i="18"/>
  <c r="AJ75" i="18"/>
  <c r="AX75" i="18" s="1"/>
  <c r="AI75" i="18"/>
  <c r="AW75" i="18" s="1"/>
  <c r="AH75" i="18"/>
  <c r="AV75" i="18" s="1"/>
  <c r="AG75" i="18"/>
  <c r="AU75" i="18" s="1"/>
  <c r="AF75" i="18"/>
  <c r="AT75" i="18" s="1"/>
  <c r="AE75" i="18"/>
  <c r="AS75" i="18" s="1"/>
  <c r="AD75" i="18"/>
  <c r="AR75" i="18" s="1"/>
  <c r="AC75" i="18"/>
  <c r="AQ75" i="18" s="1"/>
  <c r="AB75" i="18"/>
  <c r="AP75" i="18" s="1"/>
  <c r="AA75" i="18"/>
  <c r="AO75" i="18" s="1"/>
  <c r="Z75" i="18"/>
  <c r="AN75" i="18" s="1"/>
  <c r="Y75" i="18"/>
  <c r="AM75" i="18" s="1"/>
  <c r="X75" i="18"/>
  <c r="AL75" i="18" s="1"/>
  <c r="V75" i="18"/>
  <c r="U75" i="18"/>
  <c r="T75" i="18"/>
  <c r="AJ74" i="18"/>
  <c r="AX74" i="18" s="1"/>
  <c r="AI74" i="18"/>
  <c r="AW74" i="18" s="1"/>
  <c r="AH74" i="18"/>
  <c r="AV74" i="18" s="1"/>
  <c r="AG74" i="18"/>
  <c r="AU74" i="18" s="1"/>
  <c r="AF74" i="18"/>
  <c r="AT74" i="18" s="1"/>
  <c r="AE74" i="18"/>
  <c r="AS74" i="18" s="1"/>
  <c r="AD74" i="18"/>
  <c r="AR74" i="18" s="1"/>
  <c r="AC74" i="18"/>
  <c r="AQ74" i="18" s="1"/>
  <c r="AB74" i="18"/>
  <c r="AP74" i="18" s="1"/>
  <c r="AA74" i="18"/>
  <c r="AO74" i="18" s="1"/>
  <c r="Z74" i="18"/>
  <c r="AN74" i="18" s="1"/>
  <c r="Y74" i="18"/>
  <c r="AM74" i="18" s="1"/>
  <c r="X74" i="18"/>
  <c r="AL74" i="18" s="1"/>
  <c r="V74" i="18"/>
  <c r="U74" i="18"/>
  <c r="T74" i="18"/>
  <c r="AJ73" i="18"/>
  <c r="AX73" i="18" s="1"/>
  <c r="AI73" i="18"/>
  <c r="AW73" i="18" s="1"/>
  <c r="AH73" i="18"/>
  <c r="AV73" i="18" s="1"/>
  <c r="AG73" i="18"/>
  <c r="AU73" i="18" s="1"/>
  <c r="AF73" i="18"/>
  <c r="AT73" i="18" s="1"/>
  <c r="AE73" i="18"/>
  <c r="AS73" i="18" s="1"/>
  <c r="AD73" i="18"/>
  <c r="AR73" i="18" s="1"/>
  <c r="AC73" i="18"/>
  <c r="AQ73" i="18" s="1"/>
  <c r="AB73" i="18"/>
  <c r="AP73" i="18" s="1"/>
  <c r="AA73" i="18"/>
  <c r="AO73" i="18" s="1"/>
  <c r="Z73" i="18"/>
  <c r="AN73" i="18" s="1"/>
  <c r="Y73" i="18"/>
  <c r="AM73" i="18" s="1"/>
  <c r="X73" i="18"/>
  <c r="AL73" i="18" s="1"/>
  <c r="V73" i="18"/>
  <c r="U73" i="18"/>
  <c r="T73" i="18"/>
  <c r="AJ72" i="18"/>
  <c r="AX72" i="18" s="1"/>
  <c r="AI72" i="18"/>
  <c r="AW72" i="18" s="1"/>
  <c r="AH72" i="18"/>
  <c r="AV72" i="18" s="1"/>
  <c r="AG72" i="18"/>
  <c r="AU72" i="18" s="1"/>
  <c r="AF72" i="18"/>
  <c r="AT72" i="18" s="1"/>
  <c r="AE72" i="18"/>
  <c r="AS72" i="18" s="1"/>
  <c r="AD72" i="18"/>
  <c r="AR72" i="18" s="1"/>
  <c r="AC72" i="18"/>
  <c r="AQ72" i="18" s="1"/>
  <c r="AB72" i="18"/>
  <c r="AP72" i="18" s="1"/>
  <c r="AA72" i="18"/>
  <c r="AO72" i="18" s="1"/>
  <c r="Z72" i="18"/>
  <c r="AN72" i="18" s="1"/>
  <c r="Y72" i="18"/>
  <c r="AM72" i="18" s="1"/>
  <c r="X72" i="18"/>
  <c r="AL72" i="18" s="1"/>
  <c r="V72" i="18"/>
  <c r="U72" i="18"/>
  <c r="T72" i="18"/>
  <c r="AJ71" i="18"/>
  <c r="AX71" i="18" s="1"/>
  <c r="AI71" i="18"/>
  <c r="AW71" i="18" s="1"/>
  <c r="AH71" i="18"/>
  <c r="AV71" i="18" s="1"/>
  <c r="AG71" i="18"/>
  <c r="AU71" i="18" s="1"/>
  <c r="AF71" i="18"/>
  <c r="AT71" i="18" s="1"/>
  <c r="AE71" i="18"/>
  <c r="AS71" i="18" s="1"/>
  <c r="AD71" i="18"/>
  <c r="AR71" i="18" s="1"/>
  <c r="AC71" i="18"/>
  <c r="AQ71" i="18" s="1"/>
  <c r="AB71" i="18"/>
  <c r="AP71" i="18" s="1"/>
  <c r="AA71" i="18"/>
  <c r="AO71" i="18" s="1"/>
  <c r="Z71" i="18"/>
  <c r="AN71" i="18" s="1"/>
  <c r="Y71" i="18"/>
  <c r="AM71" i="18" s="1"/>
  <c r="X71" i="18"/>
  <c r="AL71" i="18" s="1"/>
  <c r="V71" i="18"/>
  <c r="U71" i="18"/>
  <c r="T71" i="18"/>
  <c r="AJ70" i="18"/>
  <c r="AX70" i="18" s="1"/>
  <c r="AI70" i="18"/>
  <c r="AW70" i="18" s="1"/>
  <c r="AH70" i="18"/>
  <c r="AV70" i="18" s="1"/>
  <c r="AG70" i="18"/>
  <c r="AU70" i="18" s="1"/>
  <c r="AF70" i="18"/>
  <c r="AT70" i="18" s="1"/>
  <c r="AE70" i="18"/>
  <c r="AS70" i="18" s="1"/>
  <c r="AD70" i="18"/>
  <c r="AR70" i="18" s="1"/>
  <c r="AC70" i="18"/>
  <c r="AQ70" i="18" s="1"/>
  <c r="AB70" i="18"/>
  <c r="AP70" i="18" s="1"/>
  <c r="AA70" i="18"/>
  <c r="AO70" i="18" s="1"/>
  <c r="Z70" i="18"/>
  <c r="AN70" i="18" s="1"/>
  <c r="Y70" i="18"/>
  <c r="AM70" i="18" s="1"/>
  <c r="X70" i="18"/>
  <c r="AL70" i="18" s="1"/>
  <c r="V70" i="18"/>
  <c r="U70" i="18"/>
  <c r="T70" i="18"/>
  <c r="AJ69" i="18"/>
  <c r="AX69" i="18" s="1"/>
  <c r="AI69" i="18"/>
  <c r="AW69" i="18" s="1"/>
  <c r="AH69" i="18"/>
  <c r="AV69" i="18" s="1"/>
  <c r="AG69" i="18"/>
  <c r="AU69" i="18" s="1"/>
  <c r="AF69" i="18"/>
  <c r="AT69" i="18" s="1"/>
  <c r="AE69" i="18"/>
  <c r="AS69" i="18" s="1"/>
  <c r="AD69" i="18"/>
  <c r="AR69" i="18" s="1"/>
  <c r="AC69" i="18"/>
  <c r="AQ69" i="18" s="1"/>
  <c r="AB69" i="18"/>
  <c r="AP69" i="18" s="1"/>
  <c r="AA69" i="18"/>
  <c r="AO69" i="18" s="1"/>
  <c r="Z69" i="18"/>
  <c r="AN69" i="18" s="1"/>
  <c r="Y69" i="18"/>
  <c r="AM69" i="18" s="1"/>
  <c r="X69" i="18"/>
  <c r="AL69" i="18" s="1"/>
  <c r="V69" i="18"/>
  <c r="U69" i="18"/>
  <c r="T69" i="18"/>
  <c r="AJ68" i="18"/>
  <c r="AX68" i="18" s="1"/>
  <c r="AI68" i="18"/>
  <c r="AW68" i="18" s="1"/>
  <c r="AH68" i="18"/>
  <c r="AV68" i="18" s="1"/>
  <c r="AG68" i="18"/>
  <c r="AU68" i="18" s="1"/>
  <c r="AF68" i="18"/>
  <c r="AT68" i="18" s="1"/>
  <c r="AE68" i="18"/>
  <c r="AS68" i="18" s="1"/>
  <c r="AD68" i="18"/>
  <c r="AR68" i="18" s="1"/>
  <c r="AC68" i="18"/>
  <c r="AQ68" i="18" s="1"/>
  <c r="AB68" i="18"/>
  <c r="AP68" i="18" s="1"/>
  <c r="AA68" i="18"/>
  <c r="AO68" i="18" s="1"/>
  <c r="Z68" i="18"/>
  <c r="AN68" i="18" s="1"/>
  <c r="Y68" i="18"/>
  <c r="AM68" i="18" s="1"/>
  <c r="X68" i="18"/>
  <c r="AL68" i="18" s="1"/>
  <c r="V68" i="18"/>
  <c r="U68" i="18"/>
  <c r="T68" i="18"/>
  <c r="AJ67" i="18"/>
  <c r="AX67" i="18" s="1"/>
  <c r="AI67" i="18"/>
  <c r="AW67" i="18" s="1"/>
  <c r="AH67" i="18"/>
  <c r="AV67" i="18" s="1"/>
  <c r="AG67" i="18"/>
  <c r="AU67" i="18" s="1"/>
  <c r="AF67" i="18"/>
  <c r="AT67" i="18" s="1"/>
  <c r="AE67" i="18"/>
  <c r="AS67" i="18" s="1"/>
  <c r="AD67" i="18"/>
  <c r="AR67" i="18" s="1"/>
  <c r="AC67" i="18"/>
  <c r="AQ67" i="18" s="1"/>
  <c r="AB67" i="18"/>
  <c r="AP67" i="18" s="1"/>
  <c r="AA67" i="18"/>
  <c r="AO67" i="18" s="1"/>
  <c r="Z67" i="18"/>
  <c r="AN67" i="18" s="1"/>
  <c r="Y67" i="18"/>
  <c r="AM67" i="18" s="1"/>
  <c r="X67" i="18"/>
  <c r="AL67" i="18" s="1"/>
  <c r="V67" i="18"/>
  <c r="U67" i="18"/>
  <c r="T67" i="18"/>
  <c r="AJ66" i="18"/>
  <c r="AX66" i="18" s="1"/>
  <c r="AI66" i="18"/>
  <c r="AW66" i="18" s="1"/>
  <c r="AH66" i="18"/>
  <c r="AV66" i="18" s="1"/>
  <c r="AG66" i="18"/>
  <c r="AU66" i="18" s="1"/>
  <c r="AF66" i="18"/>
  <c r="AT66" i="18" s="1"/>
  <c r="AE66" i="18"/>
  <c r="AS66" i="18" s="1"/>
  <c r="AD66" i="18"/>
  <c r="AR66" i="18" s="1"/>
  <c r="AC66" i="18"/>
  <c r="AQ66" i="18" s="1"/>
  <c r="AB66" i="18"/>
  <c r="AP66" i="18" s="1"/>
  <c r="AA66" i="18"/>
  <c r="AO66" i="18" s="1"/>
  <c r="Z66" i="18"/>
  <c r="AN66" i="18" s="1"/>
  <c r="Y66" i="18"/>
  <c r="AM66" i="18" s="1"/>
  <c r="X66" i="18"/>
  <c r="AL66" i="18" s="1"/>
  <c r="V66" i="18"/>
  <c r="U66" i="18"/>
  <c r="T66" i="18"/>
  <c r="AJ65" i="18"/>
  <c r="AX65" i="18" s="1"/>
  <c r="AI65" i="18"/>
  <c r="AW65" i="18" s="1"/>
  <c r="AH65" i="18"/>
  <c r="AV65" i="18" s="1"/>
  <c r="AG65" i="18"/>
  <c r="AU65" i="18" s="1"/>
  <c r="AF65" i="18"/>
  <c r="AT65" i="18" s="1"/>
  <c r="AE65" i="18"/>
  <c r="AS65" i="18" s="1"/>
  <c r="AD65" i="18"/>
  <c r="AR65" i="18" s="1"/>
  <c r="AC65" i="18"/>
  <c r="AQ65" i="18" s="1"/>
  <c r="AB65" i="18"/>
  <c r="AP65" i="18" s="1"/>
  <c r="AA65" i="18"/>
  <c r="AO65" i="18" s="1"/>
  <c r="Z65" i="18"/>
  <c r="AN65" i="18" s="1"/>
  <c r="Y65" i="18"/>
  <c r="AM65" i="18" s="1"/>
  <c r="X65" i="18"/>
  <c r="AL65" i="18" s="1"/>
  <c r="V65" i="18"/>
  <c r="U65" i="18"/>
  <c r="T65" i="18"/>
  <c r="AJ64" i="18"/>
  <c r="AX64" i="18" s="1"/>
  <c r="AI64" i="18"/>
  <c r="AW64" i="18" s="1"/>
  <c r="AH64" i="18"/>
  <c r="AV64" i="18" s="1"/>
  <c r="AG64" i="18"/>
  <c r="AU64" i="18" s="1"/>
  <c r="AF64" i="18"/>
  <c r="AT64" i="18" s="1"/>
  <c r="AE64" i="18"/>
  <c r="AS64" i="18" s="1"/>
  <c r="AD64" i="18"/>
  <c r="AR64" i="18" s="1"/>
  <c r="AC64" i="18"/>
  <c r="AQ64" i="18" s="1"/>
  <c r="AB64" i="18"/>
  <c r="AP64" i="18" s="1"/>
  <c r="AA64" i="18"/>
  <c r="AO64" i="18" s="1"/>
  <c r="Z64" i="18"/>
  <c r="AN64" i="18" s="1"/>
  <c r="Y64" i="18"/>
  <c r="AM64" i="18" s="1"/>
  <c r="X64" i="18"/>
  <c r="AL64" i="18" s="1"/>
  <c r="V64" i="18"/>
  <c r="U64" i="18"/>
  <c r="T64" i="18"/>
  <c r="AJ63" i="18"/>
  <c r="AX63" i="18" s="1"/>
  <c r="AI63" i="18"/>
  <c r="AW63" i="18" s="1"/>
  <c r="AH63" i="18"/>
  <c r="AV63" i="18" s="1"/>
  <c r="AG63" i="18"/>
  <c r="AU63" i="18" s="1"/>
  <c r="AF63" i="18"/>
  <c r="AT63" i="18" s="1"/>
  <c r="AE63" i="18"/>
  <c r="AS63" i="18" s="1"/>
  <c r="AD63" i="18"/>
  <c r="AR63" i="18" s="1"/>
  <c r="AC63" i="18"/>
  <c r="AQ63" i="18" s="1"/>
  <c r="AB63" i="18"/>
  <c r="AP63" i="18" s="1"/>
  <c r="AA63" i="18"/>
  <c r="AO63" i="18" s="1"/>
  <c r="Z63" i="18"/>
  <c r="AN63" i="18" s="1"/>
  <c r="Y63" i="18"/>
  <c r="AM63" i="18" s="1"/>
  <c r="X63" i="18"/>
  <c r="AL63" i="18" s="1"/>
  <c r="V63" i="18"/>
  <c r="U63" i="18"/>
  <c r="T63" i="18"/>
  <c r="AJ62" i="18"/>
  <c r="AX62" i="18" s="1"/>
  <c r="AI62" i="18"/>
  <c r="AW62" i="18" s="1"/>
  <c r="AH62" i="18"/>
  <c r="AV62" i="18" s="1"/>
  <c r="AG62" i="18"/>
  <c r="AU62" i="18" s="1"/>
  <c r="AF62" i="18"/>
  <c r="AT62" i="18" s="1"/>
  <c r="AE62" i="18"/>
  <c r="AS62" i="18" s="1"/>
  <c r="AD62" i="18"/>
  <c r="AR62" i="18" s="1"/>
  <c r="AC62" i="18"/>
  <c r="AQ62" i="18" s="1"/>
  <c r="AB62" i="18"/>
  <c r="AP62" i="18" s="1"/>
  <c r="AA62" i="18"/>
  <c r="AO62" i="18" s="1"/>
  <c r="Z62" i="18"/>
  <c r="AN62" i="18" s="1"/>
  <c r="Y62" i="18"/>
  <c r="AM62" i="18" s="1"/>
  <c r="X62" i="18"/>
  <c r="AL62" i="18" s="1"/>
  <c r="V62" i="18"/>
  <c r="U62" i="18"/>
  <c r="T62" i="18"/>
  <c r="AJ61" i="18"/>
  <c r="AX61" i="18" s="1"/>
  <c r="AI61" i="18"/>
  <c r="AW61" i="18" s="1"/>
  <c r="AH61" i="18"/>
  <c r="AV61" i="18" s="1"/>
  <c r="AG61" i="18"/>
  <c r="AU61" i="18" s="1"/>
  <c r="AF61" i="18"/>
  <c r="AT61" i="18" s="1"/>
  <c r="AE61" i="18"/>
  <c r="AS61" i="18" s="1"/>
  <c r="AD61" i="18"/>
  <c r="AR61" i="18" s="1"/>
  <c r="AC61" i="18"/>
  <c r="AQ61" i="18" s="1"/>
  <c r="AB61" i="18"/>
  <c r="AP61" i="18" s="1"/>
  <c r="AA61" i="18"/>
  <c r="AO61" i="18" s="1"/>
  <c r="Z61" i="18"/>
  <c r="AN61" i="18" s="1"/>
  <c r="Y61" i="18"/>
  <c r="AM61" i="18" s="1"/>
  <c r="X61" i="18"/>
  <c r="AL61" i="18" s="1"/>
  <c r="V61" i="18"/>
  <c r="U61" i="18"/>
  <c r="T61" i="18"/>
  <c r="AJ60" i="18"/>
  <c r="AX60" i="18" s="1"/>
  <c r="AI60" i="18"/>
  <c r="AW60" i="18" s="1"/>
  <c r="AH60" i="18"/>
  <c r="AV60" i="18" s="1"/>
  <c r="AG60" i="18"/>
  <c r="AU60" i="18" s="1"/>
  <c r="AF60" i="18"/>
  <c r="AT60" i="18" s="1"/>
  <c r="AE60" i="18"/>
  <c r="AS60" i="18" s="1"/>
  <c r="AD60" i="18"/>
  <c r="AR60" i="18" s="1"/>
  <c r="AC60" i="18"/>
  <c r="AQ60" i="18" s="1"/>
  <c r="AB60" i="18"/>
  <c r="AP60" i="18" s="1"/>
  <c r="AA60" i="18"/>
  <c r="AO60" i="18" s="1"/>
  <c r="Z60" i="18"/>
  <c r="AN60" i="18" s="1"/>
  <c r="Y60" i="18"/>
  <c r="AM60" i="18" s="1"/>
  <c r="X60" i="18"/>
  <c r="AL60" i="18" s="1"/>
  <c r="V60" i="18"/>
  <c r="U60" i="18"/>
  <c r="T60" i="18"/>
  <c r="AJ59" i="18"/>
  <c r="AX59" i="18" s="1"/>
  <c r="AI59" i="18"/>
  <c r="AW59" i="18" s="1"/>
  <c r="AH59" i="18"/>
  <c r="AV59" i="18" s="1"/>
  <c r="AG59" i="18"/>
  <c r="AU59" i="18" s="1"/>
  <c r="AF59" i="18"/>
  <c r="AT59" i="18" s="1"/>
  <c r="AE59" i="18"/>
  <c r="AS59" i="18" s="1"/>
  <c r="AD59" i="18"/>
  <c r="AR59" i="18" s="1"/>
  <c r="AC59" i="18"/>
  <c r="AQ59" i="18" s="1"/>
  <c r="AB59" i="18"/>
  <c r="AP59" i="18" s="1"/>
  <c r="AA59" i="18"/>
  <c r="AO59" i="18" s="1"/>
  <c r="Z59" i="18"/>
  <c r="AN59" i="18" s="1"/>
  <c r="Y59" i="18"/>
  <c r="AM59" i="18" s="1"/>
  <c r="X59" i="18"/>
  <c r="AL59" i="18" s="1"/>
  <c r="V59" i="18"/>
  <c r="U59" i="18"/>
  <c r="T59" i="18"/>
  <c r="AJ58" i="18"/>
  <c r="AX58" i="18" s="1"/>
  <c r="AI58" i="18"/>
  <c r="AW58" i="18" s="1"/>
  <c r="AH58" i="18"/>
  <c r="AV58" i="18" s="1"/>
  <c r="AG58" i="18"/>
  <c r="AU58" i="18" s="1"/>
  <c r="AF58" i="18"/>
  <c r="AT58" i="18" s="1"/>
  <c r="AE58" i="18"/>
  <c r="AS58" i="18" s="1"/>
  <c r="AD58" i="18"/>
  <c r="AR58" i="18" s="1"/>
  <c r="AC58" i="18"/>
  <c r="AQ58" i="18" s="1"/>
  <c r="AB58" i="18"/>
  <c r="AP58" i="18" s="1"/>
  <c r="AA58" i="18"/>
  <c r="AO58" i="18" s="1"/>
  <c r="Z58" i="18"/>
  <c r="AN58" i="18" s="1"/>
  <c r="Y58" i="18"/>
  <c r="AM58" i="18" s="1"/>
  <c r="X58" i="18"/>
  <c r="AL58" i="18" s="1"/>
  <c r="V58" i="18"/>
  <c r="U58" i="18"/>
  <c r="T58" i="18"/>
  <c r="AJ57" i="18"/>
  <c r="AX57" i="18" s="1"/>
  <c r="AI57" i="18"/>
  <c r="AW57" i="18" s="1"/>
  <c r="AH57" i="18"/>
  <c r="AV57" i="18" s="1"/>
  <c r="AG57" i="18"/>
  <c r="AU57" i="18" s="1"/>
  <c r="AF57" i="18"/>
  <c r="AT57" i="18" s="1"/>
  <c r="AE57" i="18"/>
  <c r="AS57" i="18" s="1"/>
  <c r="AD57" i="18"/>
  <c r="AR57" i="18" s="1"/>
  <c r="AC57" i="18"/>
  <c r="AQ57" i="18" s="1"/>
  <c r="AB57" i="18"/>
  <c r="AP57" i="18" s="1"/>
  <c r="AA57" i="18"/>
  <c r="AO57" i="18" s="1"/>
  <c r="Z57" i="18"/>
  <c r="AN57" i="18" s="1"/>
  <c r="Y57" i="18"/>
  <c r="AM57" i="18" s="1"/>
  <c r="X57" i="18"/>
  <c r="AL57" i="18" s="1"/>
  <c r="V57" i="18"/>
  <c r="U57" i="18"/>
  <c r="T57" i="18"/>
  <c r="AJ56" i="18"/>
  <c r="AX56" i="18" s="1"/>
  <c r="AI56" i="18"/>
  <c r="AW56" i="18" s="1"/>
  <c r="AH56" i="18"/>
  <c r="AV56" i="18" s="1"/>
  <c r="AG56" i="18"/>
  <c r="AU56" i="18" s="1"/>
  <c r="AF56" i="18"/>
  <c r="AT56" i="18" s="1"/>
  <c r="AE56" i="18"/>
  <c r="AS56" i="18" s="1"/>
  <c r="AD56" i="18"/>
  <c r="AR56" i="18" s="1"/>
  <c r="AC56" i="18"/>
  <c r="AQ56" i="18" s="1"/>
  <c r="AB56" i="18"/>
  <c r="AP56" i="18" s="1"/>
  <c r="AA56" i="18"/>
  <c r="AO56" i="18" s="1"/>
  <c r="Z56" i="18"/>
  <c r="AN56" i="18" s="1"/>
  <c r="Y56" i="18"/>
  <c r="AM56" i="18" s="1"/>
  <c r="X56" i="18"/>
  <c r="AL56" i="18" s="1"/>
  <c r="V56" i="18"/>
  <c r="U56" i="18"/>
  <c r="T56" i="18"/>
  <c r="AJ55" i="18"/>
  <c r="AX55" i="18" s="1"/>
  <c r="AI55" i="18"/>
  <c r="AW55" i="18" s="1"/>
  <c r="AH55" i="18"/>
  <c r="AV55" i="18" s="1"/>
  <c r="AG55" i="18"/>
  <c r="AU55" i="18" s="1"/>
  <c r="AF55" i="18"/>
  <c r="AT55" i="18" s="1"/>
  <c r="AE55" i="18"/>
  <c r="AS55" i="18" s="1"/>
  <c r="AD55" i="18"/>
  <c r="AR55" i="18" s="1"/>
  <c r="AC55" i="18"/>
  <c r="AQ55" i="18" s="1"/>
  <c r="AB55" i="18"/>
  <c r="AP55" i="18" s="1"/>
  <c r="AA55" i="18"/>
  <c r="AO55" i="18" s="1"/>
  <c r="Z55" i="18"/>
  <c r="AN55" i="18" s="1"/>
  <c r="Y55" i="18"/>
  <c r="AM55" i="18" s="1"/>
  <c r="X55" i="18"/>
  <c r="AL55" i="18" s="1"/>
  <c r="V55" i="18"/>
  <c r="U55" i="18"/>
  <c r="T55" i="18"/>
  <c r="AJ54" i="18"/>
  <c r="AX54" i="18" s="1"/>
  <c r="AI54" i="18"/>
  <c r="AW54" i="18" s="1"/>
  <c r="AH54" i="18"/>
  <c r="AV54" i="18" s="1"/>
  <c r="AG54" i="18"/>
  <c r="AU54" i="18" s="1"/>
  <c r="AF54" i="18"/>
  <c r="AT54" i="18" s="1"/>
  <c r="AE54" i="18"/>
  <c r="AS54" i="18" s="1"/>
  <c r="AD54" i="18"/>
  <c r="AR54" i="18" s="1"/>
  <c r="AC54" i="18"/>
  <c r="AQ54" i="18" s="1"/>
  <c r="AB54" i="18"/>
  <c r="AP54" i="18" s="1"/>
  <c r="AA54" i="18"/>
  <c r="AO54" i="18" s="1"/>
  <c r="Z54" i="18"/>
  <c r="AN54" i="18" s="1"/>
  <c r="Y54" i="18"/>
  <c r="AM54" i="18" s="1"/>
  <c r="X54" i="18"/>
  <c r="AL54" i="18" s="1"/>
  <c r="V54" i="18"/>
  <c r="U54" i="18"/>
  <c r="T54" i="18"/>
  <c r="AJ53" i="18"/>
  <c r="AX53" i="18" s="1"/>
  <c r="AI53" i="18"/>
  <c r="AW53" i="18" s="1"/>
  <c r="AH53" i="18"/>
  <c r="AV53" i="18" s="1"/>
  <c r="AG53" i="18"/>
  <c r="AU53" i="18" s="1"/>
  <c r="AF53" i="18"/>
  <c r="AT53" i="18" s="1"/>
  <c r="AE53" i="18"/>
  <c r="AS53" i="18" s="1"/>
  <c r="AD53" i="18"/>
  <c r="AR53" i="18" s="1"/>
  <c r="AC53" i="18"/>
  <c r="AQ53" i="18" s="1"/>
  <c r="AB53" i="18"/>
  <c r="AP53" i="18" s="1"/>
  <c r="AA53" i="18"/>
  <c r="AO53" i="18" s="1"/>
  <c r="Z53" i="18"/>
  <c r="AN53" i="18" s="1"/>
  <c r="Y53" i="18"/>
  <c r="AM53" i="18" s="1"/>
  <c r="X53" i="18"/>
  <c r="AL53" i="18" s="1"/>
  <c r="V53" i="18"/>
  <c r="U53" i="18"/>
  <c r="T53" i="18"/>
  <c r="AJ52" i="18"/>
  <c r="AX52" i="18" s="1"/>
  <c r="AI52" i="18"/>
  <c r="AW52" i="18" s="1"/>
  <c r="AH52" i="18"/>
  <c r="AV52" i="18" s="1"/>
  <c r="AG52" i="18"/>
  <c r="AU52" i="18" s="1"/>
  <c r="AF52" i="18"/>
  <c r="AT52" i="18" s="1"/>
  <c r="AE52" i="18"/>
  <c r="AS52" i="18" s="1"/>
  <c r="AD52" i="18"/>
  <c r="AR52" i="18" s="1"/>
  <c r="AC52" i="18"/>
  <c r="AQ52" i="18" s="1"/>
  <c r="AB52" i="18"/>
  <c r="AP52" i="18" s="1"/>
  <c r="AA52" i="18"/>
  <c r="AO52" i="18" s="1"/>
  <c r="Z52" i="18"/>
  <c r="AN52" i="18" s="1"/>
  <c r="Y52" i="18"/>
  <c r="AM52" i="18" s="1"/>
  <c r="X52" i="18"/>
  <c r="AL52" i="18" s="1"/>
  <c r="V52" i="18"/>
  <c r="U52" i="18"/>
  <c r="T52" i="18"/>
  <c r="AJ51" i="18"/>
  <c r="AX51" i="18" s="1"/>
  <c r="AI51" i="18"/>
  <c r="AW51" i="18" s="1"/>
  <c r="AH51" i="18"/>
  <c r="AV51" i="18" s="1"/>
  <c r="AG51" i="18"/>
  <c r="AU51" i="18" s="1"/>
  <c r="AF51" i="18"/>
  <c r="AT51" i="18" s="1"/>
  <c r="AE51" i="18"/>
  <c r="AS51" i="18" s="1"/>
  <c r="AD51" i="18"/>
  <c r="AR51" i="18" s="1"/>
  <c r="AC51" i="18"/>
  <c r="AQ51" i="18" s="1"/>
  <c r="AB51" i="18"/>
  <c r="AP51" i="18" s="1"/>
  <c r="AA51" i="18"/>
  <c r="AO51" i="18" s="1"/>
  <c r="Z51" i="18"/>
  <c r="AN51" i="18" s="1"/>
  <c r="Y51" i="18"/>
  <c r="AM51" i="18" s="1"/>
  <c r="X51" i="18"/>
  <c r="AL51" i="18" s="1"/>
  <c r="V51" i="18"/>
  <c r="U51" i="18"/>
  <c r="T51" i="18"/>
  <c r="AJ50" i="18"/>
  <c r="AX50" i="18" s="1"/>
  <c r="AI50" i="18"/>
  <c r="AW50" i="18" s="1"/>
  <c r="AH50" i="18"/>
  <c r="AV50" i="18" s="1"/>
  <c r="AG50" i="18"/>
  <c r="AU50" i="18" s="1"/>
  <c r="AF50" i="18"/>
  <c r="AT50" i="18" s="1"/>
  <c r="AE50" i="18"/>
  <c r="AS50" i="18" s="1"/>
  <c r="AD50" i="18"/>
  <c r="AR50" i="18" s="1"/>
  <c r="AC50" i="18"/>
  <c r="AQ50" i="18" s="1"/>
  <c r="AB50" i="18"/>
  <c r="AP50" i="18" s="1"/>
  <c r="AA50" i="18"/>
  <c r="AO50" i="18" s="1"/>
  <c r="Z50" i="18"/>
  <c r="AN50" i="18" s="1"/>
  <c r="Y50" i="18"/>
  <c r="AM50" i="18" s="1"/>
  <c r="X50" i="18"/>
  <c r="AL50" i="18" s="1"/>
  <c r="V50" i="18"/>
  <c r="U50" i="18"/>
  <c r="T50" i="18"/>
  <c r="AJ49" i="18"/>
  <c r="AX49" i="18" s="1"/>
  <c r="AI49" i="18"/>
  <c r="AW49" i="18" s="1"/>
  <c r="AH49" i="18"/>
  <c r="AV49" i="18" s="1"/>
  <c r="AG49" i="18"/>
  <c r="AU49" i="18" s="1"/>
  <c r="AF49" i="18"/>
  <c r="AT49" i="18" s="1"/>
  <c r="AE49" i="18"/>
  <c r="AS49" i="18" s="1"/>
  <c r="AD49" i="18"/>
  <c r="AR49" i="18" s="1"/>
  <c r="AC49" i="18"/>
  <c r="AQ49" i="18" s="1"/>
  <c r="AB49" i="18"/>
  <c r="AP49" i="18" s="1"/>
  <c r="AA49" i="18"/>
  <c r="AO49" i="18" s="1"/>
  <c r="Z49" i="18"/>
  <c r="AN49" i="18" s="1"/>
  <c r="Y49" i="18"/>
  <c r="AM49" i="18" s="1"/>
  <c r="X49" i="18"/>
  <c r="AL49" i="18" s="1"/>
  <c r="V49" i="18"/>
  <c r="U49" i="18"/>
  <c r="T49" i="18"/>
  <c r="AJ48" i="18"/>
  <c r="AX48" i="18" s="1"/>
  <c r="AI48" i="18"/>
  <c r="AW48" i="18" s="1"/>
  <c r="AH48" i="18"/>
  <c r="AV48" i="18" s="1"/>
  <c r="AG48" i="18"/>
  <c r="AU48" i="18" s="1"/>
  <c r="AF48" i="18"/>
  <c r="AT48" i="18" s="1"/>
  <c r="AE48" i="18"/>
  <c r="AS48" i="18" s="1"/>
  <c r="AD48" i="18"/>
  <c r="AR48" i="18" s="1"/>
  <c r="AC48" i="18"/>
  <c r="AQ48" i="18" s="1"/>
  <c r="AB48" i="18"/>
  <c r="AP48" i="18" s="1"/>
  <c r="AA48" i="18"/>
  <c r="AO48" i="18" s="1"/>
  <c r="Z48" i="18"/>
  <c r="AN48" i="18" s="1"/>
  <c r="Y48" i="18"/>
  <c r="AM48" i="18" s="1"/>
  <c r="X48" i="18"/>
  <c r="AL48" i="18" s="1"/>
  <c r="V48" i="18"/>
  <c r="U48" i="18"/>
  <c r="T48" i="18"/>
  <c r="AJ47" i="18"/>
  <c r="AX47" i="18" s="1"/>
  <c r="AI47" i="18"/>
  <c r="AW47" i="18" s="1"/>
  <c r="AH47" i="18"/>
  <c r="AV47" i="18" s="1"/>
  <c r="AG47" i="18"/>
  <c r="AU47" i="18" s="1"/>
  <c r="AF47" i="18"/>
  <c r="AT47" i="18" s="1"/>
  <c r="AE47" i="18"/>
  <c r="AS47" i="18" s="1"/>
  <c r="AD47" i="18"/>
  <c r="AR47" i="18" s="1"/>
  <c r="AC47" i="18"/>
  <c r="AQ47" i="18" s="1"/>
  <c r="AB47" i="18"/>
  <c r="AP47" i="18" s="1"/>
  <c r="AA47" i="18"/>
  <c r="AO47" i="18" s="1"/>
  <c r="Z47" i="18"/>
  <c r="AN47" i="18" s="1"/>
  <c r="Y47" i="18"/>
  <c r="AM47" i="18" s="1"/>
  <c r="X47" i="18"/>
  <c r="AL47" i="18" s="1"/>
  <c r="V47" i="18"/>
  <c r="U47" i="18"/>
  <c r="T47" i="18"/>
  <c r="AJ46" i="18"/>
  <c r="AX46" i="18" s="1"/>
  <c r="AI46" i="18"/>
  <c r="AW46" i="18" s="1"/>
  <c r="AH46" i="18"/>
  <c r="AV46" i="18" s="1"/>
  <c r="AG46" i="18"/>
  <c r="AU46" i="18" s="1"/>
  <c r="AF46" i="18"/>
  <c r="AT46" i="18" s="1"/>
  <c r="AE46" i="18"/>
  <c r="AS46" i="18" s="1"/>
  <c r="AD46" i="18"/>
  <c r="AR46" i="18" s="1"/>
  <c r="AC46" i="18"/>
  <c r="AQ46" i="18" s="1"/>
  <c r="AB46" i="18"/>
  <c r="AP46" i="18" s="1"/>
  <c r="AA46" i="18"/>
  <c r="AO46" i="18" s="1"/>
  <c r="Z46" i="18"/>
  <c r="AN46" i="18" s="1"/>
  <c r="Y46" i="18"/>
  <c r="AM46" i="18" s="1"/>
  <c r="X46" i="18"/>
  <c r="AL46" i="18" s="1"/>
  <c r="V46" i="18"/>
  <c r="U46" i="18"/>
  <c r="T46" i="18"/>
  <c r="AJ45" i="18"/>
  <c r="AX45" i="18" s="1"/>
  <c r="AI45" i="18"/>
  <c r="AW45" i="18" s="1"/>
  <c r="AH45" i="18"/>
  <c r="AV45" i="18" s="1"/>
  <c r="AG45" i="18"/>
  <c r="AU45" i="18" s="1"/>
  <c r="AF45" i="18"/>
  <c r="AT45" i="18" s="1"/>
  <c r="AE45" i="18"/>
  <c r="AS45" i="18" s="1"/>
  <c r="AD45" i="18"/>
  <c r="AR45" i="18" s="1"/>
  <c r="AC45" i="18"/>
  <c r="AQ45" i="18" s="1"/>
  <c r="AB45" i="18"/>
  <c r="AP45" i="18" s="1"/>
  <c r="AA45" i="18"/>
  <c r="AO45" i="18" s="1"/>
  <c r="Z45" i="18"/>
  <c r="AN45" i="18" s="1"/>
  <c r="Y45" i="18"/>
  <c r="AM45" i="18" s="1"/>
  <c r="X45" i="18"/>
  <c r="AL45" i="18" s="1"/>
  <c r="V45" i="18"/>
  <c r="U45" i="18"/>
  <c r="T45" i="18"/>
  <c r="AJ44" i="18"/>
  <c r="AX44" i="18" s="1"/>
  <c r="AI44" i="18"/>
  <c r="AW44" i="18" s="1"/>
  <c r="AH44" i="18"/>
  <c r="AV44" i="18" s="1"/>
  <c r="AG44" i="18"/>
  <c r="AU44" i="18" s="1"/>
  <c r="AF44" i="18"/>
  <c r="AT44" i="18" s="1"/>
  <c r="AE44" i="18"/>
  <c r="AS44" i="18" s="1"/>
  <c r="AD44" i="18"/>
  <c r="AR44" i="18" s="1"/>
  <c r="AC44" i="18"/>
  <c r="AQ44" i="18" s="1"/>
  <c r="AB44" i="18"/>
  <c r="AP44" i="18" s="1"/>
  <c r="AA44" i="18"/>
  <c r="AO44" i="18" s="1"/>
  <c r="Z44" i="18"/>
  <c r="AN44" i="18" s="1"/>
  <c r="Y44" i="18"/>
  <c r="AM44" i="18" s="1"/>
  <c r="X44" i="18"/>
  <c r="AL44" i="18" s="1"/>
  <c r="V44" i="18"/>
  <c r="U44" i="18"/>
  <c r="T44" i="18"/>
  <c r="AJ43" i="18"/>
  <c r="AX43" i="18" s="1"/>
  <c r="AI43" i="18"/>
  <c r="AW43" i="18" s="1"/>
  <c r="AH43" i="18"/>
  <c r="AV43" i="18" s="1"/>
  <c r="AG43" i="18"/>
  <c r="AU43" i="18" s="1"/>
  <c r="AF43" i="18"/>
  <c r="AT43" i="18" s="1"/>
  <c r="AE43" i="18"/>
  <c r="AS43" i="18" s="1"/>
  <c r="AD43" i="18"/>
  <c r="AR43" i="18" s="1"/>
  <c r="AC43" i="18"/>
  <c r="AQ43" i="18" s="1"/>
  <c r="AB43" i="18"/>
  <c r="AP43" i="18" s="1"/>
  <c r="AA43" i="18"/>
  <c r="AO43" i="18" s="1"/>
  <c r="Z43" i="18"/>
  <c r="AN43" i="18" s="1"/>
  <c r="Y43" i="18"/>
  <c r="AM43" i="18" s="1"/>
  <c r="X43" i="18"/>
  <c r="AL43" i="18" s="1"/>
  <c r="V43" i="18"/>
  <c r="U43" i="18"/>
  <c r="T43" i="18"/>
  <c r="AJ42" i="18"/>
  <c r="AX42" i="18" s="1"/>
  <c r="AI42" i="18"/>
  <c r="AW42" i="18" s="1"/>
  <c r="AH42" i="18"/>
  <c r="AV42" i="18" s="1"/>
  <c r="AG42" i="18"/>
  <c r="AU42" i="18" s="1"/>
  <c r="AF42" i="18"/>
  <c r="AT42" i="18" s="1"/>
  <c r="AE42" i="18"/>
  <c r="AS42" i="18" s="1"/>
  <c r="AD42" i="18"/>
  <c r="AR42" i="18" s="1"/>
  <c r="AC42" i="18"/>
  <c r="AQ42" i="18" s="1"/>
  <c r="AB42" i="18"/>
  <c r="AP42" i="18" s="1"/>
  <c r="AA42" i="18"/>
  <c r="AO42" i="18" s="1"/>
  <c r="Z42" i="18"/>
  <c r="AN42" i="18" s="1"/>
  <c r="Y42" i="18"/>
  <c r="AM42" i="18" s="1"/>
  <c r="X42" i="18"/>
  <c r="AL42" i="18" s="1"/>
  <c r="V42" i="18"/>
  <c r="U42" i="18"/>
  <c r="T42" i="18"/>
  <c r="AJ41" i="18"/>
  <c r="AX41" i="18" s="1"/>
  <c r="AI41" i="18"/>
  <c r="AW41" i="18" s="1"/>
  <c r="AH41" i="18"/>
  <c r="AV41" i="18" s="1"/>
  <c r="AG41" i="18"/>
  <c r="AU41" i="18" s="1"/>
  <c r="AF41" i="18"/>
  <c r="AT41" i="18" s="1"/>
  <c r="AE41" i="18"/>
  <c r="AS41" i="18" s="1"/>
  <c r="AD41" i="18"/>
  <c r="AR41" i="18" s="1"/>
  <c r="AC41" i="18"/>
  <c r="AQ41" i="18" s="1"/>
  <c r="AB41" i="18"/>
  <c r="AP41" i="18" s="1"/>
  <c r="AA41" i="18"/>
  <c r="AO41" i="18" s="1"/>
  <c r="Z41" i="18"/>
  <c r="AN41" i="18" s="1"/>
  <c r="Y41" i="18"/>
  <c r="AM41" i="18" s="1"/>
  <c r="X41" i="18"/>
  <c r="AL41" i="18" s="1"/>
  <c r="V41" i="18"/>
  <c r="U41" i="18"/>
  <c r="T41" i="18"/>
  <c r="AJ40" i="18"/>
  <c r="AX40" i="18" s="1"/>
  <c r="AI40" i="18"/>
  <c r="AW40" i="18" s="1"/>
  <c r="AH40" i="18"/>
  <c r="AV40" i="18" s="1"/>
  <c r="AG40" i="18"/>
  <c r="AU40" i="18" s="1"/>
  <c r="AF40" i="18"/>
  <c r="AT40" i="18" s="1"/>
  <c r="AE40" i="18"/>
  <c r="AS40" i="18" s="1"/>
  <c r="AD40" i="18"/>
  <c r="AR40" i="18" s="1"/>
  <c r="AC40" i="18"/>
  <c r="AQ40" i="18" s="1"/>
  <c r="AB40" i="18"/>
  <c r="AP40" i="18" s="1"/>
  <c r="AA40" i="18"/>
  <c r="AO40" i="18" s="1"/>
  <c r="Z40" i="18"/>
  <c r="AN40" i="18" s="1"/>
  <c r="Y40" i="18"/>
  <c r="AM40" i="18" s="1"/>
  <c r="X40" i="18"/>
  <c r="AL40" i="18" s="1"/>
  <c r="V40" i="18"/>
  <c r="U40" i="18"/>
  <c r="T40" i="18"/>
  <c r="AJ39" i="18"/>
  <c r="AX39" i="18" s="1"/>
  <c r="AI39" i="18"/>
  <c r="AW39" i="18" s="1"/>
  <c r="AH39" i="18"/>
  <c r="AV39" i="18" s="1"/>
  <c r="AG39" i="18"/>
  <c r="AU39" i="18" s="1"/>
  <c r="AF39" i="18"/>
  <c r="AT39" i="18" s="1"/>
  <c r="AE39" i="18"/>
  <c r="AS39" i="18" s="1"/>
  <c r="AD39" i="18"/>
  <c r="AR39" i="18" s="1"/>
  <c r="AC39" i="18"/>
  <c r="AQ39" i="18" s="1"/>
  <c r="AB39" i="18"/>
  <c r="AP39" i="18" s="1"/>
  <c r="AA39" i="18"/>
  <c r="AO39" i="18" s="1"/>
  <c r="Z39" i="18"/>
  <c r="AN39" i="18" s="1"/>
  <c r="Y39" i="18"/>
  <c r="AM39" i="18" s="1"/>
  <c r="X39" i="18"/>
  <c r="AL39" i="18" s="1"/>
  <c r="V39" i="18"/>
  <c r="U39" i="18"/>
  <c r="T39" i="18"/>
  <c r="AJ38" i="18"/>
  <c r="AX38" i="18" s="1"/>
  <c r="AI38" i="18"/>
  <c r="AW38" i="18" s="1"/>
  <c r="AH38" i="18"/>
  <c r="AV38" i="18" s="1"/>
  <c r="AG38" i="18"/>
  <c r="AU38" i="18" s="1"/>
  <c r="AF38" i="18"/>
  <c r="AT38" i="18" s="1"/>
  <c r="AE38" i="18"/>
  <c r="AS38" i="18" s="1"/>
  <c r="AD38" i="18"/>
  <c r="AR38" i="18" s="1"/>
  <c r="AC38" i="18"/>
  <c r="AQ38" i="18" s="1"/>
  <c r="AB38" i="18"/>
  <c r="AP38" i="18" s="1"/>
  <c r="AA38" i="18"/>
  <c r="AO38" i="18" s="1"/>
  <c r="Z38" i="18"/>
  <c r="AN38" i="18" s="1"/>
  <c r="Y38" i="18"/>
  <c r="AM38" i="18" s="1"/>
  <c r="X38" i="18"/>
  <c r="AL38" i="18" s="1"/>
  <c r="V38" i="18"/>
  <c r="U38" i="18"/>
  <c r="T38" i="18"/>
  <c r="AJ37" i="18"/>
  <c r="AX37" i="18" s="1"/>
  <c r="AI37" i="18"/>
  <c r="AW37" i="18" s="1"/>
  <c r="AH37" i="18"/>
  <c r="AV37" i="18" s="1"/>
  <c r="AG37" i="18"/>
  <c r="AU37" i="18" s="1"/>
  <c r="AF37" i="18"/>
  <c r="AT37" i="18" s="1"/>
  <c r="AE37" i="18"/>
  <c r="AS37" i="18" s="1"/>
  <c r="AD37" i="18"/>
  <c r="AR37" i="18" s="1"/>
  <c r="AC37" i="18"/>
  <c r="AQ37" i="18" s="1"/>
  <c r="AB37" i="18"/>
  <c r="AP37" i="18" s="1"/>
  <c r="AA37" i="18"/>
  <c r="AO37" i="18" s="1"/>
  <c r="Z37" i="18"/>
  <c r="AN37" i="18" s="1"/>
  <c r="Y37" i="18"/>
  <c r="AM37" i="18" s="1"/>
  <c r="X37" i="18"/>
  <c r="AL37" i="18" s="1"/>
  <c r="V37" i="18"/>
  <c r="U37" i="18"/>
  <c r="T37" i="18"/>
  <c r="AJ36" i="18"/>
  <c r="AX36" i="18" s="1"/>
  <c r="AI36" i="18"/>
  <c r="AW36" i="18" s="1"/>
  <c r="AH36" i="18"/>
  <c r="AV36" i="18" s="1"/>
  <c r="AG36" i="18"/>
  <c r="AU36" i="18" s="1"/>
  <c r="AF36" i="18"/>
  <c r="AT36" i="18" s="1"/>
  <c r="AE36" i="18"/>
  <c r="AS36" i="18" s="1"/>
  <c r="AD36" i="18"/>
  <c r="AR36" i="18" s="1"/>
  <c r="AC36" i="18"/>
  <c r="AQ36" i="18" s="1"/>
  <c r="AB36" i="18"/>
  <c r="AP36" i="18" s="1"/>
  <c r="AA36" i="18"/>
  <c r="AO36" i="18" s="1"/>
  <c r="Z36" i="18"/>
  <c r="AN36" i="18" s="1"/>
  <c r="Y36" i="18"/>
  <c r="AM36" i="18" s="1"/>
  <c r="X36" i="18"/>
  <c r="AL36" i="18" s="1"/>
  <c r="V36" i="18"/>
  <c r="U36" i="18"/>
  <c r="T36" i="18"/>
  <c r="AJ35" i="18"/>
  <c r="AX35" i="18" s="1"/>
  <c r="AI35" i="18"/>
  <c r="AW35" i="18" s="1"/>
  <c r="AH35" i="18"/>
  <c r="AV35" i="18" s="1"/>
  <c r="AG35" i="18"/>
  <c r="AU35" i="18" s="1"/>
  <c r="AF35" i="18"/>
  <c r="AT35" i="18" s="1"/>
  <c r="AE35" i="18"/>
  <c r="AS35" i="18" s="1"/>
  <c r="AD35" i="18"/>
  <c r="AR35" i="18" s="1"/>
  <c r="AC35" i="18"/>
  <c r="AQ35" i="18" s="1"/>
  <c r="AB35" i="18"/>
  <c r="AP35" i="18" s="1"/>
  <c r="AA35" i="18"/>
  <c r="AO35" i="18" s="1"/>
  <c r="Z35" i="18"/>
  <c r="AN35" i="18" s="1"/>
  <c r="Y35" i="18"/>
  <c r="AM35" i="18" s="1"/>
  <c r="X35" i="18"/>
  <c r="AL35" i="18" s="1"/>
  <c r="V35" i="18"/>
  <c r="U35" i="18"/>
  <c r="T35" i="18"/>
  <c r="AJ34" i="18"/>
  <c r="AX34" i="18" s="1"/>
  <c r="AI34" i="18"/>
  <c r="AW34" i="18" s="1"/>
  <c r="AH34" i="18"/>
  <c r="AV34" i="18" s="1"/>
  <c r="AG34" i="18"/>
  <c r="AU34" i="18" s="1"/>
  <c r="AF34" i="18"/>
  <c r="AT34" i="18" s="1"/>
  <c r="AE34" i="18"/>
  <c r="AS34" i="18" s="1"/>
  <c r="AD34" i="18"/>
  <c r="AR34" i="18" s="1"/>
  <c r="AC34" i="18"/>
  <c r="AQ34" i="18" s="1"/>
  <c r="AB34" i="18"/>
  <c r="AP34" i="18" s="1"/>
  <c r="AA34" i="18"/>
  <c r="AO34" i="18" s="1"/>
  <c r="Z34" i="18"/>
  <c r="AN34" i="18" s="1"/>
  <c r="Y34" i="18"/>
  <c r="AM34" i="18" s="1"/>
  <c r="X34" i="18"/>
  <c r="AL34" i="18" s="1"/>
  <c r="V34" i="18"/>
  <c r="U34" i="18"/>
  <c r="T34" i="18"/>
  <c r="AJ33" i="18"/>
  <c r="AX33" i="18" s="1"/>
  <c r="AI33" i="18"/>
  <c r="AW33" i="18" s="1"/>
  <c r="AH33" i="18"/>
  <c r="AV33" i="18" s="1"/>
  <c r="AG33" i="18"/>
  <c r="AU33" i="18" s="1"/>
  <c r="AF33" i="18"/>
  <c r="AT33" i="18" s="1"/>
  <c r="AE33" i="18"/>
  <c r="AS33" i="18" s="1"/>
  <c r="AD33" i="18"/>
  <c r="AR33" i="18" s="1"/>
  <c r="AC33" i="18"/>
  <c r="AQ33" i="18" s="1"/>
  <c r="AB33" i="18"/>
  <c r="AP33" i="18" s="1"/>
  <c r="AA33" i="18"/>
  <c r="AO33" i="18" s="1"/>
  <c r="Z33" i="18"/>
  <c r="AN33" i="18" s="1"/>
  <c r="Y33" i="18"/>
  <c r="AM33" i="18" s="1"/>
  <c r="X33" i="18"/>
  <c r="AL33" i="18" s="1"/>
  <c r="V33" i="18"/>
  <c r="U33" i="18"/>
  <c r="T33" i="18"/>
  <c r="AJ32" i="18"/>
  <c r="AX32" i="18" s="1"/>
  <c r="AI32" i="18"/>
  <c r="AW32" i="18" s="1"/>
  <c r="AH32" i="18"/>
  <c r="AV32" i="18" s="1"/>
  <c r="AG32" i="18"/>
  <c r="AU32" i="18" s="1"/>
  <c r="AF32" i="18"/>
  <c r="AT32" i="18" s="1"/>
  <c r="AE32" i="18"/>
  <c r="AS32" i="18" s="1"/>
  <c r="AD32" i="18"/>
  <c r="AR32" i="18" s="1"/>
  <c r="AC32" i="18"/>
  <c r="AQ32" i="18" s="1"/>
  <c r="AB32" i="18"/>
  <c r="AP32" i="18" s="1"/>
  <c r="AA32" i="18"/>
  <c r="AO32" i="18" s="1"/>
  <c r="Z32" i="18"/>
  <c r="AN32" i="18" s="1"/>
  <c r="Y32" i="18"/>
  <c r="AM32" i="18" s="1"/>
  <c r="X32" i="18"/>
  <c r="AL32" i="18" s="1"/>
  <c r="V32" i="18"/>
  <c r="U32" i="18"/>
  <c r="T32" i="18"/>
  <c r="AJ31" i="18"/>
  <c r="AX31" i="18" s="1"/>
  <c r="AI31" i="18"/>
  <c r="AW31" i="18" s="1"/>
  <c r="AH31" i="18"/>
  <c r="AV31" i="18" s="1"/>
  <c r="AG31" i="18"/>
  <c r="AU31" i="18" s="1"/>
  <c r="AF31" i="18"/>
  <c r="AT31" i="18" s="1"/>
  <c r="AE31" i="18"/>
  <c r="AS31" i="18" s="1"/>
  <c r="AD31" i="18"/>
  <c r="AR31" i="18" s="1"/>
  <c r="AC31" i="18"/>
  <c r="AQ31" i="18" s="1"/>
  <c r="AB31" i="18"/>
  <c r="AP31" i="18" s="1"/>
  <c r="AA31" i="18"/>
  <c r="AO31" i="18" s="1"/>
  <c r="Z31" i="18"/>
  <c r="AN31" i="18" s="1"/>
  <c r="Y31" i="18"/>
  <c r="AM31" i="18" s="1"/>
  <c r="X31" i="18"/>
  <c r="AL31" i="18" s="1"/>
  <c r="V31" i="18"/>
  <c r="U31" i="18"/>
  <c r="T31" i="18"/>
  <c r="AJ30" i="18"/>
  <c r="AX30" i="18" s="1"/>
  <c r="AI30" i="18"/>
  <c r="AW30" i="18" s="1"/>
  <c r="AH30" i="18"/>
  <c r="AV30" i="18" s="1"/>
  <c r="AG30" i="18"/>
  <c r="AU30" i="18" s="1"/>
  <c r="AF30" i="18"/>
  <c r="AT30" i="18" s="1"/>
  <c r="AE30" i="18"/>
  <c r="AS30" i="18" s="1"/>
  <c r="AD30" i="18"/>
  <c r="AR30" i="18" s="1"/>
  <c r="AC30" i="18"/>
  <c r="AQ30" i="18" s="1"/>
  <c r="AB30" i="18"/>
  <c r="AP30" i="18" s="1"/>
  <c r="AA30" i="18"/>
  <c r="AO30" i="18" s="1"/>
  <c r="Z30" i="18"/>
  <c r="AN30" i="18" s="1"/>
  <c r="Y30" i="18"/>
  <c r="AM30" i="18" s="1"/>
  <c r="X30" i="18"/>
  <c r="AL30" i="18" s="1"/>
  <c r="V30" i="18"/>
  <c r="U30" i="18"/>
  <c r="T30" i="18"/>
  <c r="AJ29" i="18"/>
  <c r="AX29" i="18" s="1"/>
  <c r="AI29" i="18"/>
  <c r="AW29" i="18" s="1"/>
  <c r="AH29" i="18"/>
  <c r="AV29" i="18" s="1"/>
  <c r="AG29" i="18"/>
  <c r="AU29" i="18" s="1"/>
  <c r="AF29" i="18"/>
  <c r="AT29" i="18" s="1"/>
  <c r="AE29" i="18"/>
  <c r="AS29" i="18" s="1"/>
  <c r="AD29" i="18"/>
  <c r="AR29" i="18" s="1"/>
  <c r="AC29" i="18"/>
  <c r="AQ29" i="18" s="1"/>
  <c r="AB29" i="18"/>
  <c r="AP29" i="18" s="1"/>
  <c r="AA29" i="18"/>
  <c r="AO29" i="18" s="1"/>
  <c r="Z29" i="18"/>
  <c r="AN29" i="18" s="1"/>
  <c r="Y29" i="18"/>
  <c r="AM29" i="18" s="1"/>
  <c r="X29" i="18"/>
  <c r="AL29" i="18" s="1"/>
  <c r="V29" i="18"/>
  <c r="U29" i="18"/>
  <c r="T29" i="18"/>
  <c r="AJ28" i="18"/>
  <c r="AX28" i="18" s="1"/>
  <c r="AI28" i="18"/>
  <c r="AW28" i="18" s="1"/>
  <c r="AH28" i="18"/>
  <c r="AV28" i="18" s="1"/>
  <c r="AG28" i="18"/>
  <c r="AU28" i="18" s="1"/>
  <c r="AF28" i="18"/>
  <c r="AT28" i="18" s="1"/>
  <c r="AE28" i="18"/>
  <c r="AS28" i="18" s="1"/>
  <c r="AD28" i="18"/>
  <c r="AR28" i="18" s="1"/>
  <c r="AC28" i="18"/>
  <c r="AQ28" i="18" s="1"/>
  <c r="AB28" i="18"/>
  <c r="AP28" i="18" s="1"/>
  <c r="AA28" i="18"/>
  <c r="AO28" i="18" s="1"/>
  <c r="Z28" i="18"/>
  <c r="AN28" i="18" s="1"/>
  <c r="Y28" i="18"/>
  <c r="AM28" i="18" s="1"/>
  <c r="X28" i="18"/>
  <c r="AL28" i="18" s="1"/>
  <c r="V28" i="18"/>
  <c r="U28" i="18"/>
  <c r="T28" i="18"/>
  <c r="AJ27" i="18"/>
  <c r="AX27" i="18" s="1"/>
  <c r="AI27" i="18"/>
  <c r="AW27" i="18" s="1"/>
  <c r="AH27" i="18"/>
  <c r="AV27" i="18" s="1"/>
  <c r="AG27" i="18"/>
  <c r="AU27" i="18" s="1"/>
  <c r="AF27" i="18"/>
  <c r="AT27" i="18" s="1"/>
  <c r="AE27" i="18"/>
  <c r="AS27" i="18" s="1"/>
  <c r="AD27" i="18"/>
  <c r="AR27" i="18" s="1"/>
  <c r="AC27" i="18"/>
  <c r="AQ27" i="18" s="1"/>
  <c r="AB27" i="18"/>
  <c r="AP27" i="18" s="1"/>
  <c r="AA27" i="18"/>
  <c r="AO27" i="18" s="1"/>
  <c r="Z27" i="18"/>
  <c r="AN27" i="18" s="1"/>
  <c r="Y27" i="18"/>
  <c r="AM27" i="18" s="1"/>
  <c r="X27" i="18"/>
  <c r="AL27" i="18" s="1"/>
  <c r="V27" i="18"/>
  <c r="U27" i="18"/>
  <c r="T27" i="18"/>
  <c r="AJ26" i="18"/>
  <c r="AX26" i="18" s="1"/>
  <c r="AI26" i="18"/>
  <c r="AW26" i="18" s="1"/>
  <c r="AH26" i="18"/>
  <c r="AV26" i="18" s="1"/>
  <c r="AG26" i="18"/>
  <c r="AU26" i="18" s="1"/>
  <c r="AF26" i="18"/>
  <c r="AT26" i="18" s="1"/>
  <c r="AE26" i="18"/>
  <c r="AS26" i="18" s="1"/>
  <c r="AD26" i="18"/>
  <c r="AR26" i="18" s="1"/>
  <c r="AC26" i="18"/>
  <c r="AQ26" i="18" s="1"/>
  <c r="AB26" i="18"/>
  <c r="AP26" i="18" s="1"/>
  <c r="AA26" i="18"/>
  <c r="AO26" i="18" s="1"/>
  <c r="Z26" i="18"/>
  <c r="AN26" i="18" s="1"/>
  <c r="Y26" i="18"/>
  <c r="AM26" i="18" s="1"/>
  <c r="X26" i="18"/>
  <c r="AL26" i="18" s="1"/>
  <c r="V26" i="18"/>
  <c r="U26" i="18"/>
  <c r="T26" i="18"/>
  <c r="AJ25" i="18"/>
  <c r="AX25" i="18" s="1"/>
  <c r="AI25" i="18"/>
  <c r="AW25" i="18" s="1"/>
  <c r="AH25" i="18"/>
  <c r="AV25" i="18" s="1"/>
  <c r="AG25" i="18"/>
  <c r="AU25" i="18" s="1"/>
  <c r="AF25" i="18"/>
  <c r="AT25" i="18" s="1"/>
  <c r="AE25" i="18"/>
  <c r="AS25" i="18" s="1"/>
  <c r="AD25" i="18"/>
  <c r="AR25" i="18" s="1"/>
  <c r="AC25" i="18"/>
  <c r="AQ25" i="18" s="1"/>
  <c r="AB25" i="18"/>
  <c r="AP25" i="18" s="1"/>
  <c r="AA25" i="18"/>
  <c r="AO25" i="18" s="1"/>
  <c r="Z25" i="18"/>
  <c r="AN25" i="18" s="1"/>
  <c r="Y25" i="18"/>
  <c r="AM25" i="18" s="1"/>
  <c r="X25" i="18"/>
  <c r="AL25" i="18" s="1"/>
  <c r="V25" i="18"/>
  <c r="U25" i="18"/>
  <c r="T25" i="18"/>
  <c r="AJ24" i="18"/>
  <c r="AX24" i="18" s="1"/>
  <c r="AI24" i="18"/>
  <c r="AW24" i="18" s="1"/>
  <c r="AH24" i="18"/>
  <c r="AV24" i="18" s="1"/>
  <c r="AG24" i="18"/>
  <c r="AU24" i="18" s="1"/>
  <c r="AF24" i="18"/>
  <c r="AT24" i="18" s="1"/>
  <c r="AE24" i="18"/>
  <c r="AS24" i="18" s="1"/>
  <c r="AD24" i="18"/>
  <c r="AR24" i="18" s="1"/>
  <c r="AC24" i="18"/>
  <c r="AQ24" i="18" s="1"/>
  <c r="AB24" i="18"/>
  <c r="AP24" i="18" s="1"/>
  <c r="AA24" i="18"/>
  <c r="AO24" i="18" s="1"/>
  <c r="Z24" i="18"/>
  <c r="AN24" i="18" s="1"/>
  <c r="Y24" i="18"/>
  <c r="AM24" i="18" s="1"/>
  <c r="X24" i="18"/>
  <c r="AL24" i="18" s="1"/>
  <c r="V24" i="18"/>
  <c r="U24" i="18"/>
  <c r="T24" i="18"/>
  <c r="AJ23" i="18"/>
  <c r="AX23" i="18" s="1"/>
  <c r="AI23" i="18"/>
  <c r="AW23" i="18" s="1"/>
  <c r="AH23" i="18"/>
  <c r="AV23" i="18" s="1"/>
  <c r="AG23" i="18"/>
  <c r="AU23" i="18" s="1"/>
  <c r="AF23" i="18"/>
  <c r="AT23" i="18" s="1"/>
  <c r="AE23" i="18"/>
  <c r="AS23" i="18" s="1"/>
  <c r="AD23" i="18"/>
  <c r="AR23" i="18" s="1"/>
  <c r="AC23" i="18"/>
  <c r="AQ23" i="18" s="1"/>
  <c r="AB23" i="18"/>
  <c r="AP23" i="18" s="1"/>
  <c r="AA23" i="18"/>
  <c r="AO23" i="18" s="1"/>
  <c r="Z23" i="18"/>
  <c r="AN23" i="18" s="1"/>
  <c r="Y23" i="18"/>
  <c r="AM23" i="18" s="1"/>
  <c r="X23" i="18"/>
  <c r="AL23" i="18" s="1"/>
  <c r="V23" i="18"/>
  <c r="U23" i="18"/>
  <c r="T23" i="18"/>
  <c r="AJ22" i="18"/>
  <c r="AX22" i="18" s="1"/>
  <c r="AI22" i="18"/>
  <c r="AW22" i="18" s="1"/>
  <c r="AH22" i="18"/>
  <c r="AV22" i="18" s="1"/>
  <c r="AG22" i="18"/>
  <c r="AU22" i="18" s="1"/>
  <c r="AF22" i="18"/>
  <c r="AT22" i="18" s="1"/>
  <c r="AE22" i="18"/>
  <c r="AS22" i="18" s="1"/>
  <c r="AD22" i="18"/>
  <c r="AR22" i="18" s="1"/>
  <c r="AC22" i="18"/>
  <c r="AQ22" i="18" s="1"/>
  <c r="AB22" i="18"/>
  <c r="AP22" i="18" s="1"/>
  <c r="AA22" i="18"/>
  <c r="AO22" i="18" s="1"/>
  <c r="Z22" i="18"/>
  <c r="AN22" i="18" s="1"/>
  <c r="Y22" i="18"/>
  <c r="AM22" i="18" s="1"/>
  <c r="X22" i="18"/>
  <c r="AL22" i="18" s="1"/>
  <c r="V22" i="18"/>
  <c r="U22" i="18"/>
  <c r="T22" i="18"/>
  <c r="AJ21" i="18"/>
  <c r="AX21" i="18" s="1"/>
  <c r="AI21" i="18"/>
  <c r="AW21" i="18" s="1"/>
  <c r="AH21" i="18"/>
  <c r="AV21" i="18" s="1"/>
  <c r="AG21" i="18"/>
  <c r="AU21" i="18" s="1"/>
  <c r="AF21" i="18"/>
  <c r="AT21" i="18" s="1"/>
  <c r="AE21" i="18"/>
  <c r="AS21" i="18" s="1"/>
  <c r="AD21" i="18"/>
  <c r="AR21" i="18" s="1"/>
  <c r="AC21" i="18"/>
  <c r="AQ21" i="18" s="1"/>
  <c r="AB21" i="18"/>
  <c r="AP21" i="18" s="1"/>
  <c r="AA21" i="18"/>
  <c r="AO21" i="18" s="1"/>
  <c r="Z21" i="18"/>
  <c r="AN21" i="18" s="1"/>
  <c r="Y21" i="18"/>
  <c r="AM21" i="18" s="1"/>
  <c r="X21" i="18"/>
  <c r="AL21" i="18" s="1"/>
  <c r="V21" i="18"/>
  <c r="U21" i="18"/>
  <c r="T21" i="18"/>
  <c r="AJ20" i="18"/>
  <c r="AX20" i="18" s="1"/>
  <c r="AI20" i="18"/>
  <c r="AW20" i="18" s="1"/>
  <c r="AH20" i="18"/>
  <c r="AV20" i="18" s="1"/>
  <c r="AG20" i="18"/>
  <c r="AU20" i="18" s="1"/>
  <c r="AF20" i="18"/>
  <c r="AT20" i="18" s="1"/>
  <c r="AE20" i="18"/>
  <c r="AS20" i="18" s="1"/>
  <c r="AD20" i="18"/>
  <c r="AR20" i="18" s="1"/>
  <c r="AC20" i="18"/>
  <c r="AQ20" i="18" s="1"/>
  <c r="AB20" i="18"/>
  <c r="AP20" i="18" s="1"/>
  <c r="AA20" i="18"/>
  <c r="AO20" i="18" s="1"/>
  <c r="Z20" i="18"/>
  <c r="AN20" i="18" s="1"/>
  <c r="Y20" i="18"/>
  <c r="AM20" i="18" s="1"/>
  <c r="X20" i="18"/>
  <c r="AL20" i="18" s="1"/>
  <c r="V20" i="18"/>
  <c r="U20" i="18"/>
  <c r="T20" i="18"/>
  <c r="AJ19" i="18"/>
  <c r="AX19" i="18" s="1"/>
  <c r="AI19" i="18"/>
  <c r="AW19" i="18" s="1"/>
  <c r="AH19" i="18"/>
  <c r="AV19" i="18" s="1"/>
  <c r="AG19" i="18"/>
  <c r="AU19" i="18" s="1"/>
  <c r="AF19" i="18"/>
  <c r="AT19" i="18" s="1"/>
  <c r="AE19" i="18"/>
  <c r="AS19" i="18" s="1"/>
  <c r="AD19" i="18"/>
  <c r="AR19" i="18" s="1"/>
  <c r="AC19" i="18"/>
  <c r="AQ19" i="18" s="1"/>
  <c r="AB19" i="18"/>
  <c r="AP19" i="18" s="1"/>
  <c r="AA19" i="18"/>
  <c r="AO19" i="18" s="1"/>
  <c r="Z19" i="18"/>
  <c r="AN19" i="18" s="1"/>
  <c r="Y19" i="18"/>
  <c r="AM19" i="18" s="1"/>
  <c r="X19" i="18"/>
  <c r="AL19" i="18" s="1"/>
  <c r="V19" i="18"/>
  <c r="U19" i="18"/>
  <c r="T19" i="18"/>
  <c r="AJ18" i="18"/>
  <c r="AX18" i="18" s="1"/>
  <c r="AI18" i="18"/>
  <c r="AW18" i="18" s="1"/>
  <c r="AH18" i="18"/>
  <c r="AV18" i="18" s="1"/>
  <c r="AG18" i="18"/>
  <c r="AU18" i="18" s="1"/>
  <c r="AF18" i="18"/>
  <c r="AT18" i="18" s="1"/>
  <c r="AE18" i="18"/>
  <c r="AS18" i="18" s="1"/>
  <c r="AD18" i="18"/>
  <c r="AR18" i="18" s="1"/>
  <c r="AC18" i="18"/>
  <c r="AQ18" i="18" s="1"/>
  <c r="AB18" i="18"/>
  <c r="AP18" i="18" s="1"/>
  <c r="AA18" i="18"/>
  <c r="AO18" i="18" s="1"/>
  <c r="Z18" i="18"/>
  <c r="AN18" i="18" s="1"/>
  <c r="Y18" i="18"/>
  <c r="AM18" i="18" s="1"/>
  <c r="X18" i="18"/>
  <c r="AL18" i="18" s="1"/>
  <c r="V18" i="18"/>
  <c r="U18" i="18"/>
  <c r="T18" i="18"/>
  <c r="AJ17" i="18"/>
  <c r="AX17" i="18" s="1"/>
  <c r="AI17" i="18"/>
  <c r="AW17" i="18" s="1"/>
  <c r="AH17" i="18"/>
  <c r="AV17" i="18" s="1"/>
  <c r="AG17" i="18"/>
  <c r="AU17" i="18" s="1"/>
  <c r="AF17" i="18"/>
  <c r="AT17" i="18" s="1"/>
  <c r="AE17" i="18"/>
  <c r="AS17" i="18" s="1"/>
  <c r="AD17" i="18"/>
  <c r="AR17" i="18" s="1"/>
  <c r="AC17" i="18"/>
  <c r="AQ17" i="18" s="1"/>
  <c r="AB17" i="18"/>
  <c r="AP17" i="18" s="1"/>
  <c r="AA17" i="18"/>
  <c r="AO17" i="18" s="1"/>
  <c r="Z17" i="18"/>
  <c r="AN17" i="18" s="1"/>
  <c r="Y17" i="18"/>
  <c r="AM17" i="18" s="1"/>
  <c r="X17" i="18"/>
  <c r="AL17" i="18" s="1"/>
  <c r="V17" i="18"/>
  <c r="U17" i="18"/>
  <c r="T17" i="18"/>
  <c r="AJ16" i="18"/>
  <c r="AX16" i="18" s="1"/>
  <c r="AI16" i="18"/>
  <c r="AW16" i="18" s="1"/>
  <c r="AH16" i="18"/>
  <c r="AV16" i="18" s="1"/>
  <c r="AG16" i="18"/>
  <c r="AU16" i="18" s="1"/>
  <c r="AF16" i="18"/>
  <c r="AT16" i="18" s="1"/>
  <c r="AE16" i="18"/>
  <c r="AS16" i="18" s="1"/>
  <c r="AD16" i="18"/>
  <c r="AR16" i="18" s="1"/>
  <c r="AC16" i="18"/>
  <c r="AQ16" i="18" s="1"/>
  <c r="AB16" i="18"/>
  <c r="AP16" i="18" s="1"/>
  <c r="AA16" i="18"/>
  <c r="AO16" i="18" s="1"/>
  <c r="Z16" i="18"/>
  <c r="AN16" i="18" s="1"/>
  <c r="Y16" i="18"/>
  <c r="AM16" i="18" s="1"/>
  <c r="X16" i="18"/>
  <c r="AL16" i="18" s="1"/>
  <c r="V16" i="18"/>
  <c r="U16" i="18"/>
  <c r="T16" i="18"/>
  <c r="AJ15" i="18"/>
  <c r="AX15" i="18" s="1"/>
  <c r="AI15" i="18"/>
  <c r="AW15" i="18" s="1"/>
  <c r="AH15" i="18"/>
  <c r="AV15" i="18" s="1"/>
  <c r="AG15" i="18"/>
  <c r="AU15" i="18" s="1"/>
  <c r="AF15" i="18"/>
  <c r="AT15" i="18" s="1"/>
  <c r="AE15" i="18"/>
  <c r="AS15" i="18" s="1"/>
  <c r="AD15" i="18"/>
  <c r="AR15" i="18" s="1"/>
  <c r="AC15" i="18"/>
  <c r="AQ15" i="18" s="1"/>
  <c r="AB15" i="18"/>
  <c r="AP15" i="18" s="1"/>
  <c r="AA15" i="18"/>
  <c r="AO15" i="18" s="1"/>
  <c r="Z15" i="18"/>
  <c r="AN15" i="18" s="1"/>
  <c r="Y15" i="18"/>
  <c r="AM15" i="18" s="1"/>
  <c r="X15" i="18"/>
  <c r="AL15" i="18" s="1"/>
  <c r="V15" i="18"/>
  <c r="U15" i="18"/>
  <c r="T15" i="18"/>
  <c r="AJ14" i="18"/>
  <c r="AX14" i="18" s="1"/>
  <c r="AI14" i="18"/>
  <c r="AW14" i="18" s="1"/>
  <c r="AH14" i="18"/>
  <c r="AV14" i="18" s="1"/>
  <c r="AG14" i="18"/>
  <c r="AU14" i="18" s="1"/>
  <c r="AF14" i="18"/>
  <c r="AT14" i="18" s="1"/>
  <c r="AE14" i="18"/>
  <c r="AS14" i="18" s="1"/>
  <c r="AD14" i="18"/>
  <c r="AR14" i="18" s="1"/>
  <c r="AC14" i="18"/>
  <c r="AQ14" i="18" s="1"/>
  <c r="AB14" i="18"/>
  <c r="AP14" i="18" s="1"/>
  <c r="AA14" i="18"/>
  <c r="AO14" i="18" s="1"/>
  <c r="Z14" i="18"/>
  <c r="AN14" i="18" s="1"/>
  <c r="Y14" i="18"/>
  <c r="AM14" i="18" s="1"/>
  <c r="X14" i="18"/>
  <c r="AL14" i="18" s="1"/>
  <c r="V14" i="18"/>
  <c r="U14" i="18"/>
  <c r="T14" i="18"/>
  <c r="AJ13" i="18"/>
  <c r="AX13" i="18" s="1"/>
  <c r="AI13" i="18"/>
  <c r="AW13" i="18" s="1"/>
  <c r="AH13" i="18"/>
  <c r="AV13" i="18" s="1"/>
  <c r="AG13" i="18"/>
  <c r="AU13" i="18" s="1"/>
  <c r="AF13" i="18"/>
  <c r="AT13" i="18" s="1"/>
  <c r="AE13" i="18"/>
  <c r="AS13" i="18" s="1"/>
  <c r="AD13" i="18"/>
  <c r="AR13" i="18" s="1"/>
  <c r="AC13" i="18"/>
  <c r="AQ13" i="18" s="1"/>
  <c r="AB13" i="18"/>
  <c r="AP13" i="18" s="1"/>
  <c r="AA13" i="18"/>
  <c r="AO13" i="18" s="1"/>
  <c r="Z13" i="18"/>
  <c r="AN13" i="18" s="1"/>
  <c r="Y13" i="18"/>
  <c r="AM13" i="18" s="1"/>
  <c r="X13" i="18"/>
  <c r="AL13" i="18" s="1"/>
  <c r="V13" i="18"/>
  <c r="U13" i="18"/>
  <c r="T13" i="18"/>
  <c r="AJ12" i="18"/>
  <c r="AX12" i="18" s="1"/>
  <c r="AI12" i="18"/>
  <c r="AW12" i="18" s="1"/>
  <c r="AH12" i="18"/>
  <c r="AV12" i="18" s="1"/>
  <c r="AG12" i="18"/>
  <c r="AU12" i="18" s="1"/>
  <c r="AF12" i="18"/>
  <c r="AT12" i="18" s="1"/>
  <c r="AE12" i="18"/>
  <c r="AS12" i="18" s="1"/>
  <c r="AD12" i="18"/>
  <c r="AR12" i="18" s="1"/>
  <c r="AC12" i="18"/>
  <c r="AQ12" i="18" s="1"/>
  <c r="AB12" i="18"/>
  <c r="AP12" i="18" s="1"/>
  <c r="AA12" i="18"/>
  <c r="AO12" i="18" s="1"/>
  <c r="Z12" i="18"/>
  <c r="AN12" i="18" s="1"/>
  <c r="Y12" i="18"/>
  <c r="AM12" i="18" s="1"/>
  <c r="X12" i="18"/>
  <c r="AL12" i="18" s="1"/>
  <c r="V12" i="18"/>
  <c r="U12" i="18"/>
  <c r="T12" i="18"/>
  <c r="AJ11" i="18"/>
  <c r="AX11" i="18" s="1"/>
  <c r="AI11" i="18"/>
  <c r="AW11" i="18" s="1"/>
  <c r="AH11" i="18"/>
  <c r="AV11" i="18" s="1"/>
  <c r="AG11" i="18"/>
  <c r="AU11" i="18" s="1"/>
  <c r="AF11" i="18"/>
  <c r="AT11" i="18" s="1"/>
  <c r="AE11" i="18"/>
  <c r="AS11" i="18" s="1"/>
  <c r="AD11" i="18"/>
  <c r="AR11" i="18" s="1"/>
  <c r="AC11" i="18"/>
  <c r="AQ11" i="18" s="1"/>
  <c r="AB11" i="18"/>
  <c r="AP11" i="18" s="1"/>
  <c r="AA11" i="18"/>
  <c r="AO11" i="18" s="1"/>
  <c r="Z11" i="18"/>
  <c r="AN11" i="18" s="1"/>
  <c r="Y11" i="18"/>
  <c r="AM11" i="18" s="1"/>
  <c r="X11" i="18"/>
  <c r="AL11" i="18" s="1"/>
  <c r="V11" i="18"/>
  <c r="U11" i="18"/>
  <c r="T11" i="18"/>
  <c r="AJ10" i="18"/>
  <c r="AX10" i="18" s="1"/>
  <c r="AI10" i="18"/>
  <c r="AW10" i="18" s="1"/>
  <c r="AH10" i="18"/>
  <c r="AV10" i="18" s="1"/>
  <c r="AG10" i="18"/>
  <c r="AU10" i="18" s="1"/>
  <c r="AF10" i="18"/>
  <c r="AT10" i="18" s="1"/>
  <c r="AE10" i="18"/>
  <c r="AS10" i="18" s="1"/>
  <c r="AD10" i="18"/>
  <c r="AR10" i="18" s="1"/>
  <c r="AC10" i="18"/>
  <c r="AQ10" i="18" s="1"/>
  <c r="AB10" i="18"/>
  <c r="AP10" i="18" s="1"/>
  <c r="AA10" i="18"/>
  <c r="AO10" i="18" s="1"/>
  <c r="Z10" i="18"/>
  <c r="AN10" i="18" s="1"/>
  <c r="Y10" i="18"/>
  <c r="AM10" i="18" s="1"/>
  <c r="X10" i="18"/>
  <c r="AL10" i="18" s="1"/>
  <c r="V10" i="18"/>
  <c r="U10" i="18"/>
  <c r="T10" i="18"/>
  <c r="AJ9" i="18"/>
  <c r="AX9" i="18" s="1"/>
  <c r="AI9" i="18"/>
  <c r="AW9" i="18" s="1"/>
  <c r="AH9" i="18"/>
  <c r="AV9" i="18" s="1"/>
  <c r="AG9" i="18"/>
  <c r="AU9" i="18" s="1"/>
  <c r="AF9" i="18"/>
  <c r="AT9" i="18" s="1"/>
  <c r="AE9" i="18"/>
  <c r="AS9" i="18" s="1"/>
  <c r="AD9" i="18"/>
  <c r="AR9" i="18" s="1"/>
  <c r="AC9" i="18"/>
  <c r="AQ9" i="18" s="1"/>
  <c r="AB9" i="18"/>
  <c r="AP9" i="18" s="1"/>
  <c r="AA9" i="18"/>
  <c r="AO9" i="18" s="1"/>
  <c r="Z9" i="18"/>
  <c r="AN9" i="18" s="1"/>
  <c r="Y9" i="18"/>
  <c r="AM9" i="18" s="1"/>
  <c r="X9" i="18"/>
  <c r="AL9" i="18" s="1"/>
  <c r="V9" i="18"/>
  <c r="U9" i="18"/>
  <c r="T9" i="18"/>
  <c r="AJ8" i="18"/>
  <c r="AX8" i="18" s="1"/>
  <c r="AI8" i="18"/>
  <c r="AW8" i="18" s="1"/>
  <c r="AH8" i="18"/>
  <c r="AV8" i="18" s="1"/>
  <c r="AG8" i="18"/>
  <c r="AU8" i="18" s="1"/>
  <c r="AF8" i="18"/>
  <c r="AT8" i="18" s="1"/>
  <c r="AE8" i="18"/>
  <c r="AS8" i="18" s="1"/>
  <c r="AD8" i="18"/>
  <c r="AR8" i="18" s="1"/>
  <c r="AC8" i="18"/>
  <c r="AQ8" i="18" s="1"/>
  <c r="AB8" i="18"/>
  <c r="AP8" i="18" s="1"/>
  <c r="AA8" i="18"/>
  <c r="AO8" i="18" s="1"/>
  <c r="Z8" i="18"/>
  <c r="AN8" i="18" s="1"/>
  <c r="Y8" i="18"/>
  <c r="AM8" i="18" s="1"/>
  <c r="X8" i="18"/>
  <c r="AL8" i="18" s="1"/>
  <c r="V8" i="18"/>
  <c r="U8" i="18"/>
  <c r="T8" i="18"/>
  <c r="AJ7" i="18"/>
  <c r="AX7" i="18" s="1"/>
  <c r="AI7" i="18"/>
  <c r="AW7" i="18" s="1"/>
  <c r="AH7" i="18"/>
  <c r="AV7" i="18" s="1"/>
  <c r="AG7" i="18"/>
  <c r="AU7" i="18" s="1"/>
  <c r="AF7" i="18"/>
  <c r="AT7" i="18" s="1"/>
  <c r="AE7" i="18"/>
  <c r="AS7" i="18" s="1"/>
  <c r="AD7" i="18"/>
  <c r="AR7" i="18" s="1"/>
  <c r="AC7" i="18"/>
  <c r="AQ7" i="18" s="1"/>
  <c r="AB7" i="18"/>
  <c r="AP7" i="18" s="1"/>
  <c r="AA7" i="18"/>
  <c r="AO7" i="18" s="1"/>
  <c r="Z7" i="18"/>
  <c r="AN7" i="18" s="1"/>
  <c r="Y7" i="18"/>
  <c r="AM7" i="18" s="1"/>
  <c r="X7" i="18"/>
  <c r="AL7" i="18" s="1"/>
  <c r="V7" i="18"/>
  <c r="U7" i="18"/>
  <c r="T7" i="18"/>
  <c r="AJ6" i="18"/>
  <c r="AX6" i="18" s="1"/>
  <c r="AI6" i="18"/>
  <c r="AW6" i="18" s="1"/>
  <c r="AH6" i="18"/>
  <c r="AV6" i="18" s="1"/>
  <c r="AG6" i="18"/>
  <c r="AU6" i="18" s="1"/>
  <c r="AF6" i="18"/>
  <c r="AT6" i="18" s="1"/>
  <c r="AE6" i="18"/>
  <c r="AS6" i="18" s="1"/>
  <c r="AD6" i="18"/>
  <c r="AR6" i="18" s="1"/>
  <c r="AC6" i="18"/>
  <c r="AQ6" i="18" s="1"/>
  <c r="AB6" i="18"/>
  <c r="AP6" i="18" s="1"/>
  <c r="AA6" i="18"/>
  <c r="AO6" i="18" s="1"/>
  <c r="Z6" i="18"/>
  <c r="AN6" i="18" s="1"/>
  <c r="Y6" i="18"/>
  <c r="AM6" i="18" s="1"/>
  <c r="X6" i="18"/>
  <c r="AL6" i="18" s="1"/>
  <c r="V6" i="18"/>
  <c r="U6" i="18"/>
  <c r="T6" i="18"/>
  <c r="AJ5" i="18"/>
  <c r="AX5" i="18" s="1"/>
  <c r="AI5" i="18"/>
  <c r="AW5" i="18" s="1"/>
  <c r="AH5" i="18"/>
  <c r="AV5" i="18" s="1"/>
  <c r="AG5" i="18"/>
  <c r="AU5" i="18" s="1"/>
  <c r="AF5" i="18"/>
  <c r="AT5" i="18" s="1"/>
  <c r="AE5" i="18"/>
  <c r="AS5" i="18" s="1"/>
  <c r="AD5" i="18"/>
  <c r="AR5" i="18" s="1"/>
  <c r="AC5" i="18"/>
  <c r="AQ5" i="18" s="1"/>
  <c r="AB5" i="18"/>
  <c r="AP5" i="18" s="1"/>
  <c r="AA5" i="18"/>
  <c r="AO5" i="18" s="1"/>
  <c r="Z5" i="18"/>
  <c r="AN5" i="18" s="1"/>
  <c r="Y5" i="18"/>
  <c r="AM5" i="18" s="1"/>
  <c r="X5" i="18"/>
  <c r="AL5" i="18" s="1"/>
  <c r="V5" i="18"/>
  <c r="U5" i="18"/>
  <c r="T5" i="18"/>
  <c r="AJ4" i="18"/>
  <c r="AX4" i="18" s="1"/>
  <c r="AI4" i="18"/>
  <c r="AW4" i="18" s="1"/>
  <c r="AH4" i="18"/>
  <c r="AV4" i="18" s="1"/>
  <c r="AG4" i="18"/>
  <c r="AU4" i="18" s="1"/>
  <c r="AF4" i="18"/>
  <c r="AT4" i="18" s="1"/>
  <c r="AE4" i="18"/>
  <c r="AS4" i="18" s="1"/>
  <c r="AD4" i="18"/>
  <c r="AR4" i="18" s="1"/>
  <c r="AC4" i="18"/>
  <c r="AQ4" i="18" s="1"/>
  <c r="AB4" i="18"/>
  <c r="AP4" i="18" s="1"/>
  <c r="AA4" i="18"/>
  <c r="AO4" i="18" s="1"/>
  <c r="Z4" i="18"/>
  <c r="AN4" i="18" s="1"/>
  <c r="Y4" i="18"/>
  <c r="AM4" i="18" s="1"/>
  <c r="X4" i="18"/>
  <c r="AL4" i="18" s="1"/>
  <c r="V4" i="18"/>
  <c r="U4" i="18"/>
  <c r="T4" i="18"/>
  <c r="AJ3" i="18"/>
  <c r="AX3" i="18" s="1"/>
  <c r="AI3" i="18"/>
  <c r="AW3" i="18" s="1"/>
  <c r="AH3" i="18"/>
  <c r="AV3" i="18" s="1"/>
  <c r="AG3" i="18"/>
  <c r="AU3" i="18" s="1"/>
  <c r="AF3" i="18"/>
  <c r="AT3" i="18" s="1"/>
  <c r="AE3" i="18"/>
  <c r="AS3" i="18" s="1"/>
  <c r="AD3" i="18"/>
  <c r="AR3" i="18" s="1"/>
  <c r="AC3" i="18"/>
  <c r="AQ3" i="18" s="1"/>
  <c r="AB3" i="18"/>
  <c r="AP3" i="18" s="1"/>
  <c r="AA3" i="18"/>
  <c r="AO3" i="18" s="1"/>
  <c r="Z3" i="18"/>
  <c r="AN3" i="18" s="1"/>
  <c r="Y3" i="18"/>
  <c r="AM3" i="18" s="1"/>
  <c r="X3" i="18"/>
  <c r="AL3" i="18" s="1"/>
  <c r="V3" i="18"/>
  <c r="U3" i="18"/>
  <c r="T3" i="18"/>
  <c r="AJ2" i="18"/>
  <c r="AX2" i="18" s="1"/>
  <c r="AI2" i="18"/>
  <c r="AW2" i="18" s="1"/>
  <c r="AH2" i="18"/>
  <c r="AV2" i="18" s="1"/>
  <c r="AG2" i="18"/>
  <c r="AU2" i="18" s="1"/>
  <c r="AF2" i="18"/>
  <c r="AT2" i="18" s="1"/>
  <c r="AE2" i="18"/>
  <c r="AS2" i="18" s="1"/>
  <c r="AD2" i="18"/>
  <c r="AR2" i="18" s="1"/>
  <c r="AC2" i="18"/>
  <c r="AQ2" i="18" s="1"/>
  <c r="AB2" i="18"/>
  <c r="AP2" i="18" s="1"/>
  <c r="AA2" i="18"/>
  <c r="AO2" i="18" s="1"/>
  <c r="Z2" i="18"/>
  <c r="AN2" i="18" s="1"/>
  <c r="Y2" i="18"/>
  <c r="AM2" i="18" s="1"/>
  <c r="X2" i="18"/>
  <c r="AL2" i="18" s="1"/>
  <c r="V2" i="18"/>
  <c r="U2" i="18"/>
  <c r="T2" i="18"/>
  <c r="Q71" i="15"/>
  <c r="P71" i="15"/>
  <c r="O71" i="15"/>
  <c r="AA61" i="15"/>
  <c r="Z61" i="15"/>
  <c r="AJ61" i="15" s="1"/>
  <c r="Y61" i="15"/>
  <c r="X61" i="15"/>
  <c r="AH61" i="15" s="1"/>
  <c r="W61" i="15"/>
  <c r="AG61" i="15" s="1"/>
  <c r="V61" i="15"/>
  <c r="AF61" i="15" s="1"/>
  <c r="U61" i="15"/>
  <c r="AE61" i="15" s="1"/>
  <c r="T61" i="15"/>
  <c r="AD61" i="15" s="1"/>
  <c r="S61" i="15"/>
  <c r="AC61" i="15" s="1"/>
  <c r="Q61" i="15"/>
  <c r="P61" i="15"/>
  <c r="O61" i="15"/>
  <c r="AA60" i="15"/>
  <c r="Z60" i="15"/>
  <c r="AJ60" i="15" s="1"/>
  <c r="Y60" i="15"/>
  <c r="X60" i="15"/>
  <c r="AH60" i="15" s="1"/>
  <c r="W60" i="15"/>
  <c r="AG60" i="15" s="1"/>
  <c r="V60" i="15"/>
  <c r="AF60" i="15" s="1"/>
  <c r="U60" i="15"/>
  <c r="AE60" i="15" s="1"/>
  <c r="T60" i="15"/>
  <c r="AD60" i="15" s="1"/>
  <c r="S60" i="15"/>
  <c r="AC60" i="15" s="1"/>
  <c r="Q60" i="15"/>
  <c r="P60" i="15"/>
  <c r="O60" i="15"/>
  <c r="AA59" i="15"/>
  <c r="Z59" i="15"/>
  <c r="AJ59" i="15" s="1"/>
  <c r="Y59" i="15"/>
  <c r="X59" i="15"/>
  <c r="AH59" i="15" s="1"/>
  <c r="W59" i="15"/>
  <c r="AG59" i="15" s="1"/>
  <c r="V59" i="15"/>
  <c r="AF59" i="15" s="1"/>
  <c r="U59" i="15"/>
  <c r="AE59" i="15" s="1"/>
  <c r="T59" i="15"/>
  <c r="AD59" i="15" s="1"/>
  <c r="S59" i="15"/>
  <c r="AC59" i="15" s="1"/>
  <c r="Q59" i="15"/>
  <c r="P59" i="15"/>
  <c r="O59" i="15"/>
  <c r="AA58" i="15"/>
  <c r="Z58" i="15"/>
  <c r="AJ58" i="15" s="1"/>
  <c r="Y58" i="15"/>
  <c r="AI58" i="15" s="1"/>
  <c r="X58" i="15"/>
  <c r="AH58" i="15" s="1"/>
  <c r="W58" i="15"/>
  <c r="AG58" i="15" s="1"/>
  <c r="V58" i="15"/>
  <c r="AF58" i="15" s="1"/>
  <c r="U58" i="15"/>
  <c r="AE58" i="15" s="1"/>
  <c r="T58" i="15"/>
  <c r="AD58" i="15" s="1"/>
  <c r="S58" i="15"/>
  <c r="AC58" i="15" s="1"/>
  <c r="Q58" i="15"/>
  <c r="P58" i="15"/>
  <c r="O58" i="15"/>
  <c r="AA57" i="15"/>
  <c r="Z57" i="15"/>
  <c r="AJ57" i="15" s="1"/>
  <c r="Y57" i="15"/>
  <c r="X57" i="15"/>
  <c r="AH57" i="15" s="1"/>
  <c r="W57" i="15"/>
  <c r="AG57" i="15" s="1"/>
  <c r="V57" i="15"/>
  <c r="AF57" i="15" s="1"/>
  <c r="U57" i="15"/>
  <c r="AE57" i="15" s="1"/>
  <c r="T57" i="15"/>
  <c r="AD57" i="15" s="1"/>
  <c r="S57" i="15"/>
  <c r="AC57" i="15" s="1"/>
  <c r="Q57" i="15"/>
  <c r="P57" i="15"/>
  <c r="O57" i="15"/>
  <c r="AA56" i="15"/>
  <c r="Z56" i="15"/>
  <c r="AJ56" i="15" s="1"/>
  <c r="Y56" i="15"/>
  <c r="AI56" i="15" s="1"/>
  <c r="X56" i="15"/>
  <c r="AH56" i="15" s="1"/>
  <c r="W56" i="15"/>
  <c r="AG56" i="15" s="1"/>
  <c r="V56" i="15"/>
  <c r="AF56" i="15" s="1"/>
  <c r="U56" i="15"/>
  <c r="AE56" i="15" s="1"/>
  <c r="T56" i="15"/>
  <c r="AD56" i="15" s="1"/>
  <c r="S56" i="15"/>
  <c r="AC56" i="15" s="1"/>
  <c r="Q56" i="15"/>
  <c r="P56" i="15"/>
  <c r="O56" i="15"/>
  <c r="AA55" i="15"/>
  <c r="Z55" i="15"/>
  <c r="AJ55" i="15" s="1"/>
  <c r="Y55" i="15"/>
  <c r="AI55" i="15" s="1"/>
  <c r="X55" i="15"/>
  <c r="AH55" i="15" s="1"/>
  <c r="W55" i="15"/>
  <c r="AG55" i="15" s="1"/>
  <c r="V55" i="15"/>
  <c r="AF55" i="15" s="1"/>
  <c r="U55" i="15"/>
  <c r="AE55" i="15" s="1"/>
  <c r="T55" i="15"/>
  <c r="AD55" i="15" s="1"/>
  <c r="S55" i="15"/>
  <c r="AC55" i="15" s="1"/>
  <c r="Q55" i="15"/>
  <c r="P55" i="15"/>
  <c r="O55" i="15"/>
  <c r="AA54" i="15"/>
  <c r="Z54" i="15"/>
  <c r="AJ54" i="15" s="1"/>
  <c r="Y54" i="15"/>
  <c r="AI54" i="15" s="1"/>
  <c r="X54" i="15"/>
  <c r="AH54" i="15" s="1"/>
  <c r="W54" i="15"/>
  <c r="AG54" i="15" s="1"/>
  <c r="V54" i="15"/>
  <c r="AF54" i="15" s="1"/>
  <c r="U54" i="15"/>
  <c r="AE54" i="15" s="1"/>
  <c r="T54" i="15"/>
  <c r="AD54" i="15" s="1"/>
  <c r="S54" i="15"/>
  <c r="AC54" i="15" s="1"/>
  <c r="Q54" i="15"/>
  <c r="P54" i="15"/>
  <c r="O54" i="15"/>
  <c r="AA53" i="15"/>
  <c r="Z53" i="15"/>
  <c r="AJ53" i="15" s="1"/>
  <c r="Y53" i="15"/>
  <c r="AI53" i="15" s="1"/>
  <c r="X53" i="15"/>
  <c r="AH53" i="15" s="1"/>
  <c r="W53" i="15"/>
  <c r="AG53" i="15" s="1"/>
  <c r="V53" i="15"/>
  <c r="AF53" i="15" s="1"/>
  <c r="U53" i="15"/>
  <c r="AE53" i="15" s="1"/>
  <c r="T53" i="15"/>
  <c r="AD53" i="15" s="1"/>
  <c r="S53" i="15"/>
  <c r="AC53" i="15" s="1"/>
  <c r="Q53" i="15"/>
  <c r="P53" i="15"/>
  <c r="O53" i="15"/>
  <c r="AA52" i="15"/>
  <c r="Z52" i="15"/>
  <c r="AJ52" i="15" s="1"/>
  <c r="Y52" i="15"/>
  <c r="AI52" i="15" s="1"/>
  <c r="X52" i="15"/>
  <c r="AH52" i="15" s="1"/>
  <c r="W52" i="15"/>
  <c r="AG52" i="15" s="1"/>
  <c r="V52" i="15"/>
  <c r="AF52" i="15" s="1"/>
  <c r="U52" i="15"/>
  <c r="AE52" i="15" s="1"/>
  <c r="T52" i="15"/>
  <c r="AD52" i="15" s="1"/>
  <c r="S52" i="15"/>
  <c r="AC52" i="15" s="1"/>
  <c r="Q52" i="15"/>
  <c r="P52" i="15"/>
  <c r="O52" i="15"/>
  <c r="AA51" i="15"/>
  <c r="Z51" i="15"/>
  <c r="AJ51" i="15" s="1"/>
  <c r="Y51" i="15"/>
  <c r="X51" i="15"/>
  <c r="AH51" i="15" s="1"/>
  <c r="W51" i="15"/>
  <c r="AG51" i="15" s="1"/>
  <c r="V51" i="15"/>
  <c r="AF51" i="15" s="1"/>
  <c r="U51" i="15"/>
  <c r="AE51" i="15" s="1"/>
  <c r="T51" i="15"/>
  <c r="AD51" i="15" s="1"/>
  <c r="S51" i="15"/>
  <c r="AC51" i="15" s="1"/>
  <c r="Q51" i="15"/>
  <c r="P51" i="15"/>
  <c r="O51" i="15"/>
  <c r="AA50" i="15"/>
  <c r="Z50" i="15"/>
  <c r="AJ50" i="15" s="1"/>
  <c r="Y50" i="15"/>
  <c r="AI50" i="15" s="1"/>
  <c r="X50" i="15"/>
  <c r="AH50" i="15" s="1"/>
  <c r="W50" i="15"/>
  <c r="AG50" i="15" s="1"/>
  <c r="V50" i="15"/>
  <c r="AF50" i="15" s="1"/>
  <c r="U50" i="15"/>
  <c r="AE50" i="15" s="1"/>
  <c r="T50" i="15"/>
  <c r="AD50" i="15" s="1"/>
  <c r="S50" i="15"/>
  <c r="AC50" i="15" s="1"/>
  <c r="Q50" i="15"/>
  <c r="P50" i="15"/>
  <c r="O50" i="15"/>
  <c r="AA49" i="15"/>
  <c r="Z49" i="15"/>
  <c r="AJ49" i="15" s="1"/>
  <c r="Y49" i="15"/>
  <c r="X49" i="15"/>
  <c r="AH49" i="15" s="1"/>
  <c r="W49" i="15"/>
  <c r="AG49" i="15" s="1"/>
  <c r="V49" i="15"/>
  <c r="AF49" i="15" s="1"/>
  <c r="U49" i="15"/>
  <c r="AE49" i="15" s="1"/>
  <c r="T49" i="15"/>
  <c r="AD49" i="15" s="1"/>
  <c r="S49" i="15"/>
  <c r="AC49" i="15" s="1"/>
  <c r="Q49" i="15"/>
  <c r="P49" i="15"/>
  <c r="O49" i="15"/>
  <c r="AA48" i="15"/>
  <c r="Z48" i="15"/>
  <c r="AJ48" i="15" s="1"/>
  <c r="Y48" i="15"/>
  <c r="AI48" i="15" s="1"/>
  <c r="X48" i="15"/>
  <c r="AH48" i="15" s="1"/>
  <c r="W48" i="15"/>
  <c r="AG48" i="15" s="1"/>
  <c r="V48" i="15"/>
  <c r="AF48" i="15" s="1"/>
  <c r="U48" i="15"/>
  <c r="AE48" i="15" s="1"/>
  <c r="T48" i="15"/>
  <c r="AD48" i="15" s="1"/>
  <c r="S48" i="15"/>
  <c r="AC48" i="15" s="1"/>
  <c r="Q48" i="15"/>
  <c r="P48" i="15"/>
  <c r="O48" i="15"/>
  <c r="AA47" i="15"/>
  <c r="Z47" i="15"/>
  <c r="AJ47" i="15" s="1"/>
  <c r="Y47" i="15"/>
  <c r="AI47" i="15" s="1"/>
  <c r="X47" i="15"/>
  <c r="AH47" i="15" s="1"/>
  <c r="W47" i="15"/>
  <c r="AG47" i="15" s="1"/>
  <c r="V47" i="15"/>
  <c r="AF47" i="15" s="1"/>
  <c r="U47" i="15"/>
  <c r="AE47" i="15" s="1"/>
  <c r="T47" i="15"/>
  <c r="AD47" i="15" s="1"/>
  <c r="S47" i="15"/>
  <c r="AC47" i="15" s="1"/>
  <c r="Q47" i="15"/>
  <c r="P47" i="15"/>
  <c r="O47" i="15"/>
  <c r="AA46" i="15"/>
  <c r="Z46" i="15"/>
  <c r="AJ46" i="15" s="1"/>
  <c r="Y46" i="15"/>
  <c r="AI46" i="15" s="1"/>
  <c r="X46" i="15"/>
  <c r="AH46" i="15" s="1"/>
  <c r="W46" i="15"/>
  <c r="AG46" i="15" s="1"/>
  <c r="V46" i="15"/>
  <c r="AF46" i="15" s="1"/>
  <c r="U46" i="15"/>
  <c r="AE46" i="15" s="1"/>
  <c r="T46" i="15"/>
  <c r="AD46" i="15" s="1"/>
  <c r="S46" i="15"/>
  <c r="AC46" i="15" s="1"/>
  <c r="Q46" i="15"/>
  <c r="P46" i="15"/>
  <c r="O46" i="15"/>
  <c r="AA45" i="15"/>
  <c r="Z45" i="15"/>
  <c r="AJ45" i="15" s="1"/>
  <c r="Y45" i="15"/>
  <c r="AI45" i="15" s="1"/>
  <c r="X45" i="15"/>
  <c r="AH45" i="15" s="1"/>
  <c r="W45" i="15"/>
  <c r="AG45" i="15" s="1"/>
  <c r="V45" i="15"/>
  <c r="AF45" i="15" s="1"/>
  <c r="U45" i="15"/>
  <c r="AE45" i="15" s="1"/>
  <c r="T45" i="15"/>
  <c r="AD45" i="15" s="1"/>
  <c r="S45" i="15"/>
  <c r="AC45" i="15" s="1"/>
  <c r="Q45" i="15"/>
  <c r="P45" i="15"/>
  <c r="O45" i="15"/>
  <c r="AA44" i="15"/>
  <c r="Z44" i="15"/>
  <c r="AJ44" i="15" s="1"/>
  <c r="Y44" i="15"/>
  <c r="AI44" i="15" s="1"/>
  <c r="X44" i="15"/>
  <c r="AH44" i="15" s="1"/>
  <c r="W44" i="15"/>
  <c r="AG44" i="15" s="1"/>
  <c r="V44" i="15"/>
  <c r="AF44" i="15" s="1"/>
  <c r="U44" i="15"/>
  <c r="AE44" i="15" s="1"/>
  <c r="T44" i="15"/>
  <c r="AD44" i="15" s="1"/>
  <c r="S44" i="15"/>
  <c r="AC44" i="15" s="1"/>
  <c r="Q44" i="15"/>
  <c r="P44" i="15"/>
  <c r="O44" i="15"/>
  <c r="AA43" i="15"/>
  <c r="Z43" i="15"/>
  <c r="AJ43" i="15" s="1"/>
  <c r="Y43" i="15"/>
  <c r="X43" i="15"/>
  <c r="AH43" i="15" s="1"/>
  <c r="W43" i="15"/>
  <c r="AG43" i="15" s="1"/>
  <c r="V43" i="15"/>
  <c r="AF43" i="15" s="1"/>
  <c r="U43" i="15"/>
  <c r="AE43" i="15" s="1"/>
  <c r="T43" i="15"/>
  <c r="AD43" i="15" s="1"/>
  <c r="S43" i="15"/>
  <c r="AC43" i="15" s="1"/>
  <c r="Q43" i="15"/>
  <c r="P43" i="15"/>
  <c r="O43" i="15"/>
  <c r="AA42" i="15"/>
  <c r="Z42" i="15"/>
  <c r="AJ42" i="15" s="1"/>
  <c r="Y42" i="15"/>
  <c r="AI42" i="15" s="1"/>
  <c r="X42" i="15"/>
  <c r="AH42" i="15" s="1"/>
  <c r="W42" i="15"/>
  <c r="AG42" i="15" s="1"/>
  <c r="V42" i="15"/>
  <c r="AF42" i="15" s="1"/>
  <c r="U42" i="15"/>
  <c r="AE42" i="15" s="1"/>
  <c r="T42" i="15"/>
  <c r="AD42" i="15" s="1"/>
  <c r="S42" i="15"/>
  <c r="AC42" i="15" s="1"/>
  <c r="Q42" i="15"/>
  <c r="P42" i="15"/>
  <c r="O42" i="15"/>
  <c r="AA41" i="15"/>
  <c r="Z41" i="15"/>
  <c r="AJ41" i="15" s="1"/>
  <c r="Y41" i="15"/>
  <c r="X41" i="15"/>
  <c r="AH41" i="15" s="1"/>
  <c r="W41" i="15"/>
  <c r="AG41" i="15" s="1"/>
  <c r="V41" i="15"/>
  <c r="AF41" i="15" s="1"/>
  <c r="U41" i="15"/>
  <c r="AE41" i="15" s="1"/>
  <c r="T41" i="15"/>
  <c r="AD41" i="15" s="1"/>
  <c r="S41" i="15"/>
  <c r="AC41" i="15" s="1"/>
  <c r="Q41" i="15"/>
  <c r="P41" i="15"/>
  <c r="O41" i="15"/>
  <c r="AA40" i="15"/>
  <c r="Z40" i="15"/>
  <c r="AJ40" i="15" s="1"/>
  <c r="Y40" i="15"/>
  <c r="AI40" i="15" s="1"/>
  <c r="X40" i="15"/>
  <c r="AH40" i="15" s="1"/>
  <c r="W40" i="15"/>
  <c r="AG40" i="15" s="1"/>
  <c r="V40" i="15"/>
  <c r="AF40" i="15" s="1"/>
  <c r="U40" i="15"/>
  <c r="AE40" i="15" s="1"/>
  <c r="T40" i="15"/>
  <c r="AD40" i="15" s="1"/>
  <c r="S40" i="15"/>
  <c r="AC40" i="15" s="1"/>
  <c r="Q40" i="15"/>
  <c r="P40" i="15"/>
  <c r="O40" i="15"/>
  <c r="AA39" i="15"/>
  <c r="Z39" i="15"/>
  <c r="AJ39" i="15" s="1"/>
  <c r="Y39" i="15"/>
  <c r="X39" i="15"/>
  <c r="AH39" i="15" s="1"/>
  <c r="W39" i="15"/>
  <c r="AG39" i="15" s="1"/>
  <c r="V39" i="15"/>
  <c r="AF39" i="15" s="1"/>
  <c r="U39" i="15"/>
  <c r="AE39" i="15" s="1"/>
  <c r="T39" i="15"/>
  <c r="AD39" i="15" s="1"/>
  <c r="S39" i="15"/>
  <c r="AC39" i="15" s="1"/>
  <c r="Q39" i="15"/>
  <c r="P39" i="15"/>
  <c r="O39" i="15"/>
  <c r="AA38" i="15"/>
  <c r="Z38" i="15"/>
  <c r="AJ38" i="15" s="1"/>
  <c r="Y38" i="15"/>
  <c r="AI38" i="15" s="1"/>
  <c r="X38" i="15"/>
  <c r="AH38" i="15" s="1"/>
  <c r="W38" i="15"/>
  <c r="AG38" i="15" s="1"/>
  <c r="V38" i="15"/>
  <c r="AF38" i="15" s="1"/>
  <c r="U38" i="15"/>
  <c r="AE38" i="15" s="1"/>
  <c r="T38" i="15"/>
  <c r="AD38" i="15" s="1"/>
  <c r="S38" i="15"/>
  <c r="AC38" i="15" s="1"/>
  <c r="Q38" i="15"/>
  <c r="P38" i="15"/>
  <c r="O38" i="15"/>
  <c r="AA37" i="15"/>
  <c r="Z37" i="15"/>
  <c r="AJ37" i="15" s="1"/>
  <c r="Y37" i="15"/>
  <c r="X37" i="15"/>
  <c r="AH37" i="15" s="1"/>
  <c r="W37" i="15"/>
  <c r="AG37" i="15" s="1"/>
  <c r="V37" i="15"/>
  <c r="AF37" i="15" s="1"/>
  <c r="U37" i="15"/>
  <c r="AE37" i="15" s="1"/>
  <c r="T37" i="15"/>
  <c r="AD37" i="15" s="1"/>
  <c r="S37" i="15"/>
  <c r="AC37" i="15" s="1"/>
  <c r="Q37" i="15"/>
  <c r="P37" i="15"/>
  <c r="O37" i="15"/>
  <c r="AA36" i="15"/>
  <c r="Z36" i="15"/>
  <c r="AJ36" i="15" s="1"/>
  <c r="Y36" i="15"/>
  <c r="AI36" i="15" s="1"/>
  <c r="X36" i="15"/>
  <c r="AH36" i="15" s="1"/>
  <c r="W36" i="15"/>
  <c r="AG36" i="15" s="1"/>
  <c r="V36" i="15"/>
  <c r="AF36" i="15" s="1"/>
  <c r="U36" i="15"/>
  <c r="AE36" i="15" s="1"/>
  <c r="T36" i="15"/>
  <c r="AD36" i="15" s="1"/>
  <c r="S36" i="15"/>
  <c r="AC36" i="15" s="1"/>
  <c r="Q36" i="15"/>
  <c r="P36" i="15"/>
  <c r="O36" i="15"/>
  <c r="AA35" i="15"/>
  <c r="Z35" i="15"/>
  <c r="AJ35" i="15" s="1"/>
  <c r="Y35" i="15"/>
  <c r="X35" i="15"/>
  <c r="AH35" i="15" s="1"/>
  <c r="W35" i="15"/>
  <c r="AG35" i="15" s="1"/>
  <c r="V35" i="15"/>
  <c r="AF35" i="15" s="1"/>
  <c r="U35" i="15"/>
  <c r="AE35" i="15" s="1"/>
  <c r="T35" i="15"/>
  <c r="AD35" i="15" s="1"/>
  <c r="S35" i="15"/>
  <c r="AC35" i="15" s="1"/>
  <c r="Q35" i="15"/>
  <c r="P35" i="15"/>
  <c r="O35" i="15"/>
  <c r="AA34" i="15"/>
  <c r="Z34" i="15"/>
  <c r="AJ34" i="15" s="1"/>
  <c r="Y34" i="15"/>
  <c r="AI34" i="15" s="1"/>
  <c r="X34" i="15"/>
  <c r="AH34" i="15" s="1"/>
  <c r="W34" i="15"/>
  <c r="AG34" i="15" s="1"/>
  <c r="V34" i="15"/>
  <c r="AF34" i="15" s="1"/>
  <c r="U34" i="15"/>
  <c r="AE34" i="15" s="1"/>
  <c r="T34" i="15"/>
  <c r="AD34" i="15" s="1"/>
  <c r="S34" i="15"/>
  <c r="AC34" i="15" s="1"/>
  <c r="Q34" i="15"/>
  <c r="P34" i="15"/>
  <c r="O34" i="15"/>
  <c r="AA33" i="15"/>
  <c r="Z33" i="15"/>
  <c r="AJ33" i="15" s="1"/>
  <c r="Y33" i="15"/>
  <c r="X33" i="15"/>
  <c r="AH33" i="15" s="1"/>
  <c r="W33" i="15"/>
  <c r="AG33" i="15" s="1"/>
  <c r="V33" i="15"/>
  <c r="AF33" i="15" s="1"/>
  <c r="U33" i="15"/>
  <c r="AE33" i="15" s="1"/>
  <c r="T33" i="15"/>
  <c r="AD33" i="15" s="1"/>
  <c r="S33" i="15"/>
  <c r="AC33" i="15" s="1"/>
  <c r="Q33" i="15"/>
  <c r="P33" i="15"/>
  <c r="O33" i="15"/>
  <c r="AA32" i="15"/>
  <c r="Z32" i="15"/>
  <c r="AJ32" i="15" s="1"/>
  <c r="Y32" i="15"/>
  <c r="AI32" i="15" s="1"/>
  <c r="X32" i="15"/>
  <c r="AH32" i="15" s="1"/>
  <c r="W32" i="15"/>
  <c r="AG32" i="15" s="1"/>
  <c r="V32" i="15"/>
  <c r="AF32" i="15" s="1"/>
  <c r="U32" i="15"/>
  <c r="AE32" i="15" s="1"/>
  <c r="T32" i="15"/>
  <c r="AD32" i="15" s="1"/>
  <c r="S32" i="15"/>
  <c r="AC32" i="15" s="1"/>
  <c r="Q32" i="15"/>
  <c r="P32" i="15"/>
  <c r="O32" i="15"/>
  <c r="AA31" i="15"/>
  <c r="Z31" i="15"/>
  <c r="AJ31" i="15" s="1"/>
  <c r="Y31" i="15"/>
  <c r="X31" i="15"/>
  <c r="AH31" i="15" s="1"/>
  <c r="W31" i="15"/>
  <c r="AG31" i="15" s="1"/>
  <c r="V31" i="15"/>
  <c r="AF31" i="15" s="1"/>
  <c r="U31" i="15"/>
  <c r="AE31" i="15" s="1"/>
  <c r="T31" i="15"/>
  <c r="AD31" i="15" s="1"/>
  <c r="S31" i="15"/>
  <c r="AC31" i="15" s="1"/>
  <c r="Q31" i="15"/>
  <c r="P31" i="15"/>
  <c r="O31" i="15"/>
  <c r="AA30" i="15"/>
  <c r="Z30" i="15"/>
  <c r="AJ30" i="15" s="1"/>
  <c r="Y30" i="15"/>
  <c r="AI30" i="15" s="1"/>
  <c r="X30" i="15"/>
  <c r="AH30" i="15" s="1"/>
  <c r="W30" i="15"/>
  <c r="AG30" i="15" s="1"/>
  <c r="V30" i="15"/>
  <c r="AF30" i="15" s="1"/>
  <c r="U30" i="15"/>
  <c r="AE30" i="15" s="1"/>
  <c r="T30" i="15"/>
  <c r="AD30" i="15" s="1"/>
  <c r="S30" i="15"/>
  <c r="AC30" i="15" s="1"/>
  <c r="Q30" i="15"/>
  <c r="P30" i="15"/>
  <c r="O30" i="15"/>
  <c r="AA29" i="15"/>
  <c r="Z29" i="15"/>
  <c r="AJ29" i="15" s="1"/>
  <c r="Y29" i="15"/>
  <c r="X29" i="15"/>
  <c r="AH29" i="15" s="1"/>
  <c r="W29" i="15"/>
  <c r="AG29" i="15" s="1"/>
  <c r="V29" i="15"/>
  <c r="AF29" i="15" s="1"/>
  <c r="U29" i="15"/>
  <c r="AE29" i="15" s="1"/>
  <c r="T29" i="15"/>
  <c r="AD29" i="15" s="1"/>
  <c r="S29" i="15"/>
  <c r="AC29" i="15" s="1"/>
  <c r="Q29" i="15"/>
  <c r="P29" i="15"/>
  <c r="O29" i="15"/>
  <c r="AA28" i="15"/>
  <c r="Z28" i="15"/>
  <c r="AJ28" i="15" s="1"/>
  <c r="Y28" i="15"/>
  <c r="AI28" i="15" s="1"/>
  <c r="X28" i="15"/>
  <c r="AH28" i="15" s="1"/>
  <c r="W28" i="15"/>
  <c r="AG28" i="15" s="1"/>
  <c r="V28" i="15"/>
  <c r="AF28" i="15" s="1"/>
  <c r="U28" i="15"/>
  <c r="AE28" i="15" s="1"/>
  <c r="T28" i="15"/>
  <c r="AD28" i="15" s="1"/>
  <c r="S28" i="15"/>
  <c r="AC28" i="15" s="1"/>
  <c r="Q28" i="15"/>
  <c r="P28" i="15"/>
  <c r="O28" i="15"/>
  <c r="AA27" i="15"/>
  <c r="Z27" i="15"/>
  <c r="AJ27" i="15" s="1"/>
  <c r="Y27" i="15"/>
  <c r="X27" i="15"/>
  <c r="AH27" i="15" s="1"/>
  <c r="W27" i="15"/>
  <c r="AG27" i="15" s="1"/>
  <c r="V27" i="15"/>
  <c r="AF27" i="15" s="1"/>
  <c r="U27" i="15"/>
  <c r="AE27" i="15" s="1"/>
  <c r="T27" i="15"/>
  <c r="AD27" i="15" s="1"/>
  <c r="S27" i="15"/>
  <c r="AC27" i="15" s="1"/>
  <c r="Q27" i="15"/>
  <c r="P27" i="15"/>
  <c r="O27" i="15"/>
  <c r="AA26" i="15"/>
  <c r="Z26" i="15"/>
  <c r="AJ26" i="15" s="1"/>
  <c r="Y26" i="15"/>
  <c r="AI26" i="15" s="1"/>
  <c r="X26" i="15"/>
  <c r="AH26" i="15" s="1"/>
  <c r="W26" i="15"/>
  <c r="AG26" i="15" s="1"/>
  <c r="V26" i="15"/>
  <c r="AF26" i="15" s="1"/>
  <c r="U26" i="15"/>
  <c r="AE26" i="15" s="1"/>
  <c r="T26" i="15"/>
  <c r="AD26" i="15" s="1"/>
  <c r="S26" i="15"/>
  <c r="AC26" i="15" s="1"/>
  <c r="Q26" i="15"/>
  <c r="P26" i="15"/>
  <c r="O26" i="15"/>
  <c r="AA25" i="15"/>
  <c r="Z25" i="15"/>
  <c r="AJ25" i="15" s="1"/>
  <c r="Y25" i="15"/>
  <c r="X25" i="15"/>
  <c r="AH25" i="15" s="1"/>
  <c r="W25" i="15"/>
  <c r="AG25" i="15" s="1"/>
  <c r="V25" i="15"/>
  <c r="AF25" i="15" s="1"/>
  <c r="U25" i="15"/>
  <c r="AE25" i="15" s="1"/>
  <c r="T25" i="15"/>
  <c r="AD25" i="15" s="1"/>
  <c r="S25" i="15"/>
  <c r="AC25" i="15" s="1"/>
  <c r="Q25" i="15"/>
  <c r="P25" i="15"/>
  <c r="O25" i="15"/>
  <c r="AA24" i="15"/>
  <c r="Z24" i="15"/>
  <c r="AJ24" i="15" s="1"/>
  <c r="Y24" i="15"/>
  <c r="AI24" i="15" s="1"/>
  <c r="X24" i="15"/>
  <c r="AH24" i="15" s="1"/>
  <c r="W24" i="15"/>
  <c r="AG24" i="15" s="1"/>
  <c r="V24" i="15"/>
  <c r="AF24" i="15" s="1"/>
  <c r="U24" i="15"/>
  <c r="AE24" i="15" s="1"/>
  <c r="T24" i="15"/>
  <c r="AD24" i="15" s="1"/>
  <c r="S24" i="15"/>
  <c r="AC24" i="15" s="1"/>
  <c r="Q24" i="15"/>
  <c r="P24" i="15"/>
  <c r="O24" i="15"/>
  <c r="AA23" i="15"/>
  <c r="Z23" i="15"/>
  <c r="AJ23" i="15" s="1"/>
  <c r="Y23" i="15"/>
  <c r="X23" i="15"/>
  <c r="AH23" i="15" s="1"/>
  <c r="W23" i="15"/>
  <c r="AG23" i="15" s="1"/>
  <c r="V23" i="15"/>
  <c r="AF23" i="15" s="1"/>
  <c r="U23" i="15"/>
  <c r="AE23" i="15" s="1"/>
  <c r="T23" i="15"/>
  <c r="AD23" i="15" s="1"/>
  <c r="S23" i="15"/>
  <c r="AC23" i="15" s="1"/>
  <c r="Q23" i="15"/>
  <c r="P23" i="15"/>
  <c r="O23" i="15"/>
  <c r="AA22" i="15"/>
  <c r="Z22" i="15"/>
  <c r="AJ22" i="15" s="1"/>
  <c r="Y22" i="15"/>
  <c r="AI22" i="15" s="1"/>
  <c r="X22" i="15"/>
  <c r="AH22" i="15" s="1"/>
  <c r="W22" i="15"/>
  <c r="AG22" i="15" s="1"/>
  <c r="V22" i="15"/>
  <c r="AF22" i="15" s="1"/>
  <c r="U22" i="15"/>
  <c r="AE22" i="15" s="1"/>
  <c r="T22" i="15"/>
  <c r="AD22" i="15" s="1"/>
  <c r="S22" i="15"/>
  <c r="AC22" i="15" s="1"/>
  <c r="Q22" i="15"/>
  <c r="P22" i="15"/>
  <c r="O22" i="15"/>
  <c r="AA21" i="15"/>
  <c r="Z21" i="15"/>
  <c r="AJ21" i="15" s="1"/>
  <c r="Y21" i="15"/>
  <c r="X21" i="15"/>
  <c r="AH21" i="15" s="1"/>
  <c r="W21" i="15"/>
  <c r="AG21" i="15" s="1"/>
  <c r="V21" i="15"/>
  <c r="AF21" i="15" s="1"/>
  <c r="U21" i="15"/>
  <c r="AE21" i="15" s="1"/>
  <c r="T21" i="15"/>
  <c r="AD21" i="15" s="1"/>
  <c r="S21" i="15"/>
  <c r="AC21" i="15" s="1"/>
  <c r="Q21" i="15"/>
  <c r="P21" i="15"/>
  <c r="O21" i="15"/>
  <c r="AA20" i="15"/>
  <c r="Z20" i="15"/>
  <c r="AJ20" i="15" s="1"/>
  <c r="Y20" i="15"/>
  <c r="AI20" i="15" s="1"/>
  <c r="X20" i="15"/>
  <c r="AH20" i="15" s="1"/>
  <c r="W20" i="15"/>
  <c r="AG20" i="15" s="1"/>
  <c r="V20" i="15"/>
  <c r="AF20" i="15" s="1"/>
  <c r="U20" i="15"/>
  <c r="AE20" i="15" s="1"/>
  <c r="T20" i="15"/>
  <c r="AD20" i="15" s="1"/>
  <c r="S20" i="15"/>
  <c r="AC20" i="15" s="1"/>
  <c r="Q20" i="15"/>
  <c r="P20" i="15"/>
  <c r="O20" i="15"/>
  <c r="AA19" i="15"/>
  <c r="Z19" i="15"/>
  <c r="AJ19" i="15" s="1"/>
  <c r="Y19" i="15"/>
  <c r="X19" i="15"/>
  <c r="AH19" i="15" s="1"/>
  <c r="W19" i="15"/>
  <c r="AG19" i="15" s="1"/>
  <c r="V19" i="15"/>
  <c r="AF19" i="15" s="1"/>
  <c r="U19" i="15"/>
  <c r="AE19" i="15" s="1"/>
  <c r="T19" i="15"/>
  <c r="AD19" i="15" s="1"/>
  <c r="S19" i="15"/>
  <c r="AC19" i="15" s="1"/>
  <c r="Q19" i="15"/>
  <c r="P19" i="15"/>
  <c r="O19" i="15"/>
  <c r="AA18" i="15"/>
  <c r="Z18" i="15"/>
  <c r="AJ18" i="15" s="1"/>
  <c r="Y18" i="15"/>
  <c r="AI18" i="15" s="1"/>
  <c r="X18" i="15"/>
  <c r="AH18" i="15" s="1"/>
  <c r="W18" i="15"/>
  <c r="AG18" i="15" s="1"/>
  <c r="V18" i="15"/>
  <c r="AF18" i="15" s="1"/>
  <c r="U18" i="15"/>
  <c r="AE18" i="15" s="1"/>
  <c r="T18" i="15"/>
  <c r="AD18" i="15" s="1"/>
  <c r="S18" i="15"/>
  <c r="AC18" i="15" s="1"/>
  <c r="Q18" i="15"/>
  <c r="P18" i="15"/>
  <c r="O18" i="15"/>
  <c r="AA17" i="15"/>
  <c r="Z17" i="15"/>
  <c r="AJ17" i="15" s="1"/>
  <c r="Y17" i="15"/>
  <c r="AI17" i="15" s="1"/>
  <c r="X17" i="15"/>
  <c r="AH17" i="15" s="1"/>
  <c r="W17" i="15"/>
  <c r="AG17" i="15" s="1"/>
  <c r="V17" i="15"/>
  <c r="AF17" i="15" s="1"/>
  <c r="U17" i="15"/>
  <c r="AE17" i="15" s="1"/>
  <c r="T17" i="15"/>
  <c r="AD17" i="15" s="1"/>
  <c r="S17" i="15"/>
  <c r="AC17" i="15" s="1"/>
  <c r="Q17" i="15"/>
  <c r="P17" i="15"/>
  <c r="O17" i="15"/>
  <c r="AA16" i="15"/>
  <c r="Z16" i="15"/>
  <c r="AJ16" i="15" s="1"/>
  <c r="Y16" i="15"/>
  <c r="AI16" i="15" s="1"/>
  <c r="X16" i="15"/>
  <c r="AH16" i="15" s="1"/>
  <c r="W16" i="15"/>
  <c r="AG16" i="15" s="1"/>
  <c r="V16" i="15"/>
  <c r="AF16" i="15" s="1"/>
  <c r="U16" i="15"/>
  <c r="AE16" i="15" s="1"/>
  <c r="T16" i="15"/>
  <c r="AD16" i="15" s="1"/>
  <c r="S16" i="15"/>
  <c r="AC16" i="15" s="1"/>
  <c r="Q16" i="15"/>
  <c r="P16" i="15"/>
  <c r="O16" i="15"/>
  <c r="AA15" i="15"/>
  <c r="Z15" i="15"/>
  <c r="AJ15" i="15" s="1"/>
  <c r="Y15" i="15"/>
  <c r="X15" i="15"/>
  <c r="AH15" i="15" s="1"/>
  <c r="W15" i="15"/>
  <c r="AG15" i="15" s="1"/>
  <c r="V15" i="15"/>
  <c r="AF15" i="15" s="1"/>
  <c r="U15" i="15"/>
  <c r="AE15" i="15" s="1"/>
  <c r="T15" i="15"/>
  <c r="AD15" i="15" s="1"/>
  <c r="S15" i="15"/>
  <c r="AC15" i="15" s="1"/>
  <c r="Q15" i="15"/>
  <c r="P15" i="15"/>
  <c r="O15" i="15"/>
  <c r="AA14" i="15"/>
  <c r="Z14" i="15"/>
  <c r="AJ14" i="15" s="1"/>
  <c r="Y14" i="15"/>
  <c r="AI14" i="15" s="1"/>
  <c r="X14" i="15"/>
  <c r="AH14" i="15" s="1"/>
  <c r="W14" i="15"/>
  <c r="AG14" i="15" s="1"/>
  <c r="V14" i="15"/>
  <c r="AF14" i="15" s="1"/>
  <c r="U14" i="15"/>
  <c r="AE14" i="15" s="1"/>
  <c r="T14" i="15"/>
  <c r="AD14" i="15" s="1"/>
  <c r="S14" i="15"/>
  <c r="AC14" i="15" s="1"/>
  <c r="Q14" i="15"/>
  <c r="P14" i="15"/>
  <c r="O14" i="15"/>
  <c r="AA13" i="15"/>
  <c r="Z13" i="15"/>
  <c r="AJ13" i="15" s="1"/>
  <c r="Y13" i="15"/>
  <c r="AI13" i="15" s="1"/>
  <c r="X13" i="15"/>
  <c r="AH13" i="15" s="1"/>
  <c r="W13" i="15"/>
  <c r="AG13" i="15" s="1"/>
  <c r="V13" i="15"/>
  <c r="AF13" i="15" s="1"/>
  <c r="U13" i="15"/>
  <c r="AE13" i="15" s="1"/>
  <c r="T13" i="15"/>
  <c r="AD13" i="15" s="1"/>
  <c r="S13" i="15"/>
  <c r="AC13" i="15" s="1"/>
  <c r="Q13" i="15"/>
  <c r="P13" i="15"/>
  <c r="O13" i="15"/>
  <c r="AA12" i="15"/>
  <c r="Z12" i="15"/>
  <c r="AJ12" i="15" s="1"/>
  <c r="Y12" i="15"/>
  <c r="AI12" i="15" s="1"/>
  <c r="X12" i="15"/>
  <c r="AH12" i="15" s="1"/>
  <c r="W12" i="15"/>
  <c r="AG12" i="15" s="1"/>
  <c r="V12" i="15"/>
  <c r="AF12" i="15" s="1"/>
  <c r="U12" i="15"/>
  <c r="AE12" i="15" s="1"/>
  <c r="T12" i="15"/>
  <c r="AD12" i="15" s="1"/>
  <c r="S12" i="15"/>
  <c r="AC12" i="15" s="1"/>
  <c r="Q12" i="15"/>
  <c r="P12" i="15"/>
  <c r="O12" i="15"/>
  <c r="AA11" i="15"/>
  <c r="Z11" i="15"/>
  <c r="AJ11" i="15" s="1"/>
  <c r="Y11" i="15"/>
  <c r="AI11" i="15" s="1"/>
  <c r="X11" i="15"/>
  <c r="AH11" i="15" s="1"/>
  <c r="W11" i="15"/>
  <c r="AG11" i="15" s="1"/>
  <c r="V11" i="15"/>
  <c r="AF11" i="15" s="1"/>
  <c r="U11" i="15"/>
  <c r="AE11" i="15" s="1"/>
  <c r="T11" i="15"/>
  <c r="AD11" i="15" s="1"/>
  <c r="S11" i="15"/>
  <c r="AC11" i="15" s="1"/>
  <c r="Q11" i="15"/>
  <c r="P11" i="15"/>
  <c r="O11" i="15"/>
  <c r="AA10" i="15"/>
  <c r="Z10" i="15"/>
  <c r="AJ10" i="15" s="1"/>
  <c r="Y10" i="15"/>
  <c r="AI10" i="15" s="1"/>
  <c r="X10" i="15"/>
  <c r="AH10" i="15" s="1"/>
  <c r="W10" i="15"/>
  <c r="AG10" i="15" s="1"/>
  <c r="V10" i="15"/>
  <c r="AF10" i="15" s="1"/>
  <c r="U10" i="15"/>
  <c r="AE10" i="15" s="1"/>
  <c r="T10" i="15"/>
  <c r="AD10" i="15" s="1"/>
  <c r="S10" i="15"/>
  <c r="AC10" i="15" s="1"/>
  <c r="Q10" i="15"/>
  <c r="P10" i="15"/>
  <c r="O10" i="15"/>
  <c r="AA9" i="15"/>
  <c r="Z9" i="15"/>
  <c r="AJ9" i="15" s="1"/>
  <c r="Y9" i="15"/>
  <c r="X9" i="15"/>
  <c r="AH9" i="15" s="1"/>
  <c r="W9" i="15"/>
  <c r="AG9" i="15" s="1"/>
  <c r="V9" i="15"/>
  <c r="AF9" i="15" s="1"/>
  <c r="U9" i="15"/>
  <c r="AE9" i="15" s="1"/>
  <c r="T9" i="15"/>
  <c r="AD9" i="15" s="1"/>
  <c r="S9" i="15"/>
  <c r="AC9" i="15" s="1"/>
  <c r="Q9" i="15"/>
  <c r="P9" i="15"/>
  <c r="O9" i="15"/>
  <c r="AA8" i="15"/>
  <c r="Z8" i="15"/>
  <c r="AJ8" i="15" s="1"/>
  <c r="Y8" i="15"/>
  <c r="AI8" i="15" s="1"/>
  <c r="X8" i="15"/>
  <c r="AH8" i="15" s="1"/>
  <c r="W8" i="15"/>
  <c r="AG8" i="15" s="1"/>
  <c r="V8" i="15"/>
  <c r="AF8" i="15" s="1"/>
  <c r="U8" i="15"/>
  <c r="AE8" i="15" s="1"/>
  <c r="T8" i="15"/>
  <c r="AD8" i="15" s="1"/>
  <c r="S8" i="15"/>
  <c r="AC8" i="15" s="1"/>
  <c r="Q8" i="15"/>
  <c r="P8" i="15"/>
  <c r="O8" i="15"/>
  <c r="AA7" i="15"/>
  <c r="Z7" i="15"/>
  <c r="AJ7" i="15" s="1"/>
  <c r="Y7" i="15"/>
  <c r="X7" i="15"/>
  <c r="AH7" i="15" s="1"/>
  <c r="W7" i="15"/>
  <c r="AG7" i="15" s="1"/>
  <c r="V7" i="15"/>
  <c r="AF7" i="15" s="1"/>
  <c r="U7" i="15"/>
  <c r="AE7" i="15" s="1"/>
  <c r="T7" i="15"/>
  <c r="AD7" i="15" s="1"/>
  <c r="S7" i="15"/>
  <c r="AC7" i="15" s="1"/>
  <c r="Q7" i="15"/>
  <c r="P7" i="15"/>
  <c r="O7" i="15"/>
  <c r="AA6" i="15"/>
  <c r="Z6" i="15"/>
  <c r="AJ6" i="15" s="1"/>
  <c r="Y6" i="15"/>
  <c r="AI6" i="15" s="1"/>
  <c r="X6" i="15"/>
  <c r="AH6" i="15" s="1"/>
  <c r="W6" i="15"/>
  <c r="AG6" i="15" s="1"/>
  <c r="V6" i="15"/>
  <c r="AF6" i="15" s="1"/>
  <c r="U6" i="15"/>
  <c r="AE6" i="15" s="1"/>
  <c r="T6" i="15"/>
  <c r="AD6" i="15" s="1"/>
  <c r="S6" i="15"/>
  <c r="AC6" i="15" s="1"/>
  <c r="Q6" i="15"/>
  <c r="P6" i="15"/>
  <c r="O6" i="15"/>
  <c r="AA5" i="15"/>
  <c r="Z5" i="15"/>
  <c r="AJ5" i="15" s="1"/>
  <c r="Y5" i="15"/>
  <c r="X5" i="15"/>
  <c r="AH5" i="15" s="1"/>
  <c r="W5" i="15"/>
  <c r="AG5" i="15" s="1"/>
  <c r="V5" i="15"/>
  <c r="AF5" i="15" s="1"/>
  <c r="U5" i="15"/>
  <c r="AE5" i="15" s="1"/>
  <c r="T5" i="15"/>
  <c r="AD5" i="15" s="1"/>
  <c r="S5" i="15"/>
  <c r="AC5" i="15" s="1"/>
  <c r="Q5" i="15"/>
  <c r="P5" i="15"/>
  <c r="O5" i="15"/>
  <c r="AA4" i="15"/>
  <c r="Z4" i="15"/>
  <c r="AJ4" i="15" s="1"/>
  <c r="Y4" i="15"/>
  <c r="AI4" i="15" s="1"/>
  <c r="X4" i="15"/>
  <c r="AH4" i="15" s="1"/>
  <c r="W4" i="15"/>
  <c r="AG4" i="15" s="1"/>
  <c r="V4" i="15"/>
  <c r="AF4" i="15" s="1"/>
  <c r="U4" i="15"/>
  <c r="AE4" i="15" s="1"/>
  <c r="T4" i="15"/>
  <c r="AD4" i="15" s="1"/>
  <c r="S4" i="15"/>
  <c r="AC4" i="15" s="1"/>
  <c r="Q4" i="15"/>
  <c r="P4" i="15"/>
  <c r="O4" i="15"/>
  <c r="AA3" i="15"/>
  <c r="Z3" i="15"/>
  <c r="AJ3" i="15" s="1"/>
  <c r="Y3" i="15"/>
  <c r="X3" i="15"/>
  <c r="AH3" i="15" s="1"/>
  <c r="W3" i="15"/>
  <c r="AG3" i="15" s="1"/>
  <c r="V3" i="15"/>
  <c r="AF3" i="15" s="1"/>
  <c r="U3" i="15"/>
  <c r="AE3" i="15" s="1"/>
  <c r="T3" i="15"/>
  <c r="AD3" i="15" s="1"/>
  <c r="S3" i="15"/>
  <c r="AC3" i="15" s="1"/>
  <c r="Q3" i="15"/>
  <c r="P3" i="15"/>
  <c r="O3" i="15"/>
  <c r="AA2" i="15"/>
  <c r="Z2" i="15"/>
  <c r="AJ2" i="15" s="1"/>
  <c r="Y2" i="15"/>
  <c r="AI2" i="15" s="1"/>
  <c r="X2" i="15"/>
  <c r="AH2" i="15" s="1"/>
  <c r="W2" i="15"/>
  <c r="AG2" i="15" s="1"/>
  <c r="V2" i="15"/>
  <c r="AF2" i="15" s="1"/>
  <c r="U2" i="15"/>
  <c r="AE2" i="15" s="1"/>
  <c r="T2" i="15"/>
  <c r="AD2" i="15" s="1"/>
  <c r="S2" i="15"/>
  <c r="AC2" i="15" s="1"/>
  <c r="Q2" i="15"/>
  <c r="P2" i="15"/>
  <c r="O2" i="15"/>
  <c r="BA80" i="18" l="1"/>
  <c r="BC80" i="18" s="1"/>
  <c r="BA20" i="18"/>
  <c r="BC20" i="18" s="1"/>
  <c r="BA22" i="18"/>
  <c r="BC22" i="18" s="1"/>
  <c r="BA86" i="18"/>
  <c r="BC86" i="18" s="1"/>
  <c r="BA57" i="18"/>
  <c r="BC57" i="18" s="1"/>
  <c r="BA58" i="18"/>
  <c r="BC58" i="18" s="1"/>
  <c r="BA38" i="18"/>
  <c r="BC38" i="18" s="1"/>
  <c r="BA68" i="18"/>
  <c r="BC68" i="18" s="1"/>
  <c r="BA87" i="18"/>
  <c r="BC87" i="18" s="1"/>
  <c r="BA74" i="18"/>
  <c r="BC74" i="18" s="1"/>
  <c r="AK61" i="15"/>
  <c r="BA24" i="18"/>
  <c r="BC24" i="18" s="1"/>
  <c r="BA62" i="18"/>
  <c r="BC62" i="18" s="1"/>
  <c r="AK25" i="15"/>
  <c r="BA50" i="18"/>
  <c r="BC50" i="18" s="1"/>
  <c r="BA61" i="18"/>
  <c r="BC61" i="18" s="1"/>
  <c r="BA17" i="18"/>
  <c r="BC17" i="18" s="1"/>
  <c r="BA30" i="18"/>
  <c r="BC30" i="18" s="1"/>
  <c r="BA42" i="18"/>
  <c r="BC42" i="18" s="1"/>
  <c r="BA44" i="18"/>
  <c r="BC44" i="18" s="1"/>
  <c r="BA54" i="18"/>
  <c r="BC54" i="18" s="1"/>
  <c r="BA60" i="18"/>
  <c r="BC60" i="18" s="1"/>
  <c r="BA72" i="18"/>
  <c r="BC72" i="18" s="1"/>
  <c r="BA75" i="18"/>
  <c r="BC75" i="18" s="1"/>
  <c r="BA3" i="18"/>
  <c r="BC3" i="18" s="1"/>
  <c r="BA9" i="18"/>
  <c r="BC9" i="18" s="1"/>
  <c r="BA16" i="18"/>
  <c r="BC16" i="18" s="1"/>
  <c r="BA23" i="18"/>
  <c r="BC23" i="18" s="1"/>
  <c r="BA39" i="18"/>
  <c r="BC39" i="18" s="1"/>
  <c r="BA40" i="18"/>
  <c r="BC40" i="18" s="1"/>
  <c r="BA69" i="18"/>
  <c r="BC69" i="18" s="1"/>
  <c r="BA70" i="18"/>
  <c r="BC70" i="18" s="1"/>
  <c r="BA82" i="18"/>
  <c r="BC82" i="18" s="1"/>
  <c r="BA8" i="18"/>
  <c r="BC8" i="18" s="1"/>
  <c r="BA45" i="18"/>
  <c r="BC45" i="18" s="1"/>
  <c r="BA66" i="18"/>
  <c r="BC66" i="18" s="1"/>
  <c r="AZ85" i="18"/>
  <c r="BB85" i="18" s="1"/>
  <c r="O20" i="5"/>
  <c r="AK16" i="15"/>
  <c r="AK5" i="15"/>
  <c r="AK52" i="15"/>
  <c r="AK24" i="15"/>
  <c r="AK26" i="15"/>
  <c r="AN26" i="15" s="1"/>
  <c r="AP26" i="15" s="1"/>
  <c r="AK33" i="15"/>
  <c r="AK44" i="15"/>
  <c r="AN44" i="15" s="1"/>
  <c r="AP44" i="15" s="1"/>
  <c r="AK46" i="15"/>
  <c r="AN46" i="15" s="1"/>
  <c r="AP46" i="15" s="1"/>
  <c r="AK54" i="15"/>
  <c r="AN54" i="15" s="1"/>
  <c r="AP54" i="15" s="1"/>
  <c r="AK60" i="15"/>
  <c r="AK3" i="15"/>
  <c r="AK9" i="15"/>
  <c r="AK41" i="15"/>
  <c r="AK49" i="15"/>
  <c r="AK35" i="15"/>
  <c r="AK43" i="15"/>
  <c r="AK23" i="15"/>
  <c r="AK31" i="15"/>
  <c r="AK39" i="15"/>
  <c r="AK7" i="15"/>
  <c r="AK21" i="15"/>
  <c r="AK22" i="15"/>
  <c r="AN22" i="15" s="1"/>
  <c r="AP22" i="15" s="1"/>
  <c r="AK29" i="15"/>
  <c r="AK30" i="15"/>
  <c r="AN30" i="15" s="1"/>
  <c r="AP30" i="15" s="1"/>
  <c r="AK37" i="15"/>
  <c r="AK51" i="15"/>
  <c r="AK57" i="15"/>
  <c r="AM6" i="15"/>
  <c r="AO6" i="15" s="1"/>
  <c r="AK19" i="15"/>
  <c r="AK20" i="15"/>
  <c r="AN20" i="15" s="1"/>
  <c r="AP20" i="15" s="1"/>
  <c r="AK27" i="15"/>
  <c r="AK59" i="15"/>
  <c r="BA35" i="18"/>
  <c r="BC35" i="18" s="1"/>
  <c r="BA49" i="18"/>
  <c r="BC49" i="18" s="1"/>
  <c r="BA79" i="18"/>
  <c r="BC79" i="18" s="1"/>
  <c r="AZ23" i="18"/>
  <c r="BA27" i="18"/>
  <c r="BC27" i="18" s="1"/>
  <c r="AZ53" i="18"/>
  <c r="BB53" i="18" s="1"/>
  <c r="BA53" i="18"/>
  <c r="BC53" i="18" s="1"/>
  <c r="AZ57" i="18"/>
  <c r="BB57" i="18" s="1"/>
  <c r="BA65" i="18"/>
  <c r="BC65" i="18" s="1"/>
  <c r="BA83" i="18"/>
  <c r="BC83" i="18" s="1"/>
  <c r="AK12" i="15"/>
  <c r="AN12" i="15" s="1"/>
  <c r="AP12" i="15" s="1"/>
  <c r="AK15" i="15"/>
  <c r="AM18" i="15"/>
  <c r="AO18" i="15" s="1"/>
  <c r="AK42" i="15"/>
  <c r="AN42" i="15" s="1"/>
  <c r="AP42" i="15" s="1"/>
  <c r="AM43" i="15"/>
  <c r="AI43" i="15"/>
  <c r="AN43" i="15" s="1"/>
  <c r="AP43" i="15" s="1"/>
  <c r="AK47" i="15"/>
  <c r="AK50" i="15"/>
  <c r="AN50" i="15" s="1"/>
  <c r="AP50" i="15" s="1"/>
  <c r="AM51" i="15"/>
  <c r="AI51" i="15"/>
  <c r="AK55" i="15"/>
  <c r="AN55" i="15" s="1"/>
  <c r="AP55" i="15" s="1"/>
  <c r="AK58" i="15"/>
  <c r="AN58" i="15" s="1"/>
  <c r="AP58" i="15" s="1"/>
  <c r="AM59" i="15"/>
  <c r="AI59" i="15"/>
  <c r="AN59" i="15" s="1"/>
  <c r="AP59" i="15" s="1"/>
  <c r="AM61" i="15"/>
  <c r="AZ3" i="18"/>
  <c r="BA6" i="18"/>
  <c r="BC6" i="18" s="1"/>
  <c r="AZ11" i="18"/>
  <c r="BB11" i="18" s="1"/>
  <c r="BA14" i="18"/>
  <c r="BC14" i="18" s="1"/>
  <c r="AZ19" i="18"/>
  <c r="BA26" i="18"/>
  <c r="BC26" i="18" s="1"/>
  <c r="AZ31" i="18"/>
  <c r="BB31" i="18" s="1"/>
  <c r="BA32" i="18"/>
  <c r="BC32" i="18" s="1"/>
  <c r="BA34" i="18"/>
  <c r="BC34" i="18" s="1"/>
  <c r="AZ39" i="18"/>
  <c r="AZ45" i="18"/>
  <c r="BA52" i="18"/>
  <c r="BC52" i="18" s="1"/>
  <c r="AZ55" i="18"/>
  <c r="BB55" i="18" s="1"/>
  <c r="BA64" i="18"/>
  <c r="BC64" i="18" s="1"/>
  <c r="AZ69" i="18"/>
  <c r="BE69" i="18" s="1"/>
  <c r="BF69" i="18" s="1"/>
  <c r="AM2" i="15"/>
  <c r="AM3" i="15"/>
  <c r="AM5" i="15"/>
  <c r="AO5" i="15" s="1"/>
  <c r="AK8" i="15"/>
  <c r="AN8" i="15" s="1"/>
  <c r="AP8" i="15" s="1"/>
  <c r="AM14" i="15"/>
  <c r="AO14" i="15" s="1"/>
  <c r="AK17" i="15"/>
  <c r="AN24" i="15"/>
  <c r="AP24" i="15" s="1"/>
  <c r="AK28" i="15"/>
  <c r="AN28" i="15" s="1"/>
  <c r="AP28" i="15" s="1"/>
  <c r="AK32" i="15"/>
  <c r="AN32" i="15" s="1"/>
  <c r="AP32" i="15" s="1"/>
  <c r="AK34" i="15"/>
  <c r="AN34" i="15" s="1"/>
  <c r="AP34" i="15" s="1"/>
  <c r="AK36" i="15"/>
  <c r="AN36" i="15" s="1"/>
  <c r="AP36" i="15" s="1"/>
  <c r="AK38" i="15"/>
  <c r="AN38" i="15" s="1"/>
  <c r="AP38" i="15" s="1"/>
  <c r="AK40" i="15"/>
  <c r="AN40" i="15" s="1"/>
  <c r="AP40" i="15" s="1"/>
  <c r="AI41" i="15"/>
  <c r="AK45" i="15"/>
  <c r="AK48" i="15"/>
  <c r="AN48" i="15" s="1"/>
  <c r="AP48" i="15" s="1"/>
  <c r="AI49" i="15"/>
  <c r="AK53" i="15"/>
  <c r="AN53" i="15" s="1"/>
  <c r="AP53" i="15" s="1"/>
  <c r="AK56" i="15"/>
  <c r="AN56" i="15" s="1"/>
  <c r="AP56" i="15" s="1"/>
  <c r="AI57" i="15"/>
  <c r="AZ29" i="18"/>
  <c r="BB29" i="18" s="1"/>
  <c r="AZ37" i="18"/>
  <c r="BB37" i="18" s="1"/>
  <c r="BA56" i="18"/>
  <c r="BC56" i="18" s="1"/>
  <c r="AZ61" i="18"/>
  <c r="BB61" i="18" s="1"/>
  <c r="AZ67" i="18"/>
  <c r="BB67" i="18" s="1"/>
  <c r="AI9" i="15"/>
  <c r="AM10" i="15"/>
  <c r="AM15" i="15"/>
  <c r="AN16" i="15"/>
  <c r="AP16" i="15" s="1"/>
  <c r="AI19" i="15"/>
  <c r="AI23" i="15"/>
  <c r="AN23" i="15" s="1"/>
  <c r="AP23" i="15" s="1"/>
  <c r="AI27" i="15"/>
  <c r="AI31" i="15"/>
  <c r="AN31" i="15" s="1"/>
  <c r="AP31" i="15" s="1"/>
  <c r="AI35" i="15"/>
  <c r="AN35" i="15" s="1"/>
  <c r="AP35" i="15" s="1"/>
  <c r="AI39" i="15"/>
  <c r="AM47" i="15"/>
  <c r="AO47" i="15" s="1"/>
  <c r="AM55" i="15"/>
  <c r="AO55" i="15" s="1"/>
  <c r="AI61" i="15"/>
  <c r="AZ21" i="18"/>
  <c r="BB21" i="18" s="1"/>
  <c r="AZ27" i="18"/>
  <c r="BB27" i="18" s="1"/>
  <c r="BA28" i="18"/>
  <c r="BC28" i="18" s="1"/>
  <c r="AZ35" i="18"/>
  <c r="BB35" i="18" s="1"/>
  <c r="BA36" i="18"/>
  <c r="BC36" i="18" s="1"/>
  <c r="AZ49" i="18"/>
  <c r="BE49" i="18" s="1"/>
  <c r="BF49" i="18" s="1"/>
  <c r="AZ59" i="18"/>
  <c r="BB59" i="18" s="1"/>
  <c r="AZ71" i="18"/>
  <c r="BB71" i="18" s="1"/>
  <c r="AZ79" i="18"/>
  <c r="BB79" i="18" s="1"/>
  <c r="AZ5" i="18"/>
  <c r="BB5" i="18" s="1"/>
  <c r="AZ13" i="18"/>
  <c r="BB13" i="18" s="1"/>
  <c r="AZ25" i="18"/>
  <c r="BB25" i="18" s="1"/>
  <c r="AZ33" i="18"/>
  <c r="BB33" i="18" s="1"/>
  <c r="AZ47" i="18"/>
  <c r="BB47" i="18" s="1"/>
  <c r="AZ51" i="18"/>
  <c r="BB51" i="18" s="1"/>
  <c r="AZ63" i="18"/>
  <c r="BB63" i="18" s="1"/>
  <c r="AZ65" i="18"/>
  <c r="AZ77" i="18"/>
  <c r="BB77" i="18" s="1"/>
  <c r="BA2" i="18"/>
  <c r="BC2" i="18" s="1"/>
  <c r="AZ2" i="18"/>
  <c r="BA5" i="18"/>
  <c r="BC5" i="18" s="1"/>
  <c r="AZ7" i="18"/>
  <c r="BA10" i="18"/>
  <c r="BC10" i="18" s="1"/>
  <c r="AZ10" i="18"/>
  <c r="BA13" i="18"/>
  <c r="BC13" i="18" s="1"/>
  <c r="AZ15" i="18"/>
  <c r="BA18" i="18"/>
  <c r="BC18" i="18" s="1"/>
  <c r="AZ18" i="18"/>
  <c r="AZ8" i="18"/>
  <c r="BA11" i="18"/>
  <c r="BC11" i="18" s="1"/>
  <c r="AZ16" i="18"/>
  <c r="BA19" i="18"/>
  <c r="BC19" i="18" s="1"/>
  <c r="BB3" i="18"/>
  <c r="BB19" i="18"/>
  <c r="AZ6" i="18"/>
  <c r="AZ14" i="18"/>
  <c r="BA4" i="18"/>
  <c r="BC4" i="18" s="1"/>
  <c r="AZ4" i="18"/>
  <c r="BA7" i="18"/>
  <c r="BC7" i="18" s="1"/>
  <c r="AZ9" i="18"/>
  <c r="BA12" i="18"/>
  <c r="BC12" i="18" s="1"/>
  <c r="AZ12" i="18"/>
  <c r="BA15" i="18"/>
  <c r="BC15" i="18" s="1"/>
  <c r="AZ17" i="18"/>
  <c r="BA21" i="18"/>
  <c r="BC21" i="18" s="1"/>
  <c r="AZ24" i="18"/>
  <c r="BA29" i="18"/>
  <c r="BC29" i="18" s="1"/>
  <c r="AZ32" i="18"/>
  <c r="BA37" i="18"/>
  <c r="BC37" i="18" s="1"/>
  <c r="AZ40" i="18"/>
  <c r="AZ44" i="18"/>
  <c r="BA47" i="18"/>
  <c r="BC47" i="18" s="1"/>
  <c r="AZ26" i="18"/>
  <c r="BA31" i="18"/>
  <c r="BC31" i="18" s="1"/>
  <c r="AZ34" i="18"/>
  <c r="AZ42" i="18"/>
  <c r="AZ20" i="18"/>
  <c r="BA25" i="18"/>
  <c r="BC25" i="18" s="1"/>
  <c r="AZ28" i="18"/>
  <c r="BA33" i="18"/>
  <c r="BC33" i="18" s="1"/>
  <c r="AZ36" i="18"/>
  <c r="BA41" i="18"/>
  <c r="BC41" i="18" s="1"/>
  <c r="BA43" i="18"/>
  <c r="BC43" i="18" s="1"/>
  <c r="BA48" i="18"/>
  <c r="BC48" i="18" s="1"/>
  <c r="AZ48" i="18"/>
  <c r="BE61" i="18"/>
  <c r="BF61" i="18" s="1"/>
  <c r="AZ22" i="18"/>
  <c r="AZ30" i="18"/>
  <c r="AZ38" i="18"/>
  <c r="AZ41" i="18"/>
  <c r="AZ43" i="18"/>
  <c r="BA46" i="18"/>
  <c r="BC46" i="18" s="1"/>
  <c r="AZ46" i="18"/>
  <c r="AZ50" i="18"/>
  <c r="AZ56" i="18"/>
  <c r="AZ64" i="18"/>
  <c r="AZ72" i="18"/>
  <c r="AZ74" i="18"/>
  <c r="BA77" i="18"/>
  <c r="BC77" i="18" s="1"/>
  <c r="AZ82" i="18"/>
  <c r="BA85" i="18"/>
  <c r="BC85" i="18" s="1"/>
  <c r="BA55" i="18"/>
  <c r="BC55" i="18" s="1"/>
  <c r="AZ58" i="18"/>
  <c r="BA63" i="18"/>
  <c r="BC63" i="18" s="1"/>
  <c r="AZ66" i="18"/>
  <c r="BA71" i="18"/>
  <c r="BC71" i="18" s="1"/>
  <c r="BA73" i="18"/>
  <c r="BC73" i="18" s="1"/>
  <c r="AZ80" i="18"/>
  <c r="AZ86" i="18"/>
  <c r="AZ52" i="18"/>
  <c r="AZ60" i="18"/>
  <c r="AZ68" i="18"/>
  <c r="AZ73" i="18"/>
  <c r="AZ75" i="18"/>
  <c r="BA78" i="18"/>
  <c r="BC78" i="18" s="1"/>
  <c r="AZ78" i="18"/>
  <c r="BA81" i="18"/>
  <c r="BC81" i="18" s="1"/>
  <c r="AZ83" i="18"/>
  <c r="AZ87" i="18"/>
  <c r="BA51" i="18"/>
  <c r="BC51" i="18" s="1"/>
  <c r="AZ54" i="18"/>
  <c r="BA59" i="18"/>
  <c r="BC59" i="18" s="1"/>
  <c r="AZ62" i="18"/>
  <c r="BA67" i="18"/>
  <c r="BC67" i="18" s="1"/>
  <c r="AZ70" i="18"/>
  <c r="BA76" i="18"/>
  <c r="BC76" i="18" s="1"/>
  <c r="AZ76" i="18"/>
  <c r="AZ81" i="18"/>
  <c r="BA84" i="18"/>
  <c r="BC84" i="18" s="1"/>
  <c r="AZ84" i="18"/>
  <c r="AM9" i="15"/>
  <c r="AM11" i="15"/>
  <c r="AM12" i="15"/>
  <c r="AM13" i="15"/>
  <c r="AM7" i="15"/>
  <c r="AM8" i="15"/>
  <c r="AM21" i="15"/>
  <c r="AM25" i="15"/>
  <c r="AM29" i="15"/>
  <c r="AM33" i="15"/>
  <c r="AM37" i="15"/>
  <c r="AO2" i="15"/>
  <c r="AO3" i="15"/>
  <c r="AM4" i="15"/>
  <c r="AM17" i="15"/>
  <c r="AN17" i="15"/>
  <c r="AP17" i="15" s="1"/>
  <c r="AM19" i="15"/>
  <c r="AM23" i="15"/>
  <c r="AM27" i="15"/>
  <c r="AM31" i="15"/>
  <c r="AM35" i="15"/>
  <c r="AO10" i="15"/>
  <c r="AO15" i="15"/>
  <c r="AM16" i="15"/>
  <c r="AK2" i="15"/>
  <c r="AN2" i="15" s="1"/>
  <c r="AI3" i="15"/>
  <c r="AN3" i="15" s="1"/>
  <c r="AK4" i="15"/>
  <c r="AN4" i="15" s="1"/>
  <c r="AP4" i="15" s="1"/>
  <c r="AK10" i="15"/>
  <c r="AN10" i="15" s="1"/>
  <c r="AP10" i="15" s="1"/>
  <c r="AK13" i="15"/>
  <c r="AN13" i="15" s="1"/>
  <c r="AP13" i="15" s="1"/>
  <c r="AK18" i="15"/>
  <c r="AN18" i="15" s="1"/>
  <c r="AM44" i="15"/>
  <c r="AM45" i="15"/>
  <c r="AN45" i="15"/>
  <c r="AP45" i="15" s="1"/>
  <c r="AN52" i="15"/>
  <c r="AP52" i="15" s="1"/>
  <c r="AM52" i="15"/>
  <c r="AM53" i="15"/>
  <c r="AM60" i="15"/>
  <c r="AN61" i="15"/>
  <c r="AP61" i="15" s="1"/>
  <c r="AO43" i="15"/>
  <c r="AO51" i="15"/>
  <c r="AO59" i="15"/>
  <c r="AO61" i="15"/>
  <c r="AI5" i="15"/>
  <c r="AN5" i="15" s="1"/>
  <c r="AM22" i="15"/>
  <c r="AM26" i="15"/>
  <c r="AM30" i="15"/>
  <c r="AM34" i="15"/>
  <c r="AM38" i="15"/>
  <c r="AM39" i="15"/>
  <c r="AM42" i="15"/>
  <c r="AM50" i="15"/>
  <c r="AM58" i="15"/>
  <c r="AK6" i="15"/>
  <c r="AN6" i="15" s="1"/>
  <c r="AI7" i="15"/>
  <c r="AK14" i="15"/>
  <c r="AN14" i="15" s="1"/>
  <c r="AI15" i="15"/>
  <c r="AM40" i="15"/>
  <c r="AM41" i="15"/>
  <c r="AM48" i="15"/>
  <c r="AM49" i="15"/>
  <c r="AN49" i="15"/>
  <c r="AP49" i="15" s="1"/>
  <c r="AM56" i="15"/>
  <c r="AM57" i="15"/>
  <c r="AK11" i="15"/>
  <c r="AN11" i="15" s="1"/>
  <c r="AP11" i="15" s="1"/>
  <c r="AM20" i="15"/>
  <c r="AI21" i="15"/>
  <c r="AN21" i="15" s="1"/>
  <c r="AP21" i="15" s="1"/>
  <c r="AM24" i="15"/>
  <c r="AI25" i="15"/>
  <c r="AM28" i="15"/>
  <c r="AI29" i="15"/>
  <c r="AM32" i="15"/>
  <c r="AI33" i="15"/>
  <c r="AN33" i="15" s="1"/>
  <c r="AP33" i="15" s="1"/>
  <c r="AM36" i="15"/>
  <c r="AI37" i="15"/>
  <c r="AN37" i="15" s="1"/>
  <c r="AP37" i="15" s="1"/>
  <c r="AM46" i="15"/>
  <c r="AN47" i="15"/>
  <c r="AP47" i="15" s="1"/>
  <c r="AM54" i="15"/>
  <c r="AI60" i="15"/>
  <c r="AN60" i="15" s="1"/>
  <c r="AP60" i="15" s="1"/>
  <c r="AN29" i="15" l="1"/>
  <c r="AP29" i="15" s="1"/>
  <c r="BK45" i="18"/>
  <c r="BL45" i="18" s="1"/>
  <c r="BE23" i="18"/>
  <c r="BF23" i="18" s="1"/>
  <c r="BE39" i="18"/>
  <c r="BF39" i="18" s="1"/>
  <c r="BE65" i="18"/>
  <c r="BF65" i="18" s="1"/>
  <c r="AN19" i="15"/>
  <c r="AP19" i="15" s="1"/>
  <c r="AN41" i="15"/>
  <c r="AP41" i="15" s="1"/>
  <c r="AR43" i="15"/>
  <c r="AS43" i="15" s="1"/>
  <c r="AN57" i="15"/>
  <c r="AP57" i="15" s="1"/>
  <c r="BE53" i="18"/>
  <c r="BF53" i="18" s="1"/>
  <c r="BH53" i="18" s="1"/>
  <c r="AN27" i="15"/>
  <c r="AP27" i="15" s="1"/>
  <c r="AN39" i="15"/>
  <c r="AP39" i="15" s="1"/>
  <c r="AN51" i="15"/>
  <c r="AP51" i="15" s="1"/>
  <c r="AN15" i="15"/>
  <c r="AP15" i="15" s="1"/>
  <c r="AR59" i="15"/>
  <c r="AS59" i="15" s="1"/>
  <c r="AV59" i="15" s="1"/>
  <c r="BB23" i="18"/>
  <c r="BK69" i="18"/>
  <c r="BL69" i="18" s="1"/>
  <c r="BO69" i="18" s="1"/>
  <c r="AN9" i="15"/>
  <c r="AP9" i="15" s="1"/>
  <c r="BK65" i="18"/>
  <c r="BL65" i="18" s="1"/>
  <c r="BE3" i="18"/>
  <c r="BF3" i="18" s="1"/>
  <c r="BH3" i="18" s="1"/>
  <c r="BE79" i="18"/>
  <c r="BF79" i="18" s="1"/>
  <c r="BK53" i="18"/>
  <c r="BL53" i="18" s="1"/>
  <c r="BB65" i="18"/>
  <c r="BK49" i="18"/>
  <c r="BL49" i="18" s="1"/>
  <c r="BO49" i="18" s="1"/>
  <c r="BK39" i="18"/>
  <c r="BL39" i="18" s="1"/>
  <c r="BK3" i="18"/>
  <c r="BL3" i="18" s="1"/>
  <c r="BN3" i="18" s="1"/>
  <c r="BB49" i="18"/>
  <c r="AN25" i="15"/>
  <c r="AP25" i="15" s="1"/>
  <c r="BE57" i="18"/>
  <c r="BF57" i="18" s="1"/>
  <c r="BB45" i="18"/>
  <c r="BK23" i="18"/>
  <c r="BL23" i="18" s="1"/>
  <c r="BN23" i="18" s="1"/>
  <c r="BE77" i="18"/>
  <c r="BF77" i="18" s="1"/>
  <c r="BG77" i="18" s="1"/>
  <c r="BK79" i="18"/>
  <c r="BL79" i="18" s="1"/>
  <c r="BN79" i="18" s="1"/>
  <c r="BB69" i="18"/>
  <c r="BK57" i="18"/>
  <c r="BL57" i="18" s="1"/>
  <c r="BE45" i="18"/>
  <c r="BF45" i="18" s="1"/>
  <c r="BG45" i="18" s="1"/>
  <c r="AN7" i="15"/>
  <c r="AP7" i="15" s="1"/>
  <c r="BE27" i="18"/>
  <c r="BF27" i="18" s="1"/>
  <c r="BH27" i="18" s="1"/>
  <c r="BK35" i="18"/>
  <c r="BL35" i="18" s="1"/>
  <c r="BO35" i="18" s="1"/>
  <c r="BK61" i="18"/>
  <c r="BL61" i="18" s="1"/>
  <c r="BO61" i="18" s="1"/>
  <c r="BB39" i="18"/>
  <c r="BE35" i="18"/>
  <c r="BF35" i="18" s="1"/>
  <c r="BH35" i="18" s="1"/>
  <c r="BE13" i="18"/>
  <c r="BF13" i="18" s="1"/>
  <c r="BH13" i="18" s="1"/>
  <c r="BK27" i="18"/>
  <c r="BL27" i="18" s="1"/>
  <c r="BN27" i="18" s="1"/>
  <c r="BK77" i="18"/>
  <c r="BL77" i="18" s="1"/>
  <c r="BO77" i="18" s="1"/>
  <c r="BK47" i="18"/>
  <c r="BL47" i="18" s="1"/>
  <c r="BN47" i="18" s="1"/>
  <c r="BK13" i="18"/>
  <c r="BL13" i="18" s="1"/>
  <c r="BO13" i="18" s="1"/>
  <c r="BK19" i="18"/>
  <c r="BL19" i="18" s="1"/>
  <c r="BO19" i="18" s="1"/>
  <c r="BE5" i="18"/>
  <c r="BF5" i="18" s="1"/>
  <c r="BH5" i="18" s="1"/>
  <c r="BE85" i="18"/>
  <c r="BF85" i="18" s="1"/>
  <c r="BE11" i="18"/>
  <c r="BF11" i="18" s="1"/>
  <c r="BI11" i="18" s="1"/>
  <c r="BK11" i="18"/>
  <c r="BL11" i="18" s="1"/>
  <c r="BN11" i="18" s="1"/>
  <c r="BK5" i="18"/>
  <c r="BL5" i="18" s="1"/>
  <c r="BK84" i="18"/>
  <c r="BL84" i="18" s="1"/>
  <c r="BB84" i="18"/>
  <c r="BE84" i="18"/>
  <c r="BF84" i="18" s="1"/>
  <c r="BE83" i="18"/>
  <c r="BF83" i="18" s="1"/>
  <c r="BK83" i="18"/>
  <c r="BL83" i="18" s="1"/>
  <c r="BB83" i="18"/>
  <c r="BE75" i="18"/>
  <c r="BF75" i="18" s="1"/>
  <c r="BK75" i="18"/>
  <c r="BL75" i="18" s="1"/>
  <c r="BB75" i="18"/>
  <c r="BB52" i="18"/>
  <c r="BE52" i="18"/>
  <c r="BF52" i="18" s="1"/>
  <c r="BK52" i="18"/>
  <c r="BL52" i="18" s="1"/>
  <c r="BE82" i="18"/>
  <c r="BF82" i="18" s="1"/>
  <c r="BK82" i="18"/>
  <c r="BL82" i="18" s="1"/>
  <c r="BB82" i="18"/>
  <c r="BB64" i="18"/>
  <c r="BE64" i="18"/>
  <c r="BF64" i="18" s="1"/>
  <c r="BK64" i="18"/>
  <c r="BL64" i="18" s="1"/>
  <c r="BK43" i="18"/>
  <c r="BL43" i="18" s="1"/>
  <c r="BB43" i="18"/>
  <c r="BE43" i="18"/>
  <c r="BF43" i="18" s="1"/>
  <c r="BE22" i="18"/>
  <c r="BF22" i="18" s="1"/>
  <c r="BB22" i="18"/>
  <c r="BK22" i="18"/>
  <c r="BL22" i="18" s="1"/>
  <c r="BH61" i="18"/>
  <c r="BG61" i="18"/>
  <c r="BI61" i="18"/>
  <c r="BB28" i="18"/>
  <c r="BE28" i="18"/>
  <c r="BF28" i="18" s="1"/>
  <c r="BK28" i="18"/>
  <c r="BL28" i="18" s="1"/>
  <c r="BM57" i="18"/>
  <c r="BO57" i="18"/>
  <c r="BN57" i="18"/>
  <c r="BE34" i="18"/>
  <c r="BF34" i="18" s="1"/>
  <c r="BB34" i="18"/>
  <c r="BK34" i="18"/>
  <c r="BL34" i="18" s="1"/>
  <c r="BB44" i="18"/>
  <c r="BE44" i="18"/>
  <c r="BF44" i="18" s="1"/>
  <c r="BK44" i="18"/>
  <c r="BL44" i="18" s="1"/>
  <c r="BB17" i="18"/>
  <c r="BE17" i="18"/>
  <c r="BF17" i="18" s="1"/>
  <c r="BK17" i="18"/>
  <c r="BL17" i="18" s="1"/>
  <c r="BB9" i="18"/>
  <c r="BE9" i="18"/>
  <c r="BF9" i="18" s="1"/>
  <c r="BK9" i="18"/>
  <c r="BL9" i="18" s="1"/>
  <c r="BH39" i="18"/>
  <c r="BI39" i="18"/>
  <c r="BG39" i="18"/>
  <c r="BM3" i="18"/>
  <c r="BG5" i="18"/>
  <c r="BI5" i="18"/>
  <c r="BE15" i="18"/>
  <c r="BF15" i="18" s="1"/>
  <c r="BK15" i="18"/>
  <c r="BL15" i="18" s="1"/>
  <c r="BB15" i="18"/>
  <c r="BE7" i="18"/>
  <c r="BF7" i="18" s="1"/>
  <c r="BK7" i="18"/>
  <c r="BL7" i="18" s="1"/>
  <c r="BB7" i="18"/>
  <c r="BI27" i="18"/>
  <c r="BK63" i="18"/>
  <c r="BL63" i="18" s="1"/>
  <c r="BE47" i="18"/>
  <c r="BF47" i="18" s="1"/>
  <c r="BK59" i="18"/>
  <c r="BL59" i="18" s="1"/>
  <c r="BE37" i="18"/>
  <c r="BF37" i="18" s="1"/>
  <c r="BK33" i="18"/>
  <c r="BL33" i="18" s="1"/>
  <c r="BK21" i="18"/>
  <c r="BL21" i="18" s="1"/>
  <c r="BK76" i="18"/>
  <c r="BL76" i="18" s="1"/>
  <c r="BB76" i="18"/>
  <c r="BE76" i="18"/>
  <c r="BF76" i="18" s="1"/>
  <c r="BE62" i="18"/>
  <c r="BF62" i="18" s="1"/>
  <c r="BB62" i="18"/>
  <c r="BK62" i="18"/>
  <c r="BL62" i="18" s="1"/>
  <c r="BE87" i="18"/>
  <c r="BF87" i="18" s="1"/>
  <c r="BK87" i="18"/>
  <c r="BL87" i="18" s="1"/>
  <c r="BB87" i="18"/>
  <c r="BB60" i="18"/>
  <c r="BE60" i="18"/>
  <c r="BF60" i="18" s="1"/>
  <c r="BK60" i="18"/>
  <c r="BL60" i="18" s="1"/>
  <c r="BE58" i="18"/>
  <c r="BF58" i="18" s="1"/>
  <c r="BB58" i="18"/>
  <c r="BK58" i="18"/>
  <c r="BL58" i="18" s="1"/>
  <c r="BB72" i="18"/>
  <c r="BE72" i="18"/>
  <c r="BF72" i="18" s="1"/>
  <c r="BK72" i="18"/>
  <c r="BL72" i="18" s="1"/>
  <c r="BE30" i="18"/>
  <c r="BF30" i="18" s="1"/>
  <c r="BB30" i="18"/>
  <c r="BK30" i="18"/>
  <c r="BL30" i="18" s="1"/>
  <c r="BH69" i="18"/>
  <c r="BG69" i="18"/>
  <c r="BI69" i="18"/>
  <c r="BE42" i="18"/>
  <c r="BF42" i="18" s="1"/>
  <c r="BK42" i="18"/>
  <c r="BL42" i="18" s="1"/>
  <c r="BB42" i="18"/>
  <c r="BH65" i="18"/>
  <c r="BG65" i="18"/>
  <c r="BI65" i="18"/>
  <c r="BB32" i="18"/>
  <c r="BE32" i="18"/>
  <c r="BF32" i="18" s="1"/>
  <c r="BK32" i="18"/>
  <c r="BL32" i="18" s="1"/>
  <c r="BH49" i="18"/>
  <c r="BI49" i="18"/>
  <c r="BG49" i="18"/>
  <c r="BE6" i="18"/>
  <c r="BF6" i="18" s="1"/>
  <c r="BK6" i="18"/>
  <c r="BL6" i="18" s="1"/>
  <c r="BB6" i="18"/>
  <c r="BK16" i="18"/>
  <c r="BL16" i="18" s="1"/>
  <c r="BB16" i="18"/>
  <c r="BE16" i="18"/>
  <c r="BF16" i="18" s="1"/>
  <c r="BM5" i="18"/>
  <c r="BN5" i="18"/>
  <c r="BO5" i="18"/>
  <c r="BK67" i="18"/>
  <c r="BL67" i="18" s="1"/>
  <c r="BK55" i="18"/>
  <c r="BL55" i="18" s="1"/>
  <c r="BK51" i="18"/>
  <c r="BL51" i="18" s="1"/>
  <c r="BE71" i="18"/>
  <c r="BF71" i="18" s="1"/>
  <c r="BE59" i="18"/>
  <c r="BF59" i="18" s="1"/>
  <c r="BE29" i="18"/>
  <c r="BF29" i="18" s="1"/>
  <c r="BE31" i="18"/>
  <c r="BF31" i="18" s="1"/>
  <c r="BE19" i="18"/>
  <c r="BF19" i="18" s="1"/>
  <c r="BK25" i="18"/>
  <c r="BL25" i="18" s="1"/>
  <c r="BB81" i="18"/>
  <c r="BE81" i="18"/>
  <c r="BF81" i="18" s="1"/>
  <c r="BK81" i="18"/>
  <c r="BL81" i="18" s="1"/>
  <c r="BE78" i="18"/>
  <c r="BF78" i="18" s="1"/>
  <c r="BK78" i="18"/>
  <c r="BL78" i="18" s="1"/>
  <c r="BB78" i="18"/>
  <c r="BB68" i="18"/>
  <c r="BE68" i="18"/>
  <c r="BF68" i="18" s="1"/>
  <c r="BK68" i="18"/>
  <c r="BL68" i="18" s="1"/>
  <c r="BK80" i="18"/>
  <c r="BL80" i="18" s="1"/>
  <c r="BB80" i="18"/>
  <c r="BE80" i="18"/>
  <c r="BF80" i="18" s="1"/>
  <c r="BG85" i="18"/>
  <c r="BH85" i="18"/>
  <c r="BI85" i="18"/>
  <c r="BE74" i="18"/>
  <c r="BF74" i="18" s="1"/>
  <c r="BK74" i="18"/>
  <c r="BL74" i="18" s="1"/>
  <c r="BB74" i="18"/>
  <c r="BE50" i="18"/>
  <c r="BF50" i="18" s="1"/>
  <c r="BB50" i="18"/>
  <c r="BK50" i="18"/>
  <c r="BL50" i="18" s="1"/>
  <c r="BE46" i="18"/>
  <c r="BF46" i="18" s="1"/>
  <c r="BK46" i="18"/>
  <c r="BL46" i="18" s="1"/>
  <c r="BB46" i="18"/>
  <c r="BE38" i="18"/>
  <c r="BF38" i="18" s="1"/>
  <c r="BB38" i="18"/>
  <c r="BK38" i="18"/>
  <c r="BL38" i="18" s="1"/>
  <c r="BB48" i="18"/>
  <c r="BE48" i="18"/>
  <c r="BF48" i="18" s="1"/>
  <c r="BK48" i="18"/>
  <c r="BL48" i="18" s="1"/>
  <c r="BB36" i="18"/>
  <c r="BE36" i="18"/>
  <c r="BF36" i="18" s="1"/>
  <c r="BK36" i="18"/>
  <c r="BL36" i="18" s="1"/>
  <c r="BB20" i="18"/>
  <c r="BE20" i="18"/>
  <c r="BF20" i="18" s="1"/>
  <c r="BK20" i="18"/>
  <c r="BL20" i="18" s="1"/>
  <c r="BH57" i="18"/>
  <c r="BG57" i="18"/>
  <c r="BI57" i="18"/>
  <c r="BE26" i="18"/>
  <c r="BF26" i="18" s="1"/>
  <c r="BB26" i="18"/>
  <c r="BK26" i="18"/>
  <c r="BL26" i="18" s="1"/>
  <c r="BK12" i="18"/>
  <c r="BL12" i="18" s="1"/>
  <c r="BB12" i="18"/>
  <c r="BE12" i="18"/>
  <c r="BF12" i="18" s="1"/>
  <c r="BK4" i="18"/>
  <c r="BL4" i="18" s="1"/>
  <c r="BB4" i="18"/>
  <c r="BE4" i="18"/>
  <c r="BF4" i="18" s="1"/>
  <c r="BE14" i="18"/>
  <c r="BF14" i="18" s="1"/>
  <c r="BK14" i="18"/>
  <c r="BL14" i="18" s="1"/>
  <c r="BB14" i="18"/>
  <c r="BO39" i="18"/>
  <c r="BM39" i="18"/>
  <c r="BN39" i="18"/>
  <c r="BH23" i="18"/>
  <c r="BI23" i="18"/>
  <c r="BG23" i="18"/>
  <c r="BM19" i="18"/>
  <c r="BE18" i="18"/>
  <c r="BF18" i="18" s="1"/>
  <c r="BK18" i="18"/>
  <c r="BL18" i="18" s="1"/>
  <c r="BB18" i="18"/>
  <c r="BE10" i="18"/>
  <c r="BF10" i="18" s="1"/>
  <c r="BK10" i="18"/>
  <c r="BL10" i="18" s="1"/>
  <c r="BB10" i="18"/>
  <c r="BE2" i="18"/>
  <c r="BF2" i="18" s="1"/>
  <c r="BK2" i="18"/>
  <c r="BL2" i="18" s="1"/>
  <c r="BB2" i="18"/>
  <c r="BE67" i="18"/>
  <c r="BF67" i="18" s="1"/>
  <c r="BE63" i="18"/>
  <c r="BF63" i="18" s="1"/>
  <c r="BE51" i="18"/>
  <c r="BF51" i="18" s="1"/>
  <c r="BK37" i="18"/>
  <c r="BL37" i="18" s="1"/>
  <c r="BE33" i="18"/>
  <c r="BF33" i="18" s="1"/>
  <c r="BE21" i="18"/>
  <c r="BF21" i="18" s="1"/>
  <c r="BE70" i="18"/>
  <c r="BF70" i="18" s="1"/>
  <c r="BB70" i="18"/>
  <c r="BK70" i="18"/>
  <c r="BL70" i="18" s="1"/>
  <c r="BE54" i="18"/>
  <c r="BF54" i="18" s="1"/>
  <c r="BB54" i="18"/>
  <c r="BK54" i="18"/>
  <c r="BL54" i="18" s="1"/>
  <c r="BE73" i="18"/>
  <c r="BF73" i="18" s="1"/>
  <c r="BK73" i="18"/>
  <c r="BL73" i="18" s="1"/>
  <c r="BB73" i="18"/>
  <c r="BE86" i="18"/>
  <c r="BF86" i="18" s="1"/>
  <c r="BK86" i="18"/>
  <c r="BL86" i="18" s="1"/>
  <c r="BB86" i="18"/>
  <c r="BE66" i="18"/>
  <c r="BF66" i="18" s="1"/>
  <c r="BB66" i="18"/>
  <c r="BK66" i="18"/>
  <c r="BL66" i="18" s="1"/>
  <c r="BB56" i="18"/>
  <c r="BE56" i="18"/>
  <c r="BF56" i="18" s="1"/>
  <c r="BK56" i="18"/>
  <c r="BL56" i="18" s="1"/>
  <c r="BI79" i="18"/>
  <c r="BG79" i="18"/>
  <c r="BH79" i="18"/>
  <c r="BE41" i="18"/>
  <c r="BF41" i="18" s="1"/>
  <c r="BK41" i="18"/>
  <c r="BL41" i="18" s="1"/>
  <c r="BB41" i="18"/>
  <c r="BM53" i="18"/>
  <c r="BO53" i="18"/>
  <c r="BN53" i="18"/>
  <c r="BM69" i="18"/>
  <c r="BM45" i="18"/>
  <c r="BN45" i="18"/>
  <c r="BO45" i="18"/>
  <c r="BM65" i="18"/>
  <c r="BO65" i="18"/>
  <c r="BN65" i="18"/>
  <c r="BB40" i="18"/>
  <c r="BE40" i="18"/>
  <c r="BF40" i="18" s="1"/>
  <c r="BK40" i="18"/>
  <c r="BL40" i="18" s="1"/>
  <c r="BB24" i="18"/>
  <c r="BE24" i="18"/>
  <c r="BF24" i="18" s="1"/>
  <c r="BK24" i="18"/>
  <c r="BL24" i="18" s="1"/>
  <c r="BM11" i="18"/>
  <c r="BK8" i="18"/>
  <c r="BL8" i="18" s="1"/>
  <c r="BB8" i="18"/>
  <c r="BE8" i="18"/>
  <c r="BF8" i="18" s="1"/>
  <c r="BO27" i="18"/>
  <c r="BK85" i="18"/>
  <c r="BL85" i="18" s="1"/>
  <c r="BE55" i="18"/>
  <c r="BF55" i="18" s="1"/>
  <c r="BK71" i="18"/>
  <c r="BL71" i="18" s="1"/>
  <c r="BK29" i="18"/>
  <c r="BL29" i="18" s="1"/>
  <c r="BK31" i="18"/>
  <c r="BL31" i="18" s="1"/>
  <c r="BE25" i="18"/>
  <c r="BF25" i="18" s="1"/>
  <c r="AP5" i="15"/>
  <c r="AR5" i="15"/>
  <c r="AS5" i="15" s="1"/>
  <c r="AP14" i="15"/>
  <c r="AR14" i="15"/>
  <c r="AS14" i="15" s="1"/>
  <c r="AP2" i="15"/>
  <c r="AR2" i="15"/>
  <c r="AS2" i="15" s="1"/>
  <c r="AP6" i="15"/>
  <c r="AR6" i="15"/>
  <c r="AS6" i="15" s="1"/>
  <c r="AP18" i="15"/>
  <c r="AR18" i="15"/>
  <c r="AS18" i="15" s="1"/>
  <c r="AP3" i="15"/>
  <c r="AR3" i="15"/>
  <c r="AS3" i="15" s="1"/>
  <c r="AO39" i="15"/>
  <c r="AR26" i="15"/>
  <c r="AS26" i="15" s="1"/>
  <c r="AO26" i="15"/>
  <c r="AO60" i="15"/>
  <c r="AR60" i="15"/>
  <c r="AS60" i="15" s="1"/>
  <c r="AO52" i="15"/>
  <c r="AR52" i="15"/>
  <c r="AS52" i="15" s="1"/>
  <c r="AO44" i="15"/>
  <c r="AR44" i="15"/>
  <c r="AS44" i="15" s="1"/>
  <c r="AR16" i="15"/>
  <c r="AS16" i="15" s="1"/>
  <c r="AO16" i="15"/>
  <c r="AO31" i="15"/>
  <c r="AR31" i="15"/>
  <c r="AS31" i="15" s="1"/>
  <c r="AR4" i="15"/>
  <c r="AS4" i="15" s="1"/>
  <c r="AO4" i="15"/>
  <c r="AO25" i="15"/>
  <c r="AR8" i="15"/>
  <c r="AS8" i="15" s="1"/>
  <c r="AO8" i="15"/>
  <c r="AR11" i="15"/>
  <c r="AS11" i="15" s="1"/>
  <c r="AO11" i="15"/>
  <c r="AR47" i="15"/>
  <c r="AS47" i="15" s="1"/>
  <c r="AR61" i="15"/>
  <c r="AS61" i="15" s="1"/>
  <c r="AO54" i="15"/>
  <c r="AR54" i="15"/>
  <c r="AS54" i="15" s="1"/>
  <c r="AR36" i="15"/>
  <c r="AS36" i="15" s="1"/>
  <c r="AO36" i="15"/>
  <c r="AR28" i="15"/>
  <c r="AS28" i="15" s="1"/>
  <c r="AO28" i="15"/>
  <c r="AR20" i="15"/>
  <c r="AS20" i="15" s="1"/>
  <c r="AO20" i="15"/>
  <c r="AO56" i="15"/>
  <c r="AR56" i="15"/>
  <c r="AS56" i="15" s="1"/>
  <c r="AO48" i="15"/>
  <c r="AR48" i="15"/>
  <c r="AS48" i="15" s="1"/>
  <c r="AO40" i="15"/>
  <c r="AR40" i="15"/>
  <c r="AS40" i="15" s="1"/>
  <c r="AO42" i="15"/>
  <c r="AR42" i="15"/>
  <c r="AS42" i="15" s="1"/>
  <c r="AR30" i="15"/>
  <c r="AS30" i="15" s="1"/>
  <c r="AO30" i="15"/>
  <c r="AR53" i="15"/>
  <c r="AS53" i="15" s="1"/>
  <c r="AO53" i="15"/>
  <c r="AR45" i="15"/>
  <c r="AS45" i="15" s="1"/>
  <c r="AO45" i="15"/>
  <c r="AO35" i="15"/>
  <c r="AR35" i="15"/>
  <c r="AS35" i="15" s="1"/>
  <c r="AO19" i="15"/>
  <c r="AR19" i="15"/>
  <c r="AS19" i="15" s="1"/>
  <c r="AO29" i="15"/>
  <c r="AO12" i="15"/>
  <c r="AR12" i="15"/>
  <c r="AS12" i="15" s="1"/>
  <c r="AR57" i="15"/>
  <c r="AS57" i="15" s="1"/>
  <c r="AO57" i="15"/>
  <c r="AR49" i="15"/>
  <c r="AS49" i="15" s="1"/>
  <c r="AO49" i="15"/>
  <c r="AR41" i="15"/>
  <c r="AS41" i="15" s="1"/>
  <c r="AO41" i="15"/>
  <c r="AO50" i="15"/>
  <c r="AR50" i="15"/>
  <c r="AS50" i="15" s="1"/>
  <c r="AR34" i="15"/>
  <c r="AS34" i="15" s="1"/>
  <c r="AO34" i="15"/>
  <c r="AT59" i="15"/>
  <c r="AV43" i="15"/>
  <c r="AT43" i="15"/>
  <c r="AU43" i="15"/>
  <c r="AO23" i="15"/>
  <c r="AR23" i="15"/>
  <c r="AS23" i="15" s="1"/>
  <c r="AO33" i="15"/>
  <c r="AR33" i="15"/>
  <c r="AS33" i="15" s="1"/>
  <c r="AO13" i="15"/>
  <c r="AR13" i="15"/>
  <c r="AS13" i="15" s="1"/>
  <c r="AO9" i="15"/>
  <c r="AR9" i="15"/>
  <c r="AS9" i="15" s="1"/>
  <c r="AR55" i="15"/>
  <c r="AS55" i="15" s="1"/>
  <c r="AO46" i="15"/>
  <c r="AR46" i="15"/>
  <c r="AS46" i="15" s="1"/>
  <c r="AR32" i="15"/>
  <c r="AS32" i="15" s="1"/>
  <c r="AO32" i="15"/>
  <c r="AR24" i="15"/>
  <c r="AS24" i="15" s="1"/>
  <c r="AO24" i="15"/>
  <c r="AO58" i="15"/>
  <c r="AR58" i="15"/>
  <c r="AS58" i="15" s="1"/>
  <c r="AR38" i="15"/>
  <c r="AS38" i="15" s="1"/>
  <c r="AO38" i="15"/>
  <c r="AR22" i="15"/>
  <c r="AS22" i="15" s="1"/>
  <c r="AO22" i="15"/>
  <c r="AO27" i="15"/>
  <c r="AO17" i="15"/>
  <c r="AR17" i="15"/>
  <c r="AS17" i="15" s="1"/>
  <c r="AO37" i="15"/>
  <c r="AR37" i="15"/>
  <c r="AS37" i="15" s="1"/>
  <c r="AO21" i="15"/>
  <c r="AR21" i="15"/>
  <c r="AS21" i="15" s="1"/>
  <c r="AO7" i="15"/>
  <c r="AR7" i="15"/>
  <c r="AS7" i="15" s="1"/>
  <c r="AR10" i="15"/>
  <c r="AS10" i="15" s="1"/>
  <c r="AR29" i="15" l="1"/>
  <c r="AS29" i="15" s="1"/>
  <c r="AT29" i="15" s="1"/>
  <c r="BO3" i="18"/>
  <c r="AU59" i="15"/>
  <c r="BM23" i="18"/>
  <c r="BM79" i="18"/>
  <c r="BG27" i="18"/>
  <c r="BO23" i="18"/>
  <c r="BO79" i="18"/>
  <c r="BI53" i="18"/>
  <c r="BG53" i="18"/>
  <c r="BI35" i="18"/>
  <c r="BG35" i="18"/>
  <c r="BM47" i="18"/>
  <c r="BO47" i="18"/>
  <c r="AR27" i="15"/>
  <c r="AS27" i="15" s="1"/>
  <c r="AU27" i="15" s="1"/>
  <c r="AR15" i="15"/>
  <c r="AS15" i="15" s="1"/>
  <c r="BN69" i="18"/>
  <c r="BM27" i="18"/>
  <c r="BI3" i="18"/>
  <c r="BM61" i="18"/>
  <c r="AR39" i="15"/>
  <c r="AS39" i="15" s="1"/>
  <c r="BO11" i="18"/>
  <c r="BN19" i="18"/>
  <c r="BN61" i="18"/>
  <c r="BM49" i="18"/>
  <c r="AR51" i="15"/>
  <c r="AS51" i="15" s="1"/>
  <c r="BN77" i="18"/>
  <c r="BM35" i="18"/>
  <c r="BG3" i="18"/>
  <c r="BH77" i="18"/>
  <c r="BG11" i="18"/>
  <c r="BN49" i="18"/>
  <c r="BI13" i="18"/>
  <c r="BI77" i="18"/>
  <c r="BN35" i="18"/>
  <c r="BH11" i="18"/>
  <c r="BH45" i="18"/>
  <c r="BM13" i="18"/>
  <c r="BG13" i="18"/>
  <c r="BI45" i="18"/>
  <c r="BN13" i="18"/>
  <c r="AR25" i="15"/>
  <c r="AS25" i="15" s="1"/>
  <c r="BM77" i="18"/>
  <c r="BH55" i="18"/>
  <c r="BI55" i="18"/>
  <c r="BG55" i="18"/>
  <c r="BN24" i="18"/>
  <c r="BO24" i="18"/>
  <c r="BM24" i="18"/>
  <c r="BO71" i="18"/>
  <c r="BM71" i="18"/>
  <c r="BN71" i="18"/>
  <c r="BG8" i="18"/>
  <c r="BH8" i="18"/>
  <c r="BI8" i="18"/>
  <c r="BN40" i="18"/>
  <c r="BO40" i="18"/>
  <c r="BM40" i="18"/>
  <c r="BM41" i="18"/>
  <c r="BN41" i="18"/>
  <c r="BO41" i="18"/>
  <c r="BH86" i="18"/>
  <c r="BI86" i="18"/>
  <c r="BG86" i="18"/>
  <c r="BN54" i="18"/>
  <c r="BM54" i="18"/>
  <c r="BO54" i="18"/>
  <c r="BM37" i="18"/>
  <c r="BO37" i="18"/>
  <c r="BN37" i="18"/>
  <c r="BM2" i="18"/>
  <c r="BN2" i="18"/>
  <c r="BO2" i="18"/>
  <c r="BH10" i="18"/>
  <c r="BI10" i="18"/>
  <c r="BG10" i="18"/>
  <c r="BO12" i="18"/>
  <c r="BM12" i="18"/>
  <c r="BN12" i="18"/>
  <c r="BN20" i="18"/>
  <c r="BM20" i="18"/>
  <c r="BO20" i="18"/>
  <c r="BG36" i="18"/>
  <c r="BI36" i="18"/>
  <c r="BH36" i="18"/>
  <c r="BN38" i="18"/>
  <c r="BM38" i="18"/>
  <c r="BO38" i="18"/>
  <c r="BN46" i="18"/>
  <c r="BO46" i="18"/>
  <c r="BM46" i="18"/>
  <c r="BI50" i="18"/>
  <c r="BG50" i="18"/>
  <c r="BH50" i="18"/>
  <c r="BM81" i="18"/>
  <c r="BN81" i="18"/>
  <c r="BO81" i="18"/>
  <c r="BI19" i="18"/>
  <c r="BG19" i="18"/>
  <c r="BH19" i="18"/>
  <c r="BH71" i="18"/>
  <c r="BI71" i="18"/>
  <c r="BG71" i="18"/>
  <c r="BH6" i="18"/>
  <c r="BI6" i="18"/>
  <c r="BG6" i="18"/>
  <c r="BN32" i="18"/>
  <c r="BO32" i="18"/>
  <c r="BM32" i="18"/>
  <c r="BI42" i="18"/>
  <c r="BG42" i="18"/>
  <c r="BH42" i="18"/>
  <c r="BN60" i="18"/>
  <c r="BM60" i="18"/>
  <c r="BO60" i="18"/>
  <c r="BN87" i="18"/>
  <c r="BO87" i="18"/>
  <c r="BM87" i="18"/>
  <c r="BI62" i="18"/>
  <c r="BG62" i="18"/>
  <c r="BH62" i="18"/>
  <c r="BM21" i="18"/>
  <c r="BO21" i="18"/>
  <c r="BN21" i="18"/>
  <c r="BG47" i="18"/>
  <c r="BH47" i="18"/>
  <c r="BI47" i="18"/>
  <c r="BM44" i="18"/>
  <c r="BN44" i="18"/>
  <c r="BO44" i="18"/>
  <c r="BO43" i="18"/>
  <c r="BM43" i="18"/>
  <c r="BN43" i="18"/>
  <c r="BN64" i="18"/>
  <c r="BO64" i="18"/>
  <c r="BM64" i="18"/>
  <c r="BM82" i="18"/>
  <c r="BN82" i="18"/>
  <c r="BO82" i="18"/>
  <c r="BN83" i="18"/>
  <c r="BO83" i="18"/>
  <c r="BM83" i="18"/>
  <c r="BO84" i="18"/>
  <c r="BM84" i="18"/>
  <c r="BN84" i="18"/>
  <c r="BN66" i="18"/>
  <c r="BM66" i="18"/>
  <c r="BO66" i="18"/>
  <c r="BM86" i="18"/>
  <c r="BN86" i="18"/>
  <c r="BO86" i="18"/>
  <c r="BH73" i="18"/>
  <c r="BI73" i="18"/>
  <c r="BG73" i="18"/>
  <c r="BN70" i="18"/>
  <c r="BM70" i="18"/>
  <c r="BO70" i="18"/>
  <c r="BH33" i="18"/>
  <c r="BG33" i="18"/>
  <c r="BI33" i="18"/>
  <c r="BH67" i="18"/>
  <c r="BG67" i="18"/>
  <c r="BI67" i="18"/>
  <c r="BM10" i="18"/>
  <c r="BN10" i="18"/>
  <c r="BO10" i="18"/>
  <c r="BH18" i="18"/>
  <c r="BI18" i="18"/>
  <c r="BG18" i="18"/>
  <c r="BG4" i="18"/>
  <c r="BH4" i="18"/>
  <c r="BI4" i="18"/>
  <c r="BN26" i="18"/>
  <c r="BM26" i="18"/>
  <c r="BO26" i="18"/>
  <c r="BN36" i="18"/>
  <c r="BM36" i="18"/>
  <c r="BO36" i="18"/>
  <c r="BG48" i="18"/>
  <c r="BH48" i="18"/>
  <c r="BI48" i="18"/>
  <c r="BH74" i="18"/>
  <c r="BI74" i="18"/>
  <c r="BG74" i="18"/>
  <c r="BG80" i="18"/>
  <c r="BH80" i="18"/>
  <c r="BI80" i="18"/>
  <c r="BG68" i="18"/>
  <c r="BI68" i="18"/>
  <c r="BH68" i="18"/>
  <c r="BH78" i="18"/>
  <c r="BI78" i="18"/>
  <c r="BG78" i="18"/>
  <c r="BM25" i="18"/>
  <c r="BO25" i="18"/>
  <c r="BN25" i="18"/>
  <c r="BH59" i="18"/>
  <c r="BG59" i="18"/>
  <c r="BI59" i="18"/>
  <c r="BO67" i="18"/>
  <c r="BM67" i="18"/>
  <c r="BN67" i="18"/>
  <c r="BG16" i="18"/>
  <c r="BH16" i="18"/>
  <c r="BI16" i="18"/>
  <c r="BM6" i="18"/>
  <c r="BN6" i="18"/>
  <c r="BO6" i="18"/>
  <c r="BN42" i="18"/>
  <c r="BO42" i="18"/>
  <c r="BM42" i="18"/>
  <c r="BN30" i="18"/>
  <c r="BM30" i="18"/>
  <c r="BO30" i="18"/>
  <c r="BG72" i="18"/>
  <c r="BH72" i="18"/>
  <c r="BI72" i="18"/>
  <c r="BI58" i="18"/>
  <c r="BG58" i="18"/>
  <c r="BH58" i="18"/>
  <c r="BO76" i="18"/>
  <c r="BM76" i="18"/>
  <c r="BN76" i="18"/>
  <c r="BO59" i="18"/>
  <c r="BM59" i="18"/>
  <c r="BN59" i="18"/>
  <c r="BI7" i="18"/>
  <c r="BG7" i="18"/>
  <c r="BH7" i="18"/>
  <c r="BG9" i="18"/>
  <c r="BH9" i="18"/>
  <c r="BI9" i="18"/>
  <c r="BN34" i="18"/>
  <c r="BM34" i="18"/>
  <c r="BO34" i="18"/>
  <c r="BN22" i="18"/>
  <c r="BM22" i="18"/>
  <c r="BO22" i="18"/>
  <c r="BM29" i="18"/>
  <c r="BO29" i="18"/>
  <c r="BN29" i="18"/>
  <c r="BO31" i="18"/>
  <c r="BM31" i="18"/>
  <c r="BN31" i="18"/>
  <c r="BM85" i="18"/>
  <c r="BN85" i="18"/>
  <c r="BO85" i="18"/>
  <c r="BO8" i="18"/>
  <c r="BM8" i="18"/>
  <c r="BN8" i="18"/>
  <c r="BG24" i="18"/>
  <c r="BI24" i="18"/>
  <c r="BH24" i="18"/>
  <c r="BG56" i="18"/>
  <c r="BI56" i="18"/>
  <c r="BH56" i="18"/>
  <c r="BM73" i="18"/>
  <c r="BN73" i="18"/>
  <c r="BO73" i="18"/>
  <c r="BI54" i="18"/>
  <c r="BG54" i="18"/>
  <c r="BH54" i="18"/>
  <c r="BH21" i="18"/>
  <c r="BG21" i="18"/>
  <c r="BI21" i="18"/>
  <c r="BH63" i="18"/>
  <c r="BI63" i="18"/>
  <c r="BG63" i="18"/>
  <c r="BM18" i="18"/>
  <c r="BN18" i="18"/>
  <c r="BO18" i="18"/>
  <c r="BH14" i="18"/>
  <c r="BI14" i="18"/>
  <c r="BG14" i="18"/>
  <c r="BG12" i="18"/>
  <c r="BH12" i="18"/>
  <c r="BI12" i="18"/>
  <c r="BM48" i="18"/>
  <c r="BN48" i="18"/>
  <c r="BO48" i="18"/>
  <c r="BI38" i="18"/>
  <c r="BG38" i="18"/>
  <c r="BH38" i="18"/>
  <c r="BN50" i="18"/>
  <c r="BM50" i="18"/>
  <c r="BO50" i="18"/>
  <c r="BM74" i="18"/>
  <c r="BN74" i="18"/>
  <c r="BO74" i="18"/>
  <c r="BN68" i="18"/>
  <c r="BM68" i="18"/>
  <c r="BO68" i="18"/>
  <c r="BM78" i="18"/>
  <c r="BN78" i="18"/>
  <c r="BO78" i="18"/>
  <c r="BH29" i="18"/>
  <c r="BG29" i="18"/>
  <c r="BI29" i="18"/>
  <c r="BO55" i="18"/>
  <c r="BM55" i="18"/>
  <c r="BN55" i="18"/>
  <c r="BM72" i="18"/>
  <c r="BN72" i="18"/>
  <c r="BO72" i="18"/>
  <c r="BN62" i="18"/>
  <c r="BM62" i="18"/>
  <c r="BO62" i="18"/>
  <c r="BH37" i="18"/>
  <c r="BG37" i="18"/>
  <c r="BI37" i="18"/>
  <c r="BN7" i="18"/>
  <c r="BO7" i="18"/>
  <c r="BM7" i="18"/>
  <c r="BI15" i="18"/>
  <c r="BG15" i="18"/>
  <c r="BH15" i="18"/>
  <c r="BM9" i="18"/>
  <c r="BN9" i="18"/>
  <c r="BO9" i="18"/>
  <c r="BG17" i="18"/>
  <c r="BH17" i="18"/>
  <c r="BI17" i="18"/>
  <c r="BG28" i="18"/>
  <c r="BI28" i="18"/>
  <c r="BH28" i="18"/>
  <c r="BG43" i="18"/>
  <c r="BH43" i="18"/>
  <c r="BI43" i="18"/>
  <c r="BG52" i="18"/>
  <c r="BI52" i="18"/>
  <c r="BH52" i="18"/>
  <c r="BI75" i="18"/>
  <c r="BG75" i="18"/>
  <c r="BH75" i="18"/>
  <c r="BG84" i="18"/>
  <c r="BH84" i="18"/>
  <c r="BI84" i="18"/>
  <c r="BH25" i="18"/>
  <c r="BG25" i="18"/>
  <c r="BI25" i="18"/>
  <c r="BG40" i="18"/>
  <c r="BI40" i="18"/>
  <c r="BH40" i="18"/>
  <c r="BH41" i="18"/>
  <c r="BI41" i="18"/>
  <c r="BG41" i="18"/>
  <c r="BN56" i="18"/>
  <c r="BO56" i="18"/>
  <c r="BM56" i="18"/>
  <c r="BI66" i="18"/>
  <c r="BG66" i="18"/>
  <c r="BH66" i="18"/>
  <c r="BI70" i="18"/>
  <c r="BG70" i="18"/>
  <c r="BH70" i="18"/>
  <c r="BH51" i="18"/>
  <c r="BG51" i="18"/>
  <c r="BI51" i="18"/>
  <c r="BH2" i="18"/>
  <c r="BI2" i="18"/>
  <c r="BG2" i="18"/>
  <c r="BM14" i="18"/>
  <c r="BN14" i="18"/>
  <c r="BO14" i="18"/>
  <c r="BO4" i="18"/>
  <c r="BM4" i="18"/>
  <c r="BN4" i="18"/>
  <c r="BI26" i="18"/>
  <c r="BG26" i="18"/>
  <c r="BH26" i="18"/>
  <c r="BG20" i="18"/>
  <c r="BI20" i="18"/>
  <c r="BH20" i="18"/>
  <c r="BI46" i="18"/>
  <c r="BG46" i="18"/>
  <c r="BH46" i="18"/>
  <c r="BO80" i="18"/>
  <c r="BM80" i="18"/>
  <c r="BN80" i="18"/>
  <c r="BG81" i="18"/>
  <c r="BH81" i="18"/>
  <c r="BI81" i="18"/>
  <c r="BH31" i="18"/>
  <c r="BI31" i="18"/>
  <c r="BG31" i="18"/>
  <c r="BO51" i="18"/>
  <c r="BM51" i="18"/>
  <c r="BN51" i="18"/>
  <c r="BO16" i="18"/>
  <c r="BM16" i="18"/>
  <c r="BN16" i="18"/>
  <c r="BG32" i="18"/>
  <c r="BI32" i="18"/>
  <c r="BH32" i="18"/>
  <c r="BI30" i="18"/>
  <c r="BG30" i="18"/>
  <c r="BH30" i="18"/>
  <c r="BN58" i="18"/>
  <c r="BM58" i="18"/>
  <c r="BO58" i="18"/>
  <c r="BG60" i="18"/>
  <c r="BI60" i="18"/>
  <c r="BH60" i="18"/>
  <c r="BI87" i="18"/>
  <c r="BG87" i="18"/>
  <c r="BH87" i="18"/>
  <c r="BG76" i="18"/>
  <c r="BH76" i="18"/>
  <c r="BI76" i="18"/>
  <c r="BM33" i="18"/>
  <c r="BO33" i="18"/>
  <c r="BN33" i="18"/>
  <c r="BO63" i="18"/>
  <c r="BM63" i="18"/>
  <c r="BN63" i="18"/>
  <c r="BN15" i="18"/>
  <c r="BO15" i="18"/>
  <c r="BM15" i="18"/>
  <c r="BM17" i="18"/>
  <c r="BN17" i="18"/>
  <c r="BO17" i="18"/>
  <c r="BG44" i="18"/>
  <c r="BH44" i="18"/>
  <c r="BI44" i="18"/>
  <c r="BI34" i="18"/>
  <c r="BG34" i="18"/>
  <c r="BH34" i="18"/>
  <c r="BN28" i="18"/>
  <c r="BM28" i="18"/>
  <c r="BO28" i="18"/>
  <c r="BI22" i="18"/>
  <c r="BG22" i="18"/>
  <c r="BH22" i="18"/>
  <c r="BG64" i="18"/>
  <c r="BI64" i="18"/>
  <c r="BH64" i="18"/>
  <c r="BH82" i="18"/>
  <c r="BI82" i="18"/>
  <c r="BG82" i="18"/>
  <c r="BN52" i="18"/>
  <c r="BM52" i="18"/>
  <c r="BO52" i="18"/>
  <c r="BN75" i="18"/>
  <c r="BO75" i="18"/>
  <c r="BM75" i="18"/>
  <c r="BI83" i="18"/>
  <c r="BG83" i="18"/>
  <c r="BH83" i="18"/>
  <c r="AT10" i="15"/>
  <c r="AU10" i="15"/>
  <c r="AV10" i="15"/>
  <c r="AV22" i="15"/>
  <c r="AT22" i="15"/>
  <c r="AU22" i="15"/>
  <c r="AT33" i="15"/>
  <c r="AU33" i="15"/>
  <c r="AV33" i="15"/>
  <c r="AV38" i="15"/>
  <c r="AT38" i="15"/>
  <c r="AU38" i="15"/>
  <c r="AV24" i="15"/>
  <c r="AU24" i="15"/>
  <c r="AT24" i="15"/>
  <c r="AU13" i="15"/>
  <c r="AT13" i="15"/>
  <c r="AV13" i="15"/>
  <c r="AT23" i="15"/>
  <c r="AU23" i="15"/>
  <c r="AV23" i="15"/>
  <c r="AT35" i="15"/>
  <c r="AU35" i="15"/>
  <c r="AV35" i="15"/>
  <c r="AT42" i="15"/>
  <c r="AU42" i="15"/>
  <c r="AV42" i="15"/>
  <c r="AT48" i="15"/>
  <c r="AU48" i="15"/>
  <c r="AV48" i="15"/>
  <c r="AV61" i="15"/>
  <c r="AT61" i="15"/>
  <c r="AU61" i="15"/>
  <c r="AT52" i="15"/>
  <c r="AU52" i="15"/>
  <c r="AV52" i="15"/>
  <c r="AV26" i="15"/>
  <c r="AT26" i="15"/>
  <c r="AU26" i="15"/>
  <c r="AU7" i="15"/>
  <c r="AT7" i="15"/>
  <c r="AV7" i="15"/>
  <c r="AT37" i="15"/>
  <c r="AU37" i="15"/>
  <c r="AV37" i="15"/>
  <c r="AT27" i="15"/>
  <c r="AT46" i="15"/>
  <c r="AU46" i="15"/>
  <c r="AV46" i="15"/>
  <c r="AV49" i="15"/>
  <c r="AT49" i="15"/>
  <c r="AU49" i="15"/>
  <c r="AV45" i="15"/>
  <c r="AT45" i="15"/>
  <c r="AU45" i="15"/>
  <c r="AV30" i="15"/>
  <c r="AT30" i="15"/>
  <c r="AU30" i="15"/>
  <c r="AV28" i="15"/>
  <c r="AU28" i="15"/>
  <c r="AT28" i="15"/>
  <c r="AU11" i="15"/>
  <c r="AT11" i="15"/>
  <c r="AV11" i="15"/>
  <c r="AT3" i="15"/>
  <c r="AU3" i="15"/>
  <c r="AV3" i="15"/>
  <c r="AV6" i="15"/>
  <c r="AT6" i="15"/>
  <c r="AU6" i="15"/>
  <c r="AU15" i="15"/>
  <c r="AT15" i="15"/>
  <c r="AV15" i="15"/>
  <c r="AU5" i="15"/>
  <c r="AT5" i="15"/>
  <c r="AV5" i="15"/>
  <c r="AT50" i="15"/>
  <c r="AU50" i="15"/>
  <c r="AV50" i="15"/>
  <c r="AU12" i="15"/>
  <c r="AV12" i="15"/>
  <c r="AT12" i="15"/>
  <c r="AT19" i="15"/>
  <c r="AU19" i="15"/>
  <c r="AV19" i="15"/>
  <c r="AT40" i="15"/>
  <c r="AU40" i="15"/>
  <c r="AV40" i="15"/>
  <c r="AT56" i="15"/>
  <c r="AU56" i="15"/>
  <c r="AV56" i="15"/>
  <c r="AT54" i="15"/>
  <c r="AU54" i="15"/>
  <c r="AV54" i="15"/>
  <c r="AT25" i="15"/>
  <c r="AU25" i="15"/>
  <c r="AV25" i="15"/>
  <c r="AT31" i="15"/>
  <c r="AU31" i="15"/>
  <c r="AV31" i="15"/>
  <c r="AT44" i="15"/>
  <c r="AU44" i="15"/>
  <c r="AV44" i="15"/>
  <c r="AT60" i="15"/>
  <c r="AU60" i="15"/>
  <c r="AV60" i="15"/>
  <c r="AV39" i="15"/>
  <c r="AT39" i="15"/>
  <c r="AU39" i="15"/>
  <c r="AV32" i="15"/>
  <c r="AU32" i="15"/>
  <c r="AT32" i="15"/>
  <c r="AU9" i="15"/>
  <c r="AV9" i="15"/>
  <c r="AT9" i="15"/>
  <c r="AT21" i="15"/>
  <c r="AU21" i="15"/>
  <c r="AV21" i="15"/>
  <c r="AU17" i="15"/>
  <c r="AV17" i="15"/>
  <c r="AT17" i="15"/>
  <c r="AT58" i="15"/>
  <c r="AU58" i="15"/>
  <c r="AV58" i="15"/>
  <c r="AV55" i="15"/>
  <c r="AT55" i="15"/>
  <c r="AU55" i="15"/>
  <c r="AV34" i="15"/>
  <c r="AT34" i="15"/>
  <c r="AU34" i="15"/>
  <c r="AV41" i="15"/>
  <c r="AT41" i="15"/>
  <c r="AU41" i="15"/>
  <c r="AV57" i="15"/>
  <c r="AT57" i="15"/>
  <c r="AU57" i="15"/>
  <c r="AV53" i="15"/>
  <c r="AT53" i="15"/>
  <c r="AU53" i="15"/>
  <c r="AV20" i="15"/>
  <c r="AU20" i="15"/>
  <c r="AT20" i="15"/>
  <c r="AV36" i="15"/>
  <c r="AU36" i="15"/>
  <c r="AT36" i="15"/>
  <c r="AV47" i="15"/>
  <c r="AT47" i="15"/>
  <c r="AU47" i="15"/>
  <c r="AT8" i="15"/>
  <c r="AU8" i="15"/>
  <c r="AV8" i="15"/>
  <c r="AV4" i="15"/>
  <c r="AT4" i="15"/>
  <c r="AU4" i="15"/>
  <c r="AT16" i="15"/>
  <c r="AU16" i="15"/>
  <c r="AV16" i="15"/>
  <c r="AT18" i="15"/>
  <c r="AU18" i="15"/>
  <c r="AV18" i="15"/>
  <c r="AV2" i="15"/>
  <c r="AT2" i="15"/>
  <c r="AU2" i="15"/>
  <c r="AV14" i="15"/>
  <c r="AT14" i="15"/>
  <c r="AU14" i="15"/>
  <c r="AV29" i="15" l="1"/>
  <c r="AU29" i="15"/>
  <c r="AV27" i="15"/>
  <c r="AV51" i="15"/>
  <c r="AU51" i="15"/>
  <c r="AT51" i="15"/>
  <c r="AB6" i="16"/>
  <c r="F19" i="16" l="1"/>
  <c r="E101" i="16" l="1"/>
  <c r="F101" i="16"/>
  <c r="E102" i="16"/>
  <c r="F102" i="16"/>
  <c r="E103" i="16"/>
  <c r="F103" i="16"/>
  <c r="E104" i="16"/>
  <c r="F104" i="16"/>
  <c r="E105" i="16"/>
  <c r="F100" i="16"/>
  <c r="E82" i="16"/>
  <c r="F82" i="16"/>
  <c r="E83" i="16"/>
  <c r="F83" i="16"/>
  <c r="E84" i="16"/>
  <c r="F84" i="16"/>
  <c r="E85" i="16"/>
  <c r="F85" i="16"/>
  <c r="E86" i="16"/>
  <c r="F81" i="16"/>
  <c r="F55" i="16"/>
  <c r="F56" i="16"/>
  <c r="F57" i="16"/>
  <c r="F58" i="16"/>
  <c r="F59" i="16"/>
  <c r="E56" i="16"/>
  <c r="E57" i="16"/>
  <c r="E58" i="16"/>
  <c r="E59" i="16"/>
  <c r="E60" i="16"/>
  <c r="F37" i="16"/>
  <c r="F38" i="16"/>
  <c r="F39" i="16"/>
  <c r="F40" i="16"/>
  <c r="F41" i="16"/>
  <c r="E38" i="16"/>
  <c r="E39" i="16"/>
  <c r="E40" i="16"/>
  <c r="E41" i="16"/>
  <c r="E42" i="16"/>
  <c r="F28" i="16"/>
  <c r="F29" i="16"/>
  <c r="F30" i="16"/>
  <c r="F31" i="16"/>
  <c r="F32" i="16"/>
  <c r="E29" i="16"/>
  <c r="E30" i="16"/>
  <c r="E31" i="16"/>
  <c r="E32" i="16"/>
  <c r="E33" i="16"/>
  <c r="F64" i="16"/>
  <c r="F65" i="16"/>
  <c r="F66" i="16"/>
  <c r="F67" i="16"/>
  <c r="F68" i="16"/>
  <c r="E65" i="16"/>
  <c r="E66" i="16"/>
  <c r="E67" i="16"/>
  <c r="E68" i="16"/>
  <c r="E69" i="16"/>
  <c r="E47" i="16"/>
  <c r="F47" i="16"/>
  <c r="E48" i="16"/>
  <c r="F48" i="16"/>
  <c r="E49" i="16"/>
  <c r="F49" i="16"/>
  <c r="E50" i="16"/>
  <c r="F50" i="16"/>
  <c r="E51" i="16"/>
  <c r="F46" i="16"/>
  <c r="E20" i="16"/>
  <c r="F20" i="16"/>
  <c r="E21" i="16"/>
  <c r="F21" i="16"/>
  <c r="E22" i="16"/>
  <c r="F22" i="16"/>
  <c r="E23" i="16"/>
  <c r="F23" i="16"/>
  <c r="E24" i="16"/>
  <c r="E118" i="10" l="1"/>
  <c r="E120" i="10" s="1"/>
  <c r="U85" i="16"/>
  <c r="V85" i="16"/>
  <c r="U86" i="16"/>
  <c r="V84" i="16"/>
  <c r="U77" i="16"/>
  <c r="V77" i="16"/>
  <c r="U78" i="16"/>
  <c r="V76" i="16"/>
  <c r="U59" i="16"/>
  <c r="V59" i="16"/>
  <c r="U60" i="16"/>
  <c r="V60" i="16"/>
  <c r="U61" i="16"/>
  <c r="V61" i="16"/>
  <c r="U62" i="16"/>
  <c r="V62" i="16"/>
  <c r="U63" i="16"/>
  <c r="V58" i="16"/>
  <c r="U40" i="16"/>
  <c r="V40" i="16"/>
  <c r="U41" i="16"/>
  <c r="V41" i="16"/>
  <c r="U42" i="16"/>
  <c r="V42" i="16"/>
  <c r="U43" i="16"/>
  <c r="V43" i="16"/>
  <c r="U44" i="16"/>
  <c r="V39" i="16"/>
  <c r="U31" i="16"/>
  <c r="V31" i="16"/>
  <c r="U32" i="16"/>
  <c r="V32" i="16"/>
  <c r="U33" i="16"/>
  <c r="V33" i="16"/>
  <c r="U34" i="16"/>
  <c r="V34" i="16"/>
  <c r="U35" i="16"/>
  <c r="V30" i="16"/>
  <c r="AQ115" i="18"/>
  <c r="BG115" i="18" s="1"/>
  <c r="AP115" i="18"/>
  <c r="BF115" i="18" s="1"/>
  <c r="AO115" i="18"/>
  <c r="BE115" i="18" s="1"/>
  <c r="AN115" i="18"/>
  <c r="BD115" i="18" s="1"/>
  <c r="AM115" i="18"/>
  <c r="BC115" i="18" s="1"/>
  <c r="BJ115" i="18" s="1"/>
  <c r="BL115" i="18" s="1"/>
  <c r="AL115" i="18"/>
  <c r="BB115" i="18" s="1"/>
  <c r="AK115" i="18"/>
  <c r="BA115" i="18" s="1"/>
  <c r="AJ115" i="18"/>
  <c r="AZ115" i="18" s="1"/>
  <c r="AI115" i="18"/>
  <c r="AY115" i="18" s="1"/>
  <c r="AH115" i="18"/>
  <c r="AX115" i="18" s="1"/>
  <c r="AG115" i="18"/>
  <c r="AW115" i="18" s="1"/>
  <c r="AF115" i="18"/>
  <c r="AV115" i="18" s="1"/>
  <c r="AE115" i="18"/>
  <c r="AU115" i="18" s="1"/>
  <c r="AD115" i="18"/>
  <c r="AT115" i="18" s="1"/>
  <c r="AC115" i="18"/>
  <c r="AS115" i="18" s="1"/>
  <c r="BI115" i="18" s="1"/>
  <c r="AA115" i="18"/>
  <c r="Z115" i="18"/>
  <c r="Y115" i="18"/>
  <c r="AQ114" i="18"/>
  <c r="BG114" i="18" s="1"/>
  <c r="AP114" i="18"/>
  <c r="BF114" i="18" s="1"/>
  <c r="AO114" i="18"/>
  <c r="BE114" i="18" s="1"/>
  <c r="AN114" i="18"/>
  <c r="BD114" i="18" s="1"/>
  <c r="AM114" i="18"/>
  <c r="BC114" i="18" s="1"/>
  <c r="BJ114" i="18" s="1"/>
  <c r="BL114" i="18" s="1"/>
  <c r="AL114" i="18"/>
  <c r="BB114" i="18" s="1"/>
  <c r="AK114" i="18"/>
  <c r="BA114" i="18" s="1"/>
  <c r="AJ114" i="18"/>
  <c r="AZ114" i="18" s="1"/>
  <c r="AI114" i="18"/>
  <c r="AY114" i="18" s="1"/>
  <c r="AH114" i="18"/>
  <c r="AX114" i="18" s="1"/>
  <c r="AG114" i="18"/>
  <c r="AW114" i="18" s="1"/>
  <c r="AF114" i="18"/>
  <c r="AV114" i="18" s="1"/>
  <c r="AE114" i="18"/>
  <c r="AU114" i="18" s="1"/>
  <c r="AD114" i="18"/>
  <c r="AT114" i="18" s="1"/>
  <c r="AC114" i="18"/>
  <c r="AS114" i="18" s="1"/>
  <c r="BI114" i="18" s="1"/>
  <c r="AA114" i="18"/>
  <c r="Z114" i="18"/>
  <c r="Y114" i="18"/>
  <c r="AQ113" i="18"/>
  <c r="BG113" i="18" s="1"/>
  <c r="AP113" i="18"/>
  <c r="BF113" i="18" s="1"/>
  <c r="AO113" i="18"/>
  <c r="BE113" i="18" s="1"/>
  <c r="AN113" i="18"/>
  <c r="BD113" i="18" s="1"/>
  <c r="AM113" i="18"/>
  <c r="BC113" i="18" s="1"/>
  <c r="BJ113" i="18" s="1"/>
  <c r="BL113" i="18" s="1"/>
  <c r="AL113" i="18"/>
  <c r="BB113" i="18" s="1"/>
  <c r="AK113" i="18"/>
  <c r="BA113" i="18" s="1"/>
  <c r="AJ113" i="18"/>
  <c r="AZ113" i="18" s="1"/>
  <c r="AI113" i="18"/>
  <c r="AY113" i="18" s="1"/>
  <c r="AH113" i="18"/>
  <c r="AX113" i="18" s="1"/>
  <c r="AG113" i="18"/>
  <c r="AW113" i="18" s="1"/>
  <c r="AF113" i="18"/>
  <c r="AV113" i="18" s="1"/>
  <c r="AE113" i="18"/>
  <c r="AU113" i="18" s="1"/>
  <c r="AD113" i="18"/>
  <c r="AT113" i="18" s="1"/>
  <c r="AC113" i="18"/>
  <c r="AS113" i="18" s="1"/>
  <c r="BI113" i="18" s="1"/>
  <c r="AA113" i="18"/>
  <c r="Z113" i="18"/>
  <c r="Y113" i="18"/>
  <c r="F120" i="10" l="1"/>
  <c r="I120" i="10"/>
  <c r="BT72" i="18"/>
  <c r="BU72" i="18" s="1"/>
  <c r="BT64" i="18"/>
  <c r="BU64" i="18" s="1"/>
  <c r="BT82" i="18"/>
  <c r="BU82" i="18" s="1"/>
  <c r="BT114" i="18"/>
  <c r="BU114" i="18" s="1"/>
  <c r="BK114" i="18"/>
  <c r="BN114" i="18"/>
  <c r="BO114" i="18" s="1"/>
  <c r="BK115" i="18"/>
  <c r="BN115" i="18"/>
  <c r="BO115" i="18" s="1"/>
  <c r="BT115" i="18"/>
  <c r="BU115" i="18" s="1"/>
  <c r="BN113" i="18"/>
  <c r="BO113" i="18" s="1"/>
  <c r="BT113" i="18"/>
  <c r="BU113" i="18" s="1"/>
  <c r="BK113" i="18"/>
  <c r="BT40" i="18" l="1"/>
  <c r="BU40" i="18" s="1"/>
  <c r="BX40" i="18" s="1"/>
  <c r="BQ52" i="18"/>
  <c r="BT86" i="18"/>
  <c r="BU86" i="18" s="1"/>
  <c r="BV86" i="18" s="1"/>
  <c r="BT52" i="18"/>
  <c r="BU52" i="18" s="1"/>
  <c r="BV52" i="18" s="1"/>
  <c r="BT36" i="18"/>
  <c r="BU36" i="18" s="1"/>
  <c r="BV36" i="18" s="1"/>
  <c r="BT46" i="18"/>
  <c r="BU46" i="18" s="1"/>
  <c r="BX46" i="18" s="1"/>
  <c r="BR50" i="18"/>
  <c r="BT44" i="18"/>
  <c r="BU44" i="18" s="1"/>
  <c r="BV44" i="18" s="1"/>
  <c r="BT62" i="18"/>
  <c r="BU62" i="18" s="1"/>
  <c r="BX62" i="18" s="1"/>
  <c r="BT25" i="18"/>
  <c r="BU25" i="18" s="1"/>
  <c r="BV25" i="18" s="1"/>
  <c r="BT48" i="18"/>
  <c r="BU48" i="18" s="1"/>
  <c r="BT78" i="18"/>
  <c r="BU78" i="18" s="1"/>
  <c r="BV78" i="18" s="1"/>
  <c r="BT45" i="18"/>
  <c r="BU45" i="18" s="1"/>
  <c r="BT58" i="18"/>
  <c r="BU58" i="18" s="1"/>
  <c r="BT41" i="18"/>
  <c r="BU41" i="18" s="1"/>
  <c r="BV64" i="18"/>
  <c r="BX64" i="18"/>
  <c r="BW64" i="18"/>
  <c r="BT29" i="18"/>
  <c r="BU29" i="18" s="1"/>
  <c r="BQ72" i="18"/>
  <c r="BP72" i="18"/>
  <c r="BR72" i="18"/>
  <c r="BQ50" i="18"/>
  <c r="BR52" i="18"/>
  <c r="BT102" i="18"/>
  <c r="BU102" i="18" s="1"/>
  <c r="BT80" i="18"/>
  <c r="BU80" i="18" s="1"/>
  <c r="BT73" i="18"/>
  <c r="BU73" i="18" s="1"/>
  <c r="BT57" i="18"/>
  <c r="BU57" i="18" s="1"/>
  <c r="BT75" i="18"/>
  <c r="BU75" i="18" s="1"/>
  <c r="BT59" i="18"/>
  <c r="BU59" i="18" s="1"/>
  <c r="BV115" i="18"/>
  <c r="BW115" i="18"/>
  <c r="BX115" i="18"/>
  <c r="BT77" i="18"/>
  <c r="BU77" i="18" s="1"/>
  <c r="BT70" i="18"/>
  <c r="BU70" i="18" s="1"/>
  <c r="BT74" i="18"/>
  <c r="BU74" i="18" s="1"/>
  <c r="BT71" i="18"/>
  <c r="BU71" i="18" s="1"/>
  <c r="BT16" i="18"/>
  <c r="BU16" i="18" s="1"/>
  <c r="BP82" i="18"/>
  <c r="BQ82" i="18"/>
  <c r="BR82" i="18"/>
  <c r="BT21" i="18"/>
  <c r="BU21" i="18" s="1"/>
  <c r="BT20" i="18"/>
  <c r="BU20" i="18" s="1"/>
  <c r="BQ44" i="18"/>
  <c r="BR44" i="18"/>
  <c r="BP44" i="18"/>
  <c r="BT38" i="18"/>
  <c r="BU38" i="18" s="1"/>
  <c r="BT17" i="18"/>
  <c r="BU17" i="18" s="1"/>
  <c r="BT30" i="18"/>
  <c r="BU30" i="18" s="1"/>
  <c r="BT42" i="18"/>
  <c r="BU42" i="18" s="1"/>
  <c r="BT32" i="18"/>
  <c r="BU32" i="18" s="1"/>
  <c r="BT87" i="18"/>
  <c r="BU87" i="18" s="1"/>
  <c r="BT69" i="18"/>
  <c r="BU69" i="18" s="1"/>
  <c r="BT47" i="18"/>
  <c r="BU47" i="18" s="1"/>
  <c r="BX114" i="18"/>
  <c r="BV114" i="18"/>
  <c r="BW114" i="18"/>
  <c r="BX48" i="18"/>
  <c r="BV48" i="18"/>
  <c r="BW48" i="18"/>
  <c r="BT79" i="18"/>
  <c r="BU79" i="18" s="1"/>
  <c r="BR113" i="18"/>
  <c r="BP113" i="18"/>
  <c r="BQ113" i="18"/>
  <c r="BT61" i="18"/>
  <c r="BU61" i="18" s="1"/>
  <c r="BT85" i="18"/>
  <c r="BU85" i="18" s="1"/>
  <c r="BT53" i="18"/>
  <c r="BU53" i="18" s="1"/>
  <c r="BT37" i="18"/>
  <c r="BU37" i="18" s="1"/>
  <c r="BT63" i="18"/>
  <c r="BU63" i="18" s="1"/>
  <c r="BT55" i="18"/>
  <c r="BU55" i="18" s="1"/>
  <c r="BT39" i="18"/>
  <c r="BU39" i="18" s="1"/>
  <c r="BT81" i="18"/>
  <c r="BU81" i="18" s="1"/>
  <c r="BT49" i="18"/>
  <c r="BU49" i="18" s="1"/>
  <c r="BT33" i="18"/>
  <c r="BU33" i="18" s="1"/>
  <c r="BP114" i="18"/>
  <c r="BQ114" i="18"/>
  <c r="BR114" i="18"/>
  <c r="BT18" i="18"/>
  <c r="BU18" i="18" s="1"/>
  <c r="BQ25" i="18"/>
  <c r="BR25" i="18"/>
  <c r="BP25" i="18"/>
  <c r="BT24" i="18"/>
  <c r="BU24" i="18" s="1"/>
  <c r="BT19" i="18"/>
  <c r="BU19" i="18" s="1"/>
  <c r="BQ64" i="18"/>
  <c r="BP64" i="18"/>
  <c r="BR64" i="18"/>
  <c r="BT22" i="18"/>
  <c r="BU22" i="18" s="1"/>
  <c r="BT27" i="18"/>
  <c r="BU27" i="18" s="1"/>
  <c r="BV72" i="18"/>
  <c r="BX72" i="18"/>
  <c r="BW72" i="18"/>
  <c r="BP86" i="18"/>
  <c r="BQ86" i="18"/>
  <c r="BR86" i="18"/>
  <c r="BX52" i="18"/>
  <c r="BQ36" i="18"/>
  <c r="BR36" i="18"/>
  <c r="BP36" i="18"/>
  <c r="BT66" i="18"/>
  <c r="BU66" i="18" s="1"/>
  <c r="BT68" i="18"/>
  <c r="BU68" i="18" s="1"/>
  <c r="BT34" i="18"/>
  <c r="BU34" i="18" s="1"/>
  <c r="BP115" i="18"/>
  <c r="BQ115" i="18"/>
  <c r="BR115" i="18"/>
  <c r="BT31" i="18"/>
  <c r="BU31" i="18" s="1"/>
  <c r="BT51" i="18"/>
  <c r="BU51" i="18" s="1"/>
  <c r="BT23" i="18"/>
  <c r="BU23" i="18" s="1"/>
  <c r="BT84" i="18"/>
  <c r="BU84" i="18" s="1"/>
  <c r="BT76" i="18"/>
  <c r="BU76" i="18" s="1"/>
  <c r="BT65" i="18"/>
  <c r="BU65" i="18" s="1"/>
  <c r="BT83" i="18"/>
  <c r="BU83" i="18" s="1"/>
  <c r="BT67" i="18"/>
  <c r="BU67" i="18" s="1"/>
  <c r="BW113" i="18"/>
  <c r="BX113" i="18"/>
  <c r="BV113" i="18"/>
  <c r="BT43" i="18"/>
  <c r="BU43" i="18" s="1"/>
  <c r="BT35" i="18"/>
  <c r="BU35" i="18" s="1"/>
  <c r="BT26" i="18"/>
  <c r="BU26" i="18" s="1"/>
  <c r="BX82" i="18"/>
  <c r="BV82" i="18"/>
  <c r="BW82" i="18"/>
  <c r="BT28" i="18"/>
  <c r="BU28" i="18" s="1"/>
  <c r="BP78" i="18"/>
  <c r="BQ78" i="18"/>
  <c r="BR78" i="18"/>
  <c r="BX44" i="18"/>
  <c r="BT60" i="18"/>
  <c r="BU60" i="18" s="1"/>
  <c r="BT54" i="18"/>
  <c r="BU54" i="18" s="1"/>
  <c r="BT56" i="18"/>
  <c r="BU56" i="18" s="1"/>
  <c r="BT50" i="18"/>
  <c r="BU50" i="18" s="1"/>
  <c r="BV40" i="18" l="1"/>
  <c r="BW44" i="18"/>
  <c r="BW52" i="18"/>
  <c r="BX86" i="18"/>
  <c r="BW86" i="18"/>
  <c r="BW46" i="18"/>
  <c r="BV46" i="18"/>
  <c r="BW40" i="18"/>
  <c r="BX78" i="18"/>
  <c r="BW78" i="18"/>
  <c r="BW36" i="18"/>
  <c r="BW62" i="18"/>
  <c r="BP52" i="18"/>
  <c r="BX36" i="18"/>
  <c r="BP50" i="18"/>
  <c r="BX25" i="18"/>
  <c r="BV62" i="18"/>
  <c r="BW25" i="18"/>
  <c r="BV50" i="18"/>
  <c r="BX50" i="18"/>
  <c r="BW50" i="18"/>
  <c r="BW67" i="18"/>
  <c r="BV67" i="18"/>
  <c r="BX67" i="18"/>
  <c r="BW31" i="18"/>
  <c r="BV31" i="18"/>
  <c r="BX31" i="18"/>
  <c r="BV24" i="18"/>
  <c r="BX24" i="18"/>
  <c r="BW24" i="18"/>
  <c r="BP49" i="18"/>
  <c r="BR49" i="18"/>
  <c r="BQ49" i="18"/>
  <c r="BV17" i="18"/>
  <c r="BW17" i="18"/>
  <c r="BX17" i="18"/>
  <c r="BV16" i="18"/>
  <c r="BX16" i="18"/>
  <c r="BW16" i="18"/>
  <c r="BR73" i="18"/>
  <c r="BP73" i="18"/>
  <c r="BQ73" i="18"/>
  <c r="BQ29" i="18"/>
  <c r="BP29" i="18"/>
  <c r="BR29" i="18"/>
  <c r="BW45" i="18"/>
  <c r="BV45" i="18"/>
  <c r="BX45" i="18"/>
  <c r="BQ30" i="18"/>
  <c r="BR30" i="18"/>
  <c r="BP30" i="18"/>
  <c r="BV60" i="18"/>
  <c r="BX60" i="18"/>
  <c r="BW60" i="18"/>
  <c r="BP28" i="18"/>
  <c r="BQ28" i="18"/>
  <c r="BR28" i="18"/>
  <c r="BW35" i="18"/>
  <c r="BV35" i="18"/>
  <c r="BX35" i="18"/>
  <c r="BV83" i="18"/>
  <c r="BW83" i="18"/>
  <c r="BX83" i="18"/>
  <c r="BQ76" i="18"/>
  <c r="BR76" i="18"/>
  <c r="BP76" i="18"/>
  <c r="BP23" i="18"/>
  <c r="BQ23" i="18"/>
  <c r="BR23" i="18"/>
  <c r="BR51" i="18"/>
  <c r="BP51" i="18"/>
  <c r="BQ51" i="18"/>
  <c r="BQ48" i="18"/>
  <c r="BP48" i="18"/>
  <c r="BR48" i="18"/>
  <c r="BQ46" i="18"/>
  <c r="BR46" i="18"/>
  <c r="BP46" i="18"/>
  <c r="BQ68" i="18"/>
  <c r="BP68" i="18"/>
  <c r="BR68" i="18"/>
  <c r="BX19" i="18"/>
  <c r="BV19" i="18"/>
  <c r="BW19" i="18"/>
  <c r="BW18" i="18"/>
  <c r="BX18" i="18"/>
  <c r="BV18" i="18"/>
  <c r="BW49" i="18"/>
  <c r="BX49" i="18"/>
  <c r="BV49" i="18"/>
  <c r="BW81" i="18"/>
  <c r="BX81" i="18"/>
  <c r="BV81" i="18"/>
  <c r="BR39" i="18"/>
  <c r="BP39" i="18"/>
  <c r="BQ39" i="18"/>
  <c r="BW63" i="18"/>
  <c r="BV63" i="18"/>
  <c r="BX63" i="18"/>
  <c r="BP37" i="18"/>
  <c r="BR37" i="18"/>
  <c r="BQ37" i="18"/>
  <c r="BW61" i="18"/>
  <c r="BX61" i="18"/>
  <c r="BV61" i="18"/>
  <c r="BV79" i="18"/>
  <c r="BW79" i="18"/>
  <c r="BX79" i="18"/>
  <c r="BW47" i="18"/>
  <c r="BX47" i="18"/>
  <c r="BV47" i="18"/>
  <c r="BV30" i="18"/>
  <c r="BX30" i="18"/>
  <c r="BW30" i="18"/>
  <c r="BQ62" i="18"/>
  <c r="BP62" i="18"/>
  <c r="BR62" i="18"/>
  <c r="BP20" i="18"/>
  <c r="BQ20" i="18"/>
  <c r="BR20" i="18"/>
  <c r="BQ21" i="18"/>
  <c r="BP21" i="18"/>
  <c r="BR21" i="18"/>
  <c r="BP16" i="18"/>
  <c r="BQ16" i="18"/>
  <c r="BR16" i="18"/>
  <c r="BP71" i="18"/>
  <c r="BR71" i="18"/>
  <c r="BQ71" i="18"/>
  <c r="BX74" i="18"/>
  <c r="BV74" i="18"/>
  <c r="BW74" i="18"/>
  <c r="BW57" i="18"/>
  <c r="BV57" i="18"/>
  <c r="BX57" i="18"/>
  <c r="BQ80" i="18"/>
  <c r="BR80" i="18"/>
  <c r="BP80" i="18"/>
  <c r="BP41" i="18"/>
  <c r="BR41" i="18"/>
  <c r="BQ41" i="18"/>
  <c r="BX58" i="18"/>
  <c r="BV58" i="18"/>
  <c r="BW58" i="18"/>
  <c r="BT15" i="18"/>
  <c r="BU15" i="18" s="1"/>
  <c r="BP83" i="18"/>
  <c r="BQ83" i="18"/>
  <c r="BR83" i="18"/>
  <c r="BV68" i="18"/>
  <c r="BX68" i="18"/>
  <c r="BW68" i="18"/>
  <c r="BW33" i="18"/>
  <c r="BX33" i="18"/>
  <c r="BV33" i="18"/>
  <c r="BP63" i="18"/>
  <c r="BR63" i="18"/>
  <c r="BQ63" i="18"/>
  <c r="BR69" i="18"/>
  <c r="BP69" i="18"/>
  <c r="BQ69" i="18"/>
  <c r="BV75" i="18"/>
  <c r="BW75" i="18"/>
  <c r="BX75" i="18"/>
  <c r="BQ34" i="18"/>
  <c r="BP34" i="18"/>
  <c r="BR34" i="18"/>
  <c r="BV54" i="18"/>
  <c r="BX54" i="18"/>
  <c r="BW54" i="18"/>
  <c r="BV28" i="18"/>
  <c r="BX28" i="18"/>
  <c r="BW28" i="18"/>
  <c r="BR26" i="18"/>
  <c r="BP26" i="18"/>
  <c r="BQ26" i="18"/>
  <c r="BW43" i="18"/>
  <c r="BV43" i="18"/>
  <c r="BX43" i="18"/>
  <c r="BW65" i="18"/>
  <c r="BV65" i="18"/>
  <c r="BX65" i="18"/>
  <c r="BV76" i="18"/>
  <c r="BW76" i="18"/>
  <c r="BX76" i="18"/>
  <c r="BQ84" i="18"/>
  <c r="BR84" i="18"/>
  <c r="BP84" i="18"/>
  <c r="BR31" i="18"/>
  <c r="BP31" i="18"/>
  <c r="BQ31" i="18"/>
  <c r="BQ32" i="18"/>
  <c r="BP32" i="18"/>
  <c r="BR32" i="18"/>
  <c r="BQ40" i="18"/>
  <c r="BP40" i="18"/>
  <c r="BR40" i="18"/>
  <c r="BX66" i="18"/>
  <c r="BV66" i="18"/>
  <c r="BW66" i="18"/>
  <c r="BX27" i="18"/>
  <c r="BW27" i="18"/>
  <c r="BV27" i="18"/>
  <c r="BR55" i="18"/>
  <c r="BP55" i="18"/>
  <c r="BQ55" i="18"/>
  <c r="BW37" i="18"/>
  <c r="BV37" i="18"/>
  <c r="BX37" i="18"/>
  <c r="BP53" i="18"/>
  <c r="BR53" i="18"/>
  <c r="BQ53" i="18"/>
  <c r="BR85" i="18"/>
  <c r="BP85" i="18"/>
  <c r="BQ85" i="18"/>
  <c r="BW69" i="18"/>
  <c r="BX69" i="18"/>
  <c r="BV69" i="18"/>
  <c r="BP87" i="18"/>
  <c r="BQ87" i="18"/>
  <c r="BR87" i="18"/>
  <c r="BV42" i="18"/>
  <c r="BX42" i="18"/>
  <c r="BW42" i="18"/>
  <c r="BQ54" i="18"/>
  <c r="BR54" i="18"/>
  <c r="BP54" i="18"/>
  <c r="BV20" i="18"/>
  <c r="BW20" i="18"/>
  <c r="BX20" i="18"/>
  <c r="BW71" i="18"/>
  <c r="BV71" i="18"/>
  <c r="BX71" i="18"/>
  <c r="BX70" i="18"/>
  <c r="BV70" i="18"/>
  <c r="BW70" i="18"/>
  <c r="BP59" i="18"/>
  <c r="BR59" i="18"/>
  <c r="BQ59" i="18"/>
  <c r="BW73" i="18"/>
  <c r="BV73" i="18"/>
  <c r="BX73" i="18"/>
  <c r="BV80" i="18"/>
  <c r="BW80" i="18"/>
  <c r="BX80" i="18"/>
  <c r="BQ102" i="18"/>
  <c r="BR102" i="18"/>
  <c r="BP102" i="18"/>
  <c r="BV29" i="18"/>
  <c r="BW29" i="18"/>
  <c r="BX29" i="18"/>
  <c r="BW41" i="18"/>
  <c r="BX41" i="18"/>
  <c r="BV41" i="18"/>
  <c r="BQ17" i="18"/>
  <c r="BR17" i="18"/>
  <c r="BP17" i="18"/>
  <c r="BR43" i="18"/>
  <c r="BP43" i="18"/>
  <c r="BQ43" i="18"/>
  <c r="BR65" i="18"/>
  <c r="BP65" i="18"/>
  <c r="BQ65" i="18"/>
  <c r="BV34" i="18"/>
  <c r="BX34" i="18"/>
  <c r="BW34" i="18"/>
  <c r="BW22" i="18"/>
  <c r="BX22" i="18"/>
  <c r="BV22" i="18"/>
  <c r="BR18" i="18"/>
  <c r="BQ18" i="18"/>
  <c r="BP18" i="18"/>
  <c r="BR81" i="18"/>
  <c r="BP81" i="18"/>
  <c r="BQ81" i="18"/>
  <c r="BP79" i="18"/>
  <c r="BQ79" i="18"/>
  <c r="BR79" i="18"/>
  <c r="BX32" i="18"/>
  <c r="BV32" i="18"/>
  <c r="BW32" i="18"/>
  <c r="BW77" i="18"/>
  <c r="BX77" i="18"/>
  <c r="BV77" i="18"/>
  <c r="BX56" i="18"/>
  <c r="BV56" i="18"/>
  <c r="BW56" i="18"/>
  <c r="BQ38" i="18"/>
  <c r="BR38" i="18"/>
  <c r="BP38" i="18"/>
  <c r="BW26" i="18"/>
  <c r="BX26" i="18"/>
  <c r="BV26" i="18"/>
  <c r="BR35" i="18"/>
  <c r="BP35" i="18"/>
  <c r="BQ35" i="18"/>
  <c r="BP67" i="18"/>
  <c r="BR67" i="18"/>
  <c r="BQ67" i="18"/>
  <c r="BV84" i="18"/>
  <c r="BW84" i="18"/>
  <c r="BX84" i="18"/>
  <c r="BX23" i="18"/>
  <c r="BV23" i="18"/>
  <c r="BW23" i="18"/>
  <c r="BW51" i="18"/>
  <c r="BV51" i="18"/>
  <c r="BX51" i="18"/>
  <c r="BQ42" i="18"/>
  <c r="BP42" i="18"/>
  <c r="BR42" i="18"/>
  <c r="BQ66" i="18"/>
  <c r="BR66" i="18"/>
  <c r="BP66" i="18"/>
  <c r="BP27" i="18"/>
  <c r="BR27" i="18"/>
  <c r="BQ27" i="18"/>
  <c r="BR22" i="18"/>
  <c r="BQ22" i="18"/>
  <c r="BP22" i="18"/>
  <c r="BP19" i="18"/>
  <c r="BR19" i="18"/>
  <c r="BQ19" i="18"/>
  <c r="BP24" i="18"/>
  <c r="BQ24" i="18"/>
  <c r="BR24" i="18"/>
  <c r="BP33" i="18"/>
  <c r="BR33" i="18"/>
  <c r="BQ33" i="18"/>
  <c r="BW39" i="18"/>
  <c r="BX39" i="18"/>
  <c r="BV39" i="18"/>
  <c r="BW55" i="18"/>
  <c r="BX55" i="18"/>
  <c r="BV55" i="18"/>
  <c r="BW53" i="18"/>
  <c r="BV53" i="18"/>
  <c r="BX53" i="18"/>
  <c r="BW85" i="18"/>
  <c r="BX85" i="18"/>
  <c r="BV85" i="18"/>
  <c r="BR61" i="18"/>
  <c r="BP61" i="18"/>
  <c r="BQ61" i="18"/>
  <c r="BQ60" i="18"/>
  <c r="BP60" i="18"/>
  <c r="BR60" i="18"/>
  <c r="BR47" i="18"/>
  <c r="BP47" i="18"/>
  <c r="BQ47" i="18"/>
  <c r="BV87" i="18"/>
  <c r="BW87" i="18"/>
  <c r="BX87" i="18"/>
  <c r="BP56" i="18"/>
  <c r="BQ56" i="18"/>
  <c r="BR56" i="18"/>
  <c r="BV38" i="18"/>
  <c r="BX38" i="18"/>
  <c r="BW38" i="18"/>
  <c r="BV21" i="18"/>
  <c r="BW21" i="18"/>
  <c r="BX21" i="18"/>
  <c r="BQ74" i="18"/>
  <c r="BR74" i="18"/>
  <c r="BP74" i="18"/>
  <c r="BQ70" i="18"/>
  <c r="BP70" i="18"/>
  <c r="BR70" i="18"/>
  <c r="BR77" i="18"/>
  <c r="BP77" i="18"/>
  <c r="BQ77" i="18"/>
  <c r="BW59" i="18"/>
  <c r="BV59" i="18"/>
  <c r="BX59" i="18"/>
  <c r="BP75" i="18"/>
  <c r="BQ75" i="18"/>
  <c r="BR75" i="18"/>
  <c r="BR57" i="18"/>
  <c r="BP57" i="18"/>
  <c r="BQ57" i="18"/>
  <c r="BV102" i="18"/>
  <c r="BW102" i="18"/>
  <c r="BX102" i="18"/>
  <c r="BQ58" i="18"/>
  <c r="BR58" i="18"/>
  <c r="BP58" i="18"/>
  <c r="BP45" i="18"/>
  <c r="BR45" i="18"/>
  <c r="BQ45" i="18"/>
  <c r="BW15" i="18" l="1"/>
  <c r="BV15" i="18"/>
  <c r="BX15" i="18"/>
  <c r="BT14" i="18"/>
  <c r="BU14" i="18" s="1"/>
  <c r="BR15" i="18"/>
  <c r="BQ15" i="18"/>
  <c r="BP15" i="18"/>
  <c r="BT13" i="18" l="1"/>
  <c r="BU13" i="18" s="1"/>
  <c r="BQ14" i="18"/>
  <c r="BP14" i="18"/>
  <c r="BR14" i="18"/>
  <c r="BV14" i="18"/>
  <c r="BW14" i="18"/>
  <c r="BX14" i="18"/>
  <c r="BQ13" i="18" l="1"/>
  <c r="BR13" i="18"/>
  <c r="BP13" i="18"/>
  <c r="BT12" i="18"/>
  <c r="BU12" i="18" s="1"/>
  <c r="BV13" i="18"/>
  <c r="BW13" i="18"/>
  <c r="BX13" i="18"/>
  <c r="BT9" i="18"/>
  <c r="BU9" i="18" s="1"/>
  <c r="BT10" i="18"/>
  <c r="BU10" i="18" s="1"/>
  <c r="BT11" i="18"/>
  <c r="BU11" i="18" s="1"/>
  <c r="BP9" i="18" l="1"/>
  <c r="BQ9" i="18"/>
  <c r="BR9" i="18"/>
  <c r="BT8" i="18"/>
  <c r="BU8" i="18" s="1"/>
  <c r="BR11" i="18"/>
  <c r="BP11" i="18"/>
  <c r="BQ11" i="18"/>
  <c r="BX9" i="18"/>
  <c r="BV9" i="18"/>
  <c r="BW9" i="18"/>
  <c r="BX12" i="18"/>
  <c r="BV12" i="18"/>
  <c r="BW12" i="18"/>
  <c r="BW11" i="18"/>
  <c r="BX11" i="18"/>
  <c r="BV11" i="18"/>
  <c r="BQ10" i="18"/>
  <c r="BR10" i="18"/>
  <c r="BP10" i="18"/>
  <c r="BV10" i="18"/>
  <c r="BW10" i="18"/>
  <c r="BX10" i="18"/>
  <c r="BP12" i="18"/>
  <c r="BQ12" i="18"/>
  <c r="BR12" i="18"/>
  <c r="BQ8" i="18" l="1"/>
  <c r="BR8" i="18"/>
  <c r="BP8" i="18"/>
  <c r="BT7" i="18"/>
  <c r="BU7" i="18" s="1"/>
  <c r="BV8" i="18"/>
  <c r="BW8" i="18"/>
  <c r="BX8" i="18"/>
  <c r="BR7" i="18" l="1"/>
  <c r="BP7" i="18"/>
  <c r="BQ7" i="18"/>
  <c r="BT6" i="18"/>
  <c r="BU6" i="18" s="1"/>
  <c r="BV7" i="18"/>
  <c r="BW7" i="18"/>
  <c r="BX7" i="18"/>
  <c r="BV6" i="18" l="1"/>
  <c r="BW6" i="18"/>
  <c r="BX6" i="18"/>
  <c r="BT5" i="18"/>
  <c r="BU5" i="18" s="1"/>
  <c r="BT3" i="18"/>
  <c r="BU3" i="18" s="1"/>
  <c r="BT4" i="18"/>
  <c r="BU4" i="18" s="1"/>
  <c r="BT2" i="18"/>
  <c r="BU2" i="18" s="1"/>
  <c r="BQ6" i="18"/>
  <c r="BR6" i="18"/>
  <c r="BP6" i="18"/>
  <c r="BQ3" i="18"/>
  <c r="BR3" i="18"/>
  <c r="BP3" i="18"/>
  <c r="BR4" i="18" l="1"/>
  <c r="BP4" i="18"/>
  <c r="BQ4" i="18"/>
  <c r="BV2" i="18"/>
  <c r="BW2" i="18"/>
  <c r="BX2" i="18"/>
  <c r="BW4" i="18"/>
  <c r="BX4" i="18"/>
  <c r="BV4" i="18"/>
  <c r="BP2" i="18"/>
  <c r="BQ2" i="18"/>
  <c r="BR2" i="18"/>
  <c r="BP5" i="18"/>
  <c r="BQ5" i="18"/>
  <c r="BR5" i="18"/>
  <c r="BV3" i="18"/>
  <c r="BW3" i="18"/>
  <c r="BX3" i="18"/>
  <c r="BX5" i="18"/>
  <c r="BV5" i="18"/>
  <c r="BW5" i="18"/>
  <c r="L20" i="16" l="1"/>
  <c r="L21" i="16"/>
  <c r="L22" i="16"/>
  <c r="L23" i="16"/>
  <c r="L24" i="16"/>
  <c r="L19" i="16"/>
  <c r="L29" i="16"/>
  <c r="L30" i="16"/>
  <c r="L31" i="16"/>
  <c r="L32" i="16"/>
  <c r="L33" i="16"/>
  <c r="L28" i="16"/>
  <c r="L38" i="16"/>
  <c r="L39" i="16"/>
  <c r="G120" i="10" s="1"/>
  <c r="I122" i="10" s="1"/>
  <c r="L40" i="16"/>
  <c r="L41" i="16"/>
  <c r="L42" i="16"/>
  <c r="L37" i="16"/>
  <c r="L47" i="16"/>
  <c r="L48" i="16"/>
  <c r="L49" i="16"/>
  <c r="L50" i="16"/>
  <c r="L51" i="16"/>
  <c r="L46" i="16"/>
  <c r="L56" i="16"/>
  <c r="L57" i="16"/>
  <c r="L58" i="16"/>
  <c r="L59" i="16"/>
  <c r="L60" i="16"/>
  <c r="L55" i="16"/>
  <c r="L65" i="16"/>
  <c r="L66" i="16"/>
  <c r="L67" i="16"/>
  <c r="L68" i="16"/>
  <c r="L69" i="16"/>
  <c r="L64" i="16"/>
  <c r="L82" i="16"/>
  <c r="L83" i="16"/>
  <c r="L84" i="16"/>
  <c r="L85" i="16"/>
  <c r="L86" i="16"/>
  <c r="L81" i="16"/>
  <c r="L110" i="16"/>
  <c r="L111" i="16"/>
  <c r="L112" i="16"/>
  <c r="L113" i="16"/>
  <c r="L114" i="16"/>
  <c r="L109" i="16"/>
  <c r="L101" i="16"/>
  <c r="L102" i="16"/>
  <c r="L103" i="16"/>
  <c r="L104" i="16"/>
  <c r="L105" i="16"/>
  <c r="L100" i="16"/>
  <c r="L91" i="16"/>
  <c r="L92" i="16"/>
  <c r="L93" i="16"/>
  <c r="L94" i="16"/>
  <c r="L90" i="16"/>
  <c r="L5" i="16"/>
  <c r="L6" i="16"/>
  <c r="L4" i="16"/>
  <c r="L74" i="16"/>
  <c r="L75" i="16"/>
  <c r="L76" i="16"/>
  <c r="L77" i="16"/>
  <c r="L78" i="16"/>
  <c r="L73" i="16"/>
  <c r="AB85" i="16"/>
  <c r="AB86" i="16"/>
  <c r="AB84" i="16"/>
  <c r="AB77" i="16"/>
  <c r="AB78" i="16"/>
  <c r="AB76" i="16"/>
  <c r="AB68" i="16"/>
  <c r="AB69" i="16"/>
  <c r="AB70" i="16"/>
  <c r="AB71" i="16"/>
  <c r="AB72" i="16"/>
  <c r="AB67" i="16"/>
  <c r="AB59" i="16"/>
  <c r="AB60" i="16"/>
  <c r="AB61" i="16"/>
  <c r="AB62" i="16"/>
  <c r="AB63" i="16"/>
  <c r="AB58" i="16"/>
  <c r="AB51" i="16"/>
  <c r="AB52" i="16"/>
  <c r="AB53" i="16"/>
  <c r="AB54" i="16"/>
  <c r="AB50" i="16"/>
  <c r="AB40" i="16"/>
  <c r="AB41" i="16"/>
  <c r="AB42" i="16"/>
  <c r="AB43" i="16"/>
  <c r="AB44" i="16"/>
  <c r="AB39" i="16"/>
  <c r="AB31" i="16"/>
  <c r="AB32" i="16"/>
  <c r="AB33" i="16"/>
  <c r="AB34" i="16"/>
  <c r="AB35" i="16"/>
  <c r="AB30" i="16"/>
  <c r="AB23" i="16"/>
  <c r="AB24" i="16"/>
  <c r="AB25" i="16"/>
  <c r="AB26" i="16"/>
  <c r="AB22" i="16"/>
  <c r="AB14" i="16"/>
  <c r="AB15" i="16"/>
  <c r="AB16" i="16"/>
  <c r="AB17" i="16"/>
  <c r="AB18" i="16"/>
  <c r="AB13" i="16"/>
  <c r="AB5" i="16"/>
  <c r="AB7" i="16"/>
  <c r="AB8" i="16"/>
  <c r="AB9" i="16"/>
  <c r="AB4" i="16"/>
  <c r="BA31" i="15" l="1"/>
  <c r="BB31" i="15" s="1"/>
  <c r="BA23" i="15"/>
  <c r="BB23" i="15" s="1"/>
  <c r="BA41" i="15"/>
  <c r="BB41" i="15" s="1"/>
  <c r="BA37" i="15"/>
  <c r="BB37" i="15" s="1"/>
  <c r="BA61" i="15"/>
  <c r="BB61" i="15" s="1"/>
  <c r="BA45" i="15"/>
  <c r="BB45" i="15" s="1"/>
  <c r="BA33" i="15"/>
  <c r="BB33" i="15" s="1"/>
  <c r="BA39" i="15"/>
  <c r="BB39" i="15" s="1"/>
  <c r="BA29" i="15"/>
  <c r="BB29" i="15" s="1"/>
  <c r="BA25" i="15"/>
  <c r="BB25" i="15" s="1"/>
  <c r="BA14" i="15"/>
  <c r="BB14" i="15" s="1"/>
  <c r="BA6" i="15"/>
  <c r="BB6" i="15" s="1"/>
  <c r="BA54" i="15"/>
  <c r="BB54" i="15" s="1"/>
  <c r="BA46" i="15"/>
  <c r="BB46" i="15" s="1"/>
  <c r="BA57" i="15"/>
  <c r="BB57" i="15" s="1"/>
  <c r="BA49" i="15"/>
  <c r="BB49" i="15" s="1"/>
  <c r="BA36" i="15"/>
  <c r="BB36" i="15" s="1"/>
  <c r="BA20" i="15"/>
  <c r="BB20" i="15" s="1"/>
  <c r="BA58" i="15"/>
  <c r="BB58" i="15" s="1"/>
  <c r="BA42" i="15"/>
  <c r="BB42" i="15" s="1"/>
  <c r="BA26" i="15"/>
  <c r="BB26" i="15" s="1"/>
  <c r="BA40" i="15"/>
  <c r="BB40" i="15" s="1"/>
  <c r="BA24" i="15"/>
  <c r="BB24" i="15" s="1"/>
  <c r="BA17" i="15"/>
  <c r="BB17" i="15" s="1"/>
  <c r="BA13" i="15"/>
  <c r="BB13" i="15" s="1"/>
  <c r="BA59" i="15"/>
  <c r="BB59" i="15" s="1"/>
  <c r="BA47" i="15"/>
  <c r="BB47" i="15" s="1"/>
  <c r="BA38" i="15"/>
  <c r="BB38" i="15" s="1"/>
  <c r="BA22" i="15"/>
  <c r="BB22" i="15" s="1"/>
  <c r="BA60" i="15"/>
  <c r="BB60" i="15" s="1"/>
  <c r="BA9" i="15"/>
  <c r="BB9" i="15" s="1"/>
  <c r="BA11" i="15"/>
  <c r="BB11" i="15" s="1"/>
  <c r="BA15" i="15"/>
  <c r="BB15" i="15" s="1"/>
  <c r="BA51" i="15"/>
  <c r="BB51" i="15" s="1"/>
  <c r="BA35" i="15"/>
  <c r="BB35" i="15" s="1"/>
  <c r="BA19" i="15"/>
  <c r="BB19" i="15" s="1"/>
  <c r="BA55" i="15"/>
  <c r="BB55" i="15" s="1"/>
  <c r="BA44" i="15"/>
  <c r="BB44" i="15" s="1"/>
  <c r="BA28" i="15"/>
  <c r="BB28" i="15" s="1"/>
  <c r="BA50" i="15"/>
  <c r="BB50" i="15" s="1"/>
  <c r="BA34" i="15"/>
  <c r="BB34" i="15" s="1"/>
  <c r="BA18" i="15"/>
  <c r="BB18" i="15" s="1"/>
  <c r="BA52" i="15"/>
  <c r="BB52" i="15" s="1"/>
  <c r="BA32" i="15"/>
  <c r="BB32" i="15" s="1"/>
  <c r="BA10" i="15"/>
  <c r="BB10" i="15" s="1"/>
  <c r="BA2" i="15"/>
  <c r="BB2" i="15" s="1"/>
  <c r="BA12" i="15"/>
  <c r="BB12" i="15" s="1"/>
  <c r="BA3" i="15"/>
  <c r="BB3" i="15" s="1"/>
  <c r="BA5" i="15"/>
  <c r="BB5" i="15" s="1"/>
  <c r="BA16" i="15"/>
  <c r="BB16" i="15" s="1"/>
  <c r="BA7" i="15"/>
  <c r="BB7" i="15" s="1"/>
  <c r="BA30" i="15"/>
  <c r="BB30" i="15" s="1"/>
  <c r="BA56" i="15"/>
  <c r="BB56" i="15" s="1"/>
  <c r="BA48" i="15"/>
  <c r="BB48" i="15" s="1"/>
  <c r="BA53" i="15"/>
  <c r="BB53" i="15" s="1"/>
  <c r="BA4" i="15"/>
  <c r="BB4" i="15" s="1"/>
  <c r="BA8" i="15"/>
  <c r="BB8" i="15" s="1"/>
  <c r="BA43" i="15"/>
  <c r="BB43" i="15" s="1"/>
  <c r="BA27" i="15"/>
  <c r="BB27" i="15" s="1"/>
  <c r="BA21" i="15" l="1"/>
  <c r="BB21" i="15" s="1"/>
  <c r="AW53" i="15"/>
  <c r="AX53" i="15"/>
  <c r="AY53" i="15"/>
  <c r="BD30" i="15"/>
  <c r="BC30" i="15"/>
  <c r="BE30" i="15"/>
  <c r="BE43" i="15"/>
  <c r="BC43" i="15"/>
  <c r="BD43" i="15"/>
  <c r="BC53" i="15"/>
  <c r="BD53" i="15"/>
  <c r="BE53" i="15"/>
  <c r="BE56" i="15"/>
  <c r="BC56" i="15"/>
  <c r="BD56" i="15"/>
  <c r="AX19" i="15"/>
  <c r="AW19" i="15"/>
  <c r="AY19" i="15"/>
  <c r="AX7" i="15"/>
  <c r="AY7" i="15"/>
  <c r="AW7" i="15"/>
  <c r="AW5" i="15"/>
  <c r="AX5" i="15"/>
  <c r="AY5" i="15"/>
  <c r="BC3" i="15"/>
  <c r="BD3" i="15"/>
  <c r="BE3" i="15"/>
  <c r="AY12" i="15"/>
  <c r="AW12" i="15"/>
  <c r="AX12" i="15"/>
  <c r="BC10" i="15"/>
  <c r="BD10" i="15"/>
  <c r="BE10" i="15"/>
  <c r="AW32" i="15"/>
  <c r="AY32" i="15"/>
  <c r="AX32" i="15"/>
  <c r="BE52" i="15"/>
  <c r="BC52" i="15"/>
  <c r="BD52" i="15"/>
  <c r="BD34" i="15"/>
  <c r="BC34" i="15"/>
  <c r="BE34" i="15"/>
  <c r="BC50" i="15"/>
  <c r="BD50" i="15"/>
  <c r="BE50" i="15"/>
  <c r="BE35" i="15"/>
  <c r="BC35" i="15"/>
  <c r="BD35" i="15"/>
  <c r="BE15" i="15"/>
  <c r="BC15" i="15"/>
  <c r="BD15" i="15"/>
  <c r="AW9" i="15"/>
  <c r="AX9" i="15"/>
  <c r="AY9" i="15"/>
  <c r="AY22" i="15"/>
  <c r="AW22" i="15"/>
  <c r="AX22" i="15"/>
  <c r="AX43" i="15"/>
  <c r="AW43" i="15"/>
  <c r="AY43" i="15"/>
  <c r="BC13" i="15"/>
  <c r="BD13" i="15"/>
  <c r="BE13" i="15"/>
  <c r="BE17" i="15"/>
  <c r="BC17" i="15"/>
  <c r="BD17" i="15"/>
  <c r="BD40" i="15"/>
  <c r="BC40" i="15"/>
  <c r="BE40" i="15"/>
  <c r="AY42" i="15"/>
  <c r="AW42" i="15"/>
  <c r="AX42" i="15"/>
  <c r="BD20" i="15"/>
  <c r="BE20" i="15"/>
  <c r="BC20" i="15"/>
  <c r="AW36" i="15"/>
  <c r="AY36" i="15"/>
  <c r="AX36" i="15"/>
  <c r="BC54" i="15"/>
  <c r="BD54" i="15"/>
  <c r="BE54" i="15"/>
  <c r="AX25" i="15"/>
  <c r="AW25" i="15"/>
  <c r="AY25" i="15"/>
  <c r="BC29" i="15"/>
  <c r="BE29" i="15"/>
  <c r="BD29" i="15"/>
  <c r="BC33" i="15"/>
  <c r="BE33" i="15"/>
  <c r="BD33" i="15"/>
  <c r="BC45" i="15"/>
  <c r="BD45" i="15"/>
  <c r="BE45" i="15"/>
  <c r="BC37" i="15"/>
  <c r="BE37" i="15"/>
  <c r="BD37" i="15"/>
  <c r="BE31" i="15"/>
  <c r="BC31" i="15"/>
  <c r="BD31" i="15"/>
  <c r="BE27" i="15"/>
  <c r="BC27" i="15"/>
  <c r="BD27" i="15"/>
  <c r="AY4" i="15"/>
  <c r="AW4" i="15"/>
  <c r="AX4" i="15"/>
  <c r="AW48" i="15"/>
  <c r="AX48" i="15"/>
  <c r="AY48" i="15"/>
  <c r="BC7" i="15"/>
  <c r="BD7" i="15"/>
  <c r="BE7" i="15"/>
  <c r="AY16" i="15"/>
  <c r="AW16" i="15"/>
  <c r="AX16" i="15"/>
  <c r="BD12" i="15"/>
  <c r="BE12" i="15"/>
  <c r="BC12" i="15"/>
  <c r="BD32" i="15"/>
  <c r="BC32" i="15"/>
  <c r="BE32" i="15"/>
  <c r="AY18" i="15"/>
  <c r="AW18" i="15"/>
  <c r="AX18" i="15"/>
  <c r="AW28" i="15"/>
  <c r="AY28" i="15"/>
  <c r="AX28" i="15"/>
  <c r="BE44" i="15"/>
  <c r="BC44" i="15"/>
  <c r="BD44" i="15"/>
  <c r="BE19" i="15"/>
  <c r="BC19" i="15"/>
  <c r="BD19" i="15"/>
  <c r="AX11" i="15"/>
  <c r="AY11" i="15"/>
  <c r="AW11" i="15"/>
  <c r="AW60" i="15"/>
  <c r="AX60" i="15"/>
  <c r="AY60" i="15"/>
  <c r="AY38" i="15"/>
  <c r="AW38" i="15"/>
  <c r="AX38" i="15"/>
  <c r="AX27" i="15"/>
  <c r="AW27" i="15"/>
  <c r="AY27" i="15"/>
  <c r="BD26" i="15"/>
  <c r="BC26" i="15"/>
  <c r="BE26" i="15"/>
  <c r="AX58" i="15"/>
  <c r="AY58" i="15"/>
  <c r="AW58" i="15"/>
  <c r="BD36" i="15"/>
  <c r="BE36" i="15"/>
  <c r="BC36" i="15"/>
  <c r="AW49" i="15"/>
  <c r="AX49" i="15"/>
  <c r="AY49" i="15"/>
  <c r="AY6" i="15"/>
  <c r="AW6" i="15"/>
  <c r="AX6" i="15"/>
  <c r="AX29" i="15"/>
  <c r="AW29" i="15"/>
  <c r="AY29" i="15"/>
  <c r="AX23" i="15"/>
  <c r="AY23" i="15"/>
  <c r="AW23" i="15"/>
  <c r="AW45" i="15"/>
  <c r="AX45" i="15"/>
  <c r="AY45" i="15"/>
  <c r="BC61" i="15"/>
  <c r="BD61" i="15"/>
  <c r="BE61" i="15"/>
  <c r="AX31" i="15"/>
  <c r="AY31" i="15"/>
  <c r="AW31" i="15"/>
  <c r="BC41" i="15"/>
  <c r="BE41" i="15"/>
  <c r="BD41" i="15"/>
  <c r="AW8" i="15"/>
  <c r="AX8" i="15"/>
  <c r="AY8" i="15"/>
  <c r="AY30" i="15"/>
  <c r="AW30" i="15"/>
  <c r="AX30" i="15"/>
  <c r="BC8" i="15"/>
  <c r="BD8" i="15"/>
  <c r="BE8" i="15"/>
  <c r="BD4" i="15"/>
  <c r="BE4" i="15"/>
  <c r="BC4" i="15"/>
  <c r="AW56" i="15"/>
  <c r="AX56" i="15"/>
  <c r="AY56" i="15"/>
  <c r="BD16" i="15"/>
  <c r="BE16" i="15"/>
  <c r="BC16" i="15"/>
  <c r="BE5" i="15"/>
  <c r="BC5" i="15"/>
  <c r="BD5" i="15"/>
  <c r="AW2" i="15"/>
  <c r="AX2" i="15"/>
  <c r="AY2" i="15"/>
  <c r="AW52" i="15"/>
  <c r="AX52" i="15"/>
  <c r="AY52" i="15"/>
  <c r="AY34" i="15"/>
  <c r="AW34" i="15"/>
  <c r="AX34" i="15"/>
  <c r="BD28" i="15"/>
  <c r="BE28" i="15"/>
  <c r="BC28" i="15"/>
  <c r="AY55" i="15"/>
  <c r="AW55" i="15"/>
  <c r="AX55" i="15"/>
  <c r="AW15" i="15"/>
  <c r="AX15" i="15"/>
  <c r="AY15" i="15"/>
  <c r="BC11" i="15"/>
  <c r="BD11" i="15"/>
  <c r="BE11" i="15"/>
  <c r="BE9" i="15"/>
  <c r="BC9" i="15"/>
  <c r="BD9" i="15"/>
  <c r="BD22" i="15"/>
  <c r="BC22" i="15"/>
  <c r="BE22" i="15"/>
  <c r="AY47" i="15"/>
  <c r="AW47" i="15"/>
  <c r="AX47" i="15"/>
  <c r="BD59" i="15"/>
  <c r="BE59" i="15"/>
  <c r="BC59" i="15"/>
  <c r="AW17" i="15"/>
  <c r="AX17" i="15"/>
  <c r="AY17" i="15"/>
  <c r="AW24" i="15"/>
  <c r="AY24" i="15"/>
  <c r="AX24" i="15"/>
  <c r="BD42" i="15"/>
  <c r="BC42" i="15"/>
  <c r="BE42" i="15"/>
  <c r="BC58" i="15"/>
  <c r="BD58" i="15"/>
  <c r="BE58" i="15"/>
  <c r="BC49" i="15"/>
  <c r="BD49" i="15"/>
  <c r="BE49" i="15"/>
  <c r="AW57" i="15"/>
  <c r="AX57" i="15"/>
  <c r="AY57" i="15"/>
  <c r="AX46" i="15"/>
  <c r="AY46" i="15"/>
  <c r="AW46" i="15"/>
  <c r="BD6" i="15"/>
  <c r="BE6" i="15"/>
  <c r="BC6" i="15"/>
  <c r="AW14" i="15"/>
  <c r="AX14" i="15"/>
  <c r="AY14" i="15"/>
  <c r="BE23" i="15"/>
  <c r="BC23" i="15"/>
  <c r="BD23" i="15"/>
  <c r="AX39" i="15"/>
  <c r="AY39" i="15"/>
  <c r="AW39" i="15"/>
  <c r="AW61" i="15"/>
  <c r="AX61" i="15"/>
  <c r="AY61" i="15"/>
  <c r="AX21" i="15"/>
  <c r="AW21" i="15"/>
  <c r="AY21" i="15"/>
  <c r="AX41" i="15"/>
  <c r="AW41" i="15"/>
  <c r="AY41" i="15"/>
  <c r="AY59" i="15"/>
  <c r="AW59" i="15"/>
  <c r="AX59" i="15"/>
  <c r="BE48" i="15"/>
  <c r="BC48" i="15"/>
  <c r="BD48" i="15"/>
  <c r="AX35" i="15"/>
  <c r="AW35" i="15"/>
  <c r="AY35" i="15"/>
  <c r="AX3" i="15"/>
  <c r="AY3" i="15"/>
  <c r="AW3" i="15"/>
  <c r="BC2" i="15"/>
  <c r="BD2" i="15"/>
  <c r="BE2" i="15"/>
  <c r="AW10" i="15"/>
  <c r="AX10" i="15"/>
  <c r="AY10" i="15"/>
  <c r="BD18" i="15"/>
  <c r="BC18" i="15"/>
  <c r="BE18" i="15"/>
  <c r="AX50" i="15"/>
  <c r="AY50" i="15"/>
  <c r="AW50" i="15"/>
  <c r="AW44" i="15"/>
  <c r="AX44" i="15"/>
  <c r="AY44" i="15"/>
  <c r="BD55" i="15"/>
  <c r="BE55" i="15"/>
  <c r="BC55" i="15"/>
  <c r="BD51" i="15"/>
  <c r="BE51" i="15"/>
  <c r="BC51" i="15"/>
  <c r="BE60" i="15"/>
  <c r="BC60" i="15"/>
  <c r="BD60" i="15"/>
  <c r="BD38" i="15"/>
  <c r="BC38" i="15"/>
  <c r="BE38" i="15"/>
  <c r="BD47" i="15"/>
  <c r="BE47" i="15"/>
  <c r="BC47" i="15"/>
  <c r="AY51" i="15"/>
  <c r="AW51" i="15"/>
  <c r="AX51" i="15"/>
  <c r="AX13" i="15"/>
  <c r="AY13" i="15"/>
  <c r="AW13" i="15"/>
  <c r="BD24" i="15"/>
  <c r="BC24" i="15"/>
  <c r="BE24" i="15"/>
  <c r="AW40" i="15"/>
  <c r="AY40" i="15"/>
  <c r="AX40" i="15"/>
  <c r="AY26" i="15"/>
  <c r="AW26" i="15"/>
  <c r="AX26" i="15"/>
  <c r="AW20" i="15"/>
  <c r="AY20" i="15"/>
  <c r="AX20" i="15"/>
  <c r="BC57" i="15"/>
  <c r="BD57" i="15"/>
  <c r="BE57" i="15"/>
  <c r="BC46" i="15"/>
  <c r="BD46" i="15"/>
  <c r="BE46" i="15"/>
  <c r="AX54" i="15"/>
  <c r="AY54" i="15"/>
  <c r="AW54" i="15"/>
  <c r="BC14" i="15"/>
  <c r="BD14" i="15"/>
  <c r="BE14" i="15"/>
  <c r="BC25" i="15"/>
  <c r="BE25" i="15"/>
  <c r="BD25" i="15"/>
  <c r="BE39" i="15"/>
  <c r="BC39" i="15"/>
  <c r="BD39" i="15"/>
  <c r="AX33" i="15"/>
  <c r="AW33" i="15"/>
  <c r="AY33" i="15"/>
  <c r="BC21" i="15"/>
  <c r="BE21" i="15"/>
  <c r="BD21" i="15"/>
  <c r="AX37" i="15"/>
  <c r="AW37" i="15"/>
  <c r="AY37" i="15"/>
  <c r="BI6" i="15"/>
  <c r="BI5" i="15"/>
  <c r="BH8" i="15"/>
  <c r="BI7" i="15"/>
  <c r="BH13" i="15"/>
  <c r="BH5" i="15"/>
  <c r="BH7" i="15"/>
  <c r="BI8" i="15"/>
  <c r="BI13" i="15"/>
  <c r="BI14" i="15"/>
  <c r="BH15" i="15"/>
  <c r="BH14" i="15"/>
  <c r="BI15" i="15"/>
  <c r="BH12" i="15"/>
  <c r="BI12" i="15"/>
  <c r="BH6" i="15"/>
  <c r="M18" i="10" l="1"/>
  <c r="E49" i="10" s="1"/>
  <c r="N18" i="10" l="1"/>
  <c r="C49" i="10" l="1"/>
  <c r="C44" i="10" l="1"/>
  <c r="E44" i="10"/>
  <c r="C62" i="10" l="1"/>
  <c r="C58" i="10"/>
  <c r="C57" i="10"/>
  <c r="C53" i="10"/>
  <c r="C45" i="10"/>
  <c r="C43" i="10"/>
  <c r="C39" i="10"/>
  <c r="C37" i="10"/>
  <c r="C35" i="10"/>
  <c r="N26" i="10"/>
  <c r="N25" i="10"/>
  <c r="E62" i="10"/>
  <c r="E64" i="10" s="1"/>
  <c r="M21" i="10"/>
  <c r="E58" i="10" s="1"/>
  <c r="M20" i="10"/>
  <c r="E57" i="10" s="1"/>
  <c r="E53" i="10"/>
  <c r="E55" i="10" s="1"/>
  <c r="E45" i="10"/>
  <c r="M15" i="10"/>
  <c r="M10" i="10"/>
  <c r="E35" i="10" s="1"/>
  <c r="O25" i="10" l="1"/>
  <c r="N10" i="10"/>
  <c r="E43" i="10"/>
  <c r="E47" i="10" s="1"/>
  <c r="N15" i="10"/>
  <c r="N19" i="10"/>
  <c r="N20" i="10"/>
  <c r="E51" i="10"/>
  <c r="E60" i="10"/>
  <c r="E67" i="10" s="1"/>
  <c r="N22" i="10"/>
  <c r="E132" i="10" l="1"/>
  <c r="E167" i="10" s="1"/>
  <c r="E41" i="10"/>
  <c r="O10" i="10"/>
  <c r="O19" i="10"/>
  <c r="E66" i="10" l="1"/>
  <c r="E131" i="10"/>
  <c r="E166" i="10" s="1"/>
  <c r="C47" i="5"/>
  <c r="C43" i="5"/>
  <c r="C42" i="5"/>
  <c r="C38" i="5"/>
  <c r="C34" i="5"/>
  <c r="C32" i="5"/>
  <c r="C28" i="5"/>
  <c r="C27" i="5"/>
  <c r="C26" i="5"/>
  <c r="N23" i="5"/>
  <c r="N22" i="5"/>
  <c r="M18" i="5"/>
  <c r="E43" i="5" s="1"/>
  <c r="M16" i="5"/>
  <c r="N16" i="5" s="1"/>
  <c r="M11" i="5"/>
  <c r="M12" i="5"/>
  <c r="E28" i="5" s="1"/>
  <c r="M15" i="5"/>
  <c r="E34" i="5" s="1"/>
  <c r="M17" i="5"/>
  <c r="E42" i="5" s="1"/>
  <c r="M19" i="5"/>
  <c r="N19" i="5" s="1"/>
  <c r="M10" i="5"/>
  <c r="E26" i="5" s="1"/>
  <c r="O22" i="5" l="1"/>
  <c r="D7" i="5"/>
  <c r="D56" i="5" s="1"/>
  <c r="E56" i="5" s="1"/>
  <c r="D7" i="10"/>
  <c r="D71" i="10" s="1"/>
  <c r="E71" i="10" s="1"/>
  <c r="E45" i="5"/>
  <c r="N13" i="5"/>
  <c r="E47" i="5"/>
  <c r="E49" i="5" s="1"/>
  <c r="N10" i="5"/>
  <c r="E27" i="5"/>
  <c r="E30" i="5" s="1"/>
  <c r="E32" i="5"/>
  <c r="E36" i="5" s="1"/>
  <c r="E38" i="5"/>
  <c r="E40" i="5" s="1"/>
  <c r="N17" i="5"/>
  <c r="O16" i="5" s="1"/>
  <c r="F56" i="5" l="1"/>
  <c r="D13" i="23"/>
  <c r="E13" i="23" s="1"/>
  <c r="F71" i="10"/>
  <c r="J70" i="10"/>
  <c r="K70" i="10"/>
  <c r="D115" i="5"/>
  <c r="D136" i="10"/>
  <c r="K55" i="5"/>
  <c r="J55" i="5"/>
  <c r="K67" i="10"/>
  <c r="K69" i="10"/>
  <c r="K66" i="10"/>
  <c r="K51" i="5"/>
  <c r="K52" i="5"/>
  <c r="K54" i="5"/>
  <c r="J66" i="10"/>
  <c r="D106" i="10"/>
  <c r="F106" i="10" s="1"/>
  <c r="D107" i="10"/>
  <c r="F107" i="10" s="1"/>
  <c r="D102" i="10"/>
  <c r="E102" i="10" s="1"/>
  <c r="D103" i="10" s="1"/>
  <c r="E51" i="5"/>
  <c r="E110" i="5"/>
  <c r="E143" i="5" s="1"/>
  <c r="E52" i="5"/>
  <c r="E111" i="5"/>
  <c r="E144" i="5" s="1"/>
  <c r="J54" i="5"/>
  <c r="J52" i="5"/>
  <c r="J51" i="5"/>
  <c r="J67" i="10"/>
  <c r="J69" i="10"/>
  <c r="D36" i="10"/>
  <c r="D45" i="10"/>
  <c r="D37" i="10"/>
  <c r="D38" i="10"/>
  <c r="D86" i="5"/>
  <c r="D85" i="5"/>
  <c r="D81" i="5"/>
  <c r="D43" i="5"/>
  <c r="D38" i="5"/>
  <c r="G38" i="5" s="1"/>
  <c r="D27" i="5"/>
  <c r="G27" i="5" s="1"/>
  <c r="D42" i="5"/>
  <c r="G42" i="5" s="1"/>
  <c r="D28" i="5"/>
  <c r="D33" i="5"/>
  <c r="D97" i="5" s="1"/>
  <c r="D32" i="5"/>
  <c r="G32" i="5" s="1"/>
  <c r="D47" i="5"/>
  <c r="G47" i="5" s="1"/>
  <c r="D34" i="5"/>
  <c r="G34" i="5" s="1"/>
  <c r="D26" i="5"/>
  <c r="D80" i="5" s="1"/>
  <c r="D53" i="10"/>
  <c r="D62" i="10"/>
  <c r="I62" i="10" s="1"/>
  <c r="D64" i="10" s="1"/>
  <c r="F64" i="10" s="1"/>
  <c r="D57" i="10"/>
  <c r="I57" i="10" s="1"/>
  <c r="D44" i="10"/>
  <c r="D39" i="10"/>
  <c r="D105" i="10" s="1"/>
  <c r="E105" i="10" s="1"/>
  <c r="F108" i="10" s="1"/>
  <c r="D58" i="10"/>
  <c r="I58" i="10" s="1"/>
  <c r="D43" i="10"/>
  <c r="D49" i="10"/>
  <c r="D35" i="10"/>
  <c r="D101" i="10" s="1"/>
  <c r="E101" i="10" s="1"/>
  <c r="F104" i="10" s="1"/>
  <c r="O10" i="5"/>
  <c r="D9" i="10"/>
  <c r="D8" i="10"/>
  <c r="D8" i="5"/>
  <c r="D9" i="5"/>
  <c r="F136" i="10" l="1"/>
  <c r="E136" i="10"/>
  <c r="F115" i="5"/>
  <c r="E115" i="5"/>
  <c r="D147" i="5"/>
  <c r="F13" i="23"/>
  <c r="D170" i="10"/>
  <c r="D60" i="10"/>
  <c r="F60" i="10" s="1"/>
  <c r="E104" i="10"/>
  <c r="G107" i="10"/>
  <c r="E107" i="10"/>
  <c r="G53" i="10"/>
  <c r="I53" i="10"/>
  <c r="G106" i="10"/>
  <c r="E106" i="10"/>
  <c r="G58" i="10"/>
  <c r="G43" i="10"/>
  <c r="I43" i="10"/>
  <c r="G57" i="10"/>
  <c r="G45" i="10"/>
  <c r="I45" i="10"/>
  <c r="G49" i="10"/>
  <c r="I49" i="10"/>
  <c r="D51" i="10" s="1"/>
  <c r="F51" i="10" s="1"/>
  <c r="G44" i="10"/>
  <c r="I44" i="10"/>
  <c r="G36" i="10"/>
  <c r="I36" i="10"/>
  <c r="F36" i="10"/>
  <c r="G35" i="10"/>
  <c r="I35" i="10"/>
  <c r="G39" i="10"/>
  <c r="I39" i="10"/>
  <c r="G37" i="10"/>
  <c r="I37" i="10"/>
  <c r="G62" i="10"/>
  <c r="G38" i="10"/>
  <c r="I38" i="10"/>
  <c r="F43" i="10"/>
  <c r="F53" i="10"/>
  <c r="F38" i="10"/>
  <c r="F86" i="5"/>
  <c r="E86" i="5"/>
  <c r="E80" i="5"/>
  <c r="F83" i="5" s="1"/>
  <c r="E85" i="5"/>
  <c r="F85" i="5"/>
  <c r="E81" i="5"/>
  <c r="D82" i="5" s="1"/>
  <c r="D84" i="5"/>
  <c r="G28" i="5"/>
  <c r="F35" i="10"/>
  <c r="I26" i="5"/>
  <c r="F26" i="5"/>
  <c r="G26" i="5"/>
  <c r="F58" i="10"/>
  <c r="G43" i="5"/>
  <c r="F43" i="5"/>
  <c r="G33" i="5"/>
  <c r="I33" i="5"/>
  <c r="F33" i="5"/>
  <c r="I43" i="5"/>
  <c r="F62" i="10"/>
  <c r="F57" i="10"/>
  <c r="F49" i="10"/>
  <c r="F44" i="10"/>
  <c r="F45" i="10"/>
  <c r="I27" i="5"/>
  <c r="F27" i="5"/>
  <c r="F37" i="10"/>
  <c r="F39" i="10"/>
  <c r="F47" i="5"/>
  <c r="I47" i="5"/>
  <c r="D49" i="5" s="1"/>
  <c r="F49" i="5" s="1"/>
  <c r="F32" i="5"/>
  <c r="I32" i="5"/>
  <c r="F38" i="5"/>
  <c r="I38" i="5"/>
  <c r="F28" i="5"/>
  <c r="I28" i="5"/>
  <c r="I34" i="5"/>
  <c r="F34" i="5"/>
  <c r="F42" i="5"/>
  <c r="I42" i="5"/>
  <c r="F170" i="10" l="1"/>
  <c r="E170" i="10"/>
  <c r="F147" i="5"/>
  <c r="E147" i="5"/>
  <c r="D52" i="5"/>
  <c r="F52" i="5" s="1"/>
  <c r="D51" i="5"/>
  <c r="F51" i="5" s="1"/>
  <c r="I67" i="10"/>
  <c r="D67" i="10"/>
  <c r="F67" i="10" s="1"/>
  <c r="D66" i="10"/>
  <c r="F66" i="10" s="1"/>
  <c r="D36" i="5"/>
  <c r="F36" i="5" s="1"/>
  <c r="I52" i="5"/>
  <c r="D55" i="10"/>
  <c r="F55" i="10" s="1"/>
  <c r="I66" i="10"/>
  <c r="D45" i="5"/>
  <c r="F45" i="5" s="1"/>
  <c r="D40" i="5"/>
  <c r="F40" i="5" s="1"/>
  <c r="D30" i="5"/>
  <c r="F30" i="5" s="1"/>
  <c r="I51" i="5"/>
  <c r="D47" i="10"/>
  <c r="F47" i="10" s="1"/>
  <c r="D41" i="10"/>
  <c r="F41" i="10" s="1"/>
  <c r="C115" i="10"/>
  <c r="D124" i="10"/>
  <c r="F124" i="10" s="1"/>
  <c r="C124" i="10"/>
  <c r="D132" i="10"/>
  <c r="F132" i="10" s="1"/>
  <c r="D129" i="10"/>
  <c r="F129" i="10" s="1"/>
  <c r="G104" i="10"/>
  <c r="I104" i="10"/>
  <c r="D111" i="5"/>
  <c r="F111" i="5" s="1"/>
  <c r="E108" i="10"/>
  <c r="C94" i="5"/>
  <c r="D108" i="5"/>
  <c r="F108" i="5" s="1"/>
  <c r="C103" i="5"/>
  <c r="E97" i="5"/>
  <c r="E99" i="5" s="1"/>
  <c r="E83" i="5"/>
  <c r="E84" i="5"/>
  <c r="F87" i="5" s="1"/>
  <c r="D70" i="10" l="1"/>
  <c r="D69" i="10"/>
  <c r="D167" i="10"/>
  <c r="F167" i="10" s="1"/>
  <c r="I55" i="5"/>
  <c r="D54" i="5"/>
  <c r="E54" i="5" s="1"/>
  <c r="D55" i="5"/>
  <c r="E55" i="5" s="1"/>
  <c r="I70" i="10"/>
  <c r="I54" i="5"/>
  <c r="I111" i="5"/>
  <c r="D144" i="5"/>
  <c r="F144" i="5" s="1"/>
  <c r="I108" i="10"/>
  <c r="D115" i="10" s="1"/>
  <c r="F115" i="10" s="1"/>
  <c r="G108" i="10"/>
  <c r="I69" i="10"/>
  <c r="I132" i="10"/>
  <c r="G99" i="5"/>
  <c r="I99" i="5"/>
  <c r="F99" i="5"/>
  <c r="G83" i="5"/>
  <c r="I83" i="5"/>
  <c r="G86" i="5"/>
  <c r="G85" i="5"/>
  <c r="E69" i="10" l="1"/>
  <c r="E70" i="10"/>
  <c r="F54" i="5"/>
  <c r="F69" i="10"/>
  <c r="F55" i="5"/>
  <c r="D57" i="5"/>
  <c r="D72" i="10"/>
  <c r="F70" i="10"/>
  <c r="D131" i="10"/>
  <c r="F131" i="10" s="1"/>
  <c r="D103" i="5"/>
  <c r="F103" i="5" s="1"/>
  <c r="I101" i="5"/>
  <c r="I115" i="10"/>
  <c r="E87" i="5"/>
  <c r="I131" i="10" l="1"/>
  <c r="D166" i="10"/>
  <c r="F166" i="10" s="1"/>
  <c r="G87" i="5"/>
  <c r="I87" i="5"/>
  <c r="D110" i="5" s="1"/>
  <c r="F110" i="5" s="1"/>
  <c r="D134" i="10" l="1"/>
  <c r="D135" i="10"/>
  <c r="E135" i="10" s="1"/>
  <c r="I110" i="5"/>
  <c r="D143" i="5"/>
  <c r="F143" i="5" s="1"/>
  <c r="D94" i="5"/>
  <c r="F94" i="5" s="1"/>
  <c r="F134" i="10" l="1"/>
  <c r="E134" i="10"/>
  <c r="F135" i="10"/>
  <c r="D137" i="10"/>
  <c r="D169" i="10"/>
  <c r="E169" i="10" s="1"/>
  <c r="D113" i="5"/>
  <c r="E113" i="5" s="1"/>
  <c r="D114" i="5"/>
  <c r="E114" i="5" s="1"/>
  <c r="I94" i="5"/>
  <c r="I108" i="5"/>
  <c r="I103" i="5"/>
  <c r="F114" i="5" l="1"/>
  <c r="D116" i="5"/>
  <c r="F113" i="5"/>
  <c r="F169" i="10"/>
  <c r="D172" i="10"/>
  <c r="D146" i="5"/>
  <c r="E146" i="5" s="1"/>
  <c r="F146" i="5" l="1"/>
  <c r="D14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DeJagerQu</author>
  </authors>
  <commentList>
    <comment ref="I10" authorId="0" shapeId="0" xr:uid="{00000000-0006-0000-0100-000001000000}">
      <text>
        <r>
          <rPr>
            <sz val="8"/>
            <color indexed="81"/>
            <rFont val="Tahoma"/>
            <family val="2"/>
          </rPr>
          <t>Largest export sector as a percentage of total exports of goods, usually on a free-on-board (fob) basis.</t>
        </r>
      </text>
    </comment>
    <comment ref="I12" authorId="0" shapeId="0" xr:uid="{00000000-0006-0000-0100-000002000000}">
      <text>
        <r>
          <rPr>
            <sz val="8"/>
            <color indexed="81"/>
            <rFont val="Tahoma"/>
            <family val="2"/>
          </rPr>
          <t>Nominal GDP divided by population in USD.</t>
        </r>
      </text>
    </comment>
    <comment ref="I14" authorId="0" shapeId="0" xr:uid="{00000000-0006-0000-0100-000003000000}">
      <text>
        <r>
          <rPr>
            <sz val="8"/>
            <color indexed="81"/>
            <rFont val="Tahoma"/>
            <family val="2"/>
          </rPr>
          <t>Percentage change in real GDP, over previous period.</t>
        </r>
      </text>
    </comment>
    <comment ref="I15" authorId="0" shapeId="0" xr:uid="{00000000-0006-0000-0100-000004000000}">
      <text>
        <r>
          <rPr>
            <sz val="8"/>
            <color indexed="81"/>
            <rFont val="Tahoma"/>
            <family val="2"/>
          </rPr>
          <t xml:space="preserve">Country’s ability to source external financing and/or receives donor support. </t>
        </r>
      </text>
    </comment>
    <comment ref="I17" authorId="0" shapeId="0" xr:uid="{00000000-0006-0000-0100-000005000000}">
      <text>
        <r>
          <rPr>
            <sz val="8"/>
            <color indexed="81"/>
            <rFont val="Tahoma"/>
            <family val="2"/>
          </rPr>
          <t>Disbursed external debt owed by all sectors, having an original maturity up to one year, including capitalised interest arrears, at end-period.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DeJagerQu</author>
  </authors>
  <commentList>
    <comment ref="I10" authorId="0" shapeId="0" xr:uid="{00000000-0006-0000-0200-000001000000}">
      <text>
        <r>
          <rPr>
            <sz val="8"/>
            <color indexed="81"/>
            <rFont val="Tahoma"/>
            <family val="2"/>
          </rPr>
          <t>Largest export sector as a percentage of total exports of goods, usually on a free-on-board (fob) basis.</t>
        </r>
      </text>
    </comment>
    <comment ref="I11" authorId="0" shapeId="0" xr:uid="{00000000-0006-0000-0200-000002000000}">
      <text>
        <r>
          <rPr>
            <sz val="8"/>
            <color indexed="81"/>
            <rFont val="Tahoma"/>
            <family val="2"/>
          </rPr>
          <t>Nominal GDP divided by population in USD.</t>
        </r>
      </text>
    </comment>
    <comment ref="I12" authorId="0" shapeId="0" xr:uid="{00000000-0006-0000-0200-000003000000}">
      <text>
        <r>
          <rPr>
            <sz val="8"/>
            <color indexed="81"/>
            <rFont val="Tahoma"/>
            <family val="2"/>
          </rPr>
          <t>Percentage change in real GDP, over previous period.</t>
        </r>
      </text>
    </comment>
    <comment ref="I13" authorId="0" shapeId="0" xr:uid="{00000000-0006-0000-0200-000004000000}">
      <text>
        <r>
          <rPr>
            <sz val="8"/>
            <color indexed="81"/>
            <rFont val="Tahoma"/>
            <family val="2"/>
          </rPr>
          <t xml:space="preserve">Country’s ability to source external financing and/or receives donor support. </t>
        </r>
      </text>
    </comment>
    <comment ref="I15" authorId="0" shapeId="0" xr:uid="{00000000-0006-0000-0200-000005000000}">
      <text>
        <r>
          <rPr>
            <sz val="8"/>
            <color indexed="81"/>
            <rFont val="Tahoma"/>
            <family val="2"/>
          </rPr>
          <t>Disbursed external debt owed by all sectors, having an original maturity up to one year, including capitalised interest arrears, at end-period.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DeJagerQu</author>
  </authors>
  <commentList>
    <comment ref="B3" authorId="0" shapeId="0" xr:uid="{00000000-0006-0000-0D00-000001000000}">
      <text>
        <r>
          <rPr>
            <sz val="8"/>
            <color indexed="81"/>
            <rFont val="Tahoma"/>
            <family val="2"/>
          </rPr>
          <t>Largest export sector as a percentage of total exports of goods, usually on a free-on-board (fob) basis.</t>
        </r>
      </text>
    </comment>
    <comment ref="G3" authorId="0" shapeId="0" xr:uid="{00000000-0006-0000-0D00-000002000000}">
      <text>
        <r>
          <rPr>
            <sz val="8"/>
            <color indexed="81"/>
            <rFont val="Tahoma"/>
            <family val="2"/>
          </rPr>
          <t>Largest export sector as a percentage of total exports of goods, usually on a free-on-board (fob) basis.</t>
        </r>
      </text>
    </comment>
    <comment ref="B4" authorId="0" shapeId="0" xr:uid="{00000000-0006-0000-0D00-000003000000}">
      <text>
        <r>
          <rPr>
            <sz val="8"/>
            <color indexed="81"/>
            <rFont val="Tahoma"/>
            <family val="2"/>
          </rPr>
          <t>Nominal GDP divided by population in USD.</t>
        </r>
      </text>
    </comment>
    <comment ref="G4" authorId="0" shapeId="0" xr:uid="{00000000-0006-0000-0D00-000004000000}">
      <text>
        <r>
          <rPr>
            <sz val="8"/>
            <color indexed="81"/>
            <rFont val="Tahoma"/>
            <family val="2"/>
          </rPr>
          <t>Nominal GDP divided by population in USD.</t>
        </r>
      </text>
    </comment>
    <comment ref="B5" authorId="0" shapeId="0" xr:uid="{00000000-0006-0000-0D00-000005000000}">
      <text>
        <r>
          <rPr>
            <sz val="8"/>
            <color indexed="81"/>
            <rFont val="Tahoma"/>
            <family val="2"/>
          </rPr>
          <t>Percentage change in real GDP, over previous period.</t>
        </r>
      </text>
    </comment>
    <comment ref="G6" authorId="0" shapeId="0" xr:uid="{00000000-0006-0000-0D00-000006000000}">
      <text>
        <r>
          <rPr>
            <sz val="8"/>
            <color indexed="81"/>
            <rFont val="Tahoma"/>
            <family val="2"/>
          </rPr>
          <t>Percentage change in real GDP, over previous period.</t>
        </r>
      </text>
    </comment>
    <comment ref="B7" authorId="0" shapeId="0" xr:uid="{00000000-0006-0000-0D00-000007000000}">
      <text>
        <r>
          <rPr>
            <sz val="8"/>
            <color indexed="81"/>
            <rFont val="Tahoma"/>
            <family val="2"/>
          </rPr>
          <t xml:space="preserve">Country’s ability to source external financing and/or receives donor support. </t>
        </r>
      </text>
    </comment>
    <comment ref="B8" authorId="0" shapeId="0" xr:uid="{00000000-0006-0000-0D00-000008000000}">
      <text>
        <r>
          <rPr>
            <sz val="8"/>
            <color indexed="81"/>
            <rFont val="Tahoma"/>
            <family val="2"/>
          </rPr>
          <t>Disbursed external debt owed by all sectors, having an original maturity up to one year, including capitalised interest arrears, at end-period.</t>
        </r>
      </text>
    </comment>
    <comment ref="G8" authorId="0" shapeId="0" xr:uid="{00000000-0006-0000-0D00-000009000000}">
      <text>
        <r>
          <rPr>
            <sz val="8"/>
            <color indexed="81"/>
            <rFont val="Tahoma"/>
            <family val="2"/>
          </rPr>
          <t xml:space="preserve">Country’s ability to source external financing and/or receives donor support. </t>
        </r>
      </text>
    </comment>
    <comment ref="G9" authorId="0" shapeId="0" xr:uid="{00000000-0006-0000-0D00-00000A000000}">
      <text>
        <r>
          <rPr>
            <sz val="8"/>
            <color indexed="81"/>
            <rFont val="Tahoma"/>
            <family val="2"/>
          </rPr>
          <t xml:space="preserve">Total international reserves divided by imports of goods and non-factor services expressed in months. </t>
        </r>
      </text>
    </comment>
    <comment ref="B10" authorId="0" shapeId="0" xr:uid="{00000000-0006-0000-0D00-00000B000000}">
      <text>
        <r>
          <rPr>
            <sz val="8"/>
            <color indexed="81"/>
            <rFont val="Tahoma"/>
            <family val="2"/>
          </rPr>
          <t>Measure of political and policy risk within a particular economy.</t>
        </r>
      </text>
    </comment>
    <comment ref="B12" authorId="0" shapeId="0" xr:uid="{00000000-0006-0000-0D00-00000C000000}">
      <text>
        <r>
          <rPr>
            <sz val="8"/>
            <color indexed="81"/>
            <rFont val="Tahoma"/>
            <family val="2"/>
          </rPr>
          <t>Captures perceptions of the extent to which agents have confidence in and abide by the rules of society, and in particular the quality of contract enforcement, property rights, the police, and the courts, as well as the likelihood of crime and violence.</t>
        </r>
      </text>
    </comment>
    <comment ref="G12" authorId="0" shapeId="0" xr:uid="{00000000-0006-0000-0D00-00000D000000}">
      <text>
        <r>
          <rPr>
            <sz val="8"/>
            <color indexed="81"/>
            <rFont val="Tahoma"/>
            <family val="2"/>
          </rPr>
          <t>Disbursed external debt owed by all sectors, having an original maturity up to one year, including capitalised interest arrears, at end-period.</t>
        </r>
      </text>
    </comment>
    <comment ref="B13" authorId="0" shapeId="0" xr:uid="{00000000-0006-0000-0D00-00000E000000}">
      <text>
        <r>
          <rPr>
            <sz val="8"/>
            <color indexed="81"/>
            <rFont val="Tahoma"/>
            <family val="2"/>
          </rPr>
          <t>Captures perceptions of the extent to which agents have confidence in and abide by the rules of society, and in particular the quality of contract enforcement, property rights, the police, and the courts, as well as the likelihood of crime and violence.</t>
        </r>
      </text>
    </comment>
    <comment ref="G14" authorId="0" shapeId="0" xr:uid="{00000000-0006-0000-0D00-00000F000000}">
      <text>
        <r>
          <rPr>
            <sz val="8"/>
            <color indexed="81"/>
            <rFont val="Tahoma"/>
            <family val="2"/>
          </rPr>
          <t>Measure of political and policy risk within a particular economy.</t>
        </r>
      </text>
    </comment>
    <comment ref="B15" authorId="0" shapeId="0" xr:uid="{00000000-0006-0000-0D00-000010000000}">
      <text>
        <r>
          <rPr>
            <sz val="8"/>
            <color indexed="81"/>
            <rFont val="Tahoma"/>
            <family val="2"/>
          </rPr>
          <t>Central government receipts minus central government outlays, as a percentage of GDP.</t>
        </r>
      </text>
    </comment>
    <comment ref="G16" authorId="0" shapeId="0" xr:uid="{00000000-0006-0000-0D00-000011000000}">
      <text>
        <r>
          <rPr>
            <sz val="8"/>
            <color indexed="81"/>
            <rFont val="Tahoma"/>
            <family val="2"/>
          </rPr>
          <t>Measure of political and policy risk within a particular economy.</t>
        </r>
      </text>
    </comment>
    <comment ref="G18" authorId="0" shapeId="0" xr:uid="{00000000-0006-0000-0D00-000012000000}">
      <text>
        <r>
          <rPr>
            <sz val="8"/>
            <color indexed="81"/>
            <rFont val="Tahoma"/>
            <family val="2"/>
          </rPr>
          <t>Captures perceptions of the extent to which agents have confidence in and abide by the rules of society, and in particular the quality of contract enforcement, property rights, the police, and the courts, as well as the likelihood of crime and violence.</t>
        </r>
      </text>
    </comment>
    <comment ref="G20" authorId="0" shapeId="0" xr:uid="{00000000-0006-0000-0D00-000013000000}">
      <text>
        <r>
          <rPr>
            <sz val="8"/>
            <color indexed="81"/>
            <rFont val="Tahoma"/>
            <family val="2"/>
          </rPr>
          <t>Captures perceptions of the extent to which agents have confidence in and abide by the rules of society, and in particular the quality of contract enforcement, property rights, the police, and the courts, as well as the likelihood of crime and violence.</t>
        </r>
      </text>
    </comment>
    <comment ref="G22" authorId="0" shapeId="0" xr:uid="{00000000-0006-0000-0D00-000014000000}">
      <text>
        <r>
          <rPr>
            <sz val="8"/>
            <color indexed="81"/>
            <rFont val="Tahoma"/>
            <family val="2"/>
          </rPr>
          <t>Central government receipts minus central government outlays, as a percentage of GDP.</t>
        </r>
      </text>
    </comment>
  </commentList>
</comments>
</file>

<file path=xl/sharedStrings.xml><?xml version="1.0" encoding="utf-8"?>
<sst xmlns="http://schemas.openxmlformats.org/spreadsheetml/2006/main" count="3708" uniqueCount="968">
  <si>
    <t>em_dm</t>
  </si>
  <si>
    <t>iso_code</t>
  </si>
  <si>
    <t>DCPI_5</t>
  </si>
  <si>
    <t>ATF</t>
  </si>
  <si>
    <t>CAB_FDI</t>
  </si>
  <si>
    <t>DT</t>
  </si>
  <si>
    <t>PR</t>
  </si>
  <si>
    <t>ROL</t>
  </si>
  <si>
    <t>DB</t>
  </si>
  <si>
    <t>SR</t>
  </si>
  <si>
    <t>DSR_5year</t>
  </si>
  <si>
    <t>macro_var</t>
  </si>
  <si>
    <t>ANGOLA</t>
  </si>
  <si>
    <t>LOW HUMAN DEVELOPMENT</t>
  </si>
  <si>
    <t>AGO</t>
  </si>
  <si>
    <t>AUSTRALIA</t>
  </si>
  <si>
    <t>BELGIUM</t>
  </si>
  <si>
    <t>BARBADOS</t>
  </si>
  <si>
    <t>ALBANIA</t>
  </si>
  <si>
    <t>AUSTRIA</t>
  </si>
  <si>
    <t>BOTSWANA</t>
  </si>
  <si>
    <t>BRAZIL</t>
  </si>
  <si>
    <t>ALGERIA</t>
  </si>
  <si>
    <t>CANADA</t>
  </si>
  <si>
    <t>CHILE</t>
  </si>
  <si>
    <t>BULGARIA</t>
  </si>
  <si>
    <t>CYPRUS</t>
  </si>
  <si>
    <t>FRANCE</t>
  </si>
  <si>
    <t>COSTA-RICA</t>
  </si>
  <si>
    <t>ARGENTINA</t>
  </si>
  <si>
    <t>DENMARK</t>
  </si>
  <si>
    <t>ICELAND</t>
  </si>
  <si>
    <t>CROATIA</t>
  </si>
  <si>
    <t>ARMENIA</t>
  </si>
  <si>
    <t>BURKINA FASO</t>
  </si>
  <si>
    <t>BFA</t>
  </si>
  <si>
    <t>SOUTH AFRICA</t>
  </si>
  <si>
    <t>MADAGASCAR</t>
  </si>
  <si>
    <t>COLOMBIA</t>
  </si>
  <si>
    <t>SWEDEN</t>
  </si>
  <si>
    <t>MALAYSIA</t>
  </si>
  <si>
    <t>CONGO</t>
  </si>
  <si>
    <t>SWITZERLAND</t>
  </si>
  <si>
    <t>MALTA</t>
  </si>
  <si>
    <t>CONGO, THE DEMOCRATIC REP OF THE</t>
  </si>
  <si>
    <t>UNITED KINGDOM</t>
  </si>
  <si>
    <t>MEXICO</t>
  </si>
  <si>
    <t>COTE D'IVOIRE</t>
  </si>
  <si>
    <t>BANGLADESH</t>
  </si>
  <si>
    <t>BGD</t>
  </si>
  <si>
    <t>UNITED STATES</t>
  </si>
  <si>
    <t>MOROCCO</t>
  </si>
  <si>
    <t>DOMINICAN REPUBLIC</t>
  </si>
  <si>
    <t>KUWAIT</t>
  </si>
  <si>
    <t>KYRGYZSTAN</t>
  </si>
  <si>
    <t>LEBANON</t>
  </si>
  <si>
    <t>LESOTHO</t>
  </si>
  <si>
    <t>BOLIVIA, PLURINATIONAL STATE OF</t>
  </si>
  <si>
    <t>MEDIUM HUMAN DEVELOPMENT</t>
  </si>
  <si>
    <t>BOL</t>
  </si>
  <si>
    <t>LIBYAN ARAB JAMAHIRIYA</t>
  </si>
  <si>
    <t>NICARAGUA</t>
  </si>
  <si>
    <t>NIGERIA</t>
  </si>
  <si>
    <t>OMAN</t>
  </si>
  <si>
    <t>PAKISTAN</t>
  </si>
  <si>
    <t>BWA</t>
  </si>
  <si>
    <t>PAPUA NEW GUINEA</t>
  </si>
  <si>
    <t>UGANDA</t>
  </si>
  <si>
    <t>UKRAINE</t>
  </si>
  <si>
    <t>UNITED ARAB EMIRATES</t>
  </si>
  <si>
    <t>UZBEKISTAN</t>
  </si>
  <si>
    <t>CENTRAL AFRICAN REPUBLIC</t>
  </si>
  <si>
    <t>CAF</t>
  </si>
  <si>
    <t>VENEZUELA, BOLIVARIAN REPUBLIC OF</t>
  </si>
  <si>
    <t>CHINA</t>
  </si>
  <si>
    <t>CHN</t>
  </si>
  <si>
    <t>CIV</t>
  </si>
  <si>
    <t>CAMEROON</t>
  </si>
  <si>
    <t>CMR</t>
  </si>
  <si>
    <t>COD</t>
  </si>
  <si>
    <t>COG</t>
  </si>
  <si>
    <t>DOM</t>
  </si>
  <si>
    <t>DZA</t>
  </si>
  <si>
    <t>EGYPT</t>
  </si>
  <si>
    <t>EGY</t>
  </si>
  <si>
    <t>ETHIOPIA</t>
  </si>
  <si>
    <t>ETH</t>
  </si>
  <si>
    <t>GABON</t>
  </si>
  <si>
    <t>GAB</t>
  </si>
  <si>
    <t>GHANA</t>
  </si>
  <si>
    <t>GHA</t>
  </si>
  <si>
    <t>GUATEMALA</t>
  </si>
  <si>
    <t>GTM</t>
  </si>
  <si>
    <t>HONDURAS</t>
  </si>
  <si>
    <t>HND</t>
  </si>
  <si>
    <t>INDONESIA</t>
  </si>
  <si>
    <t>IDN</t>
  </si>
  <si>
    <t>INDIA</t>
  </si>
  <si>
    <t>IND</t>
  </si>
  <si>
    <t>IRAQ</t>
  </si>
  <si>
    <t>IRQ</t>
  </si>
  <si>
    <t>JORDAN</t>
  </si>
  <si>
    <t>JOR</t>
  </si>
  <si>
    <t>KENYA</t>
  </si>
  <si>
    <t>KEN</t>
  </si>
  <si>
    <t>KGZ</t>
  </si>
  <si>
    <t>CAMBODIA</t>
  </si>
  <si>
    <t>KHM</t>
  </si>
  <si>
    <t>SRI LANKA</t>
  </si>
  <si>
    <t>LKA</t>
  </si>
  <si>
    <t>LSO</t>
  </si>
  <si>
    <t>MAR</t>
  </si>
  <si>
    <t>MDG</t>
  </si>
  <si>
    <t>MALI</t>
  </si>
  <si>
    <t>MLI</t>
  </si>
  <si>
    <t>MONGOLIA</t>
  </si>
  <si>
    <t>MNG</t>
  </si>
  <si>
    <t>MOZAMBIQUE</t>
  </si>
  <si>
    <t>MOZ</t>
  </si>
  <si>
    <t>MALAWI</t>
  </si>
  <si>
    <t>MWI</t>
  </si>
  <si>
    <t>NAMIBIA</t>
  </si>
  <si>
    <t>NAM</t>
  </si>
  <si>
    <t>NGA</t>
  </si>
  <si>
    <t>NIC</t>
  </si>
  <si>
    <t>PAK</t>
  </si>
  <si>
    <t>PHILIPPINES</t>
  </si>
  <si>
    <t>PHL</t>
  </si>
  <si>
    <t>PNG</t>
  </si>
  <si>
    <t>RWANDA</t>
  </si>
  <si>
    <t>RWA</t>
  </si>
  <si>
    <t>SUDAN</t>
  </si>
  <si>
    <t>SDN</t>
  </si>
  <si>
    <t>SENEGAL</t>
  </si>
  <si>
    <t>SEN</t>
  </si>
  <si>
    <t>SIERRA LEONE</t>
  </si>
  <si>
    <t>SLE</t>
  </si>
  <si>
    <t>EL SALVADOR</t>
  </si>
  <si>
    <t>SLV</t>
  </si>
  <si>
    <t>SWAZILAND</t>
  </si>
  <si>
    <t>SWZ</t>
  </si>
  <si>
    <t>TOGO</t>
  </si>
  <si>
    <t>TGO</t>
  </si>
  <si>
    <t>THAILAND</t>
  </si>
  <si>
    <t>THA</t>
  </si>
  <si>
    <t>TAJIKISTAN</t>
  </si>
  <si>
    <t>TJK</t>
  </si>
  <si>
    <t>TANZANIA, UNITED REPUBLIC OF</t>
  </si>
  <si>
    <t>TZA</t>
  </si>
  <si>
    <t>UGA</t>
  </si>
  <si>
    <t>UZB</t>
  </si>
  <si>
    <t>VIETNAM</t>
  </si>
  <si>
    <t>VNM</t>
  </si>
  <si>
    <t>YEMEN</t>
  </si>
  <si>
    <t>YEM</t>
  </si>
  <si>
    <t>ZAF</t>
  </si>
  <si>
    <t>ZAMBIA</t>
  </si>
  <si>
    <t>ZMB</t>
  </si>
  <si>
    <t>HIGH HUMAN DEVELOPMENT</t>
  </si>
  <si>
    <t>ALB</t>
  </si>
  <si>
    <t>VERY HIGH HUMAN DEVELOPMENT</t>
  </si>
  <si>
    <t>ARE</t>
  </si>
  <si>
    <t>ARG</t>
  </si>
  <si>
    <t>ARM</t>
  </si>
  <si>
    <t>AUS</t>
  </si>
  <si>
    <t>AUT</t>
  </si>
  <si>
    <t>AZERBAIJAN</t>
  </si>
  <si>
    <t>AZE</t>
  </si>
  <si>
    <t>BEL</t>
  </si>
  <si>
    <t>BGR</t>
  </si>
  <si>
    <t>BAHRAIN</t>
  </si>
  <si>
    <t>BHR</t>
  </si>
  <si>
    <t>BOSNIA AND HERZEGOVINA</t>
  </si>
  <si>
    <t>BIH</t>
  </si>
  <si>
    <t>BELARUS</t>
  </si>
  <si>
    <t>BLR</t>
  </si>
  <si>
    <t>BELIZE</t>
  </si>
  <si>
    <t>BLZ</t>
  </si>
  <si>
    <t>BRA</t>
  </si>
  <si>
    <t>CAN</t>
  </si>
  <si>
    <t>CHE</t>
  </si>
  <si>
    <t>CHL</t>
  </si>
  <si>
    <t>COL</t>
  </si>
  <si>
    <t>CRI</t>
  </si>
  <si>
    <t>CYP</t>
  </si>
  <si>
    <t>CZECH REPUBLIC</t>
  </si>
  <si>
    <t>CZE</t>
  </si>
  <si>
    <t>GERMANY</t>
  </si>
  <si>
    <t>DEU</t>
  </si>
  <si>
    <t>DNK</t>
  </si>
  <si>
    <t>ECUADOR</t>
  </si>
  <si>
    <t>ECU</t>
  </si>
  <si>
    <t>SPAIN</t>
  </si>
  <si>
    <t>ESP</t>
  </si>
  <si>
    <t>ESTONIA</t>
  </si>
  <si>
    <t>EST</t>
  </si>
  <si>
    <t>FINLAND</t>
  </si>
  <si>
    <t>FIN</t>
  </si>
  <si>
    <t>FRA</t>
  </si>
  <si>
    <t>GBR</t>
  </si>
  <si>
    <t>GEORGIA</t>
  </si>
  <si>
    <t>GEO</t>
  </si>
  <si>
    <t>GREECE</t>
  </si>
  <si>
    <t>GRC</t>
  </si>
  <si>
    <t>HONG KONG</t>
  </si>
  <si>
    <t>HKG</t>
  </si>
  <si>
    <t>HRV</t>
  </si>
  <si>
    <t>HUNGARY</t>
  </si>
  <si>
    <t>HUN</t>
  </si>
  <si>
    <t>IRELAND</t>
  </si>
  <si>
    <t>IRL</t>
  </si>
  <si>
    <t>IRAN, ISLAMIC REPUBLIC OF</t>
  </si>
  <si>
    <t>IRN</t>
  </si>
  <si>
    <t>ISL</t>
  </si>
  <si>
    <t>ISRAEL</t>
  </si>
  <si>
    <t>ISR</t>
  </si>
  <si>
    <t>ITALY</t>
  </si>
  <si>
    <t>ITA</t>
  </si>
  <si>
    <t>JAMAICA</t>
  </si>
  <si>
    <t>JAM</t>
  </si>
  <si>
    <t>JAPAN</t>
  </si>
  <si>
    <t>JPN</t>
  </si>
  <si>
    <t>KAZAKHSTAN</t>
  </si>
  <si>
    <t>KAZ</t>
  </si>
  <si>
    <t>KOREA, REPUBLIC OF</t>
  </si>
  <si>
    <t>KOR</t>
  </si>
  <si>
    <t>KWT</t>
  </si>
  <si>
    <t>LBN</t>
  </si>
  <si>
    <t>LBY</t>
  </si>
  <si>
    <t>LITHUANIA</t>
  </si>
  <si>
    <t>LTU</t>
  </si>
  <si>
    <t>LATVIA</t>
  </si>
  <si>
    <t>LVA</t>
  </si>
  <si>
    <t>MACAO</t>
  </si>
  <si>
    <t>MAC</t>
  </si>
  <si>
    <t>MEX</t>
  </si>
  <si>
    <t>MACEDONIA, THE FORMER YUGOSLAV REP</t>
  </si>
  <si>
    <t>MKD</t>
  </si>
  <si>
    <t>MLT</t>
  </si>
  <si>
    <t>MAURITIUS</t>
  </si>
  <si>
    <t>MUS</t>
  </si>
  <si>
    <t>MYS</t>
  </si>
  <si>
    <t>NETHERLANDS</t>
  </si>
  <si>
    <t>NLD</t>
  </si>
  <si>
    <t>NORWAY</t>
  </si>
  <si>
    <t>NOR</t>
  </si>
  <si>
    <t>NEW ZEALAND</t>
  </si>
  <si>
    <t>NZL</t>
  </si>
  <si>
    <t>OMN</t>
  </si>
  <si>
    <t>PANAMA</t>
  </si>
  <si>
    <t>PAN</t>
  </si>
  <si>
    <t>PERU</t>
  </si>
  <si>
    <t>PER</t>
  </si>
  <si>
    <t>POLAND</t>
  </si>
  <si>
    <t>POL</t>
  </si>
  <si>
    <t>PORTUGAL</t>
  </si>
  <si>
    <t>PRT</t>
  </si>
  <si>
    <t>QATAR</t>
  </si>
  <si>
    <t>QAT</t>
  </si>
  <si>
    <t>ROMANIA</t>
  </si>
  <si>
    <t>ROU</t>
  </si>
  <si>
    <t>RUSSIAN FEDERATION</t>
  </si>
  <si>
    <t>RUS</t>
  </si>
  <si>
    <t>SAUDI ARABIA</t>
  </si>
  <si>
    <t>SAU</t>
  </si>
  <si>
    <t>SINGAPORE</t>
  </si>
  <si>
    <t>SGP</t>
  </si>
  <si>
    <t>SERBIA</t>
  </si>
  <si>
    <t>SRB</t>
  </si>
  <si>
    <t>SLOVAKIA</t>
  </si>
  <si>
    <t>SVK</t>
  </si>
  <si>
    <t>SLOVENIA</t>
  </si>
  <si>
    <t>SVN</t>
  </si>
  <si>
    <t>SWE</t>
  </si>
  <si>
    <t>SEYCHELLES</t>
  </si>
  <si>
    <t>SYC</t>
  </si>
  <si>
    <t>TRINIDAD AND TOBAGO</t>
  </si>
  <si>
    <t>TTO</t>
  </si>
  <si>
    <t>TUNISIA</t>
  </si>
  <si>
    <t>TUN</t>
  </si>
  <si>
    <t>TURKEY</t>
  </si>
  <si>
    <t>TUR</t>
  </si>
  <si>
    <t>TAIWAN, PROVINCE OF CHINA</t>
  </si>
  <si>
    <t>TWN</t>
  </si>
  <si>
    <t>UKR</t>
  </si>
  <si>
    <t>URUGUAY</t>
  </si>
  <si>
    <t>URY</t>
  </si>
  <si>
    <t>USA</t>
  </si>
  <si>
    <t>VEN</t>
  </si>
  <si>
    <t>EM_DM</t>
  </si>
  <si>
    <t>ISO_code</t>
  </si>
  <si>
    <t>AFGHANISTAN</t>
  </si>
  <si>
    <t>ANTIGUA AND BARBUDA</t>
  </si>
  <si>
    <t>BAHAMAS</t>
  </si>
  <si>
    <t>BERMUDA</t>
  </si>
  <si>
    <t>CAYMAN ISLANDS</t>
  </si>
  <si>
    <t>CUBA</t>
  </si>
  <si>
    <t>FIJI</t>
  </si>
  <si>
    <t>GIBRALTAR</t>
  </si>
  <si>
    <t>GUERNSEY</t>
  </si>
  <si>
    <t>ISLE OF MAN</t>
  </si>
  <si>
    <t>JERSEY</t>
  </si>
  <si>
    <t>KOREA, DEMOCRATIC PEOPLE'S REP OF</t>
  </si>
  <si>
    <t>LIECHTENSTEIN</t>
  </si>
  <si>
    <t>LUXEMBOURG</t>
  </si>
  <si>
    <t>MONACO</t>
  </si>
  <si>
    <t>NETHERLANDS ANTILLES</t>
  </si>
  <si>
    <t>PALESTINIAN TERRITORY, OCCUPIED</t>
  </si>
  <si>
    <t>PUERTO RICO</t>
  </si>
  <si>
    <t>REUNION</t>
  </si>
  <si>
    <t>VIRGIN ISLANDS (BRITISH)</t>
  </si>
  <si>
    <t>VIRGIN ISLANDS (U.S.)</t>
  </si>
  <si>
    <t>ZIMBABWE</t>
  </si>
  <si>
    <t>Country Name</t>
  </si>
  <si>
    <t>ISO Code</t>
  </si>
  <si>
    <t>HDI Segmentation</t>
  </si>
  <si>
    <t>Region</t>
  </si>
  <si>
    <t>Model Drivers</t>
  </si>
  <si>
    <t>Political Risk Environment</t>
  </si>
  <si>
    <t>Base Model</t>
  </si>
  <si>
    <t>Factors</t>
  </si>
  <si>
    <t>Bucket #</t>
  </si>
  <si>
    <t>Economic</t>
  </si>
  <si>
    <t>Category Assessment</t>
  </si>
  <si>
    <t>Access to Finance (ATF)</t>
  </si>
  <si>
    <t>Political</t>
  </si>
  <si>
    <t>Rule of Law</t>
  </si>
  <si>
    <t>No</t>
  </si>
  <si>
    <t>Overall</t>
  </si>
  <si>
    <t>Risk Assesment</t>
  </si>
  <si>
    <t>Category Level Adjsutment Factors</t>
  </si>
  <si>
    <t>Political Risk</t>
  </si>
  <si>
    <t>There is a risk of war within the country territory, but the risk is not expected to materialise within the next 3 years</t>
  </si>
  <si>
    <t>Not Applicable</t>
  </si>
  <si>
    <t>GDP per capita provides an incomplete picture of development in the country, given the high degree of income inequality (as measured by the GINI coefficient)</t>
  </si>
  <si>
    <t>Applicable</t>
  </si>
  <si>
    <t>Exposure to an adverse export market (may either be one country or a grouping of countries) poses a significant concentration risk</t>
  </si>
  <si>
    <t>No concentration risk</t>
  </si>
  <si>
    <t>Existence of a managed exchange rate regime or member of Common Monetary Area (CMA)</t>
  </si>
  <si>
    <t>No impact</t>
  </si>
  <si>
    <t>Yes</t>
  </si>
  <si>
    <t>In addition to the nominal level of external debt, debt serviceability improves/impedes the rating.</t>
  </si>
  <si>
    <t>atf</t>
  </si>
  <si>
    <t>Is the overall inflation greater than 10.5?</t>
  </si>
  <si>
    <t>HDI_Segmentation</t>
  </si>
  <si>
    <t>Inflation 5 year average</t>
  </si>
  <si>
    <t>Macroeconomic</t>
  </si>
  <si>
    <t>Debt Service Ratio 5 year average</t>
  </si>
  <si>
    <t>Currency</t>
  </si>
  <si>
    <t>Business Risk</t>
  </si>
  <si>
    <t>Risk</t>
  </si>
  <si>
    <t>Security Risk</t>
  </si>
  <si>
    <t>Doing Business</t>
  </si>
  <si>
    <t>Overall Country Score</t>
  </si>
  <si>
    <t>dcpi_5_adj</t>
  </si>
  <si>
    <t>pr</t>
  </si>
  <si>
    <t>sr</t>
  </si>
  <si>
    <t>rol</t>
  </si>
  <si>
    <t>Quant</t>
  </si>
  <si>
    <t>Qual</t>
  </si>
  <si>
    <t>yhat_quant</t>
  </si>
  <si>
    <t>yhat_qualitative</t>
  </si>
  <si>
    <t>HIGH SEGMENT BASE MODEL</t>
  </si>
  <si>
    <t>LOW SEGMENT BASE MODEL</t>
  </si>
  <si>
    <t>Buckets</t>
  </si>
  <si>
    <t>Min</t>
  </si>
  <si>
    <t>Max</t>
  </si>
  <si>
    <t>Frequency</t>
  </si>
  <si>
    <t>Average EIU</t>
  </si>
  <si>
    <t>Category Num</t>
  </si>
  <si>
    <t>EIU Fitted</t>
  </si>
  <si>
    <t>DCPI_5_Adj</t>
  </si>
  <si>
    <t>&lt;= 3</t>
  </si>
  <si>
    <t>(3 : 6]</t>
  </si>
  <si>
    <t>(6 : 10]</t>
  </si>
  <si>
    <t>(10 : 15]</t>
  </si>
  <si>
    <t>(15 : 20]</t>
  </si>
  <si>
    <t>&gt; 20</t>
  </si>
  <si>
    <t>Macro_var</t>
  </si>
  <si>
    <t>&lt;= 1</t>
  </si>
  <si>
    <t>&lt;= -0.69</t>
  </si>
  <si>
    <t>[2 : 2]</t>
  </si>
  <si>
    <t>(-0.69 : -0.18]</t>
  </si>
  <si>
    <t>&gt; 2</t>
  </si>
  <si>
    <t>(-0.18 : 0.32]</t>
  </si>
  <si>
    <t>(0.32 : 0.83]</t>
  </si>
  <si>
    <t>(0.83 : 1.33]</t>
  </si>
  <si>
    <t>&gt; 1.33</t>
  </si>
  <si>
    <t>(1 : 2.5]</t>
  </si>
  <si>
    <t>(2.5 : 3]</t>
  </si>
  <si>
    <t>(3 : 4]</t>
  </si>
  <si>
    <t>&gt; 4</t>
  </si>
  <si>
    <t>GDP_Capita</t>
  </si>
  <si>
    <t>&lt;= -0.5</t>
  </si>
  <si>
    <t>(-0.5 : -0.3]</t>
  </si>
  <si>
    <t>(-0.3 : 0.03]</t>
  </si>
  <si>
    <t>&lt;= -0.43</t>
  </si>
  <si>
    <t>(0.03 : 0.78]</t>
  </si>
  <si>
    <t>(-0.43 : -0.22]</t>
  </si>
  <si>
    <t>(0.78 : 1.7]</t>
  </si>
  <si>
    <t>(-0.22 : -0.07]</t>
  </si>
  <si>
    <t>&gt; 1.7</t>
  </si>
  <si>
    <t>(-0.07 : 0.2]</t>
  </si>
  <si>
    <t>&lt;= -0.86</t>
  </si>
  <si>
    <t>(-0.86 : -0.56]</t>
  </si>
  <si>
    <t>(-0.56 : -0.36]</t>
  </si>
  <si>
    <t>(-0.36 : -0.15]</t>
  </si>
  <si>
    <t>(-0.15 : 0.24]</t>
  </si>
  <si>
    <t>&gt; 0.24</t>
  </si>
  <si>
    <t>&lt;= -0.41</t>
  </si>
  <si>
    <t>(-0.41 : -0.1]</t>
  </si>
  <si>
    <t>DSR_5yr</t>
  </si>
  <si>
    <t>(-0.1 : 0.11]</t>
  </si>
  <si>
    <t>(0.11 : 0.37]</t>
  </si>
  <si>
    <t>(0.37 : 0.75]</t>
  </si>
  <si>
    <t>&gt; 0.75</t>
  </si>
  <si>
    <t>FDG_3yr</t>
  </si>
  <si>
    <t>&lt;= -0.45</t>
  </si>
  <si>
    <t>(-0.45 : -0.31]</t>
  </si>
  <si>
    <t>(-0.31 : -0.19]</t>
  </si>
  <si>
    <t>(-0.19 : 0.11]</t>
  </si>
  <si>
    <t>(0.11 : 0.66]</t>
  </si>
  <si>
    <t>(4 : 5]</t>
  </si>
  <si>
    <t>&gt; 0.66</t>
  </si>
  <si>
    <t>(5 : 6]</t>
  </si>
  <si>
    <t>&gt; 6</t>
  </si>
  <si>
    <t>&lt;= -1.69</t>
  </si>
  <si>
    <t>(-1.69 : -1.19]</t>
  </si>
  <si>
    <t>&lt;= -1.23</t>
  </si>
  <si>
    <t>(-1.19 : -0.69]</t>
  </si>
  <si>
    <t>(-1.23 : -0.97]</t>
  </si>
  <si>
    <t>(-0.97 : -0.7]</t>
  </si>
  <si>
    <t>(-0.7 : -0.47]</t>
  </si>
  <si>
    <t>&gt; 0.32</t>
  </si>
  <si>
    <t>(-0.47 : -0.18]</t>
  </si>
  <si>
    <t>&gt; -0.18</t>
  </si>
  <si>
    <t>&lt;= -1.32</t>
  </si>
  <si>
    <t>(-1.32 : -1.02]</t>
  </si>
  <si>
    <t>&lt;= 2.25</t>
  </si>
  <si>
    <t>(-1.02 : -0.68]</t>
  </si>
  <si>
    <t>(2.25 : 2.75]</t>
  </si>
  <si>
    <t>(-0.68 : -0.25]</t>
  </si>
  <si>
    <t>(2.75 : 3]</t>
  </si>
  <si>
    <t>(-0.25 : 0.45]</t>
  </si>
  <si>
    <t>(3 : 3.5]</t>
  </si>
  <si>
    <t>&gt; 0.45</t>
  </si>
  <si>
    <t>(3.5 : 4]</t>
  </si>
  <si>
    <t>(1 : 2]</t>
  </si>
  <si>
    <t>&lt;= 0.59</t>
  </si>
  <si>
    <t>(2 : 3]</t>
  </si>
  <si>
    <t>(0.59 : 1.27]</t>
  </si>
  <si>
    <t>(3 : 5]</t>
  </si>
  <si>
    <t>&gt; 1.27</t>
  </si>
  <si>
    <t>&gt; 5</t>
  </si>
  <si>
    <t>&lt;= -0.71</t>
  </si>
  <si>
    <t>(-0.71 : 0.25]</t>
  </si>
  <si>
    <t>&gt; 0.25</t>
  </si>
  <si>
    <t>&lt;= -0.64</t>
  </si>
  <si>
    <t>(-0.64 : -0.14]</t>
  </si>
  <si>
    <t>(-0.14 : 0.52]</t>
  </si>
  <si>
    <t>(0.52 : 0.95]</t>
  </si>
  <si>
    <t>(0.95 : 1.66]</t>
  </si>
  <si>
    <t>&gt; 1.66</t>
  </si>
  <si>
    <t>&lt;= 1.25</t>
  </si>
  <si>
    <t>(1.25 : 1.75]</t>
  </si>
  <si>
    <t>(1.75 : 2]</t>
  </si>
  <si>
    <t>(2 : 2.5]</t>
  </si>
  <si>
    <t>(2.5 : 3.25]</t>
  </si>
  <si>
    <t>&gt; 3.25</t>
  </si>
  <si>
    <t>RAW  2011  DATA</t>
  </si>
  <si>
    <t>Rounded EIU_Score</t>
  </si>
  <si>
    <t>Mapped Rounding</t>
  </si>
  <si>
    <t>Mapped Div 5</t>
  </si>
  <si>
    <t>AFTER   STANDARDISING THE VARIABLES</t>
  </si>
  <si>
    <t>AFTER   BUCKETING</t>
  </si>
  <si>
    <t>Quant_Score_Std</t>
  </si>
  <si>
    <t>Qual_Score_Std</t>
  </si>
  <si>
    <t>Quant_Score_RAW</t>
  </si>
  <si>
    <t>Qual_Score_RAW</t>
  </si>
  <si>
    <t xml:space="preserve">count </t>
  </si>
  <si>
    <t>Regressed_Final_Score</t>
  </si>
  <si>
    <t>Regressed_Final_RAW</t>
  </si>
  <si>
    <t>Rounded_Final_Score</t>
  </si>
  <si>
    <t>Regressed_RESTRICTED_Final Score</t>
  </si>
  <si>
    <t>Regressed_RESTRICTED_Final Score_RAW</t>
  </si>
  <si>
    <t xml:space="preserve">Rounded </t>
  </si>
  <si>
    <t>AFG</t>
  </si>
  <si>
    <t>Somers D (Unrounded)</t>
  </si>
  <si>
    <t>SomersD (Rounded)</t>
  </si>
  <si>
    <t>Mapped Rounded</t>
  </si>
  <si>
    <t>EIU SCORE vs Regressed_RESTRICTED_Final Score</t>
  </si>
  <si>
    <t>FJI</t>
  </si>
  <si>
    <t>country</t>
  </si>
  <si>
    <t>dcpi_2011</t>
  </si>
  <si>
    <t>dcpi_2009_2011</t>
  </si>
  <si>
    <t>dcpi_2007_2011</t>
  </si>
  <si>
    <t>rir_2011</t>
  </si>
  <si>
    <t>rir_vol_2010_2011</t>
  </si>
  <si>
    <t>xcs_2011</t>
  </si>
  <si>
    <t>xcm_2011</t>
  </si>
  <si>
    <t>growth_vol_2010_2011</t>
  </si>
  <si>
    <t>real_gdp_2011</t>
  </si>
  <si>
    <t>gdp_capita_2011</t>
  </si>
  <si>
    <t>currency_vol_2011</t>
  </si>
  <si>
    <t>atf_2011</t>
  </si>
  <si>
    <t>ic_2011</t>
  </si>
  <si>
    <t>liq_2011</t>
  </si>
  <si>
    <t>cab_2011</t>
  </si>
  <si>
    <t>cab_fdi_2011</t>
  </si>
  <si>
    <t>fdg_2011</t>
  </si>
  <si>
    <t>dsr_2011</t>
  </si>
  <si>
    <t>dt_2011</t>
  </si>
  <si>
    <t>reer_2011</t>
  </si>
  <si>
    <t>fi_2011</t>
  </si>
  <si>
    <t>cof_2011</t>
  </si>
  <si>
    <t>pr_2011</t>
  </si>
  <si>
    <t>hdi_2011</t>
  </si>
  <si>
    <t>va_2011</t>
  </si>
  <si>
    <t>rol_2011</t>
  </si>
  <si>
    <t>db_2011</t>
  </si>
  <si>
    <t>gci_2011</t>
  </si>
  <si>
    <t>or_2011</t>
  </si>
  <si>
    <t>lr_2011</t>
  </si>
  <si>
    <t>sr_2011</t>
  </si>
  <si>
    <t>dcpi_3yr_vol_2011</t>
  </si>
  <si>
    <t>dcpi_5yr_vol_2011</t>
  </si>
  <si>
    <t>nom_rir_2011</t>
  </si>
  <si>
    <t>nom_rir_vol_2011</t>
  </si>
  <si>
    <t>growth_vol_sh_2011</t>
  </si>
  <si>
    <t>ic_rc_2011</t>
  </si>
  <si>
    <t>liq_rc_2011</t>
  </si>
  <si>
    <t>rc_2011</t>
  </si>
  <si>
    <t>rir_rir_vol_2011</t>
  </si>
  <si>
    <t>nir_nir_vol_2011</t>
  </si>
  <si>
    <t>growth_vol_gdp_capita_2011</t>
  </si>
  <si>
    <t>avg_cof_2011</t>
  </si>
  <si>
    <t>currency_vol_adj_2011</t>
  </si>
  <si>
    <t>liq_fx_adj_2011</t>
  </si>
  <si>
    <t>ddi_2011</t>
  </si>
  <si>
    <t>currency_vol_quart_2011</t>
  </si>
  <si>
    <t>fdg_3year_2011</t>
  </si>
  <si>
    <t>fdg_5year_2011</t>
  </si>
  <si>
    <t>dsr_3year_2011</t>
  </si>
  <si>
    <t>dsr_5year_2011</t>
  </si>
  <si>
    <t>dt_5year_2011</t>
  </si>
  <si>
    <t>ic_rc_3year_2011</t>
  </si>
  <si>
    <t>ic_rc_5year_2011</t>
  </si>
  <si>
    <t>real_gdp_3year_2011</t>
  </si>
  <si>
    <t>real_gdp_5year_2011</t>
  </si>
  <si>
    <t>real_gdp_growth_1year_2011</t>
  </si>
  <si>
    <t>real_gdp_growth_2year_2011</t>
  </si>
  <si>
    <t>real_gdp_growth_3year_2011</t>
  </si>
  <si>
    <t>real_gdp_growth_5year_2011</t>
  </si>
  <si>
    <t>macro_2011</t>
  </si>
  <si>
    <t>cab_3year_2011</t>
  </si>
  <si>
    <t>cab_actual_2011</t>
  </si>
  <si>
    <t>cab_actual_3year_2011</t>
  </si>
  <si>
    <t>cab_change_2011</t>
  </si>
  <si>
    <t>cab_liq_rc_2011</t>
  </si>
  <si>
    <t>legal2011</t>
  </si>
  <si>
    <t>tax2011</t>
  </si>
  <si>
    <t>infra2011</t>
  </si>
  <si>
    <t>avgrol2011</t>
  </si>
  <si>
    <t>year</t>
  </si>
  <si>
    <t>ATG</t>
  </si>
  <si>
    <t>BHS</t>
  </si>
  <si>
    <t>BRB</t>
  </si>
  <si>
    <t>BMU</t>
  </si>
  <si>
    <t>CYM</t>
  </si>
  <si>
    <t>CUB</t>
  </si>
  <si>
    <t>GIB</t>
  </si>
  <si>
    <t>GGY</t>
  </si>
  <si>
    <t>IMN</t>
  </si>
  <si>
    <t>JEY</t>
  </si>
  <si>
    <t>PRK</t>
  </si>
  <si>
    <t>LIE</t>
  </si>
  <si>
    <t>LUX</t>
  </si>
  <si>
    <t>MCO</t>
  </si>
  <si>
    <t>ANT</t>
  </si>
  <si>
    <t>PSE</t>
  </si>
  <si>
    <t>PRI</t>
  </si>
  <si>
    <t>REU</t>
  </si>
  <si>
    <t>VGB</t>
  </si>
  <si>
    <t>VIR</t>
  </si>
  <si>
    <t>ZWE</t>
  </si>
  <si>
    <t>LOW</t>
  </si>
  <si>
    <t>HIGH</t>
  </si>
  <si>
    <t>Quantitative Score</t>
  </si>
  <si>
    <t>Qualititative Score</t>
  </si>
  <si>
    <t>External EIU Equivalent</t>
  </si>
  <si>
    <t>Bucket</t>
  </si>
  <si>
    <t>Low mapping</t>
  </si>
  <si>
    <t>Bus Risk</t>
  </si>
  <si>
    <t>Very Low Risk</t>
  </si>
  <si>
    <t>Low Risk</t>
  </si>
  <si>
    <t>Moderate Risk</t>
  </si>
  <si>
    <t>High Risk</t>
  </si>
  <si>
    <t>Very High Risk</t>
  </si>
  <si>
    <t>GDP_CAPITA</t>
  </si>
  <si>
    <t>cab_fdi</t>
  </si>
  <si>
    <t>gdp_capita</t>
  </si>
  <si>
    <t>dt</t>
  </si>
  <si>
    <t>fdg_3yr</t>
  </si>
  <si>
    <t>db</t>
  </si>
  <si>
    <t>GDP per Capita</t>
  </si>
  <si>
    <t>Finance</t>
  </si>
  <si>
    <t>Debt Trend</t>
  </si>
  <si>
    <t>Foreign Debt to GDP 3 year average</t>
  </si>
  <si>
    <t>Average Cost of Funds</t>
  </si>
  <si>
    <t>Voice &amp; Accountability</t>
  </si>
  <si>
    <t>yhat_Quant</t>
  </si>
  <si>
    <t>yhat_qual_ridge</t>
  </si>
  <si>
    <t>ADJUSTMENT FACTORS</t>
  </si>
  <si>
    <t>Inflation</t>
  </si>
  <si>
    <t>Inflation 5 year volatility</t>
  </si>
  <si>
    <t>Raw</t>
  </si>
  <si>
    <t>N</t>
  </si>
  <si>
    <t>Concentration to adverse export market</t>
  </si>
  <si>
    <t>Sustainable and provides stability</t>
  </si>
  <si>
    <t>Unsustainable peg or encumbers monetary policy</t>
  </si>
  <si>
    <t>Attributes</t>
  </si>
  <si>
    <t xml:space="preserve"> Category Notching</t>
  </si>
  <si>
    <t>High probability</t>
  </si>
  <si>
    <t>Moderate probability</t>
  </si>
  <si>
    <t>Notching</t>
  </si>
  <si>
    <t>Response</t>
  </si>
  <si>
    <t>Exposure to an adverse export market (may either be one country or a grouping of countries) poses a significant concentration risk;</t>
  </si>
  <si>
    <t>Not applicable</t>
  </si>
  <si>
    <t>Low debt service</t>
  </si>
  <si>
    <t>high debt service</t>
  </si>
  <si>
    <t>Growth Volatility</t>
  </si>
  <si>
    <t>db___rol_segmentation</t>
  </si>
  <si>
    <t>EXTRA CHARACTERISTICS THAT ARE REQUIRED FOR THE ADJUSMENT FACTORS</t>
  </si>
  <si>
    <t>DCPI_5yr_Diff</t>
  </si>
  <si>
    <t>EIU_Score</t>
  </si>
  <si>
    <t>SCORE CALCULATIONS</t>
  </si>
  <si>
    <t xml:space="preserve">EIU SCORE vs Regressed Final Score </t>
  </si>
  <si>
    <t>DELETED BECAUSE OF EIU SCORE</t>
  </si>
  <si>
    <t>nom_rir</t>
  </si>
  <si>
    <t>Nominal Interest Rate</t>
  </si>
  <si>
    <t>Current Account Balance + FDI</t>
  </si>
  <si>
    <t>dsr</t>
  </si>
  <si>
    <t>dcpi_5</t>
  </si>
  <si>
    <t>macro</t>
  </si>
  <si>
    <t>dsr_5year</t>
  </si>
  <si>
    <t>eiu2012</t>
  </si>
  <si>
    <t>dcpi_5_Adj</t>
  </si>
  <si>
    <t>Nom_Rir</t>
  </si>
  <si>
    <t>DSR</t>
  </si>
  <si>
    <t>_STAT_</t>
  </si>
  <si>
    <t>Nom_RIR</t>
  </si>
  <si>
    <t>GROWTH_VOL</t>
  </si>
  <si>
    <t>FDG_3year</t>
  </si>
  <si>
    <t>MIN</t>
  </si>
  <si>
    <t>MAX</t>
  </si>
  <si>
    <t>MEAN</t>
  </si>
  <si>
    <t>STD</t>
  </si>
  <si>
    <t>EIU Fitted Raw</t>
  </si>
  <si>
    <t>fdg_3year</t>
  </si>
  <si>
    <t>DELETED BECAUSE OF MISSINGS</t>
  </si>
  <si>
    <t>Weight</t>
  </si>
  <si>
    <t>dcpi_5yr_Diff</t>
  </si>
  <si>
    <t>RAW Min</t>
  </si>
  <si>
    <t>Raw Fitted Value</t>
  </si>
  <si>
    <t xml:space="preserve"> Raw Value</t>
  </si>
  <si>
    <t>Base Model High</t>
  </si>
  <si>
    <t>Base Model Low</t>
  </si>
  <si>
    <t>Inflation = Consumer prices (% change pa; av)</t>
  </si>
  <si>
    <t>2011 Rating</t>
  </si>
  <si>
    <t>Nominal Interest Rate 2011</t>
  </si>
  <si>
    <t>NIR = Lending Interest Rate</t>
  </si>
  <si>
    <t>Macroeconomic 2011</t>
  </si>
  <si>
    <t>Macro Trend = Qual factor that looks at GDP growth, policy stability and continuity, vulnerability to exogenous shocks etc.</t>
  </si>
  <si>
    <t>ATF = This is a qualitative factor that is scored subjectively.</t>
  </si>
  <si>
    <t>Access to Finance</t>
  </si>
  <si>
    <t>EIU data source variable</t>
  </si>
  <si>
    <t>Debt Service Ratio = Debt Service Due: Total external debt service due as a percentage of exports of goods, non-factor services, income and workers remittances.</t>
  </si>
  <si>
    <t>Access to Finance 2011</t>
  </si>
  <si>
    <t>Political Risk 2011</t>
  </si>
  <si>
    <t>PR = This is a qualitative factor that is scored subjectively</t>
  </si>
  <si>
    <t>Rule Of Law 2011</t>
  </si>
  <si>
    <t>Doing Business 2011</t>
  </si>
  <si>
    <t>DB = This is a World Bank Qualitative factor</t>
  </si>
  <si>
    <t>Security Risk 2011</t>
  </si>
  <si>
    <t>SR = This is a Global Insights qualitative factor</t>
  </si>
  <si>
    <t>ROL = This is a World Goverenance Qualitative factor</t>
  </si>
  <si>
    <t>Voice &amp; Acc 2011</t>
  </si>
  <si>
    <t>VA = This is a World Goverenance Qualitative factor</t>
  </si>
  <si>
    <t>GDP 2011</t>
  </si>
  <si>
    <t>GDP = GDP per head (US$)</t>
  </si>
  <si>
    <t>5 year Inflation 2011 = Average (Inflation2007, 2008, 2009, 2010, 2011)</t>
  </si>
  <si>
    <t>Debt Service Ratio 2011 = Average (Debt Service Due 2007, 2008, 2009, 2010, 2011)</t>
  </si>
  <si>
    <t>Growth Volatility 2011</t>
  </si>
  <si>
    <t>Growth Vol = STDEV (Real GDP % change pa 2007, 2008, 2009. 2010, 2011)</t>
  </si>
  <si>
    <t>Debt Service Ratio 1 year</t>
  </si>
  <si>
    <t>Debt Service Ratio 2011</t>
  </si>
  <si>
    <t>Doing Business ROL Segmentation</t>
  </si>
  <si>
    <t>Doing Business 2011 segmented by +ve / -ve ROL</t>
  </si>
  <si>
    <t xml:space="preserve">DB = This is a World Bank Qualitative factor segmented by +ve / -ve ROL. </t>
  </si>
  <si>
    <t>Debt Trend 3 year average</t>
  </si>
  <si>
    <t>DT 2011  = ((Foreign Debt to GDP 2011 - Foreign Debt to GDP 2009)/Foreign Debt 2009)*100
Foreign Debt to GDP 2011 = Total Foreign Debt 2011 / Nominal GDP (US$) 2011</t>
  </si>
  <si>
    <t>Foreign Debt to GDP 2011 = Average (FDG 2009, 2010, 2011)
FDG 2011 = Total Foreign Debt 2011 / nominal GDP (US$) 2011</t>
  </si>
  <si>
    <t>Total Foreiegn Debt = Total external debt stock, comprising public and publicly guaranteed long-term debt, private non-guaranteed debt, use of IMF credit and short-term debt, at end-period.
Nominal GDP = Gross domestic product (GDP) at current market prices in US$.</t>
  </si>
  <si>
    <t>COF = Money market interest rate (%)</t>
  </si>
  <si>
    <t>Average COF 2011 = COF 2011 / (Average COF for the entire list of countries for 2011 in the sample)</t>
  </si>
  <si>
    <t>CAB_FDI 2011= (Current Account Balance (US$) 2011 + Net direct investment flows (US$) 2011)/ Nominal GDP (US$) 2011</t>
  </si>
  <si>
    <t>CAB = Trade balance, plus net services, plus net income, plus net current transfers.
Net Direct Investment flow = Net flow of direct investment capital.
Nominal GDP (US$) = Gross domestic product (GDP) at current market prices in US$.</t>
  </si>
  <si>
    <t>Export Concentration by Market</t>
  </si>
  <si>
    <t>Export Concentration by Sector</t>
  </si>
  <si>
    <t>cof</t>
  </si>
  <si>
    <t>Cost of Funds</t>
  </si>
  <si>
    <t>COF</t>
  </si>
  <si>
    <t>Std Fitted Value</t>
  </si>
  <si>
    <t>yhat_quant with Restriction</t>
  </si>
  <si>
    <t>yhat_qualitative with Restriction</t>
  </si>
  <si>
    <t>XCS</t>
  </si>
  <si>
    <t>XCM</t>
  </si>
  <si>
    <t>•</t>
  </si>
  <si>
    <t>Country Model</t>
  </si>
  <si>
    <t>Country Segments</t>
  </si>
  <si>
    <t>High Segment Country Model</t>
  </si>
  <si>
    <t>Low Segment Country Model</t>
  </si>
  <si>
    <t>No Data Model</t>
  </si>
  <si>
    <t>Raw Value</t>
  </si>
  <si>
    <t>yhat_qual</t>
  </si>
  <si>
    <t>&lt;= -0.464919752</t>
  </si>
  <si>
    <t>-0.464712656 - -0.155208148</t>
  </si>
  <si>
    <t>-0.152170744 - -0.038233599</t>
  </si>
  <si>
    <t>-0.036956509 - 0.1430441612</t>
  </si>
  <si>
    <t>0.1440451237 - 0.4727404992</t>
  </si>
  <si>
    <t>0.4863742988 - 7.2558836873</t>
  </si>
  <si>
    <t>Home</t>
  </si>
  <si>
    <t>Intercept Quant</t>
  </si>
  <si>
    <t>Intercept Qual</t>
  </si>
  <si>
    <t>DB (NEGATIVE ROL)</t>
  </si>
  <si>
    <t>DB
(POSITIVE ROL)</t>
  </si>
  <si>
    <t>STD  2011  DATA</t>
  </si>
  <si>
    <t>yhat_QUANT</t>
  </si>
  <si>
    <t>eiu_score_std</t>
  </si>
  <si>
    <t>yhat_Full1</t>
  </si>
  <si>
    <t>OVERALL RATING</t>
  </si>
  <si>
    <t>Peer average Inflation 5 year volatility</t>
  </si>
  <si>
    <t>No Data</t>
  </si>
  <si>
    <t>SOUTH SUDAN</t>
  </si>
  <si>
    <t>GDP</t>
  </si>
  <si>
    <t>Export Market</t>
  </si>
  <si>
    <t>CMA</t>
  </si>
  <si>
    <t>Debt Service</t>
  </si>
  <si>
    <t>Raw Fitted - Before</t>
  </si>
  <si>
    <t>Raw Fitted - After</t>
  </si>
  <si>
    <t>Fitted After AutoAdjusted Factors</t>
  </si>
  <si>
    <t>Fitted After Notching</t>
  </si>
  <si>
    <t>Fitted Before Adjustment</t>
  </si>
  <si>
    <t>Peer average Debt Trend Worst Bucket</t>
  </si>
  <si>
    <t>Peer Average</t>
  </si>
  <si>
    <t>Peer Avg</t>
  </si>
  <si>
    <t>IS the inflation great than 10.5%?</t>
  </si>
  <si>
    <t>EIU</t>
  </si>
  <si>
    <t>growth_vol</t>
  </si>
  <si>
    <t>nom_rir_vol</t>
  </si>
  <si>
    <t>Growth Vol</t>
  </si>
  <si>
    <t>Growth_Vol</t>
  </si>
  <si>
    <t>Nominal Interest Rate Volatility</t>
  </si>
  <si>
    <t>Nom_RIR_Vol</t>
  </si>
  <si>
    <t>&lt;= -0.78273543</t>
  </si>
  <si>
    <t>-0.7772053 - -0.50145293</t>
  </si>
  <si>
    <t>-0.50064322 - -0.120747003</t>
  </si>
  <si>
    <t>-0.117069982 - 0.3661562648</t>
  </si>
  <si>
    <t>0.366869606 - 1.0528118246</t>
  </si>
  <si>
    <t>1.0883066004 - 5.7255492292</t>
  </si>
  <si>
    <t>Nom_RIR_VOL</t>
  </si>
  <si>
    <t>&lt;= -0.871009179</t>
  </si>
  <si>
    <t>-0.863895359 - -0.538874726</t>
  </si>
  <si>
    <t>-0.538406151 - -0.169509863</t>
  </si>
  <si>
    <t>-0.16431294 - 0.1555959654</t>
  </si>
  <si>
    <t>0.1615596467 - 0.8522817384</t>
  </si>
  <si>
    <t>0.8645072851 - 2.4303144171</t>
  </si>
  <si>
    <t>&lt;= -0.85376882</t>
  </si>
  <si>
    <t>-0.853263868 - -0.606152971</t>
  </si>
  <si>
    <t>-0.603943806 - -0.340674445</t>
  </si>
  <si>
    <t>-0.331711546 - 0.0586794874</t>
  </si>
  <si>
    <t>0.0599418674 - 0.6271923474</t>
  </si>
  <si>
    <t>0.6689140084 - 3.8195621624</t>
  </si>
  <si>
    <t>Countries</t>
  </si>
  <si>
    <t>OR</t>
  </si>
  <si>
    <t>Help Page</t>
  </si>
  <si>
    <t>Welcome to the Country Model
The help notes are arranged by Tab. Either select a tab from the drop down below or scroll through the notes using the next/previous buttons.</t>
  </si>
  <si>
    <t>High Segment</t>
  </si>
  <si>
    <t>Low Segment</t>
  </si>
  <si>
    <t>This is a dashboard for quick navigation through the pages in this spreadsheet.
----------------------------------------------------------------------
Simply click on the country you wish to rate or the segment that you wish to visit.</t>
  </si>
  <si>
    <t>The High Segment allows the user to select high segment countries that they would like to rate.
----------------------------------------------------------------------
In the drop down menu choose/select a country.
The Base Model section is automatically updated with source information that produces a base model rating for a given country.
If you are happy with the base model score select Yes if not and the use would like to adjsut the score select No. Yes will direct the user to the final overall rating, No will direct the user to the adjustment section.
Adjustment Section: Answer the category questions and select approporiate answers from the drop down lists. The user is urged to answer all questions and to select "Not Applicable" if they do not wish to answer a specific question.</t>
  </si>
  <si>
    <t>The Low Segment allows the user to select low segment countries that they would like to rate.
----------------------------------------------------------------------
In the drop down menu choose/select a country.
The Base Model section is automatically updated with source information that produces a base model rating for a given country.
If you are happy with the base model score select Yes if not and the use would like to adjsut the score select No. Yes will direct the user to the final overall rating, No will direct the user to the adjustment section.
Adjustment Section: Answer the category questions and select approporiate answers from the drop down lists. The user is urged to answer all questions and to select "Not Applicable" if they do not wish to answer a specific question.</t>
  </si>
  <si>
    <t>No Data Segment</t>
  </si>
  <si>
    <t>The No Data Segment allows the user to select no data segment countries that they would like to rate using external agency ratings.
----------------------------------------------------------------------
In the drop down menu choose/select a country.
Select an appropriate agency to use and the rating will automatically be updated with rating source information for the given country from the selected agency.</t>
  </si>
  <si>
    <t>NO DATA</t>
  </si>
  <si>
    <t>EIU Rating</t>
  </si>
  <si>
    <t>Score</t>
  </si>
  <si>
    <t>Agency</t>
  </si>
  <si>
    <t>Row Num</t>
  </si>
  <si>
    <t>Quant Score</t>
  </si>
  <si>
    <t>Qual Score</t>
  </si>
  <si>
    <t>Fitted Score</t>
  </si>
  <si>
    <t>Unstandardised EIU</t>
  </si>
  <si>
    <t>Unstandardised Fitted</t>
  </si>
  <si>
    <t>Unstandardised Quant</t>
  </si>
  <si>
    <t>Unstandardised Qual</t>
  </si>
  <si>
    <t>ALB2011</t>
  </si>
  <si>
    <t>ARE2011</t>
  </si>
  <si>
    <t>ARG2011</t>
  </si>
  <si>
    <t>ARM2011</t>
  </si>
  <si>
    <t>AUS2011</t>
  </si>
  <si>
    <t>AUT2011</t>
  </si>
  <si>
    <t>AZE2011</t>
  </si>
  <si>
    <t>BEL2011</t>
  </si>
  <si>
    <t>BGR2011</t>
  </si>
  <si>
    <t>BHR2011</t>
  </si>
  <si>
    <t>BIH2011</t>
  </si>
  <si>
    <t>BLR2011</t>
  </si>
  <si>
    <t>BLZ2011</t>
  </si>
  <si>
    <t>BRA2011</t>
  </si>
  <si>
    <t>CAN2011</t>
  </si>
  <si>
    <t>CHE2011</t>
  </si>
  <si>
    <t>CHL2011</t>
  </si>
  <si>
    <t>COL2011</t>
  </si>
  <si>
    <t>CRI2011</t>
  </si>
  <si>
    <t>CYP2011</t>
  </si>
  <si>
    <t>CZE2011</t>
  </si>
  <si>
    <t>DEU2011</t>
  </si>
  <si>
    <t>DNK2011</t>
  </si>
  <si>
    <t>ECU2011</t>
  </si>
  <si>
    <t>ESP2011</t>
  </si>
  <si>
    <t>EST2011</t>
  </si>
  <si>
    <t>FIN2011</t>
  </si>
  <si>
    <t>FRA2011</t>
  </si>
  <si>
    <t>GBR2011</t>
  </si>
  <si>
    <t>GEO2011</t>
  </si>
  <si>
    <t>GRC2011</t>
  </si>
  <si>
    <t>HKG2011</t>
  </si>
  <si>
    <t>HRV2011</t>
  </si>
  <si>
    <t>HUN2011</t>
  </si>
  <si>
    <t>IRL2011</t>
  </si>
  <si>
    <t>IRN2011</t>
  </si>
  <si>
    <t>ISL2011</t>
  </si>
  <si>
    <t>ISR2011</t>
  </si>
  <si>
    <t>ITA2011</t>
  </si>
  <si>
    <t>JAM2011</t>
  </si>
  <si>
    <t>JPN2011</t>
  </si>
  <si>
    <t>KAZ2011</t>
  </si>
  <si>
    <t>KOR2011</t>
  </si>
  <si>
    <t>KWT2011</t>
  </si>
  <si>
    <t>LBN2011</t>
  </si>
  <si>
    <t>LBY2011</t>
  </si>
  <si>
    <t>LTU2011</t>
  </si>
  <si>
    <t>LVA2011</t>
  </si>
  <si>
    <t>MAC2011</t>
  </si>
  <si>
    <t>MEX2011</t>
  </si>
  <si>
    <t>MKD2011</t>
  </si>
  <si>
    <t>MLT2011</t>
  </si>
  <si>
    <t>MUS2011</t>
  </si>
  <si>
    <t>MYS2011</t>
  </si>
  <si>
    <t>NLD2011</t>
  </si>
  <si>
    <t>NOR2011</t>
  </si>
  <si>
    <t>NZL2011</t>
  </si>
  <si>
    <t>OMN2011</t>
  </si>
  <si>
    <t>PAN2011</t>
  </si>
  <si>
    <t>PER2011</t>
  </si>
  <si>
    <t>POL2011</t>
  </si>
  <si>
    <t>PRT2011</t>
  </si>
  <si>
    <t>QAT2011</t>
  </si>
  <si>
    <t>ROU2011</t>
  </si>
  <si>
    <t>RUS2011</t>
  </si>
  <si>
    <t>SAU2011</t>
  </si>
  <si>
    <t>SGP2011</t>
  </si>
  <si>
    <t>SRB2011</t>
  </si>
  <si>
    <t>SVK2011</t>
  </si>
  <si>
    <t>SVN2011</t>
  </si>
  <si>
    <t>SWE2011</t>
  </si>
  <si>
    <t>SYC2011</t>
  </si>
  <si>
    <t>TTO2011</t>
  </si>
  <si>
    <t>TUN2011</t>
  </si>
  <si>
    <t>TUR2011</t>
  </si>
  <si>
    <t>TWN2011</t>
  </si>
  <si>
    <t>UKR2011</t>
  </si>
  <si>
    <t>URY2011</t>
  </si>
  <si>
    <t>USA2011</t>
  </si>
  <si>
    <t>VEN2011</t>
  </si>
  <si>
    <t>Intercept Final (Restricted)</t>
  </si>
  <si>
    <t>Intercept Quant/Qual (Unrestricted)</t>
  </si>
  <si>
    <t>AGO2011</t>
  </si>
  <si>
    <t>BFA2011</t>
  </si>
  <si>
    <t>BGD2011</t>
  </si>
  <si>
    <t>BOL2011</t>
  </si>
  <si>
    <t>BWA2011</t>
  </si>
  <si>
    <t>CAF2011</t>
  </si>
  <si>
    <t>CHN2011</t>
  </si>
  <si>
    <t>CIV2011</t>
  </si>
  <si>
    <t>CMR2011</t>
  </si>
  <si>
    <t>COD2011</t>
  </si>
  <si>
    <t>COG2011</t>
  </si>
  <si>
    <t>DOM2011</t>
  </si>
  <si>
    <t>DZA2011</t>
  </si>
  <si>
    <t>EGY2011</t>
  </si>
  <si>
    <t>ETH2011</t>
  </si>
  <si>
    <t>GAB2011</t>
  </si>
  <si>
    <t>GHA2011</t>
  </si>
  <si>
    <t>GTM2011</t>
  </si>
  <si>
    <t>HND2011</t>
  </si>
  <si>
    <t>IDN2011</t>
  </si>
  <si>
    <t>IND2011</t>
  </si>
  <si>
    <t>IRQ2011</t>
  </si>
  <si>
    <t>JOR2011</t>
  </si>
  <si>
    <t>KEN2011</t>
  </si>
  <si>
    <t>KGZ2011</t>
  </si>
  <si>
    <t>KHM2011</t>
  </si>
  <si>
    <t>LKA2011</t>
  </si>
  <si>
    <t>LSO2011</t>
  </si>
  <si>
    <t>MAR2011</t>
  </si>
  <si>
    <t>MDG2011</t>
  </si>
  <si>
    <t>MLI2011</t>
  </si>
  <si>
    <t>MNG2011</t>
  </si>
  <si>
    <t>MOZ2011</t>
  </si>
  <si>
    <t>MWI2011</t>
  </si>
  <si>
    <t>NAM2011</t>
  </si>
  <si>
    <t>NGA2011</t>
  </si>
  <si>
    <t>NIC2011</t>
  </si>
  <si>
    <t>PAK2011</t>
  </si>
  <si>
    <t>PHL2011</t>
  </si>
  <si>
    <t>PNG2011</t>
  </si>
  <si>
    <t>RWA2011</t>
  </si>
  <si>
    <t>SDN2011</t>
  </si>
  <si>
    <t>SEN2011</t>
  </si>
  <si>
    <t>SLE2011</t>
  </si>
  <si>
    <t>SLV2011</t>
  </si>
  <si>
    <t>SWZ2011</t>
  </si>
  <si>
    <t>TGO2011</t>
  </si>
  <si>
    <t>THA2011</t>
  </si>
  <si>
    <t>TJK2011</t>
  </si>
  <si>
    <t>TZA2011</t>
  </si>
  <si>
    <t>UGA2011</t>
  </si>
  <si>
    <t>UZB2011</t>
  </si>
  <si>
    <t>VNM2011</t>
  </si>
  <si>
    <t>YEM2011</t>
  </si>
  <si>
    <t>ZAF2011</t>
  </si>
  <si>
    <t>ZMB2011</t>
  </si>
  <si>
    <t>Qual_Ridge</t>
  </si>
  <si>
    <t>Intercept Qual_Ridge</t>
  </si>
  <si>
    <t>EIU_Raw</t>
  </si>
  <si>
    <t>Select Country and then the applicable Segment</t>
  </si>
  <si>
    <t>Select Segment directly</t>
  </si>
  <si>
    <t>Y_hat BEFORE</t>
  </si>
  <si>
    <t>Y_Hat AFTER</t>
  </si>
  <si>
    <t>Y_Hat (AFTER)</t>
  </si>
  <si>
    <t>Overall Country Score without Restriction</t>
  </si>
  <si>
    <t>Overall Country Score with Restriction</t>
  </si>
  <si>
    <t>Full without Restriction</t>
  </si>
  <si>
    <t>Full with Restriction</t>
  </si>
  <si>
    <t>Lookuip Raw</t>
  </si>
  <si>
    <t>Lookup STD</t>
  </si>
  <si>
    <t>Lookup Raw</t>
  </si>
  <si>
    <t>Default</t>
  </si>
  <si>
    <t>No Dependent Variable</t>
  </si>
  <si>
    <t>Comment</t>
  </si>
  <si>
    <t>Would you like to view the Overall Rating or Adjust the Rating?</t>
  </si>
  <si>
    <t>Adjust</t>
  </si>
  <si>
    <t>yhat_qual_Ridge2</t>
  </si>
  <si>
    <t>Country Rating (CR)</t>
  </si>
  <si>
    <t>Risk Bucket</t>
  </si>
  <si>
    <t>High Debt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</si>
</sst>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_ * #,##0.00_ ;_ * \-#,##0.00_ ;_ * &quot;-&quot;??_ ;_ @_ "/>
    <numFmt numFmtId="166" formatCode="_([$€]* #,##0.00_);_([$€]* \(#,##0.00\);_([$€]* &quot;-&quot;??_);_(@_)"/>
    <numFmt numFmtId="167" formatCode="0.0000"/>
    <numFmt numFmtId="168" formatCode="0.00000"/>
    <numFmt numFmtId="169" formatCode="0.000"/>
    <numFmt numFmtId="170" formatCode="_(* #,##0_);_(* \(#,##0\);_(* &quot;-&quot;??_);_(@_)"/>
    <numFmt numFmtId="171" formatCode="0.000%"/>
    <numFmt numFmtId="172" formatCode="0.000000"/>
  </numFmts>
  <fonts count="51" x14ac:knownFonts="1">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8"/>
      <name val="Arial"/>
      <family val="2"/>
    </font>
    <font>
      <sz val="10"/>
      <name val="Arial"/>
      <family val="2"/>
    </font>
    <font>
      <b/>
      <sz val="10"/>
      <color theme="1"/>
      <name val="Tahoma"/>
      <family val="2"/>
    </font>
    <font>
      <sz val="10"/>
      <color theme="1"/>
      <name val="Tahoma"/>
      <family val="2"/>
    </font>
    <font>
      <sz val="10"/>
      <color theme="1"/>
      <name val="Arial"/>
      <family val="2"/>
    </font>
    <font>
      <sz val="9"/>
      <name val="Arial"/>
      <family val="2"/>
    </font>
    <font>
      <sz val="10"/>
      <color indexed="8"/>
      <name val="Arial"/>
      <family val="2"/>
    </font>
    <font>
      <b/>
      <sz val="12"/>
      <color indexed="8"/>
      <name val="Arial"/>
      <family val="2"/>
    </font>
    <font>
      <b/>
      <u/>
      <sz val="11"/>
      <color theme="0"/>
      <name val="Calibri"/>
      <family val="2"/>
      <scheme val="minor"/>
    </font>
    <font>
      <sz val="11"/>
      <color theme="0"/>
      <name val="Calibri"/>
      <family val="2"/>
      <scheme val="minor"/>
    </font>
    <font>
      <b/>
      <sz val="11"/>
      <color rgb="FF000000"/>
      <name val="Calibri"/>
      <family val="2"/>
      <scheme val="minor"/>
    </font>
    <font>
      <sz val="11"/>
      <name val="Calibri"/>
      <family val="2"/>
      <scheme val="minor"/>
    </font>
    <font>
      <b/>
      <u/>
      <sz val="16"/>
      <color theme="1"/>
      <name val="Calibri"/>
      <family val="2"/>
      <scheme val="minor"/>
    </font>
    <font>
      <sz val="10"/>
      <color theme="1"/>
      <name val="Calibri"/>
      <family val="2"/>
      <scheme val="minor"/>
    </font>
    <font>
      <b/>
      <u/>
      <sz val="11"/>
      <color theme="1"/>
      <name val="Calibri"/>
      <family val="2"/>
      <scheme val="minor"/>
    </font>
    <font>
      <sz val="10"/>
      <color rgb="FF000000"/>
      <name val="Arial"/>
      <family val="2"/>
    </font>
    <font>
      <b/>
      <u/>
      <sz val="11"/>
      <name val="Calibri"/>
      <family val="2"/>
      <scheme val="minor"/>
    </font>
    <font>
      <b/>
      <u/>
      <sz val="10"/>
      <color theme="1"/>
      <name val="Calibri"/>
      <family val="2"/>
      <scheme val="minor"/>
    </font>
    <font>
      <sz val="10"/>
      <name val="Calibri"/>
      <family val="2"/>
      <scheme val="minor"/>
    </font>
    <font>
      <b/>
      <sz val="16"/>
      <color theme="1"/>
      <name val="Calibri"/>
      <family val="2"/>
      <scheme val="minor"/>
    </font>
    <font>
      <b/>
      <sz val="10"/>
      <name val="Calibri"/>
      <family val="2"/>
      <scheme val="minor"/>
    </font>
    <font>
      <sz val="8"/>
      <color indexed="81"/>
      <name val="Tahoma"/>
      <family val="2"/>
    </font>
    <font>
      <sz val="10"/>
      <name val="MS Sans Serif"/>
      <family val="2"/>
    </font>
    <font>
      <b/>
      <sz val="10"/>
      <color theme="1"/>
      <name val="Calibri"/>
      <family val="2"/>
      <scheme val="minor"/>
    </font>
    <font>
      <b/>
      <sz val="36"/>
      <color theme="1"/>
      <name val="Calibri"/>
      <family val="2"/>
      <scheme val="minor"/>
    </font>
    <font>
      <b/>
      <sz val="10"/>
      <color theme="1"/>
      <name val="Arial"/>
      <family val="2"/>
    </font>
    <font>
      <b/>
      <u/>
      <sz val="26"/>
      <color theme="1"/>
      <name val="Calibri"/>
      <family val="2"/>
      <scheme val="minor"/>
    </font>
    <font>
      <sz val="6"/>
      <color indexed="8"/>
      <name val="Arial"/>
      <family val="2"/>
    </font>
    <font>
      <b/>
      <sz val="11"/>
      <color theme="0"/>
      <name val="Calibri"/>
      <family val="2"/>
      <scheme val="minor"/>
    </font>
    <font>
      <sz val="11"/>
      <color rgb="FF000000"/>
      <name val="Calibri"/>
      <family val="2"/>
      <scheme val="minor"/>
    </font>
    <font>
      <sz val="10"/>
      <color theme="4"/>
      <name val="Arial"/>
      <family val="2"/>
    </font>
    <font>
      <b/>
      <sz val="12"/>
      <color theme="4"/>
      <name val="Franklin Gothic Medium"/>
      <family val="2"/>
    </font>
    <font>
      <u/>
      <sz val="10"/>
      <color theme="10"/>
      <name val="Arial"/>
      <family val="2"/>
    </font>
    <font>
      <sz val="12"/>
      <name val="Times New Roman"/>
      <family val="1"/>
    </font>
    <font>
      <b/>
      <sz val="16"/>
      <color indexed="23"/>
      <name val="Arial"/>
      <family val="2"/>
    </font>
    <font>
      <sz val="16"/>
      <color theme="1"/>
      <name val="Calibri"/>
      <family val="2"/>
      <scheme val="minor"/>
    </font>
    <font>
      <sz val="36"/>
      <color theme="1"/>
      <name val="Calibri"/>
      <family val="2"/>
      <scheme val="minor"/>
    </font>
    <font>
      <b/>
      <sz val="36"/>
      <color theme="4"/>
      <name val="Arial"/>
      <family val="2"/>
    </font>
    <font>
      <b/>
      <sz val="16"/>
      <color theme="1"/>
      <name val="Arial"/>
      <family val="2"/>
    </font>
    <font>
      <b/>
      <sz val="26"/>
      <color theme="0" tint="-0.499984740745262"/>
      <name val="Arial"/>
      <family val="2"/>
    </font>
    <font>
      <b/>
      <sz val="20"/>
      <color theme="1"/>
      <name val="Calibri"/>
      <family val="2"/>
      <scheme val="minor"/>
    </font>
    <font>
      <sz val="10"/>
      <color rgb="FF000000"/>
      <name val="Calibri"/>
      <family val="2"/>
    </font>
    <font>
      <b/>
      <sz val="11"/>
      <name val="Calibri"/>
      <family val="2"/>
      <scheme val="minor"/>
    </font>
    <font>
      <u/>
      <sz val="11"/>
      <color theme="10"/>
      <name val="Calibri"/>
      <family val="2"/>
    </font>
    <font>
      <sz val="12"/>
      <color theme="1"/>
      <name val="Calibri"/>
      <family val="2"/>
      <scheme val="minor"/>
    </font>
    <font>
      <b/>
      <u/>
      <sz val="12"/>
      <color theme="1"/>
      <name val="Calibri"/>
      <family val="2"/>
      <scheme val="minor"/>
    </font>
    <font>
      <u/>
      <sz val="10"/>
      <color theme="4"/>
      <name val="Arial"/>
      <family val="2"/>
    </font>
  </fonts>
  <fills count="44">
    <fill>
      <patternFill patternType="none"/>
    </fill>
    <fill>
      <patternFill patternType="gray125"/>
    </fill>
    <fill>
      <patternFill patternType="solid">
        <fgColor rgb="FFFFFF00"/>
        <bgColor indexed="64"/>
      </patternFill>
    </fill>
    <fill>
      <patternFill patternType="solid">
        <fgColor theme="4" tint="0.59996337778862885"/>
        <bgColor indexed="64"/>
      </patternFill>
    </fill>
    <fill>
      <patternFill patternType="solid">
        <fgColor indexed="44"/>
        <bgColor indexed="64"/>
      </patternFill>
    </fill>
    <fill>
      <patternFill patternType="solid">
        <fgColor rgb="FF0070C0"/>
        <bgColor indexed="64"/>
      </patternFill>
    </fill>
    <fill>
      <patternFill patternType="solid">
        <fgColor rgb="FFFFC000"/>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9"/>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rgb="FF92D050"/>
        <bgColor indexed="64"/>
      </patternFill>
    </fill>
    <fill>
      <patternFill patternType="solid">
        <fgColor theme="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8DB3E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FFCC"/>
      </patternFill>
    </fill>
    <fill>
      <patternFill patternType="solid">
        <fgColor theme="4" tint="0.79998168889431442"/>
        <bgColor indexed="64"/>
      </patternFill>
    </fill>
    <fill>
      <patternFill patternType="solid">
        <fgColor rgb="FFFFFF99"/>
        <bgColor indexed="64"/>
      </patternFill>
    </fill>
    <fill>
      <patternFill patternType="solid">
        <fgColor theme="0" tint="-4.9989318521683403E-2"/>
        <bgColor indexed="64"/>
      </patternFill>
    </fill>
    <fill>
      <gradientFill degree="90">
        <stop position="0">
          <color theme="0"/>
        </stop>
        <stop position="1">
          <color theme="0" tint="-0.49803155613879818"/>
        </stop>
      </gradientFill>
    </fill>
    <fill>
      <gradientFill type="path" left="0.5" right="0.5" top="0.5" bottom="0.5">
        <stop position="0">
          <color theme="0"/>
        </stop>
        <stop position="1">
          <color theme="2" tint="-0.25098422193060094"/>
        </stop>
      </gradientFill>
    </fill>
    <fill>
      <gradientFill degree="90">
        <stop position="0">
          <color theme="5" tint="0.80001220740379042"/>
        </stop>
        <stop position="1">
          <color theme="5" tint="-0.25098422193060094"/>
        </stop>
      </gradientFill>
    </fill>
    <fill>
      <gradientFill degree="90">
        <stop position="0">
          <color theme="3" tint="0.80001220740379042"/>
        </stop>
        <stop position="1">
          <color theme="3" tint="0.40000610370189521"/>
        </stop>
      </gradientFill>
    </fill>
    <fill>
      <gradientFill degree="90">
        <stop position="0">
          <color rgb="FFFFFF99"/>
        </stop>
        <stop position="1">
          <color rgb="FFFFC000"/>
        </stop>
      </gradientFill>
    </fill>
    <fill>
      <gradientFill degree="90">
        <stop position="0">
          <color theme="7" tint="0.80001220740379042"/>
        </stop>
        <stop position="1">
          <color theme="7" tint="-0.25098422193060094"/>
        </stop>
      </gradientFill>
    </fill>
    <fill>
      <gradientFill degree="90">
        <stop position="0">
          <color theme="6" tint="0.80001220740379042"/>
        </stop>
        <stop position="1">
          <color theme="6" tint="-0.25098422193060094"/>
        </stop>
      </gradientFill>
    </fill>
    <fill>
      <gradientFill degree="90">
        <stop position="0">
          <color theme="9" tint="0.80001220740379042"/>
        </stop>
        <stop position="1">
          <color theme="9" tint="-0.25098422193060094"/>
        </stop>
      </gradientFill>
    </fill>
    <fill>
      <gradientFill degree="90">
        <stop position="0">
          <color theme="2" tint="-9.8025452436902985E-2"/>
        </stop>
        <stop position="1">
          <color theme="2" tint="-0.49803155613879818"/>
        </stop>
      </gradientFill>
    </fill>
    <fill>
      <gradientFill type="path" left="0.5" right="0.5" top="0.5" bottom="0.5">
        <stop position="0">
          <color theme="0"/>
        </stop>
        <stop position="1">
          <color theme="0" tint="-0.49803155613879818"/>
        </stop>
      </gradientFill>
    </fill>
    <fill>
      <patternFill patternType="solid">
        <fgColor theme="5" tint="-0.249977111117893"/>
        <bgColor indexed="64"/>
      </patternFill>
    </fill>
    <fill>
      <patternFill patternType="solid">
        <fgColor rgb="FFFFCC66"/>
        <bgColor indexed="64"/>
      </patternFill>
    </fill>
    <fill>
      <patternFill patternType="solid">
        <fgColor theme="3" tint="0.3999755851924192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auto="1"/>
      </bottom>
      <diagonal/>
    </border>
    <border>
      <left/>
      <right/>
      <top style="thin">
        <color indexed="64"/>
      </top>
      <bottom style="medium">
        <color indexed="64"/>
      </bottom>
      <diagonal/>
    </border>
    <border>
      <left style="medium">
        <color rgb="FF4F493B"/>
      </left>
      <right style="medium">
        <color rgb="FF4F493B"/>
      </right>
      <top/>
      <bottom style="medium">
        <color rgb="FF4F493B"/>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bottom/>
      <diagonal/>
    </border>
    <border>
      <left style="medium">
        <color indexed="64"/>
      </left>
      <right style="medium">
        <color indexed="64"/>
      </right>
      <top style="thin">
        <color indexed="64"/>
      </top>
      <bottom style="thin">
        <color indexed="64"/>
      </bottom>
      <diagonal/>
    </border>
  </borders>
  <cellStyleXfs count="383">
    <xf numFmtId="0" fontId="0" fillId="0" borderId="0"/>
    <xf numFmtId="0" fontId="3" fillId="0" borderId="0">
      <alignment horizontal="left" wrapText="1"/>
    </xf>
    <xf numFmtId="0" fontId="3" fillId="0" borderId="0">
      <alignment horizontal="left" wrapText="1"/>
    </xf>
    <xf numFmtId="0" fontId="4" fillId="0" borderId="0" applyFill="0" applyBorder="0" applyProtection="0">
      <protection locked="0"/>
    </xf>
    <xf numFmtId="165" fontId="4" fillId="0" borderId="0" applyFont="0" applyFill="0" applyBorder="0" applyAlignment="0" applyProtection="0"/>
    <xf numFmtId="43" fontId="5" fillId="0" borderId="0" applyFont="0" applyFill="0" applyBorder="0" applyAlignment="0" applyProtection="0"/>
    <xf numFmtId="165" fontId="4"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0" fontId="6" fillId="3" borderId="0" applyBorder="0" applyProtection="0">
      <alignment horizontal="center" vertical="center" wrapText="1"/>
    </xf>
    <xf numFmtId="0" fontId="7" fillId="0" borderId="0"/>
    <xf numFmtId="0" fontId="1" fillId="0" borderId="0"/>
    <xf numFmtId="0" fontId="8" fillId="0" borderId="0"/>
    <xf numFmtId="0" fontId="5" fillId="0" borderId="0">
      <alignment vertical="top"/>
    </xf>
    <xf numFmtId="0" fontId="5" fillId="0" borderId="0">
      <alignment vertical="top"/>
    </xf>
    <xf numFmtId="0" fontId="7" fillId="0" borderId="0"/>
    <xf numFmtId="0" fontId="5" fillId="0" borderId="0"/>
    <xf numFmtId="0" fontId="9" fillId="0" borderId="0"/>
    <xf numFmtId="0" fontId="9" fillId="0" borderId="0"/>
    <xf numFmtId="0" fontId="7" fillId="0" borderId="0"/>
    <xf numFmtId="0" fontId="1" fillId="0" borderId="0"/>
    <xf numFmtId="0" fontId="5" fillId="0" borderId="0"/>
    <xf numFmtId="0" fontId="5" fillId="0" borderId="0"/>
    <xf numFmtId="0" fontId="4" fillId="0" borderId="0" applyFill="0" applyBorder="0" applyProtection="0">
      <protection locked="0"/>
    </xf>
    <xf numFmtId="0" fontId="4" fillId="0" borderId="0" applyFill="0" applyBorder="0" applyProtection="0">
      <protection locked="0"/>
    </xf>
    <xf numFmtId="9" fontId="5"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4" fontId="11" fillId="4" borderId="2" applyNumberFormat="0" applyProtection="0">
      <alignment horizontal="left" vertical="center" indent="1"/>
    </xf>
    <xf numFmtId="9"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2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4" fontId="1" fillId="0" borderId="0" applyFont="0" applyFill="0" applyBorder="0" applyAlignment="0" applyProtection="0"/>
    <xf numFmtId="0" fontId="5" fillId="0" borderId="0"/>
    <xf numFmtId="165" fontId="1" fillId="0" borderId="0" applyFont="0" applyFill="0" applyBorder="0" applyAlignment="0" applyProtection="0"/>
    <xf numFmtId="0" fontId="31" fillId="0" borderId="0"/>
    <xf numFmtId="0" fontId="36" fillId="0" borderId="0" applyNumberFormat="0" applyFill="0" applyBorder="0" applyAlignment="0" applyProtection="0">
      <alignment vertical="top"/>
      <protection locked="0"/>
    </xf>
    <xf numFmtId="0" fontId="5" fillId="0" borderId="0"/>
    <xf numFmtId="0" fontId="5" fillId="0" borderId="0"/>
    <xf numFmtId="0" fontId="37" fillId="0" borderId="0" applyNumberFormat="0" applyFill="0" applyBorder="0" applyAlignment="0" applyProtection="0"/>
    <xf numFmtId="0" fontId="3" fillId="27" borderId="56" applyNumberFormat="0" applyFont="0" applyAlignment="0" applyProtection="0"/>
    <xf numFmtId="0" fontId="38" fillId="0" borderId="0"/>
    <xf numFmtId="0" fontId="47" fillId="0" borderId="0" applyNumberFormat="0" applyFill="0" applyBorder="0" applyAlignment="0" applyProtection="0">
      <alignment vertical="top"/>
      <protection locked="0"/>
    </xf>
  </cellStyleXfs>
  <cellXfs count="703">
    <xf numFmtId="0" fontId="0" fillId="0" borderId="0" xfId="0"/>
    <xf numFmtId="0" fontId="0" fillId="0" borderId="1" xfId="0" applyBorder="1"/>
    <xf numFmtId="0" fontId="2" fillId="0" borderId="0" xfId="0" applyFont="1"/>
    <xf numFmtId="2" fontId="12" fillId="5" borderId="3" xfId="0" applyNumberFormat="1" applyFont="1" applyFill="1" applyBorder="1" applyAlignment="1">
      <alignment horizontal="center"/>
    </xf>
    <xf numFmtId="2" fontId="0" fillId="0" borderId="3" xfId="0" applyNumberFormat="1" applyBorder="1" applyAlignment="1">
      <alignment horizontal="center"/>
    </xf>
    <xf numFmtId="0" fontId="0" fillId="7" borderId="0" xfId="0" applyFill="1"/>
    <xf numFmtId="0" fontId="15" fillId="7" borderId="0" xfId="0" applyFont="1" applyFill="1"/>
    <xf numFmtId="0" fontId="15" fillId="0" borderId="0" xfId="0" applyFont="1"/>
    <xf numFmtId="0" fontId="0" fillId="8" borderId="1" xfId="0" applyFill="1" applyBorder="1"/>
    <xf numFmtId="0" fontId="21" fillId="0" borderId="0" xfId="0" applyFont="1" applyAlignment="1">
      <alignment horizontal="center"/>
    </xf>
    <xf numFmtId="0" fontId="22" fillId="7" borderId="0" xfId="0" applyFont="1" applyFill="1"/>
    <xf numFmtId="0" fontId="22" fillId="7" borderId="0" xfId="0" applyFont="1" applyFill="1" applyAlignment="1">
      <alignment horizontal="center" vertical="center"/>
    </xf>
    <xf numFmtId="2" fontId="12" fillId="5" borderId="31" xfId="0" applyNumberFormat="1" applyFont="1" applyFill="1" applyBorder="1" applyAlignment="1">
      <alignment horizontal="center"/>
    </xf>
    <xf numFmtId="0" fontId="17" fillId="8" borderId="6" xfId="0" applyFont="1" applyFill="1" applyBorder="1" applyAlignment="1">
      <alignment horizontal="left"/>
    </xf>
    <xf numFmtId="0" fontId="17" fillId="8" borderId="10" xfId="0" applyFont="1" applyFill="1" applyBorder="1" applyAlignment="1">
      <alignment horizontal="left"/>
    </xf>
    <xf numFmtId="0" fontId="17" fillId="16" borderId="6" xfId="0" applyFont="1" applyFill="1" applyBorder="1" applyAlignment="1">
      <alignment horizontal="left"/>
    </xf>
    <xf numFmtId="0" fontId="0" fillId="8" borderId="7" xfId="0" applyFill="1" applyBorder="1"/>
    <xf numFmtId="0" fontId="17" fillId="8" borderId="22" xfId="0" applyFont="1" applyFill="1" applyBorder="1" applyAlignment="1">
      <alignment horizontal="left"/>
    </xf>
    <xf numFmtId="0" fontId="0" fillId="8" borderId="23" xfId="0" applyFill="1" applyBorder="1"/>
    <xf numFmtId="0" fontId="0" fillId="0" borderId="5" xfId="0" applyBorder="1"/>
    <xf numFmtId="10" fontId="0" fillId="0" borderId="5" xfId="35" applyNumberFormat="1" applyFont="1" applyBorder="1"/>
    <xf numFmtId="0" fontId="0" fillId="16" borderId="7" xfId="0" applyFill="1" applyBorder="1"/>
    <xf numFmtId="10" fontId="0" fillId="16" borderId="7" xfId="35" applyNumberFormat="1" applyFont="1" applyFill="1" applyBorder="1"/>
    <xf numFmtId="0" fontId="0" fillId="9" borderId="6" xfId="0" applyFill="1" applyBorder="1"/>
    <xf numFmtId="0" fontId="0" fillId="9" borderId="7" xfId="0" applyFill="1" applyBorder="1"/>
    <xf numFmtId="0" fontId="0" fillId="9" borderId="22" xfId="0" applyFill="1" applyBorder="1"/>
    <xf numFmtId="0" fontId="0" fillId="9" borderId="23" xfId="0" applyFill="1" applyBorder="1"/>
    <xf numFmtId="10" fontId="0" fillId="9" borderId="23" xfId="35" applyNumberFormat="1" applyFont="1" applyFill="1" applyBorder="1"/>
    <xf numFmtId="0" fontId="19" fillId="11" borderId="5" xfId="0" applyFont="1" applyFill="1" applyBorder="1" applyAlignment="1">
      <alignment horizontal="right" vertical="top"/>
    </xf>
    <xf numFmtId="0" fontId="0" fillId="10" borderId="35" xfId="0" applyFill="1" applyBorder="1"/>
    <xf numFmtId="0" fontId="0" fillId="10" borderId="36" xfId="0" applyFill="1" applyBorder="1"/>
    <xf numFmtId="10" fontId="0" fillId="10" borderId="36" xfId="35" applyNumberFormat="1" applyFont="1" applyFill="1" applyBorder="1"/>
    <xf numFmtId="10" fontId="0" fillId="10" borderId="37" xfId="0" applyNumberFormat="1" applyFill="1" applyBorder="1" applyAlignment="1">
      <alignment horizontal="center" vertical="center"/>
    </xf>
    <xf numFmtId="0" fontId="2" fillId="2" borderId="0" xfId="0" applyFont="1" applyFill="1"/>
    <xf numFmtId="0" fontId="2" fillId="2" borderId="0" xfId="0" applyFont="1" applyFill="1" applyAlignment="1">
      <alignment wrapText="1"/>
    </xf>
    <xf numFmtId="0" fontId="0" fillId="0" borderId="32" xfId="0" applyBorder="1"/>
    <xf numFmtId="9" fontId="0" fillId="0" borderId="38" xfId="35" applyFont="1" applyBorder="1" applyAlignment="1">
      <alignment horizontal="center" vertical="center"/>
    </xf>
    <xf numFmtId="0" fontId="2" fillId="15" borderId="0" xfId="0" applyFont="1" applyFill="1"/>
    <xf numFmtId="0" fontId="0" fillId="20" borderId="0" xfId="0" applyFill="1"/>
    <xf numFmtId="0" fontId="2" fillId="17" borderId="0" xfId="0" applyFont="1" applyFill="1"/>
    <xf numFmtId="0" fontId="2" fillId="21" borderId="0" xfId="0" applyFont="1" applyFill="1"/>
    <xf numFmtId="0" fontId="0" fillId="15" borderId="0" xfId="0" applyFill="1"/>
    <xf numFmtId="10" fontId="0" fillId="19" borderId="0" xfId="35" applyNumberFormat="1" applyFont="1" applyFill="1"/>
    <xf numFmtId="10" fontId="0" fillId="0" borderId="0" xfId="35" applyNumberFormat="1" applyFont="1" applyFill="1"/>
    <xf numFmtId="2" fontId="12" fillId="5" borderId="0" xfId="0" applyNumberFormat="1" applyFont="1" applyFill="1" applyAlignment="1">
      <alignment horizontal="center"/>
    </xf>
    <xf numFmtId="0" fontId="0" fillId="6" borderId="35" xfId="0" applyFill="1" applyBorder="1"/>
    <xf numFmtId="0" fontId="0" fillId="6" borderId="36" xfId="0" applyFill="1" applyBorder="1"/>
    <xf numFmtId="10" fontId="0" fillId="6" borderId="36" xfId="35" applyNumberFormat="1" applyFont="1" applyFill="1" applyBorder="1"/>
    <xf numFmtId="10" fontId="0" fillId="6" borderId="37" xfId="0" applyNumberFormat="1" applyFill="1" applyBorder="1" applyAlignment="1">
      <alignment horizontal="center" vertical="center"/>
    </xf>
    <xf numFmtId="0" fontId="0" fillId="2" borderId="1" xfId="0" applyFill="1" applyBorder="1"/>
    <xf numFmtId="0" fontId="22" fillId="0" borderId="0" xfId="0" applyFont="1" applyAlignment="1">
      <alignment vertical="center" wrapText="1"/>
    </xf>
    <xf numFmtId="0" fontId="17" fillId="16" borderId="43" xfId="0" applyFont="1" applyFill="1" applyBorder="1" applyAlignment="1">
      <alignment horizontal="left"/>
    </xf>
    <xf numFmtId="0" fontId="0" fillId="16" borderId="4" xfId="0" applyFill="1" applyBorder="1"/>
    <xf numFmtId="10" fontId="0" fillId="9" borderId="42" xfId="35" applyNumberFormat="1" applyFont="1" applyFill="1" applyBorder="1"/>
    <xf numFmtId="0" fontId="17" fillId="0" borderId="35" xfId="0" applyFont="1" applyBorder="1" applyAlignment="1">
      <alignment horizontal="left"/>
    </xf>
    <xf numFmtId="0" fontId="0" fillId="0" borderId="36" xfId="0" applyBorder="1"/>
    <xf numFmtId="10" fontId="0" fillId="0" borderId="36" xfId="35" applyNumberFormat="1" applyFont="1" applyFill="1" applyBorder="1"/>
    <xf numFmtId="10" fontId="0" fillId="0" borderId="37" xfId="0" applyNumberFormat="1" applyBorder="1" applyAlignment="1">
      <alignment horizontal="center" vertical="center"/>
    </xf>
    <xf numFmtId="0" fontId="0" fillId="0" borderId="0" xfId="0" applyAlignment="1">
      <alignment horizontal="center"/>
    </xf>
    <xf numFmtId="1" fontId="17" fillId="0" borderId="0" xfId="0" applyNumberFormat="1" applyFont="1" applyAlignment="1">
      <alignment horizontal="center" vertical="center"/>
    </xf>
    <xf numFmtId="11" fontId="0" fillId="0" borderId="0" xfId="0" applyNumberFormat="1"/>
    <xf numFmtId="0" fontId="15" fillId="13" borderId="40" xfId="0" applyFont="1" applyFill="1" applyBorder="1" applyAlignment="1">
      <alignment horizontal="center" vertical="center"/>
    </xf>
    <xf numFmtId="0" fontId="0" fillId="13" borderId="40" xfId="0" applyFill="1" applyBorder="1" applyAlignment="1">
      <alignment horizontal="center" vertical="center"/>
    </xf>
    <xf numFmtId="0" fontId="29" fillId="24" borderId="47" xfId="0" applyFont="1" applyFill="1" applyBorder="1" applyAlignment="1">
      <alignment horizontal="justify" vertical="top" wrapText="1"/>
    </xf>
    <xf numFmtId="0" fontId="29" fillId="24" borderId="41" xfId="0" applyFont="1" applyFill="1" applyBorder="1" applyAlignment="1">
      <alignment horizontal="center" vertical="top" wrapText="1"/>
    </xf>
    <xf numFmtId="0" fontId="8" fillId="0" borderId="20" xfId="0" applyFont="1" applyBorder="1" applyAlignment="1">
      <alignment horizontal="center" vertical="top" wrapText="1"/>
    </xf>
    <xf numFmtId="0" fontId="8" fillId="0" borderId="11" xfId="0" applyFont="1" applyBorder="1" applyAlignment="1">
      <alignment horizontal="center" vertical="top" wrapText="1"/>
    </xf>
    <xf numFmtId="0" fontId="8" fillId="0" borderId="0" xfId="0" applyFont="1" applyAlignment="1">
      <alignment horizontal="justify" vertical="top" wrapText="1"/>
    </xf>
    <xf numFmtId="0" fontId="29" fillId="24" borderId="14" xfId="0" applyFont="1" applyFill="1" applyBorder="1" applyAlignment="1">
      <alignment horizontal="justify" vertical="top" wrapText="1"/>
    </xf>
    <xf numFmtId="0" fontId="29" fillId="24" borderId="46" xfId="0" applyFont="1" applyFill="1" applyBorder="1" applyAlignment="1">
      <alignment horizontal="center" vertical="top" wrapText="1"/>
    </xf>
    <xf numFmtId="0" fontId="8" fillId="0" borderId="25" xfId="0" applyFont="1" applyBorder="1" applyAlignment="1">
      <alignment horizontal="justify" vertical="top" wrapText="1"/>
    </xf>
    <xf numFmtId="0" fontId="8" fillId="0" borderId="46" xfId="0" applyFont="1" applyBorder="1" applyAlignment="1">
      <alignment horizontal="center" vertical="top" wrapText="1"/>
    </xf>
    <xf numFmtId="0" fontId="8" fillId="0" borderId="48" xfId="0" applyFont="1" applyBorder="1" applyAlignment="1">
      <alignment horizontal="justify" vertical="top" wrapText="1"/>
    </xf>
    <xf numFmtId="0" fontId="8" fillId="0" borderId="24" xfId="0" applyFont="1" applyBorder="1" applyAlignment="1">
      <alignment horizontal="justify" vertical="top" wrapText="1"/>
    </xf>
    <xf numFmtId="49" fontId="0" fillId="0" borderId="0" xfId="0" applyNumberFormat="1"/>
    <xf numFmtId="2" fontId="0" fillId="0" borderId="0" xfId="0" applyNumberFormat="1"/>
    <xf numFmtId="0" fontId="29" fillId="2" borderId="51" xfId="0" applyFont="1" applyFill="1" applyBorder="1" applyAlignment="1">
      <alignment horizontal="left" vertical="top"/>
    </xf>
    <xf numFmtId="0" fontId="0" fillId="18" borderId="0" xfId="0" applyFill="1"/>
    <xf numFmtId="0" fontId="0" fillId="17" borderId="0" xfId="0" applyFill="1"/>
    <xf numFmtId="0" fontId="0" fillId="21" borderId="0" xfId="0" applyFill="1"/>
    <xf numFmtId="0" fontId="28" fillId="19" borderId="0" xfId="0" applyFont="1" applyFill="1" applyAlignment="1">
      <alignment vertical="center" textRotation="90"/>
    </xf>
    <xf numFmtId="0" fontId="2" fillId="25" borderId="0" xfId="0" applyFont="1" applyFill="1"/>
    <xf numFmtId="0" fontId="2" fillId="22" borderId="0" xfId="0" applyFont="1" applyFill="1"/>
    <xf numFmtId="0" fontId="32" fillId="23" borderId="0" xfId="0" applyFont="1" applyFill="1"/>
    <xf numFmtId="49" fontId="0" fillId="26" borderId="0" xfId="0" applyNumberFormat="1" applyFill="1"/>
    <xf numFmtId="2" fontId="12" fillId="5" borderId="3" xfId="0" applyNumberFormat="1" applyFont="1" applyFill="1" applyBorder="1"/>
    <xf numFmtId="2" fontId="0" fillId="6" borderId="0" xfId="0" applyNumberFormat="1" applyFill="1"/>
    <xf numFmtId="0" fontId="0" fillId="7" borderId="0" xfId="0" applyFill="1" applyAlignment="1">
      <alignment vertical="center"/>
    </xf>
    <xf numFmtId="0" fontId="15" fillId="7" borderId="0" xfId="0" applyFont="1" applyFill="1" applyAlignment="1">
      <alignment vertical="center"/>
    </xf>
    <xf numFmtId="0" fontId="0" fillId="0" borderId="0" xfId="0" applyAlignment="1">
      <alignment vertical="center"/>
    </xf>
    <xf numFmtId="0" fontId="15" fillId="0" borderId="0" xfId="0" applyFont="1" applyAlignment="1">
      <alignment vertical="center"/>
    </xf>
    <xf numFmtId="0" fontId="17" fillId="8" borderId="6" xfId="0" applyFont="1" applyFill="1" applyBorder="1" applyAlignment="1">
      <alignment horizontal="left" vertical="center"/>
    </xf>
    <xf numFmtId="0" fontId="0" fillId="8" borderId="7" xfId="0" applyFill="1" applyBorder="1" applyAlignment="1">
      <alignment vertical="center"/>
    </xf>
    <xf numFmtId="10" fontId="0" fillId="8" borderId="7" xfId="35" applyNumberFormat="1" applyFont="1" applyFill="1" applyBorder="1" applyAlignment="1">
      <alignment vertical="center"/>
    </xf>
    <xf numFmtId="0" fontId="17" fillId="8" borderId="10" xfId="0" applyFont="1" applyFill="1" applyBorder="1" applyAlignment="1">
      <alignment horizontal="left" vertical="center"/>
    </xf>
    <xf numFmtId="0" fontId="0" fillId="8" borderId="1" xfId="0" applyFill="1" applyBorder="1" applyAlignment="1">
      <alignment vertical="center"/>
    </xf>
    <xf numFmtId="10" fontId="0" fillId="8" borderId="1" xfId="35" applyNumberFormat="1" applyFont="1" applyFill="1" applyBorder="1" applyAlignment="1">
      <alignment vertical="center"/>
    </xf>
    <xf numFmtId="0" fontId="0" fillId="2" borderId="1" xfId="0" applyFill="1" applyBorder="1" applyAlignment="1">
      <alignment vertical="center"/>
    </xf>
    <xf numFmtId="0" fontId="17" fillId="8" borderId="43" xfId="0" applyFont="1" applyFill="1" applyBorder="1" applyAlignment="1">
      <alignment horizontal="left" vertical="center"/>
    </xf>
    <xf numFmtId="0" fontId="0" fillId="8" borderId="4" xfId="0" applyFill="1" applyBorder="1" applyAlignment="1">
      <alignment vertical="center"/>
    </xf>
    <xf numFmtId="10" fontId="0" fillId="8" borderId="4" xfId="35" applyNumberFormat="1" applyFont="1" applyFill="1" applyBorder="1" applyAlignment="1">
      <alignment vertical="center"/>
    </xf>
    <xf numFmtId="0" fontId="0" fillId="0" borderId="1" xfId="0" applyBorder="1" applyAlignment="1">
      <alignment vertical="center"/>
    </xf>
    <xf numFmtId="0" fontId="17" fillId="16" borderId="6" xfId="0" applyFont="1" applyFill="1" applyBorder="1" applyAlignment="1">
      <alignment horizontal="left" vertical="center"/>
    </xf>
    <xf numFmtId="0" fontId="0" fillId="16" borderId="7" xfId="0" applyFill="1" applyBorder="1" applyAlignment="1">
      <alignment vertical="center"/>
    </xf>
    <xf numFmtId="0" fontId="17" fillId="16" borderId="22" xfId="0" applyFont="1" applyFill="1" applyBorder="1" applyAlignment="1">
      <alignment horizontal="left" vertical="center"/>
    </xf>
    <xf numFmtId="0" fontId="0" fillId="16" borderId="23" xfId="0" applyFill="1" applyBorder="1" applyAlignment="1">
      <alignment vertical="center"/>
    </xf>
    <xf numFmtId="10" fontId="0" fillId="16" borderId="18" xfId="35" applyNumberFormat="1" applyFont="1" applyFill="1" applyBorder="1" applyAlignment="1">
      <alignment vertical="center"/>
    </xf>
    <xf numFmtId="0" fontId="0" fillId="6" borderId="35" xfId="0" applyFill="1" applyBorder="1" applyAlignment="1">
      <alignment vertical="center"/>
    </xf>
    <xf numFmtId="0" fontId="0" fillId="6" borderId="36" xfId="0" applyFill="1" applyBorder="1" applyAlignment="1">
      <alignment vertical="center"/>
    </xf>
    <xf numFmtId="10" fontId="0" fillId="6" borderId="36" xfId="35" applyNumberFormat="1" applyFont="1" applyFill="1" applyBorder="1" applyAlignment="1">
      <alignment vertical="center"/>
    </xf>
    <xf numFmtId="0" fontId="0" fillId="9" borderId="6" xfId="0" applyFill="1" applyBorder="1" applyAlignment="1">
      <alignment vertical="center"/>
    </xf>
    <xf numFmtId="0" fontId="0" fillId="9" borderId="7" xfId="0" applyFill="1" applyBorder="1" applyAlignment="1">
      <alignment vertical="center"/>
    </xf>
    <xf numFmtId="10" fontId="0" fillId="9" borderId="7" xfId="35" applyNumberFormat="1" applyFont="1" applyFill="1" applyBorder="1" applyAlignment="1">
      <alignment vertical="center"/>
    </xf>
    <xf numFmtId="0" fontId="0" fillId="9" borderId="22" xfId="0" applyFill="1" applyBorder="1" applyAlignment="1">
      <alignment vertical="center"/>
    </xf>
    <xf numFmtId="0" fontId="0" fillId="9" borderId="23" xfId="0" applyFill="1" applyBorder="1" applyAlignment="1">
      <alignment vertical="center"/>
    </xf>
    <xf numFmtId="10" fontId="0" fillId="9" borderId="23" xfId="35" applyNumberFormat="1" applyFont="1" applyFill="1" applyBorder="1" applyAlignment="1">
      <alignment vertical="center"/>
    </xf>
    <xf numFmtId="0" fontId="0" fillId="10" borderId="35" xfId="0" applyFill="1" applyBorder="1" applyAlignment="1">
      <alignment vertical="center"/>
    </xf>
    <xf numFmtId="0" fontId="0" fillId="10" borderId="36" xfId="0" applyFill="1" applyBorder="1" applyAlignment="1">
      <alignment vertical="center"/>
    </xf>
    <xf numFmtId="10" fontId="0" fillId="10" borderId="36" xfId="35" applyNumberFormat="1" applyFont="1" applyFill="1" applyBorder="1" applyAlignment="1">
      <alignment vertical="center"/>
    </xf>
    <xf numFmtId="0" fontId="0" fillId="0" borderId="17" xfId="0" applyBorder="1" applyAlignment="1">
      <alignment vertical="center"/>
    </xf>
    <xf numFmtId="0" fontId="0" fillId="0" borderId="18" xfId="0" applyBorder="1" applyAlignment="1">
      <alignment vertical="center"/>
    </xf>
    <xf numFmtId="10" fontId="0" fillId="0" borderId="18" xfId="35" applyNumberFormat="1" applyFont="1" applyBorder="1" applyAlignment="1">
      <alignment vertical="center"/>
    </xf>
    <xf numFmtId="0" fontId="21" fillId="0" borderId="0" xfId="0" applyFont="1" applyAlignment="1">
      <alignment horizontal="center" vertical="center"/>
    </xf>
    <xf numFmtId="0" fontId="22" fillId="7" borderId="0" xfId="0" applyFont="1" applyFill="1" applyAlignment="1">
      <alignment vertical="center"/>
    </xf>
    <xf numFmtId="0" fontId="13" fillId="7" borderId="0" xfId="0" applyFont="1" applyFill="1" applyAlignment="1">
      <alignment vertical="center"/>
    </xf>
    <xf numFmtId="0" fontId="20" fillId="13" borderId="39" xfId="0" applyFont="1" applyFill="1" applyBorder="1" applyAlignment="1">
      <alignment vertical="center"/>
    </xf>
    <xf numFmtId="0" fontId="22" fillId="0" borderId="0" xfId="0" applyFont="1" applyAlignment="1">
      <alignment vertical="center"/>
    </xf>
    <xf numFmtId="0" fontId="15" fillId="7" borderId="11" xfId="0" applyFont="1" applyFill="1" applyBorder="1" applyAlignment="1">
      <alignment vertical="center"/>
    </xf>
    <xf numFmtId="0" fontId="17" fillId="0" borderId="0" xfId="0" applyFont="1" applyAlignment="1">
      <alignment horizontal="center" vertical="center"/>
    </xf>
    <xf numFmtId="0" fontId="0" fillId="7" borderId="0" xfId="0" applyFill="1" applyAlignment="1">
      <alignment horizontal="center" vertical="center"/>
    </xf>
    <xf numFmtId="0" fontId="17" fillId="0" borderId="24" xfId="0" applyFont="1" applyBorder="1" applyAlignment="1">
      <alignment horizontal="center" vertical="center"/>
    </xf>
    <xf numFmtId="0" fontId="17" fillId="0" borderId="20" xfId="0" applyFont="1" applyBorder="1" applyAlignment="1">
      <alignment horizontal="center" vertical="center"/>
    </xf>
    <xf numFmtId="164" fontId="0" fillId="0" borderId="0" xfId="372" applyFont="1"/>
    <xf numFmtId="164" fontId="0" fillId="0" borderId="0" xfId="372" applyFont="1" applyFill="1"/>
    <xf numFmtId="167" fontId="0" fillId="0" borderId="0" xfId="372" applyNumberFormat="1" applyFont="1"/>
    <xf numFmtId="167" fontId="0" fillId="0" borderId="0" xfId="372" applyNumberFormat="1" applyFont="1" applyFill="1"/>
    <xf numFmtId="0" fontId="18" fillId="7" borderId="0" xfId="0" applyFont="1" applyFill="1" applyAlignment="1">
      <alignment vertical="center"/>
    </xf>
    <xf numFmtId="167" fontId="17" fillId="0" borderId="7" xfId="0" applyNumberFormat="1" applyFont="1" applyBorder="1" applyAlignment="1">
      <alignment horizontal="center" vertical="center"/>
    </xf>
    <xf numFmtId="167" fontId="17" fillId="0" borderId="1" xfId="0" applyNumberFormat="1" applyFont="1" applyBorder="1" applyAlignment="1">
      <alignment horizontal="center" vertical="center"/>
    </xf>
    <xf numFmtId="167" fontId="17" fillId="0" borderId="42" xfId="0" applyNumberFormat="1" applyFont="1" applyBorder="1" applyAlignment="1">
      <alignment horizontal="center" vertical="center"/>
    </xf>
    <xf numFmtId="169" fontId="17" fillId="0" borderId="7" xfId="0" applyNumberFormat="1" applyFont="1" applyBorder="1" applyAlignment="1">
      <alignment horizontal="center" vertical="center"/>
    </xf>
    <xf numFmtId="167" fontId="17" fillId="0" borderId="0" xfId="0" applyNumberFormat="1" applyFont="1" applyAlignment="1">
      <alignment horizontal="center" vertical="center"/>
    </xf>
    <xf numFmtId="0" fontId="17" fillId="0" borderId="0" xfId="0" applyFont="1" applyAlignment="1">
      <alignment vertical="center" wrapText="1"/>
    </xf>
    <xf numFmtId="0" fontId="0" fillId="0" borderId="0" xfId="0" applyAlignment="1">
      <alignment horizontal="center" vertical="center"/>
    </xf>
    <xf numFmtId="0" fontId="0" fillId="7" borderId="0" xfId="0" applyFill="1" applyAlignment="1">
      <alignment horizontal="center"/>
    </xf>
    <xf numFmtId="0" fontId="17" fillId="7" borderId="0" xfId="0" applyFont="1" applyFill="1" applyAlignment="1">
      <alignment vertical="center" wrapText="1"/>
    </xf>
    <xf numFmtId="0" fontId="17" fillId="7" borderId="1" xfId="0" applyFont="1" applyFill="1" applyBorder="1" applyAlignment="1">
      <alignment vertical="center" wrapText="1"/>
    </xf>
    <xf numFmtId="168" fontId="0" fillId="8" borderId="4" xfId="0" applyNumberFormat="1" applyFill="1" applyBorder="1" applyAlignment="1">
      <alignment vertical="center"/>
    </xf>
    <xf numFmtId="169" fontId="0" fillId="15" borderId="0" xfId="0" applyNumberFormat="1" applyFill="1"/>
    <xf numFmtId="2" fontId="0" fillId="15" borderId="0" xfId="0" applyNumberFormat="1" applyFill="1"/>
    <xf numFmtId="2" fontId="0" fillId="26" borderId="0" xfId="0" applyNumberFormat="1" applyFill="1"/>
    <xf numFmtId="0" fontId="0" fillId="0" borderId="40" xfId="0" applyBorder="1"/>
    <xf numFmtId="0" fontId="0" fillId="0" borderId="6" xfId="0" applyBorder="1" applyAlignment="1">
      <alignment vertical="center"/>
    </xf>
    <xf numFmtId="0" fontId="0" fillId="0" borderId="7" xfId="0" applyBorder="1" applyAlignment="1">
      <alignment vertical="center"/>
    </xf>
    <xf numFmtId="10" fontId="0" fillId="0" borderId="7" xfId="35" applyNumberFormat="1" applyFont="1" applyBorder="1" applyAlignment="1">
      <alignment vertical="center"/>
    </xf>
    <xf numFmtId="9" fontId="0" fillId="0" borderId="9" xfId="35" applyFont="1" applyBorder="1" applyAlignment="1">
      <alignment horizontal="center" vertical="center"/>
    </xf>
    <xf numFmtId="9" fontId="0" fillId="0" borderId="19" xfId="35" applyFont="1" applyBorder="1" applyAlignment="1">
      <alignment horizontal="center" vertical="center"/>
    </xf>
    <xf numFmtId="0" fontId="0" fillId="2" borderId="0" xfId="0" applyFill="1"/>
    <xf numFmtId="0" fontId="8" fillId="0" borderId="0" xfId="12"/>
    <xf numFmtId="0" fontId="29" fillId="0" borderId="0" xfId="12" applyFont="1" applyAlignment="1">
      <alignment horizontal="left" indent="1"/>
    </xf>
    <xf numFmtId="0" fontId="34" fillId="0" borderId="0" xfId="12" applyFont="1"/>
    <xf numFmtId="0" fontId="35" fillId="0" borderId="0" xfId="12" applyFont="1" applyAlignment="1">
      <alignment horizontal="right"/>
    </xf>
    <xf numFmtId="0" fontId="34" fillId="0" borderId="0" xfId="376" applyFont="1" applyBorder="1" applyAlignment="1" applyProtection="1"/>
    <xf numFmtId="0" fontId="17" fillId="0" borderId="0" xfId="0" applyFont="1" applyAlignment="1">
      <alignment horizontal="center"/>
    </xf>
    <xf numFmtId="0" fontId="39" fillId="0" borderId="0" xfId="0" applyFont="1" applyAlignment="1">
      <alignment horizontal="left" vertical="center"/>
    </xf>
    <xf numFmtId="0" fontId="41" fillId="0" borderId="0" xfId="12" applyFont="1"/>
    <xf numFmtId="0" fontId="17" fillId="8" borderId="13" xfId="0" applyFont="1" applyFill="1" applyBorder="1" applyAlignment="1">
      <alignment horizontal="left" vertical="center"/>
    </xf>
    <xf numFmtId="0" fontId="17" fillId="8" borderId="0" xfId="0" applyFont="1" applyFill="1" applyAlignment="1">
      <alignment vertical="center"/>
    </xf>
    <xf numFmtId="0" fontId="17" fillId="8" borderId="11" xfId="0" applyFont="1" applyFill="1" applyBorder="1" applyAlignment="1">
      <alignment vertical="center"/>
    </xf>
    <xf numFmtId="0" fontId="17" fillId="28" borderId="13" xfId="0" applyFont="1" applyFill="1" applyBorder="1" applyAlignment="1">
      <alignment horizontal="left" vertical="center"/>
    </xf>
    <xf numFmtId="0" fontId="17" fillId="28" borderId="0" xfId="0" applyFont="1" applyFill="1" applyAlignment="1">
      <alignment horizontal="center" vertical="center"/>
    </xf>
    <xf numFmtId="0" fontId="17" fillId="28" borderId="11" xfId="0" applyFont="1" applyFill="1" applyBorder="1" applyAlignment="1">
      <alignment horizontal="center" vertical="center"/>
    </xf>
    <xf numFmtId="0" fontId="17" fillId="29" borderId="13" xfId="0" applyFont="1" applyFill="1" applyBorder="1" applyAlignment="1">
      <alignment vertical="center"/>
    </xf>
    <xf numFmtId="0" fontId="33" fillId="0" borderId="20" xfId="0" applyFont="1" applyBorder="1" applyAlignment="1">
      <alignment horizontal="right"/>
    </xf>
    <xf numFmtId="0" fontId="29" fillId="0" borderId="1" xfId="12" applyFont="1" applyBorder="1" applyAlignment="1">
      <alignment horizontal="left" vertical="top" wrapText="1"/>
    </xf>
    <xf numFmtId="0" fontId="8" fillId="0" borderId="1" xfId="12" applyBorder="1" applyAlignment="1">
      <alignment horizontal="left" vertical="top" wrapText="1"/>
    </xf>
    <xf numFmtId="2" fontId="17" fillId="8" borderId="0" xfId="0" applyNumberFormat="1" applyFont="1" applyFill="1" applyAlignment="1">
      <alignment horizontal="center" vertical="center"/>
    </xf>
    <xf numFmtId="10" fontId="17" fillId="8" borderId="0" xfId="0" applyNumberFormat="1" applyFont="1" applyFill="1" applyAlignment="1">
      <alignment horizontal="center" vertical="center"/>
    </xf>
    <xf numFmtId="1" fontId="17" fillId="8" borderId="0" xfId="0" applyNumberFormat="1" applyFont="1" applyFill="1" applyAlignment="1">
      <alignment horizontal="center" vertical="center"/>
    </xf>
    <xf numFmtId="2" fontId="17" fillId="8" borderId="25" xfId="0" applyNumberFormat="1" applyFont="1" applyFill="1" applyBorder="1" applyAlignment="1">
      <alignment horizontal="center" vertical="center"/>
    </xf>
    <xf numFmtId="10" fontId="17" fillId="8" borderId="25" xfId="0" applyNumberFormat="1" applyFont="1" applyFill="1" applyBorder="1" applyAlignment="1">
      <alignment horizontal="center" vertical="center"/>
    </xf>
    <xf numFmtId="2" fontId="17" fillId="8" borderId="46" xfId="0" applyNumberFormat="1" applyFont="1" applyFill="1" applyBorder="1" applyAlignment="1">
      <alignment horizontal="center" vertical="center"/>
    </xf>
    <xf numFmtId="2" fontId="17" fillId="8" borderId="11" xfId="0" applyNumberFormat="1" applyFont="1" applyFill="1" applyBorder="1" applyAlignment="1">
      <alignment horizontal="center" vertical="center"/>
    </xf>
    <xf numFmtId="0" fontId="17" fillId="8" borderId="21" xfId="0" applyFont="1" applyFill="1" applyBorder="1" applyAlignment="1">
      <alignment horizontal="left" vertical="center"/>
    </xf>
    <xf numFmtId="2" fontId="17" fillId="28" borderId="0" xfId="0" applyNumberFormat="1" applyFont="1" applyFill="1" applyAlignment="1">
      <alignment horizontal="center" vertical="center"/>
    </xf>
    <xf numFmtId="10" fontId="17" fillId="28" borderId="0" xfId="35" applyNumberFormat="1" applyFont="1" applyFill="1" applyBorder="1" applyAlignment="1">
      <alignment horizontal="center" vertical="center"/>
    </xf>
    <xf numFmtId="0" fontId="17" fillId="28" borderId="21" xfId="0" applyFont="1" applyFill="1" applyBorder="1" applyAlignment="1">
      <alignment horizontal="left" vertical="center"/>
    </xf>
    <xf numFmtId="2" fontId="17" fillId="28" borderId="25" xfId="0" applyNumberFormat="1" applyFont="1" applyFill="1" applyBorder="1" applyAlignment="1">
      <alignment horizontal="center" vertical="center"/>
    </xf>
    <xf numFmtId="10" fontId="17" fillId="28" borderId="25" xfId="35" applyNumberFormat="1" applyFont="1" applyFill="1" applyBorder="1" applyAlignment="1">
      <alignment horizontal="center" vertical="center"/>
    </xf>
    <xf numFmtId="2" fontId="17" fillId="28" borderId="46" xfId="0" applyNumberFormat="1" applyFont="1" applyFill="1" applyBorder="1" applyAlignment="1">
      <alignment horizontal="center" vertical="center"/>
    </xf>
    <xf numFmtId="2" fontId="17" fillId="28" borderId="11" xfId="0" applyNumberFormat="1" applyFont="1" applyFill="1" applyBorder="1" applyAlignment="1">
      <alignment horizontal="center" vertical="center"/>
    </xf>
    <xf numFmtId="0" fontId="17" fillId="29" borderId="0" xfId="0" applyFont="1" applyFill="1" applyAlignment="1">
      <alignment vertical="center"/>
    </xf>
    <xf numFmtId="0" fontId="17" fillId="29" borderId="21" xfId="0" applyFont="1" applyFill="1" applyBorder="1" applyAlignment="1">
      <alignment vertical="center"/>
    </xf>
    <xf numFmtId="2" fontId="17" fillId="29" borderId="25" xfId="0" applyNumberFormat="1" applyFont="1" applyFill="1" applyBorder="1" applyAlignment="1">
      <alignment horizontal="center" vertical="center"/>
    </xf>
    <xf numFmtId="10" fontId="17" fillId="29" borderId="25" xfId="0" applyNumberFormat="1" applyFont="1" applyFill="1" applyBorder="1" applyAlignment="1">
      <alignment horizontal="center" vertical="center"/>
    </xf>
    <xf numFmtId="2" fontId="17" fillId="29" borderId="46" xfId="0" applyNumberFormat="1" applyFont="1" applyFill="1" applyBorder="1" applyAlignment="1">
      <alignment horizontal="center" vertical="center"/>
    </xf>
    <xf numFmtId="0" fontId="17" fillId="29" borderId="48" xfId="0" applyFont="1" applyFill="1" applyBorder="1" applyAlignment="1">
      <alignment vertical="center"/>
    </xf>
    <xf numFmtId="0" fontId="17" fillId="29" borderId="24" xfId="0" applyFont="1" applyFill="1" applyBorder="1" applyAlignment="1">
      <alignment horizontal="center" vertical="center"/>
    </xf>
    <xf numFmtId="0" fontId="17" fillId="29" borderId="20" xfId="0" applyFont="1" applyFill="1" applyBorder="1" applyAlignment="1">
      <alignment horizontal="center" vertical="center"/>
    </xf>
    <xf numFmtId="0" fontId="17" fillId="9" borderId="0" xfId="0" applyFont="1" applyFill="1" applyAlignment="1">
      <alignment vertical="center"/>
    </xf>
    <xf numFmtId="2" fontId="17" fillId="9" borderId="0" xfId="0" applyNumberFormat="1" applyFont="1" applyFill="1" applyAlignment="1">
      <alignment horizontal="center" vertical="center"/>
    </xf>
    <xf numFmtId="10" fontId="17" fillId="9" borderId="0" xfId="0" applyNumberFormat="1" applyFont="1" applyFill="1" applyAlignment="1">
      <alignment horizontal="center" vertical="center"/>
    </xf>
    <xf numFmtId="0" fontId="17" fillId="9" borderId="21" xfId="0" applyFont="1" applyFill="1" applyBorder="1" applyAlignment="1">
      <alignment vertical="center"/>
    </xf>
    <xf numFmtId="2" fontId="17" fillId="9" borderId="25" xfId="0" applyNumberFormat="1" applyFont="1" applyFill="1" applyBorder="1" applyAlignment="1">
      <alignment horizontal="center" vertical="center"/>
    </xf>
    <xf numFmtId="10" fontId="17" fillId="9" borderId="25" xfId="0" applyNumberFormat="1" applyFont="1" applyFill="1" applyBorder="1" applyAlignment="1">
      <alignment horizontal="center" vertical="center"/>
    </xf>
    <xf numFmtId="2" fontId="17" fillId="9" borderId="46" xfId="0" applyNumberFormat="1" applyFont="1" applyFill="1" applyBorder="1" applyAlignment="1">
      <alignment horizontal="center" vertical="center"/>
    </xf>
    <xf numFmtId="0" fontId="17" fillId="9" borderId="13" xfId="0" applyFont="1" applyFill="1" applyBorder="1" applyAlignment="1">
      <alignment vertical="center"/>
    </xf>
    <xf numFmtId="2" fontId="17" fillId="9" borderId="11" xfId="0" applyNumberFormat="1" applyFont="1" applyFill="1" applyBorder="1" applyAlignment="1">
      <alignment horizontal="center" vertical="center"/>
    </xf>
    <xf numFmtId="0" fontId="17" fillId="9" borderId="48" xfId="0" applyFont="1" applyFill="1" applyBorder="1" applyAlignment="1">
      <alignment vertical="center"/>
    </xf>
    <xf numFmtId="0" fontId="17" fillId="9" borderId="24" xfId="0" applyFont="1" applyFill="1" applyBorder="1" applyAlignment="1">
      <alignment horizontal="center" vertical="center"/>
    </xf>
    <xf numFmtId="0" fontId="17" fillId="9" borderId="20" xfId="0" applyFont="1" applyFill="1" applyBorder="1" applyAlignment="1">
      <alignment horizontal="center" vertical="center"/>
    </xf>
    <xf numFmtId="0" fontId="17" fillId="10" borderId="0" xfId="0" applyFont="1" applyFill="1" applyAlignment="1">
      <alignment vertical="center"/>
    </xf>
    <xf numFmtId="0" fontId="17" fillId="10" borderId="21" xfId="0" applyFont="1" applyFill="1" applyBorder="1" applyAlignment="1">
      <alignment vertical="center"/>
    </xf>
    <xf numFmtId="2" fontId="17" fillId="10" borderId="25" xfId="0" applyNumberFormat="1" applyFont="1" applyFill="1" applyBorder="1" applyAlignment="1">
      <alignment horizontal="center" vertical="center"/>
    </xf>
    <xf numFmtId="10" fontId="17" fillId="10" borderId="25" xfId="0" applyNumberFormat="1" applyFont="1" applyFill="1" applyBorder="1" applyAlignment="1">
      <alignment horizontal="center" vertical="center"/>
    </xf>
    <xf numFmtId="2" fontId="17" fillId="10" borderId="46" xfId="0" applyNumberFormat="1" applyFont="1" applyFill="1" applyBorder="1" applyAlignment="1">
      <alignment horizontal="center" vertical="center"/>
    </xf>
    <xf numFmtId="0" fontId="17" fillId="10" borderId="48" xfId="0" applyFont="1" applyFill="1" applyBorder="1" applyAlignment="1">
      <alignment vertical="center"/>
    </xf>
    <xf numFmtId="0" fontId="17" fillId="10" borderId="24" xfId="0" applyFont="1" applyFill="1" applyBorder="1" applyAlignment="1">
      <alignment horizontal="center" vertical="center"/>
    </xf>
    <xf numFmtId="0" fontId="17" fillId="10" borderId="20" xfId="0" applyFont="1" applyFill="1" applyBorder="1" applyAlignment="1">
      <alignment horizontal="center" vertical="center"/>
    </xf>
    <xf numFmtId="2" fontId="17" fillId="0" borderId="0" xfId="0" applyNumberFormat="1" applyFont="1" applyAlignment="1">
      <alignment horizontal="center" vertical="center"/>
    </xf>
    <xf numFmtId="0" fontId="17" fillId="0" borderId="21" xfId="0" applyFont="1" applyBorder="1" applyAlignment="1">
      <alignment vertical="center"/>
    </xf>
    <xf numFmtId="10" fontId="17" fillId="0" borderId="25" xfId="0" applyNumberFormat="1" applyFont="1" applyBorder="1" applyAlignment="1">
      <alignment horizontal="center" vertical="center"/>
    </xf>
    <xf numFmtId="0" fontId="17" fillId="0" borderId="13" xfId="0" applyFont="1" applyBorder="1" applyAlignment="1">
      <alignment vertical="center"/>
    </xf>
    <xf numFmtId="0" fontId="17" fillId="0" borderId="48" xfId="0" applyFont="1" applyBorder="1" applyAlignment="1">
      <alignment vertical="center"/>
    </xf>
    <xf numFmtId="10" fontId="17" fillId="0" borderId="24" xfId="0" applyNumberFormat="1" applyFont="1" applyBorder="1" applyAlignment="1">
      <alignment horizontal="center" vertical="center"/>
    </xf>
    <xf numFmtId="0" fontId="17" fillId="16" borderId="57" xfId="0" applyFont="1" applyFill="1" applyBorder="1" applyAlignment="1">
      <alignment horizontal="left" vertical="center"/>
    </xf>
    <xf numFmtId="0" fontId="0" fillId="16" borderId="45" xfId="0" applyFill="1" applyBorder="1" applyAlignment="1">
      <alignment vertical="center"/>
    </xf>
    <xf numFmtId="10" fontId="0" fillId="16" borderId="42" xfId="35" applyNumberFormat="1" applyFont="1" applyFill="1" applyBorder="1" applyAlignment="1">
      <alignment vertical="center"/>
    </xf>
    <xf numFmtId="10" fontId="0" fillId="16" borderId="1" xfId="35" applyNumberFormat="1" applyFont="1" applyFill="1" applyBorder="1" applyAlignment="1">
      <alignment vertical="center"/>
    </xf>
    <xf numFmtId="0" fontId="27" fillId="33" borderId="39" xfId="0" applyFont="1" applyFill="1" applyBorder="1" applyAlignment="1">
      <alignment horizontal="left" vertical="center"/>
    </xf>
    <xf numFmtId="2" fontId="27" fillId="33" borderId="40" xfId="0" applyNumberFormat="1" applyFont="1" applyFill="1" applyBorder="1" applyAlignment="1">
      <alignment horizontal="center" vertical="center"/>
    </xf>
    <xf numFmtId="10" fontId="27" fillId="33" borderId="40" xfId="0" applyNumberFormat="1" applyFont="1" applyFill="1" applyBorder="1" applyAlignment="1">
      <alignment horizontal="center" vertical="center"/>
    </xf>
    <xf numFmtId="0" fontId="14" fillId="0" borderId="47" xfId="0" applyFont="1" applyBorder="1"/>
    <xf numFmtId="0" fontId="14" fillId="0" borderId="41" xfId="0" applyFont="1" applyBorder="1"/>
    <xf numFmtId="0" fontId="14" fillId="0" borderId="41" xfId="0" applyFont="1" applyBorder="1" applyAlignment="1">
      <alignment vertical="top" wrapText="1"/>
    </xf>
    <xf numFmtId="0" fontId="33" fillId="0" borderId="16" xfId="0" applyFont="1" applyBorder="1"/>
    <xf numFmtId="0" fontId="33" fillId="0" borderId="20" xfId="0" applyFont="1" applyBorder="1" applyAlignment="1">
      <alignment horizontal="right" vertical="top" wrapText="1"/>
    </xf>
    <xf numFmtId="0" fontId="39" fillId="0" borderId="0" xfId="0" applyFont="1" applyAlignment="1" applyProtection="1">
      <alignment vertical="center" wrapText="1"/>
      <protection locked="0"/>
    </xf>
    <xf numFmtId="2" fontId="17" fillId="0" borderId="25" xfId="0" applyNumberFormat="1" applyFont="1" applyBorder="1" applyAlignment="1">
      <alignment horizontal="center" vertical="center"/>
    </xf>
    <xf numFmtId="2" fontId="17" fillId="30" borderId="25" xfId="0" applyNumberFormat="1" applyFont="1" applyFill="1" applyBorder="1" applyAlignment="1">
      <alignment horizontal="center" vertical="center"/>
    </xf>
    <xf numFmtId="2" fontId="17" fillId="30" borderId="46" xfId="0" applyNumberFormat="1" applyFont="1" applyFill="1" applyBorder="1" applyAlignment="1">
      <alignment horizontal="center" vertical="center"/>
    </xf>
    <xf numFmtId="2" fontId="17" fillId="0" borderId="24" xfId="0" applyNumberFormat="1" applyFont="1" applyBorder="1" applyAlignment="1">
      <alignment horizontal="center" vertical="center"/>
    </xf>
    <xf numFmtId="0" fontId="27" fillId="37" borderId="39" xfId="0" applyFont="1" applyFill="1" applyBorder="1" applyAlignment="1">
      <alignment vertical="center"/>
    </xf>
    <xf numFmtId="10" fontId="27" fillId="37" borderId="40" xfId="0" applyNumberFormat="1" applyFont="1" applyFill="1" applyBorder="1" applyAlignment="1">
      <alignment vertical="center"/>
    </xf>
    <xf numFmtId="2" fontId="27" fillId="37" borderId="40" xfId="0" applyNumberFormat="1" applyFont="1" applyFill="1" applyBorder="1" applyAlignment="1">
      <alignment horizontal="center" vertical="center"/>
    </xf>
    <xf numFmtId="10" fontId="27" fillId="37" borderId="40" xfId="0" applyNumberFormat="1" applyFont="1" applyFill="1" applyBorder="1" applyAlignment="1">
      <alignment horizontal="center" vertical="center"/>
    </xf>
    <xf numFmtId="0" fontId="27" fillId="34" borderId="39" xfId="0" applyFont="1" applyFill="1" applyBorder="1" applyAlignment="1">
      <alignment horizontal="left" vertical="center"/>
    </xf>
    <xf numFmtId="2" fontId="27" fillId="34" borderId="40" xfId="0" applyNumberFormat="1" applyFont="1" applyFill="1" applyBorder="1" applyAlignment="1">
      <alignment horizontal="center" vertical="center"/>
    </xf>
    <xf numFmtId="10" fontId="27" fillId="34" borderId="40" xfId="0" applyNumberFormat="1" applyFont="1" applyFill="1" applyBorder="1" applyAlignment="1">
      <alignment vertical="center"/>
    </xf>
    <xf numFmtId="0" fontId="27" fillId="35" borderId="39" xfId="0" applyFont="1" applyFill="1" applyBorder="1" applyAlignment="1">
      <alignment vertical="center"/>
    </xf>
    <xf numFmtId="2" fontId="27" fillId="35" borderId="40" xfId="0" applyNumberFormat="1" applyFont="1" applyFill="1" applyBorder="1" applyAlignment="1">
      <alignment horizontal="center" vertical="center"/>
    </xf>
    <xf numFmtId="10" fontId="27" fillId="35" borderId="40" xfId="0" applyNumberFormat="1" applyFont="1" applyFill="1" applyBorder="1" applyAlignment="1">
      <alignment vertical="center"/>
    </xf>
    <xf numFmtId="0" fontId="27" fillId="36" borderId="39" xfId="0" applyFont="1" applyFill="1" applyBorder="1" applyAlignment="1">
      <alignment vertical="center"/>
    </xf>
    <xf numFmtId="2" fontId="27" fillId="36" borderId="40" xfId="0" applyNumberFormat="1" applyFont="1" applyFill="1" applyBorder="1" applyAlignment="1">
      <alignment horizontal="center" vertical="center"/>
    </xf>
    <xf numFmtId="10" fontId="27" fillId="36" borderId="40" xfId="0" applyNumberFormat="1" applyFont="1" applyFill="1" applyBorder="1" applyAlignment="1">
      <alignment vertical="center"/>
    </xf>
    <xf numFmtId="10" fontId="17" fillId="28" borderId="25" xfId="35" applyNumberFormat="1" applyFont="1" applyFill="1" applyBorder="1" applyAlignment="1">
      <alignment vertical="center"/>
    </xf>
    <xf numFmtId="10" fontId="17" fillId="28" borderId="0" xfId="35" applyNumberFormat="1" applyFont="1" applyFill="1" applyBorder="1" applyAlignment="1">
      <alignment vertical="center"/>
    </xf>
    <xf numFmtId="0" fontId="17" fillId="28" borderId="0" xfId="0" applyFont="1" applyFill="1" applyAlignment="1">
      <alignment vertical="center"/>
    </xf>
    <xf numFmtId="1" fontId="17" fillId="28" borderId="11" xfId="0" applyNumberFormat="1" applyFont="1" applyFill="1" applyBorder="1" applyAlignment="1">
      <alignment vertical="center"/>
    </xf>
    <xf numFmtId="0" fontId="17" fillId="30" borderId="21" xfId="0" applyFont="1" applyFill="1" applyBorder="1" applyAlignment="1">
      <alignment vertical="center"/>
    </xf>
    <xf numFmtId="10" fontId="17" fillId="30" borderId="25" xfId="0" applyNumberFormat="1" applyFont="1" applyFill="1" applyBorder="1" applyAlignment="1">
      <alignment vertical="center"/>
    </xf>
    <xf numFmtId="0" fontId="17" fillId="30" borderId="13" xfId="0" applyFont="1" applyFill="1" applyBorder="1" applyAlignment="1">
      <alignment vertical="center"/>
    </xf>
    <xf numFmtId="0" fontId="17" fillId="30" borderId="0" xfId="0" applyFont="1" applyFill="1" applyAlignment="1">
      <alignment vertical="center"/>
    </xf>
    <xf numFmtId="0" fontId="17" fillId="30" borderId="11" xfId="0" applyFont="1" applyFill="1" applyBorder="1" applyAlignment="1">
      <alignment vertical="center"/>
    </xf>
    <xf numFmtId="0" fontId="27" fillId="39" borderId="39" xfId="0" applyFont="1" applyFill="1" applyBorder="1" applyAlignment="1">
      <alignment vertical="center"/>
    </xf>
    <xf numFmtId="2" fontId="27" fillId="39" borderId="40" xfId="0" applyNumberFormat="1" applyFont="1" applyFill="1" applyBorder="1" applyAlignment="1">
      <alignment horizontal="center" vertical="center"/>
    </xf>
    <xf numFmtId="10" fontId="27" fillId="39" borderId="40" xfId="0" applyNumberFormat="1" applyFont="1" applyFill="1" applyBorder="1" applyAlignment="1">
      <alignment vertical="center"/>
    </xf>
    <xf numFmtId="10" fontId="17" fillId="29" borderId="25" xfId="0" applyNumberFormat="1" applyFont="1" applyFill="1" applyBorder="1" applyAlignment="1">
      <alignment vertical="center"/>
    </xf>
    <xf numFmtId="0" fontId="17" fillId="29" borderId="11" xfId="0" applyFont="1" applyFill="1" applyBorder="1" applyAlignment="1">
      <alignment vertical="center"/>
    </xf>
    <xf numFmtId="10" fontId="17" fillId="9" borderId="25" xfId="0" applyNumberFormat="1" applyFont="1" applyFill="1" applyBorder="1" applyAlignment="1">
      <alignment vertical="center"/>
    </xf>
    <xf numFmtId="10" fontId="17" fillId="9" borderId="0" xfId="0" applyNumberFormat="1" applyFont="1" applyFill="1" applyAlignment="1">
      <alignment vertical="center"/>
    </xf>
    <xf numFmtId="0" fontId="17" fillId="9" borderId="11" xfId="0" applyFont="1" applyFill="1" applyBorder="1" applyAlignment="1">
      <alignment vertical="center"/>
    </xf>
    <xf numFmtId="10" fontId="17" fillId="10" borderId="25" xfId="0" applyNumberFormat="1" applyFont="1" applyFill="1" applyBorder="1" applyAlignment="1">
      <alignment vertical="center"/>
    </xf>
    <xf numFmtId="0" fontId="17" fillId="10" borderId="13" xfId="0" applyFont="1" applyFill="1" applyBorder="1" applyAlignment="1">
      <alignment vertical="center"/>
    </xf>
    <xf numFmtId="0" fontId="17" fillId="10" borderId="11" xfId="0" applyFont="1" applyFill="1" applyBorder="1" applyAlignment="1">
      <alignment vertical="center"/>
    </xf>
    <xf numFmtId="0" fontId="18" fillId="0" borderId="0" xfId="0" applyFont="1" applyAlignment="1">
      <alignment horizontal="center" vertical="center"/>
    </xf>
    <xf numFmtId="168" fontId="0" fillId="8" borderId="7" xfId="0" applyNumberFormat="1" applyFill="1" applyBorder="1" applyAlignment="1">
      <alignment vertical="center"/>
    </xf>
    <xf numFmtId="168" fontId="0" fillId="8" borderId="1" xfId="0" applyNumberFormat="1" applyFill="1" applyBorder="1" applyAlignment="1">
      <alignment vertical="center"/>
    </xf>
    <xf numFmtId="168" fontId="0" fillId="16" borderId="7" xfId="0" applyNumberFormat="1" applyFill="1" applyBorder="1" applyAlignment="1">
      <alignment vertical="center"/>
    </xf>
    <xf numFmtId="168" fontId="0" fillId="16" borderId="45" xfId="0" applyNumberFormat="1" applyFill="1" applyBorder="1" applyAlignment="1">
      <alignment vertical="center"/>
    </xf>
    <xf numFmtId="168" fontId="0" fillId="16" borderId="23" xfId="0" applyNumberFormat="1" applyFill="1" applyBorder="1" applyAlignment="1">
      <alignment vertical="center"/>
    </xf>
    <xf numFmtId="168" fontId="0" fillId="6" borderId="36" xfId="0" applyNumberFormat="1" applyFill="1" applyBorder="1" applyAlignment="1">
      <alignment vertical="center"/>
    </xf>
    <xf numFmtId="168" fontId="0" fillId="9" borderId="7" xfId="0" applyNumberFormat="1" applyFill="1" applyBorder="1" applyAlignment="1">
      <alignment vertical="center"/>
    </xf>
    <xf numFmtId="168" fontId="0" fillId="9" borderId="23" xfId="0" applyNumberFormat="1" applyFill="1" applyBorder="1" applyAlignment="1">
      <alignment vertical="center"/>
    </xf>
    <xf numFmtId="168" fontId="0" fillId="10" borderId="36" xfId="0" applyNumberFormat="1" applyFill="1" applyBorder="1" applyAlignment="1">
      <alignment vertical="center"/>
    </xf>
    <xf numFmtId="168" fontId="19" fillId="11" borderId="7" xfId="0" applyNumberFormat="1" applyFont="1" applyFill="1" applyBorder="1" applyAlignment="1">
      <alignment horizontal="right" vertical="center"/>
    </xf>
    <xf numFmtId="168" fontId="19" fillId="11" borderId="18" xfId="0" applyNumberFormat="1" applyFont="1" applyFill="1" applyBorder="1" applyAlignment="1">
      <alignment horizontal="right" vertical="center"/>
    </xf>
    <xf numFmtId="0" fontId="18" fillId="0" borderId="0" xfId="0" applyFont="1" applyAlignment="1">
      <alignment horizontal="center"/>
    </xf>
    <xf numFmtId="0" fontId="15" fillId="13" borderId="0" xfId="0" applyFont="1" applyFill="1" applyAlignment="1">
      <alignment vertical="center"/>
    </xf>
    <xf numFmtId="0" fontId="15" fillId="23" borderId="0" xfId="0" applyFont="1" applyFill="1" applyAlignment="1">
      <alignment vertical="center"/>
    </xf>
    <xf numFmtId="0" fontId="17" fillId="8" borderId="21" xfId="0" applyFont="1" applyFill="1" applyBorder="1" applyAlignment="1">
      <alignment vertical="center"/>
    </xf>
    <xf numFmtId="1" fontId="17" fillId="8" borderId="25" xfId="0" applyNumberFormat="1" applyFont="1" applyFill="1" applyBorder="1" applyAlignment="1">
      <alignment horizontal="center" vertical="center"/>
    </xf>
    <xf numFmtId="0" fontId="17" fillId="8" borderId="25" xfId="0" applyFont="1" applyFill="1" applyBorder="1"/>
    <xf numFmtId="0" fontId="17" fillId="8" borderId="46" xfId="0" applyFont="1" applyFill="1" applyBorder="1"/>
    <xf numFmtId="0" fontId="17" fillId="8" borderId="13" xfId="0" applyFont="1" applyFill="1" applyBorder="1" applyAlignment="1">
      <alignment vertical="center"/>
    </xf>
    <xf numFmtId="0" fontId="17" fillId="8" borderId="0" xfId="0" applyFont="1" applyFill="1"/>
    <xf numFmtId="0" fontId="17" fillId="8" borderId="11" xfId="0" applyFont="1" applyFill="1" applyBorder="1"/>
    <xf numFmtId="0" fontId="17" fillId="8" borderId="0" xfId="0" applyFont="1" applyFill="1" applyAlignment="1">
      <alignment horizontal="center" vertical="center"/>
    </xf>
    <xf numFmtId="2" fontId="17" fillId="8" borderId="28" xfId="372" applyNumberFormat="1" applyFont="1" applyFill="1" applyBorder="1" applyAlignment="1" applyProtection="1">
      <alignment horizontal="center" vertical="center"/>
    </xf>
    <xf numFmtId="164" fontId="17" fillId="8" borderId="28" xfId="372" applyFont="1" applyFill="1" applyBorder="1" applyAlignment="1">
      <alignment horizontal="center" vertical="center"/>
    </xf>
    <xf numFmtId="164" fontId="17" fillId="8" borderId="52" xfId="372" applyFont="1" applyFill="1" applyBorder="1" applyAlignment="1">
      <alignment horizontal="center" vertical="center"/>
    </xf>
    <xf numFmtId="1" fontId="17" fillId="28" borderId="25" xfId="0" applyNumberFormat="1" applyFont="1" applyFill="1" applyBorder="1" applyAlignment="1">
      <alignment horizontal="center" vertical="center"/>
    </xf>
    <xf numFmtId="0" fontId="0" fillId="28" borderId="25" xfId="0" applyFill="1" applyBorder="1" applyAlignment="1">
      <alignment vertical="center"/>
    </xf>
    <xf numFmtId="0" fontId="0" fillId="28" borderId="46" xfId="0" applyFill="1" applyBorder="1" applyAlignment="1">
      <alignment vertical="center"/>
    </xf>
    <xf numFmtId="0" fontId="0" fillId="29" borderId="49" xfId="0" applyFill="1" applyBorder="1" applyAlignment="1">
      <alignment horizontal="center" vertical="center"/>
    </xf>
    <xf numFmtId="0" fontId="18" fillId="42" borderId="25" xfId="0" applyFont="1" applyFill="1" applyBorder="1" applyAlignment="1">
      <alignment vertical="center"/>
    </xf>
    <xf numFmtId="0" fontId="15" fillId="42" borderId="25" xfId="0" applyFont="1" applyFill="1" applyBorder="1" applyAlignment="1">
      <alignment vertical="center"/>
    </xf>
    <xf numFmtId="0" fontId="0" fillId="42" borderId="9" xfId="0" applyFill="1" applyBorder="1" applyAlignment="1">
      <alignment horizontal="center" vertical="center"/>
    </xf>
    <xf numFmtId="0" fontId="0" fillId="8" borderId="11" xfId="0" applyFill="1" applyBorder="1" applyAlignment="1">
      <alignment horizontal="center" vertical="center"/>
    </xf>
    <xf numFmtId="0" fontId="17" fillId="8" borderId="13" xfId="0" applyFont="1" applyFill="1" applyBorder="1" applyAlignment="1">
      <alignment horizontal="right" vertical="center"/>
    </xf>
    <xf numFmtId="0" fontId="17" fillId="8" borderId="24" xfId="0" applyFont="1" applyFill="1" applyBorder="1" applyAlignment="1">
      <alignment vertical="center"/>
    </xf>
    <xf numFmtId="1" fontId="17" fillId="8" borderId="24" xfId="0" applyNumberFormat="1" applyFont="1" applyFill="1" applyBorder="1" applyAlignment="1">
      <alignment horizontal="center" vertical="center"/>
    </xf>
    <xf numFmtId="164" fontId="17" fillId="8" borderId="24" xfId="372" applyFont="1" applyFill="1" applyBorder="1" applyAlignment="1">
      <alignment horizontal="center" vertical="center"/>
    </xf>
    <xf numFmtId="164" fontId="17" fillId="8" borderId="20" xfId="372" applyFont="1" applyFill="1" applyBorder="1" applyAlignment="1">
      <alignment horizontal="center" vertical="center"/>
    </xf>
    <xf numFmtId="0" fontId="0" fillId="8" borderId="48" xfId="0" applyFill="1" applyBorder="1"/>
    <xf numFmtId="1" fontId="17" fillId="8" borderId="28" xfId="0" applyNumberFormat="1" applyFont="1" applyFill="1" applyBorder="1" applyAlignment="1">
      <alignment horizontal="center" vertical="center"/>
    </xf>
    <xf numFmtId="2" fontId="17" fillId="8" borderId="27" xfId="372" applyNumberFormat="1" applyFont="1" applyFill="1" applyBorder="1" applyAlignment="1" applyProtection="1">
      <alignment horizontal="right" vertical="center"/>
    </xf>
    <xf numFmtId="0" fontId="45" fillId="0" borderId="0" xfId="0" applyFont="1" applyAlignment="1">
      <alignment horizontal="left" vertical="top"/>
    </xf>
    <xf numFmtId="0" fontId="29" fillId="24" borderId="47" xfId="0" applyFont="1" applyFill="1" applyBorder="1" applyAlignment="1">
      <alignment horizontal="justify" vertical="top"/>
    </xf>
    <xf numFmtId="0" fontId="29" fillId="24" borderId="41" xfId="0" applyFont="1" applyFill="1" applyBorder="1" applyAlignment="1">
      <alignment horizontal="center" vertical="top"/>
    </xf>
    <xf numFmtId="0" fontId="8" fillId="0" borderId="0" xfId="0" applyFont="1" applyAlignment="1">
      <alignment horizontal="justify" vertical="top"/>
    </xf>
    <xf numFmtId="0" fontId="8" fillId="0" borderId="11" xfId="0" applyFont="1" applyBorder="1" applyAlignment="1">
      <alignment horizontal="center" vertical="top"/>
    </xf>
    <xf numFmtId="0" fontId="8" fillId="0" borderId="24" xfId="0" applyFont="1" applyBorder="1" applyAlignment="1">
      <alignment horizontal="justify" vertical="top"/>
    </xf>
    <xf numFmtId="0" fontId="8" fillId="0" borderId="20" xfId="0" applyFont="1" applyBorder="1" applyAlignment="1">
      <alignment horizontal="center" vertical="top"/>
    </xf>
    <xf numFmtId="0" fontId="0" fillId="23" borderId="40" xfId="0" applyFill="1" applyBorder="1" applyAlignment="1">
      <alignment horizontal="center" vertical="center"/>
    </xf>
    <xf numFmtId="0" fontId="8" fillId="0" borderId="25" xfId="0" applyFont="1" applyBorder="1" applyAlignment="1">
      <alignment vertical="top" wrapText="1"/>
    </xf>
    <xf numFmtId="0" fontId="15" fillId="13" borderId="40" xfId="0" applyFont="1" applyFill="1" applyBorder="1" applyAlignment="1">
      <alignment horizontal="center" vertical="center" wrapText="1"/>
    </xf>
    <xf numFmtId="0" fontId="15" fillId="13" borderId="41" xfId="0" applyFont="1" applyFill="1" applyBorder="1" applyAlignment="1">
      <alignment horizontal="center" vertical="center" wrapText="1"/>
    </xf>
    <xf numFmtId="0" fontId="0" fillId="23" borderId="40" xfId="0" applyFill="1" applyBorder="1" applyAlignment="1">
      <alignment horizontal="center" vertical="center" wrapText="1"/>
    </xf>
    <xf numFmtId="0" fontId="0" fillId="23" borderId="41" xfId="0" applyFill="1" applyBorder="1" applyAlignment="1">
      <alignment horizontal="center" vertical="center" wrapText="1"/>
    </xf>
    <xf numFmtId="0" fontId="8" fillId="0" borderId="11" xfId="0" applyFont="1" applyBorder="1" applyAlignment="1">
      <alignment horizontal="center" vertical="center" wrapText="1"/>
    </xf>
    <xf numFmtId="0" fontId="8" fillId="0" borderId="46" xfId="0" applyFont="1" applyBorder="1" applyAlignment="1">
      <alignment horizontal="center" vertical="center" wrapText="1"/>
    </xf>
    <xf numFmtId="0" fontId="46" fillId="41" borderId="21" xfId="0" applyFont="1" applyFill="1" applyBorder="1" applyAlignment="1">
      <alignment horizontal="center" vertical="center" wrapText="1"/>
    </xf>
    <xf numFmtId="2" fontId="24" fillId="41" borderId="48" xfId="0" applyNumberFormat="1" applyFont="1" applyFill="1" applyBorder="1" applyAlignment="1">
      <alignment horizontal="center" vertical="center"/>
    </xf>
    <xf numFmtId="0" fontId="46" fillId="14" borderId="21" xfId="0" applyFont="1" applyFill="1" applyBorder="1" applyAlignment="1">
      <alignment horizontal="center" vertical="center" wrapText="1"/>
    </xf>
    <xf numFmtId="2" fontId="24" fillId="14" borderId="48" xfId="0" applyNumberFormat="1" applyFont="1" applyFill="1" applyBorder="1" applyAlignment="1">
      <alignment horizontal="center" vertical="center"/>
    </xf>
    <xf numFmtId="0" fontId="2" fillId="42" borderId="14" xfId="0" applyFont="1" applyFill="1" applyBorder="1" applyAlignment="1">
      <alignment vertical="center"/>
    </xf>
    <xf numFmtId="0" fontId="2" fillId="42" borderId="16" xfId="0" applyFont="1" applyFill="1" applyBorder="1" applyAlignment="1">
      <alignment vertical="center"/>
    </xf>
    <xf numFmtId="0" fontId="20" fillId="23" borderId="39" xfId="0" applyFont="1" applyFill="1" applyBorder="1" applyAlignment="1">
      <alignment vertical="center"/>
    </xf>
    <xf numFmtId="0" fontId="0" fillId="28" borderId="24" xfId="0" applyFill="1" applyBorder="1" applyAlignment="1">
      <alignment vertical="center"/>
    </xf>
    <xf numFmtId="1" fontId="17" fillId="28" borderId="24" xfId="0" applyNumberFormat="1" applyFont="1" applyFill="1" applyBorder="1" applyAlignment="1">
      <alignment horizontal="center" vertical="center"/>
    </xf>
    <xf numFmtId="164" fontId="0" fillId="28" borderId="24" xfId="372" applyFont="1" applyFill="1" applyBorder="1" applyAlignment="1">
      <alignment horizontal="center" vertical="center"/>
    </xf>
    <xf numFmtId="0" fontId="0" fillId="42" borderId="0" xfId="0" applyFill="1"/>
    <xf numFmtId="9" fontId="22" fillId="8" borderId="0" xfId="35" applyFont="1" applyFill="1" applyBorder="1" applyAlignment="1" applyProtection="1">
      <alignment horizontal="right" vertical="center"/>
      <protection hidden="1"/>
    </xf>
    <xf numFmtId="170" fontId="22" fillId="8" borderId="11" xfId="372" applyNumberFormat="1" applyFont="1" applyFill="1" applyBorder="1" applyAlignment="1" applyProtection="1">
      <alignment horizontal="center" vertical="center"/>
      <protection hidden="1"/>
    </xf>
    <xf numFmtId="1" fontId="17" fillId="28" borderId="0" xfId="0" applyNumberFormat="1" applyFont="1" applyFill="1" applyAlignment="1">
      <alignment horizontal="center" vertical="center"/>
    </xf>
    <xf numFmtId="0" fontId="0" fillId="28" borderId="0" xfId="0" applyFill="1" applyAlignment="1">
      <alignment vertical="center"/>
    </xf>
    <xf numFmtId="0" fontId="0" fillId="28" borderId="11" xfId="0" applyFill="1" applyBorder="1" applyAlignment="1">
      <alignment vertical="center"/>
    </xf>
    <xf numFmtId="0" fontId="17" fillId="28" borderId="21" xfId="0" applyFont="1" applyFill="1" applyBorder="1" applyAlignment="1">
      <alignment vertical="center"/>
    </xf>
    <xf numFmtId="0" fontId="17" fillId="28" borderId="13" xfId="0" applyFont="1" applyFill="1" applyBorder="1" applyAlignment="1">
      <alignment horizontal="right" vertical="center"/>
    </xf>
    <xf numFmtId="0" fontId="17" fillId="28" borderId="48" xfId="0" applyFont="1" applyFill="1" applyBorder="1" applyAlignment="1">
      <alignment vertical="center"/>
    </xf>
    <xf numFmtId="0" fontId="20" fillId="13" borderId="13" xfId="0" applyFont="1" applyFill="1" applyBorder="1" applyAlignment="1">
      <alignment vertical="center"/>
    </xf>
    <xf numFmtId="0" fontId="15" fillId="13" borderId="0" xfId="0" applyFont="1" applyFill="1" applyAlignment="1">
      <alignment horizontal="center" vertical="center"/>
    </xf>
    <xf numFmtId="0" fontId="15" fillId="13" borderId="11" xfId="0" applyFont="1" applyFill="1" applyBorder="1" applyAlignment="1">
      <alignment horizontal="center" vertical="center"/>
    </xf>
    <xf numFmtId="0" fontId="0" fillId="8" borderId="46" xfId="0" applyFill="1" applyBorder="1" applyAlignment="1">
      <alignment horizontal="center" vertical="center"/>
    </xf>
    <xf numFmtId="0" fontId="0" fillId="8" borderId="20" xfId="0" applyFill="1" applyBorder="1" applyAlignment="1">
      <alignment horizontal="center" vertical="center"/>
    </xf>
    <xf numFmtId="0" fontId="0" fillId="23" borderId="0" xfId="0" applyFill="1" applyAlignment="1">
      <alignment vertical="center"/>
    </xf>
    <xf numFmtId="0" fontId="0" fillId="23" borderId="11" xfId="0" applyFill="1" applyBorder="1" applyAlignment="1">
      <alignment vertical="center"/>
    </xf>
    <xf numFmtId="0" fontId="20" fillId="23" borderId="0" xfId="0" applyFont="1" applyFill="1" applyAlignment="1">
      <alignment vertical="center"/>
    </xf>
    <xf numFmtId="0" fontId="0" fillId="28" borderId="41" xfId="0" applyFill="1" applyBorder="1" applyAlignment="1">
      <alignment horizontal="center" vertical="center"/>
    </xf>
    <xf numFmtId="2" fontId="0" fillId="28" borderId="20" xfId="372" applyNumberFormat="1" applyFont="1" applyFill="1" applyBorder="1" applyAlignment="1">
      <alignment horizontal="center" vertical="center"/>
    </xf>
    <xf numFmtId="0" fontId="17" fillId="0" borderId="24"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46" xfId="0" applyFont="1" applyBorder="1" applyAlignment="1">
      <alignment horizontal="center" vertical="center" wrapText="1"/>
    </xf>
    <xf numFmtId="1" fontId="17" fillId="0" borderId="11" xfId="0" applyNumberFormat="1" applyFont="1" applyBorder="1" applyAlignment="1">
      <alignment horizontal="center" vertical="center"/>
    </xf>
    <xf numFmtId="0" fontId="21" fillId="0" borderId="25" xfId="0" applyFont="1" applyBorder="1" applyAlignment="1">
      <alignment horizontal="center" vertical="center"/>
    </xf>
    <xf numFmtId="0" fontId="21" fillId="0" borderId="46" xfId="0" applyFont="1" applyBorder="1" applyAlignment="1">
      <alignment horizontal="center" vertical="center"/>
    </xf>
    <xf numFmtId="0" fontId="17" fillId="8" borderId="43" xfId="0" applyFont="1" applyFill="1" applyBorder="1" applyAlignment="1">
      <alignment horizontal="left"/>
    </xf>
    <xf numFmtId="0" fontId="0" fillId="8" borderId="4" xfId="0" applyFill="1" applyBorder="1"/>
    <xf numFmtId="167" fontId="17" fillId="0" borderId="5" xfId="0" applyNumberFormat="1" applyFont="1" applyBorder="1" applyAlignment="1">
      <alignment horizontal="center" vertical="center"/>
    </xf>
    <xf numFmtId="0" fontId="17" fillId="8" borderId="48" xfId="0" applyFont="1" applyFill="1" applyBorder="1" applyAlignment="1">
      <alignment horizontal="left" vertical="center"/>
    </xf>
    <xf numFmtId="0" fontId="17" fillId="8" borderId="20" xfId="0" applyFont="1" applyFill="1" applyBorder="1" applyAlignment="1">
      <alignment vertical="center"/>
    </xf>
    <xf numFmtId="0" fontId="17" fillId="8" borderId="32" xfId="0" applyFont="1" applyFill="1" applyBorder="1" applyAlignment="1">
      <alignment horizontal="left"/>
    </xf>
    <xf numFmtId="0" fontId="0" fillId="8" borderId="5" xfId="0" applyFill="1" applyBorder="1"/>
    <xf numFmtId="10" fontId="0" fillId="8" borderId="42" xfId="35" applyNumberFormat="1" applyFont="1" applyFill="1" applyBorder="1"/>
    <xf numFmtId="171" fontId="0" fillId="8" borderId="7" xfId="35" applyNumberFormat="1" applyFont="1" applyFill="1" applyBorder="1"/>
    <xf numFmtId="171" fontId="0" fillId="8" borderId="5" xfId="35" applyNumberFormat="1" applyFont="1" applyFill="1" applyBorder="1"/>
    <xf numFmtId="171" fontId="0" fillId="8" borderId="1" xfId="35" applyNumberFormat="1" applyFont="1" applyFill="1" applyBorder="1"/>
    <xf numFmtId="171" fontId="0" fillId="8" borderId="4" xfId="35" applyNumberFormat="1" applyFont="1" applyFill="1" applyBorder="1"/>
    <xf numFmtId="171" fontId="0" fillId="8" borderId="23" xfId="35" applyNumberFormat="1" applyFont="1" applyFill="1" applyBorder="1"/>
    <xf numFmtId="171" fontId="0" fillId="16" borderId="7" xfId="35" applyNumberFormat="1" applyFont="1" applyFill="1" applyBorder="1"/>
    <xf numFmtId="171" fontId="0" fillId="16" borderId="4" xfId="35" applyNumberFormat="1" applyFont="1" applyFill="1" applyBorder="1"/>
    <xf numFmtId="171" fontId="0" fillId="0" borderId="36" xfId="35" applyNumberFormat="1" applyFont="1" applyFill="1" applyBorder="1"/>
    <xf numFmtId="0" fontId="33" fillId="0" borderId="47" xfId="0" applyFont="1" applyBorder="1"/>
    <xf numFmtId="0" fontId="33" fillId="0" borderId="41" xfId="0" applyFont="1" applyBorder="1"/>
    <xf numFmtId="167" fontId="33" fillId="0" borderId="20" xfId="0" applyNumberFormat="1" applyFont="1" applyBorder="1" applyAlignment="1">
      <alignment horizontal="right"/>
    </xf>
    <xf numFmtId="0" fontId="15" fillId="7" borderId="1" xfId="0" applyFont="1" applyFill="1" applyBorder="1"/>
    <xf numFmtId="0" fontId="0" fillId="7" borderId="1" xfId="0" applyFill="1" applyBorder="1"/>
    <xf numFmtId="0" fontId="19" fillId="11" borderId="1" xfId="0" applyFont="1" applyFill="1" applyBorder="1" applyAlignment="1">
      <alignment horizontal="right" vertical="top"/>
    </xf>
    <xf numFmtId="10" fontId="0" fillId="0" borderId="1" xfId="35" applyNumberFormat="1" applyFont="1" applyBorder="1"/>
    <xf numFmtId="0" fontId="0" fillId="0" borderId="1" xfId="0" applyBorder="1" applyAlignment="1">
      <alignment horizontal="center" vertical="center"/>
    </xf>
    <xf numFmtId="0" fontId="48" fillId="0" borderId="21" xfId="0" applyFont="1" applyBorder="1" applyAlignment="1">
      <alignment vertical="center"/>
    </xf>
    <xf numFmtId="2" fontId="48" fillId="0" borderId="25" xfId="0" applyNumberFormat="1" applyFont="1" applyBorder="1" applyAlignment="1">
      <alignment horizontal="center" vertical="center"/>
    </xf>
    <xf numFmtId="10" fontId="48" fillId="0" borderId="25" xfId="0" applyNumberFormat="1" applyFont="1" applyBorder="1" applyAlignment="1">
      <alignment horizontal="center" vertical="center"/>
    </xf>
    <xf numFmtId="0" fontId="48" fillId="0" borderId="48" xfId="0" applyFont="1" applyBorder="1" applyAlignment="1">
      <alignment vertical="center"/>
    </xf>
    <xf numFmtId="2" fontId="48" fillId="0" borderId="24" xfId="0" applyNumberFormat="1" applyFont="1" applyBorder="1" applyAlignment="1">
      <alignment horizontal="center" vertical="center"/>
    </xf>
    <xf numFmtId="10" fontId="48" fillId="0" borderId="24" xfId="0" applyNumberFormat="1" applyFont="1" applyBorder="1" applyAlignment="1">
      <alignment horizontal="center" vertical="center"/>
    </xf>
    <xf numFmtId="0" fontId="48" fillId="0" borderId="13" xfId="0" applyFont="1" applyBorder="1" applyAlignment="1">
      <alignment vertical="center"/>
    </xf>
    <xf numFmtId="2" fontId="48" fillId="0" borderId="0" xfId="0" applyNumberFormat="1" applyFont="1" applyAlignment="1">
      <alignment horizontal="center" vertical="center"/>
    </xf>
    <xf numFmtId="0" fontId="48" fillId="0" borderId="0" xfId="0" applyFont="1" applyAlignment="1">
      <alignment horizontal="center" vertical="center"/>
    </xf>
    <xf numFmtId="1" fontId="48" fillId="0" borderId="0" xfId="0" applyNumberFormat="1" applyFont="1" applyAlignment="1">
      <alignment horizontal="center" vertical="center"/>
    </xf>
    <xf numFmtId="1" fontId="48" fillId="0" borderId="11" xfId="0" applyNumberFormat="1" applyFont="1" applyBorder="1" applyAlignment="1">
      <alignment horizontal="center" vertical="center"/>
    </xf>
    <xf numFmtId="0" fontId="48" fillId="0" borderId="11" xfId="0" applyFont="1" applyBorder="1" applyAlignment="1">
      <alignment horizontal="center" vertical="center"/>
    </xf>
    <xf numFmtId="0" fontId="0" fillId="0" borderId="48" xfId="0" applyBorder="1" applyAlignment="1">
      <alignment vertical="center"/>
    </xf>
    <xf numFmtId="0" fontId="0" fillId="0" borderId="24" xfId="0" applyBorder="1" applyAlignment="1">
      <alignment vertical="center"/>
    </xf>
    <xf numFmtId="0" fontId="0" fillId="0" borderId="20" xfId="0" applyBorder="1" applyAlignment="1">
      <alignment vertical="center"/>
    </xf>
    <xf numFmtId="10" fontId="27" fillId="34" borderId="40" xfId="0" applyNumberFormat="1" applyFont="1" applyFill="1" applyBorder="1" applyAlignment="1">
      <alignment horizontal="center" vertical="center"/>
    </xf>
    <xf numFmtId="10" fontId="27" fillId="35" borderId="40" xfId="0" applyNumberFormat="1" applyFont="1" applyFill="1" applyBorder="1" applyAlignment="1">
      <alignment horizontal="center" vertical="center"/>
    </xf>
    <xf numFmtId="10" fontId="27" fillId="36" borderId="40" xfId="0" applyNumberFormat="1" applyFont="1" applyFill="1" applyBorder="1" applyAlignment="1">
      <alignment horizontal="center" vertical="center"/>
    </xf>
    <xf numFmtId="2" fontId="0" fillId="28" borderId="24" xfId="372" applyNumberFormat="1" applyFont="1" applyFill="1" applyBorder="1" applyAlignment="1">
      <alignment horizontal="center" vertical="center"/>
    </xf>
    <xf numFmtId="0" fontId="45" fillId="19" borderId="0" xfId="0" applyFont="1" applyFill="1" applyAlignment="1">
      <alignment horizontal="left" vertical="top"/>
    </xf>
    <xf numFmtId="0" fontId="45" fillId="6" borderId="0" xfId="0" applyFont="1" applyFill="1" applyAlignment="1">
      <alignment horizontal="left" vertical="top"/>
    </xf>
    <xf numFmtId="49" fontId="8" fillId="0" borderId="0" xfId="12" applyNumberFormat="1"/>
    <xf numFmtId="0" fontId="29" fillId="0" borderId="0" xfId="12" applyFont="1" applyAlignment="1">
      <alignment horizontal="center" vertical="center"/>
    </xf>
    <xf numFmtId="0" fontId="35" fillId="0" borderId="0" xfId="12" applyFont="1" applyAlignment="1">
      <alignment vertical="center"/>
    </xf>
    <xf numFmtId="0" fontId="42" fillId="0" borderId="0" xfId="12" applyFont="1" applyAlignment="1">
      <alignment horizontal="left" vertical="center" indent="1"/>
    </xf>
    <xf numFmtId="0" fontId="47" fillId="0" borderId="0" xfId="382" applyBorder="1" applyAlignment="1" applyProtection="1"/>
    <xf numFmtId="172" fontId="33" fillId="0" borderId="20" xfId="0" applyNumberFormat="1" applyFont="1" applyBorder="1" applyAlignment="1">
      <alignment horizontal="right"/>
    </xf>
    <xf numFmtId="168" fontId="33" fillId="0" borderId="20" xfId="0" applyNumberFormat="1" applyFont="1" applyBorder="1" applyAlignment="1">
      <alignment horizontal="right"/>
    </xf>
    <xf numFmtId="0" fontId="17" fillId="7" borderId="39" xfId="0" applyFont="1" applyFill="1" applyBorder="1" applyAlignment="1">
      <alignment vertical="center"/>
    </xf>
    <xf numFmtId="2" fontId="17" fillId="7" borderId="40" xfId="0" applyNumberFormat="1" applyFont="1" applyFill="1" applyBorder="1" applyAlignment="1">
      <alignment horizontal="center" vertical="center"/>
    </xf>
    <xf numFmtId="0" fontId="17" fillId="7" borderId="40" xfId="0" applyFont="1" applyFill="1" applyBorder="1" applyAlignment="1">
      <alignment horizontal="center" vertical="center"/>
    </xf>
    <xf numFmtId="0" fontId="21" fillId="7" borderId="0" xfId="0" applyFont="1" applyFill="1" applyAlignment="1">
      <alignment horizontal="center" vertical="center"/>
    </xf>
    <xf numFmtId="0" fontId="0" fillId="7" borderId="1" xfId="0" applyFill="1" applyBorder="1" applyAlignment="1">
      <alignment vertical="center"/>
    </xf>
    <xf numFmtId="0" fontId="2" fillId="43" borderId="0" xfId="0" applyFont="1" applyFill="1" applyAlignment="1">
      <alignment horizontal="center" vertical="center" wrapText="1"/>
    </xf>
    <xf numFmtId="168" fontId="0" fillId="0" borderId="0" xfId="0" applyNumberFormat="1" applyAlignment="1">
      <alignment horizontal="center"/>
    </xf>
    <xf numFmtId="167" fontId="0" fillId="7" borderId="0" xfId="0" applyNumberFormat="1" applyFill="1"/>
    <xf numFmtId="167" fontId="0" fillId="7" borderId="0" xfId="0" applyNumberFormat="1" applyFill="1" applyAlignment="1">
      <alignment vertical="center"/>
    </xf>
    <xf numFmtId="0" fontId="2" fillId="43" borderId="0" xfId="0" applyFont="1" applyFill="1" applyAlignment="1">
      <alignment vertical="center" wrapText="1"/>
    </xf>
    <xf numFmtId="167" fontId="17" fillId="0" borderId="0" xfId="0" applyNumberFormat="1" applyFont="1" applyAlignment="1">
      <alignment horizontal="right" vertical="center" wrapText="1"/>
    </xf>
    <xf numFmtId="167" fontId="0" fillId="0" borderId="0" xfId="0" applyNumberFormat="1" applyAlignment="1">
      <alignment horizontal="right" vertical="center"/>
    </xf>
    <xf numFmtId="171" fontId="0" fillId="8" borderId="7" xfId="35" applyNumberFormat="1" applyFont="1" applyFill="1" applyBorder="1" applyAlignment="1">
      <alignment vertical="center"/>
    </xf>
    <xf numFmtId="171" fontId="0" fillId="8" borderId="1" xfId="35" applyNumberFormat="1" applyFont="1" applyFill="1" applyBorder="1" applyAlignment="1">
      <alignment vertical="center"/>
    </xf>
    <xf numFmtId="171" fontId="0" fillId="8" borderId="4" xfId="35" applyNumberFormat="1" applyFont="1" applyFill="1" applyBorder="1" applyAlignment="1">
      <alignment vertical="center"/>
    </xf>
    <xf numFmtId="171" fontId="0" fillId="16" borderId="8" xfId="35" applyNumberFormat="1" applyFont="1" applyFill="1" applyBorder="1" applyAlignment="1">
      <alignment vertical="center"/>
    </xf>
    <xf numFmtId="171" fontId="0" fillId="16" borderId="44" xfId="35" applyNumberFormat="1" applyFont="1" applyFill="1" applyBorder="1" applyAlignment="1">
      <alignment vertical="center"/>
    </xf>
    <xf numFmtId="171" fontId="0" fillId="16" borderId="23" xfId="35" applyNumberFormat="1" applyFont="1" applyFill="1" applyBorder="1" applyAlignment="1">
      <alignment vertical="center"/>
    </xf>
    <xf numFmtId="171" fontId="0" fillId="6" borderId="36" xfId="35" applyNumberFormat="1" applyFont="1" applyFill="1" applyBorder="1" applyAlignment="1">
      <alignment vertical="center"/>
    </xf>
    <xf numFmtId="171" fontId="0" fillId="9" borderId="7" xfId="35" applyNumberFormat="1" applyFont="1" applyFill="1" applyBorder="1" applyAlignment="1">
      <alignment vertical="center"/>
    </xf>
    <xf numFmtId="171" fontId="0" fillId="9" borderId="23" xfId="35" applyNumberFormat="1" applyFont="1" applyFill="1" applyBorder="1" applyAlignment="1">
      <alignment vertical="center"/>
    </xf>
    <xf numFmtId="171" fontId="0" fillId="10" borderId="36" xfId="35" applyNumberFormat="1" applyFont="1" applyFill="1" applyBorder="1" applyAlignment="1">
      <alignment vertical="center"/>
    </xf>
    <xf numFmtId="171" fontId="0" fillId="0" borderId="7" xfId="35" applyNumberFormat="1" applyFont="1" applyBorder="1" applyAlignment="1">
      <alignment vertical="center"/>
    </xf>
    <xf numFmtId="171" fontId="0" fillId="0" borderId="18" xfId="35" applyNumberFormat="1" applyFont="1" applyBorder="1" applyAlignment="1">
      <alignment vertical="center"/>
    </xf>
    <xf numFmtId="171" fontId="0" fillId="6" borderId="36" xfId="35" applyNumberFormat="1" applyFont="1" applyFill="1" applyBorder="1"/>
    <xf numFmtId="171" fontId="0" fillId="9" borderId="7" xfId="35" applyNumberFormat="1" applyFont="1" applyFill="1" applyBorder="1"/>
    <xf numFmtId="171" fontId="0" fillId="9" borderId="23" xfId="35" applyNumberFormat="1" applyFont="1" applyFill="1" applyBorder="1"/>
    <xf numFmtId="171" fontId="0" fillId="10" borderId="36" xfId="35" applyNumberFormat="1" applyFont="1" applyFill="1" applyBorder="1"/>
    <xf numFmtId="167" fontId="17" fillId="0" borderId="0" xfId="0" applyNumberFormat="1" applyFont="1" applyAlignment="1">
      <alignment horizontal="right" vertical="center"/>
    </xf>
    <xf numFmtId="0" fontId="30" fillId="7" borderId="0" xfId="0" applyFont="1" applyFill="1" applyAlignment="1">
      <alignment horizontal="center" vertical="center" wrapText="1"/>
    </xf>
    <xf numFmtId="0" fontId="17" fillId="7" borderId="6" xfId="0" applyFont="1" applyFill="1" applyBorder="1" applyAlignment="1">
      <alignment horizontal="left" vertical="center"/>
    </xf>
    <xf numFmtId="0" fontId="17" fillId="7" borderId="7" xfId="0" applyFont="1" applyFill="1" applyBorder="1" applyAlignment="1">
      <alignment horizontal="left" vertical="center" wrapText="1"/>
    </xf>
    <xf numFmtId="0" fontId="17" fillId="7" borderId="9" xfId="0" applyFont="1" applyFill="1" applyBorder="1" applyAlignment="1">
      <alignment vertical="center" wrapText="1"/>
    </xf>
    <xf numFmtId="0" fontId="17" fillId="7" borderId="53" xfId="0" applyFont="1" applyFill="1" applyBorder="1" applyAlignment="1">
      <alignment horizontal="left" vertical="center"/>
    </xf>
    <xf numFmtId="0" fontId="17" fillId="7" borderId="10" xfId="0" applyFont="1" applyFill="1" applyBorder="1" applyAlignment="1">
      <alignment horizontal="left" vertical="center"/>
    </xf>
    <xf numFmtId="0" fontId="17" fillId="7" borderId="1" xfId="0" applyFont="1" applyFill="1" applyBorder="1" applyAlignment="1">
      <alignment horizontal="left" vertical="center"/>
    </xf>
    <xf numFmtId="0" fontId="17" fillId="7" borderId="12" xfId="0" applyFont="1" applyFill="1" applyBorder="1" applyAlignment="1">
      <alignment vertical="center" wrapText="1"/>
    </xf>
    <xf numFmtId="0" fontId="17" fillId="7" borderId="26" xfId="0" applyFont="1" applyFill="1" applyBorder="1" applyAlignment="1">
      <alignment horizontal="left" vertical="center"/>
    </xf>
    <xf numFmtId="0" fontId="17" fillId="7" borderId="1" xfId="0" applyFont="1" applyFill="1" applyBorder="1" applyAlignment="1">
      <alignment horizontal="left" vertical="center" wrapText="1"/>
    </xf>
    <xf numFmtId="0" fontId="17" fillId="7" borderId="22" xfId="0" applyFont="1" applyFill="1" applyBorder="1" applyAlignment="1">
      <alignment horizontal="left" vertical="center"/>
    </xf>
    <xf numFmtId="0" fontId="17" fillId="7" borderId="23" xfId="0" applyFont="1" applyFill="1" applyBorder="1" applyAlignment="1">
      <alignment horizontal="left" vertical="center"/>
    </xf>
    <xf numFmtId="0" fontId="17" fillId="7" borderId="49" xfId="0" applyFont="1" applyFill="1" applyBorder="1" applyAlignment="1">
      <alignment vertical="center" wrapText="1"/>
    </xf>
    <xf numFmtId="0" fontId="17" fillId="7" borderId="54" xfId="0" applyFont="1" applyFill="1" applyBorder="1" applyAlignment="1">
      <alignment horizontal="left" vertical="center"/>
    </xf>
    <xf numFmtId="0" fontId="17" fillId="7" borderId="22" xfId="0" applyFont="1" applyFill="1" applyBorder="1" applyAlignment="1">
      <alignment horizontal="left" vertical="center" wrapText="1"/>
    </xf>
    <xf numFmtId="0" fontId="17" fillId="7" borderId="20" xfId="0" applyFont="1" applyFill="1" applyBorder="1" applyAlignment="1">
      <alignment vertical="center" wrapText="1"/>
    </xf>
    <xf numFmtId="0" fontId="17" fillId="7" borderId="7" xfId="0" applyFont="1" applyFill="1" applyBorder="1" applyAlignment="1">
      <alignment horizontal="left" vertical="center"/>
    </xf>
    <xf numFmtId="0" fontId="17" fillId="7" borderId="23" xfId="0" applyFont="1" applyFill="1" applyBorder="1" applyAlignment="1">
      <alignment horizontal="left" vertical="center" wrapText="1"/>
    </xf>
    <xf numFmtId="0" fontId="17" fillId="7" borderId="55" xfId="0" applyFont="1" applyFill="1" applyBorder="1" applyAlignment="1">
      <alignment horizontal="left" vertical="center"/>
    </xf>
    <xf numFmtId="0" fontId="17" fillId="7" borderId="7" xfId="0" applyFont="1" applyFill="1" applyBorder="1" applyAlignment="1">
      <alignment vertical="center" wrapText="1"/>
    </xf>
    <xf numFmtId="0" fontId="23" fillId="7" borderId="47" xfId="0" applyFont="1" applyFill="1" applyBorder="1" applyAlignment="1">
      <alignment horizontal="center" vertical="center" textRotation="90" wrapText="1"/>
    </xf>
    <xf numFmtId="0" fontId="17" fillId="7" borderId="35" xfId="0" applyFont="1" applyFill="1" applyBorder="1" applyAlignment="1">
      <alignment vertical="center"/>
    </xf>
    <xf numFmtId="0" fontId="17" fillId="7" borderId="36" xfId="0" applyFont="1" applyFill="1" applyBorder="1" applyAlignment="1">
      <alignment vertical="center"/>
    </xf>
    <xf numFmtId="0" fontId="17" fillId="7" borderId="41" xfId="0" applyFont="1" applyFill="1" applyBorder="1" applyAlignment="1">
      <alignment vertical="center" wrapText="1"/>
    </xf>
    <xf numFmtId="0" fontId="17" fillId="7" borderId="6" xfId="0" applyFont="1" applyFill="1" applyBorder="1" applyAlignment="1">
      <alignment vertical="center"/>
    </xf>
    <xf numFmtId="0" fontId="17" fillId="7" borderId="7" xfId="0" applyFont="1" applyFill="1" applyBorder="1" applyAlignment="1">
      <alignment vertical="center"/>
    </xf>
    <xf numFmtId="0" fontId="17" fillId="7" borderId="29" xfId="0" applyFont="1" applyFill="1" applyBorder="1" applyAlignment="1">
      <alignment horizontal="left" vertical="center"/>
    </xf>
    <xf numFmtId="0" fontId="17" fillId="7" borderId="23" xfId="0" applyFont="1" applyFill="1" applyBorder="1" applyAlignment="1">
      <alignment vertical="center" wrapText="1"/>
    </xf>
    <xf numFmtId="0" fontId="17" fillId="7" borderId="22" xfId="0" applyFont="1" applyFill="1" applyBorder="1" applyAlignment="1">
      <alignment vertical="center"/>
    </xf>
    <xf numFmtId="0" fontId="17" fillId="7" borderId="23" xfId="0" applyFont="1" applyFill="1" applyBorder="1" applyAlignment="1">
      <alignment vertical="center"/>
    </xf>
    <xf numFmtId="0" fontId="17" fillId="7" borderId="36" xfId="0" applyFont="1" applyFill="1" applyBorder="1" applyAlignment="1">
      <alignment vertical="center" wrapText="1"/>
    </xf>
    <xf numFmtId="0" fontId="17" fillId="7" borderId="9" xfId="0" applyFont="1" applyFill="1" applyBorder="1" applyAlignment="1">
      <alignment vertical="center"/>
    </xf>
    <xf numFmtId="0" fontId="17" fillId="7" borderId="32" xfId="0" applyFont="1" applyFill="1" applyBorder="1" applyAlignment="1">
      <alignment vertical="center"/>
    </xf>
    <xf numFmtId="0" fontId="17" fillId="7" borderId="49" xfId="0" applyFont="1" applyFill="1" applyBorder="1" applyAlignment="1">
      <alignment vertical="center"/>
    </xf>
    <xf numFmtId="0" fontId="17" fillId="7" borderId="41" xfId="0" applyFont="1" applyFill="1" applyBorder="1" applyAlignment="1">
      <alignment vertical="center"/>
    </xf>
    <xf numFmtId="0" fontId="8" fillId="0" borderId="0" xfId="12" applyAlignment="1">
      <alignment horizontal="left" vertical="center"/>
    </xf>
    <xf numFmtId="2" fontId="15" fillId="7" borderId="25" xfId="0" applyNumberFormat="1" applyFont="1" applyFill="1" applyBorder="1" applyAlignment="1">
      <alignment horizontal="center"/>
    </xf>
    <xf numFmtId="2" fontId="15" fillId="7" borderId="24" xfId="0" applyNumberFormat="1" applyFont="1" applyFill="1" applyBorder="1" applyAlignment="1">
      <alignment horizontal="center"/>
    </xf>
    <xf numFmtId="2" fontId="15" fillId="7" borderId="0" xfId="0" applyNumberFormat="1" applyFont="1" applyFill="1" applyAlignment="1">
      <alignment horizontal="center"/>
    </xf>
    <xf numFmtId="2" fontId="0" fillId="0" borderId="25" xfId="0" applyNumberFormat="1" applyBorder="1" applyAlignment="1">
      <alignment horizontal="center"/>
    </xf>
    <xf numFmtId="2" fontId="0" fillId="0" borderId="24" xfId="0" applyNumberFormat="1" applyBorder="1" applyAlignment="1">
      <alignment horizontal="center"/>
    </xf>
    <xf numFmtId="2" fontId="0" fillId="0" borderId="0" xfId="0" applyNumberFormat="1" applyAlignment="1">
      <alignment horizontal="center"/>
    </xf>
    <xf numFmtId="0" fontId="0" fillId="7" borderId="0" xfId="0" applyFill="1" applyAlignment="1" applyProtection="1">
      <alignment vertical="center"/>
      <protection locked="0"/>
    </xf>
    <xf numFmtId="0" fontId="0" fillId="0" borderId="0" xfId="0" applyProtection="1">
      <protection locked="0"/>
    </xf>
    <xf numFmtId="0" fontId="0" fillId="0" borderId="0" xfId="0" applyAlignment="1" applyProtection="1">
      <alignment vertical="center"/>
      <protection locked="0"/>
    </xf>
    <xf numFmtId="0" fontId="8" fillId="0" borderId="0" xfId="12" applyProtection="1">
      <protection locked="0"/>
    </xf>
    <xf numFmtId="0" fontId="42" fillId="0" borderId="0" xfId="12" applyFont="1" applyAlignment="1" applyProtection="1">
      <alignment horizontal="center"/>
      <protection locked="0"/>
    </xf>
    <xf numFmtId="0" fontId="43" fillId="0" borderId="0" xfId="12" applyFont="1" applyAlignment="1" applyProtection="1">
      <alignment horizontal="center" vertical="center"/>
      <protection locked="0"/>
    </xf>
    <xf numFmtId="0" fontId="35" fillId="0" borderId="0" xfId="12" applyFont="1" applyAlignment="1" applyProtection="1">
      <alignment horizontal="right"/>
      <protection locked="0"/>
    </xf>
    <xf numFmtId="0" fontId="21" fillId="7" borderId="0" xfId="0" applyFont="1" applyFill="1" applyAlignment="1" applyProtection="1">
      <alignment vertical="center"/>
      <protection locked="0"/>
    </xf>
    <xf numFmtId="0" fontId="16" fillId="7" borderId="0" xfId="0" applyFont="1" applyFill="1" applyAlignment="1" applyProtection="1">
      <alignment horizontal="center" vertical="center"/>
      <protection locked="0"/>
    </xf>
    <xf numFmtId="0" fontId="8" fillId="0" borderId="0" xfId="12" applyAlignment="1" applyProtection="1">
      <alignment horizontal="center" vertical="center"/>
      <protection locked="0"/>
    </xf>
    <xf numFmtId="0" fontId="35" fillId="0" borderId="0" xfId="12" applyFont="1" applyAlignment="1" applyProtection="1">
      <alignment horizontal="right" vertical="center"/>
      <protection locked="0"/>
    </xf>
    <xf numFmtId="0" fontId="24" fillId="2" borderId="25" xfId="0" applyFont="1" applyFill="1" applyBorder="1" applyAlignment="1" applyProtection="1">
      <alignment horizontal="center" vertical="center" wrapText="1"/>
      <protection locked="0"/>
    </xf>
    <xf numFmtId="0" fontId="24" fillId="2" borderId="0" xfId="0" applyFont="1" applyFill="1" applyAlignment="1" applyProtection="1">
      <alignment horizontal="center" vertical="center" wrapText="1"/>
      <protection locked="0"/>
    </xf>
    <xf numFmtId="0" fontId="24" fillId="2" borderId="24" xfId="0" applyFont="1" applyFill="1" applyBorder="1" applyAlignment="1" applyProtection="1">
      <alignment horizontal="center" vertical="center" wrapText="1"/>
      <protection locked="0"/>
    </xf>
    <xf numFmtId="0" fontId="27" fillId="2" borderId="40" xfId="0" applyFont="1" applyFill="1" applyBorder="1" applyAlignment="1" applyProtection="1">
      <alignment horizontal="center" vertical="center" wrapText="1"/>
      <protection locked="0"/>
    </xf>
    <xf numFmtId="0" fontId="18" fillId="42" borderId="21" xfId="0" applyFont="1" applyFill="1" applyBorder="1" applyAlignment="1">
      <alignment vertical="center"/>
    </xf>
    <xf numFmtId="0" fontId="0" fillId="42" borderId="46" xfId="0" applyFill="1" applyBorder="1" applyAlignment="1">
      <alignment horizontal="center" vertical="center"/>
    </xf>
    <xf numFmtId="0" fontId="2" fillId="42" borderId="15" xfId="0" applyFont="1" applyFill="1" applyBorder="1" applyAlignment="1">
      <alignment vertical="center"/>
    </xf>
    <xf numFmtId="0" fontId="0" fillId="29" borderId="41" xfId="0" applyFill="1" applyBorder="1" applyAlignment="1">
      <alignment horizontal="center" vertical="center"/>
    </xf>
    <xf numFmtId="0" fontId="15" fillId="7" borderId="0" xfId="0" applyFont="1" applyFill="1" applyAlignment="1" applyProtection="1">
      <alignment vertical="center"/>
      <protection locked="0"/>
    </xf>
    <xf numFmtId="0" fontId="0" fillId="7" borderId="0" xfId="0" applyFill="1" applyProtection="1">
      <protection locked="0"/>
    </xf>
    <xf numFmtId="0" fontId="27" fillId="0" borderId="13" xfId="0" applyFont="1" applyBorder="1" applyAlignment="1">
      <alignment vertical="center"/>
    </xf>
    <xf numFmtId="0" fontId="27" fillId="0" borderId="0" xfId="0" applyFont="1" applyAlignment="1">
      <alignment horizontal="center" vertical="center"/>
    </xf>
    <xf numFmtId="2" fontId="2" fillId="0" borderId="0" xfId="0" applyNumberFormat="1" applyFont="1" applyAlignment="1">
      <alignment horizontal="center"/>
    </xf>
    <xf numFmtId="0" fontId="27" fillId="0" borderId="48" xfId="0" applyFont="1" applyBorder="1" applyAlignment="1">
      <alignment vertical="center"/>
    </xf>
    <xf numFmtId="0" fontId="27" fillId="0" borderId="24" xfId="0" applyFont="1" applyBorder="1" applyAlignment="1">
      <alignment horizontal="center" vertical="center"/>
    </xf>
    <xf numFmtId="2" fontId="46" fillId="7" borderId="0" xfId="0" applyNumberFormat="1" applyFont="1" applyFill="1" applyAlignment="1">
      <alignment horizontal="center" vertical="center"/>
    </xf>
    <xf numFmtId="0" fontId="39" fillId="0" borderId="0" xfId="0" applyFont="1" applyAlignment="1">
      <alignment vertical="center"/>
    </xf>
    <xf numFmtId="0" fontId="0" fillId="8" borderId="25" xfId="0" applyFill="1" applyBorder="1" applyAlignment="1">
      <alignment horizontal="center" vertical="center"/>
    </xf>
    <xf numFmtId="0" fontId="0" fillId="8" borderId="0" xfId="0" applyFill="1" applyAlignment="1">
      <alignment horizontal="center" vertical="center"/>
    </xf>
    <xf numFmtId="0" fontId="0" fillId="8" borderId="24" xfId="0" applyFill="1" applyBorder="1" applyAlignment="1">
      <alignment horizontal="center" vertical="center"/>
    </xf>
    <xf numFmtId="0" fontId="15" fillId="13" borderId="14" xfId="0" applyFont="1" applyFill="1" applyBorder="1" applyAlignment="1">
      <alignment horizontal="center" vertical="center"/>
    </xf>
    <xf numFmtId="0" fontId="0" fillId="23" borderId="47" xfId="0" applyFill="1" applyBorder="1" applyAlignment="1">
      <alignment vertical="center"/>
    </xf>
    <xf numFmtId="0" fontId="0" fillId="42" borderId="47" xfId="0" applyFill="1" applyBorder="1" applyAlignment="1">
      <alignment horizontal="center" vertical="center"/>
    </xf>
    <xf numFmtId="0" fontId="0" fillId="2" borderId="19" xfId="0" applyFill="1" applyBorder="1" applyAlignment="1">
      <alignment horizontal="center" vertical="center"/>
    </xf>
    <xf numFmtId="0" fontId="0" fillId="2" borderId="41" xfId="0" applyFill="1" applyBorder="1" applyAlignment="1">
      <alignment horizontal="center" vertical="center"/>
    </xf>
    <xf numFmtId="0" fontId="0" fillId="2" borderId="54" xfId="0" applyFill="1" applyBorder="1" applyAlignment="1" applyProtection="1">
      <alignment horizontal="center" vertical="center"/>
      <protection locked="0"/>
    </xf>
    <xf numFmtId="0" fontId="0" fillId="2" borderId="58" xfId="0" applyFill="1" applyBorder="1" applyAlignment="1" applyProtection="1">
      <alignment horizontal="center" vertical="center"/>
      <protection locked="0"/>
    </xf>
    <xf numFmtId="0" fontId="0" fillId="2" borderId="53" xfId="0" applyFill="1" applyBorder="1" applyAlignment="1" applyProtection="1">
      <alignment horizontal="center" vertical="center"/>
      <protection locked="0"/>
    </xf>
    <xf numFmtId="0" fontId="17" fillId="2" borderId="23" xfId="0" applyFont="1" applyFill="1" applyBorder="1" applyAlignment="1" applyProtection="1">
      <alignment horizontal="center" vertical="center" wrapText="1"/>
      <protection locked="0"/>
    </xf>
    <xf numFmtId="0" fontId="17" fillId="2" borderId="40" xfId="0" applyFont="1" applyFill="1" applyBorder="1" applyAlignment="1" applyProtection="1">
      <alignment horizontal="center" vertical="center" wrapText="1"/>
      <protection locked="0"/>
    </xf>
    <xf numFmtId="0" fontId="22" fillId="2" borderId="24" xfId="0" applyFont="1" applyFill="1" applyBorder="1" applyAlignment="1" applyProtection="1">
      <alignment horizontal="center" vertical="center" wrapText="1"/>
      <protection locked="0"/>
    </xf>
    <xf numFmtId="0" fontId="22" fillId="2" borderId="0" xfId="0" applyFont="1" applyFill="1" applyAlignment="1" applyProtection="1">
      <alignment horizontal="center" vertical="center" wrapText="1"/>
      <protection locked="0"/>
    </xf>
    <xf numFmtId="0" fontId="22" fillId="2" borderId="25" xfId="0" applyFont="1" applyFill="1" applyBorder="1" applyAlignment="1" applyProtection="1">
      <alignment horizontal="center" vertical="center" wrapText="1"/>
      <protection locked="0"/>
    </xf>
    <xf numFmtId="0" fontId="49" fillId="0" borderId="25" xfId="0" applyFont="1" applyBorder="1" applyAlignment="1">
      <alignment horizontal="center" vertical="center"/>
    </xf>
    <xf numFmtId="0" fontId="0" fillId="13" borderId="40" xfId="0" applyFill="1" applyBorder="1" applyAlignment="1">
      <alignment horizontal="center" vertical="center" wrapText="1"/>
    </xf>
    <xf numFmtId="0" fontId="8" fillId="0" borderId="21" xfId="0" applyFont="1" applyBorder="1" applyAlignment="1">
      <alignment vertical="top" wrapText="1"/>
    </xf>
    <xf numFmtId="0" fontId="8" fillId="0" borderId="13" xfId="0" applyFont="1" applyBorder="1" applyAlignment="1">
      <alignment vertical="top" wrapText="1"/>
    </xf>
    <xf numFmtId="0" fontId="42" fillId="0" borderId="0" xfId="12" applyFont="1" applyAlignment="1">
      <alignment horizontal="left" vertical="center"/>
    </xf>
    <xf numFmtId="0" fontId="50" fillId="0" borderId="0" xfId="376" applyFont="1" applyBorder="1" applyAlignment="1" applyProtection="1">
      <alignment horizontal="center" vertical="center" wrapText="1"/>
      <protection locked="0"/>
    </xf>
    <xf numFmtId="0" fontId="34" fillId="0" borderId="0" xfId="376" applyFont="1" applyBorder="1" applyAlignment="1" applyProtection="1">
      <alignment horizontal="left" vertical="center"/>
      <protection locked="0"/>
    </xf>
    <xf numFmtId="10" fontId="0" fillId="16" borderId="33" xfId="0" applyNumberFormat="1" applyFill="1" applyBorder="1" applyAlignment="1">
      <alignment horizontal="center" vertical="center"/>
    </xf>
    <xf numFmtId="10" fontId="0" fillId="16" borderId="34" xfId="0" applyNumberFormat="1" applyFill="1" applyBorder="1" applyAlignment="1">
      <alignment horizontal="center" vertical="center"/>
    </xf>
    <xf numFmtId="10" fontId="0" fillId="16" borderId="19" xfId="0" applyNumberFormat="1" applyFill="1" applyBorder="1" applyAlignment="1">
      <alignment horizontal="center" vertical="center"/>
    </xf>
    <xf numFmtId="0" fontId="44" fillId="40" borderId="14" xfId="0" applyFont="1" applyFill="1" applyBorder="1" applyAlignment="1">
      <alignment horizontal="center" vertical="center" textRotation="90" wrapText="1"/>
    </xf>
    <xf numFmtId="0" fontId="44" fillId="40" borderId="15" xfId="0" applyFont="1" applyFill="1" applyBorder="1" applyAlignment="1">
      <alignment horizontal="center" vertical="center" textRotation="90" wrapText="1"/>
    </xf>
    <xf numFmtId="0" fontId="23" fillId="33" borderId="14" xfId="0" applyFont="1" applyFill="1" applyBorder="1" applyAlignment="1">
      <alignment horizontal="center" vertical="center" textRotation="90"/>
    </xf>
    <xf numFmtId="0" fontId="23" fillId="33" borderId="15" xfId="0" applyFont="1" applyFill="1" applyBorder="1" applyAlignment="1">
      <alignment horizontal="center" vertical="center" textRotation="90"/>
    </xf>
    <xf numFmtId="0" fontId="23" fillId="33" borderId="16" xfId="0" applyFont="1" applyFill="1" applyBorder="1" applyAlignment="1">
      <alignment horizontal="center" vertical="center" textRotation="90"/>
    </xf>
    <xf numFmtId="0" fontId="23" fillId="34" borderId="14" xfId="0" applyFont="1" applyFill="1" applyBorder="1" applyAlignment="1">
      <alignment horizontal="center" vertical="center" textRotation="90"/>
    </xf>
    <xf numFmtId="0" fontId="23" fillId="34" borderId="15" xfId="0" applyFont="1" applyFill="1" applyBorder="1" applyAlignment="1">
      <alignment horizontal="center" vertical="center" textRotation="90"/>
    </xf>
    <xf numFmtId="0" fontId="23" fillId="34" borderId="16" xfId="0" applyFont="1" applyFill="1" applyBorder="1" applyAlignment="1">
      <alignment horizontal="center" vertical="center" textRotation="90"/>
    </xf>
    <xf numFmtId="0" fontId="23" fillId="35" borderId="14" xfId="0" applyFont="1" applyFill="1" applyBorder="1" applyAlignment="1">
      <alignment horizontal="center" vertical="center" textRotation="90"/>
    </xf>
    <xf numFmtId="0" fontId="23" fillId="35" borderId="15" xfId="0" applyFont="1" applyFill="1" applyBorder="1" applyAlignment="1">
      <alignment horizontal="center" vertical="center" textRotation="90"/>
    </xf>
    <xf numFmtId="0" fontId="23" fillId="35" borderId="16" xfId="0" applyFont="1" applyFill="1" applyBorder="1" applyAlignment="1">
      <alignment horizontal="center" vertical="center" textRotation="90"/>
    </xf>
    <xf numFmtId="0" fontId="23" fillId="38" borderId="14" xfId="0" applyFont="1" applyFill="1" applyBorder="1" applyAlignment="1">
      <alignment horizontal="center" vertical="center" textRotation="90"/>
    </xf>
    <xf numFmtId="0" fontId="23" fillId="38" borderId="15" xfId="0" applyFont="1" applyFill="1" applyBorder="1" applyAlignment="1">
      <alignment horizontal="center" vertical="center" textRotation="90"/>
    </xf>
    <xf numFmtId="0" fontId="23" fillId="38" borderId="16" xfId="0" applyFont="1" applyFill="1" applyBorder="1" applyAlignment="1">
      <alignment horizontal="center" vertical="center" textRotation="90"/>
    </xf>
    <xf numFmtId="0" fontId="23" fillId="38" borderId="14" xfId="0" applyFont="1" applyFill="1" applyBorder="1" applyAlignment="1">
      <alignment horizontal="center" vertical="center" textRotation="90" wrapText="1"/>
    </xf>
    <xf numFmtId="0" fontId="23" fillId="38" borderId="15" xfId="0" applyFont="1" applyFill="1" applyBorder="1" applyAlignment="1">
      <alignment horizontal="center" vertical="center" textRotation="90" wrapText="1"/>
    </xf>
    <xf numFmtId="0" fontId="23" fillId="38" borderId="16" xfId="0" applyFont="1" applyFill="1" applyBorder="1" applyAlignment="1">
      <alignment horizontal="center" vertical="center" textRotation="90" wrapText="1"/>
    </xf>
    <xf numFmtId="0" fontId="17" fillId="0" borderId="24"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46" xfId="0" applyFont="1" applyBorder="1" applyAlignment="1">
      <alignment horizontal="center" vertical="center" wrapText="1"/>
    </xf>
    <xf numFmtId="0" fontId="27" fillId="37" borderId="40" xfId="0" applyFont="1" applyFill="1" applyBorder="1" applyAlignment="1">
      <alignment horizontal="center" vertical="center" wrapText="1"/>
    </xf>
    <xf numFmtId="0" fontId="27" fillId="37" borderId="41" xfId="0" applyFont="1" applyFill="1" applyBorder="1" applyAlignment="1">
      <alignment horizontal="center" vertical="center" wrapText="1"/>
    </xf>
    <xf numFmtId="0" fontId="27" fillId="35" borderId="40" xfId="0" applyFont="1" applyFill="1" applyBorder="1" applyAlignment="1">
      <alignment horizontal="center" vertical="center"/>
    </xf>
    <xf numFmtId="0" fontId="27" fillId="35" borderId="41" xfId="0" applyFont="1" applyFill="1" applyBorder="1" applyAlignment="1">
      <alignment horizontal="center" vertical="center"/>
    </xf>
    <xf numFmtId="1" fontId="17" fillId="0" borderId="0" xfId="0" applyNumberFormat="1" applyFont="1" applyAlignment="1">
      <alignment horizontal="center" vertical="center"/>
    </xf>
    <xf numFmtId="1" fontId="17" fillId="0" borderId="11" xfId="0" applyNumberFormat="1" applyFont="1" applyBorder="1" applyAlignment="1">
      <alignment horizontal="center" vertical="center"/>
    </xf>
    <xf numFmtId="0" fontId="21" fillId="0" borderId="0" xfId="0" applyFont="1" applyAlignment="1">
      <alignment horizontal="center" vertical="center"/>
    </xf>
    <xf numFmtId="0" fontId="21" fillId="0" borderId="11" xfId="0" applyFont="1" applyBorder="1" applyAlignment="1">
      <alignment horizontal="center" vertical="center"/>
    </xf>
    <xf numFmtId="1" fontId="27" fillId="0" borderId="0" xfId="0" applyNumberFormat="1" applyFont="1" applyAlignment="1">
      <alignment horizontal="center" vertical="center"/>
    </xf>
    <xf numFmtId="1" fontId="27" fillId="0" borderId="11" xfId="0" applyNumberFormat="1" applyFont="1" applyBorder="1" applyAlignment="1">
      <alignment horizontal="center" vertical="center"/>
    </xf>
    <xf numFmtId="2" fontId="24" fillId="14" borderId="48" xfId="0" applyNumberFormat="1" applyFont="1" applyFill="1" applyBorder="1" applyAlignment="1">
      <alignment horizontal="center" vertical="center"/>
    </xf>
    <xf numFmtId="2" fontId="24" fillId="14" borderId="20" xfId="0" applyNumberFormat="1" applyFont="1" applyFill="1" applyBorder="1" applyAlignment="1">
      <alignment horizontal="center" vertical="center"/>
    </xf>
    <xf numFmtId="10" fontId="0" fillId="7" borderId="14" xfId="0" applyNumberFormat="1" applyFill="1" applyBorder="1" applyAlignment="1">
      <alignment horizontal="center" vertical="center"/>
    </xf>
    <xf numFmtId="10" fontId="0" fillId="7" borderId="15" xfId="0" applyNumberFormat="1" applyFill="1" applyBorder="1" applyAlignment="1">
      <alignment horizontal="center" vertical="center"/>
    </xf>
    <xf numFmtId="10" fontId="0" fillId="7" borderId="16" xfId="0" applyNumberFormat="1" applyFill="1" applyBorder="1" applyAlignment="1">
      <alignment horizontal="center" vertical="center"/>
    </xf>
    <xf numFmtId="10" fontId="0" fillId="9" borderId="33" xfId="0" applyNumberFormat="1" applyFill="1" applyBorder="1" applyAlignment="1">
      <alignment horizontal="center" vertical="center"/>
    </xf>
    <xf numFmtId="10" fontId="0" fillId="9" borderId="19" xfId="0" applyNumberFormat="1" applyFill="1" applyBorder="1" applyAlignment="1">
      <alignment horizontal="center" vertical="center"/>
    </xf>
    <xf numFmtId="0" fontId="23" fillId="36" borderId="21" xfId="0" applyFont="1" applyFill="1" applyBorder="1" applyAlignment="1">
      <alignment horizontal="center" vertical="center" textRotation="90" wrapText="1"/>
    </xf>
    <xf numFmtId="0" fontId="23" fillId="36" borderId="13" xfId="0" applyFont="1" applyFill="1" applyBorder="1" applyAlignment="1">
      <alignment horizontal="center" vertical="center" textRotation="90" wrapText="1"/>
    </xf>
    <xf numFmtId="0" fontId="23" fillId="36" borderId="48" xfId="0" applyFont="1" applyFill="1" applyBorder="1" applyAlignment="1">
      <alignment horizontal="center" vertical="center" textRotation="90" wrapText="1"/>
    </xf>
    <xf numFmtId="9" fontId="0" fillId="7" borderId="14" xfId="0" applyNumberFormat="1" applyFill="1" applyBorder="1" applyAlignment="1">
      <alignment horizontal="center" vertical="center"/>
    </xf>
    <xf numFmtId="0" fontId="0" fillId="7" borderId="16" xfId="0" applyFill="1" applyBorder="1" applyAlignment="1">
      <alignment horizontal="center" vertical="center"/>
    </xf>
    <xf numFmtId="0" fontId="27" fillId="34" borderId="40" xfId="0" applyFont="1" applyFill="1" applyBorder="1" applyAlignment="1">
      <alignment horizontal="center" vertical="center"/>
    </xf>
    <xf numFmtId="0" fontId="27" fillId="34" borderId="41" xfId="0" applyFont="1" applyFill="1" applyBorder="1" applyAlignment="1">
      <alignment horizontal="center" vertical="center"/>
    </xf>
    <xf numFmtId="0" fontId="27" fillId="33" borderId="40" xfId="0" applyFont="1" applyFill="1" applyBorder="1" applyAlignment="1">
      <alignment horizontal="center" vertical="center"/>
    </xf>
    <xf numFmtId="0" fontId="27" fillId="33" borderId="41" xfId="0" applyFont="1" applyFill="1" applyBorder="1" applyAlignment="1">
      <alignment horizontal="center" vertical="center"/>
    </xf>
    <xf numFmtId="0" fontId="23" fillId="34" borderId="21" xfId="0" applyFont="1" applyFill="1" applyBorder="1" applyAlignment="1">
      <alignment horizontal="center" vertical="center" textRotation="90" wrapText="1"/>
    </xf>
    <xf numFmtId="0" fontId="23" fillId="34" borderId="13" xfId="0" applyFont="1" applyFill="1" applyBorder="1" applyAlignment="1">
      <alignment horizontal="center" vertical="center" textRotation="90" wrapText="1"/>
    </xf>
    <xf numFmtId="0" fontId="23" fillId="34" borderId="48" xfId="0" applyFont="1" applyFill="1" applyBorder="1" applyAlignment="1">
      <alignment horizontal="center" vertical="center" textRotation="90" wrapText="1"/>
    </xf>
    <xf numFmtId="0" fontId="23" fillId="33" borderId="21" xfId="0" applyFont="1" applyFill="1" applyBorder="1" applyAlignment="1">
      <alignment horizontal="center" vertical="center" textRotation="90" wrapText="1"/>
    </xf>
    <xf numFmtId="0" fontId="23" fillId="33" borderId="13" xfId="0" applyFont="1" applyFill="1" applyBorder="1" applyAlignment="1">
      <alignment horizontal="center" vertical="center" textRotation="90" wrapText="1"/>
    </xf>
    <xf numFmtId="0" fontId="0" fillId="33" borderId="13" xfId="0" applyFill="1" applyBorder="1" applyAlignment="1">
      <alignment vertical="center"/>
    </xf>
    <xf numFmtId="0" fontId="0" fillId="33" borderId="48" xfId="0" applyFill="1" applyBorder="1" applyAlignment="1">
      <alignment vertical="center"/>
    </xf>
    <xf numFmtId="0" fontId="40" fillId="31" borderId="0" xfId="0" applyFont="1" applyFill="1" applyAlignment="1">
      <alignment horizontal="center" wrapText="1"/>
    </xf>
    <xf numFmtId="0" fontId="27" fillId="39" borderId="40" xfId="0" applyFont="1" applyFill="1" applyBorder="1" applyAlignment="1">
      <alignment horizontal="center" vertical="center"/>
    </xf>
    <xf numFmtId="0" fontId="27" fillId="39" borderId="41" xfId="0" applyFont="1" applyFill="1" applyBorder="1" applyAlignment="1">
      <alignment horizontal="center" vertical="center"/>
    </xf>
    <xf numFmtId="10" fontId="0" fillId="8" borderId="33" xfId="0" applyNumberFormat="1" applyFill="1" applyBorder="1" applyAlignment="1">
      <alignment horizontal="center" vertical="center"/>
    </xf>
    <xf numFmtId="10" fontId="0" fillId="8" borderId="34" xfId="0" applyNumberFormat="1" applyFill="1" applyBorder="1" applyAlignment="1">
      <alignment horizontal="center" vertical="center"/>
    </xf>
    <xf numFmtId="10" fontId="0" fillId="8" borderId="19" xfId="0" applyNumberFormat="1" applyFill="1" applyBorder="1" applyAlignment="1">
      <alignment horizontal="center" vertical="center"/>
    </xf>
    <xf numFmtId="0" fontId="23" fillId="35" borderId="21" xfId="0" applyFont="1" applyFill="1" applyBorder="1" applyAlignment="1">
      <alignment horizontal="center" vertical="center" textRotation="90" wrapText="1"/>
    </xf>
    <xf numFmtId="0" fontId="23" fillId="35" borderId="13" xfId="0" applyFont="1" applyFill="1" applyBorder="1" applyAlignment="1">
      <alignment horizontal="center" vertical="center" textRotation="90" wrapText="1"/>
    </xf>
    <xf numFmtId="0" fontId="23" fillId="35" borderId="48" xfId="0" applyFont="1" applyFill="1" applyBorder="1" applyAlignment="1">
      <alignment horizontal="center" vertical="center" textRotation="90" wrapText="1"/>
    </xf>
    <xf numFmtId="0" fontId="23" fillId="39" borderId="21" xfId="0" applyFont="1" applyFill="1" applyBorder="1" applyAlignment="1">
      <alignment horizontal="center" vertical="center" textRotation="90" wrapText="1"/>
    </xf>
    <xf numFmtId="0" fontId="23" fillId="39" borderId="13" xfId="0" applyFont="1" applyFill="1" applyBorder="1" applyAlignment="1">
      <alignment horizontal="center" vertical="center" textRotation="90" wrapText="1"/>
    </xf>
    <xf numFmtId="0" fontId="23" fillId="39" borderId="48" xfId="0" applyFont="1" applyFill="1" applyBorder="1" applyAlignment="1">
      <alignment horizontal="center" vertical="center" textRotation="90" wrapText="1"/>
    </xf>
    <xf numFmtId="0" fontId="27" fillId="36" borderId="40" xfId="0" applyFont="1" applyFill="1" applyBorder="1" applyAlignment="1">
      <alignment horizontal="center" vertical="center"/>
    </xf>
    <xf numFmtId="0" fontId="27" fillId="36" borderId="41" xfId="0" applyFont="1" applyFill="1" applyBorder="1" applyAlignment="1">
      <alignment horizontal="center" vertical="center"/>
    </xf>
    <xf numFmtId="0" fontId="48" fillId="0" borderId="0" xfId="0" applyFont="1" applyAlignment="1">
      <alignment horizontal="center" vertical="center"/>
    </xf>
    <xf numFmtId="0" fontId="16" fillId="7" borderId="0" xfId="0" applyFont="1" applyFill="1" applyAlignment="1">
      <alignment horizontal="center" vertical="center"/>
    </xf>
    <xf numFmtId="0" fontId="39" fillId="0" borderId="0" xfId="0" applyFont="1" applyAlignment="1" applyProtection="1">
      <alignment horizontal="left" vertical="center"/>
      <protection locked="0"/>
    </xf>
    <xf numFmtId="0" fontId="39" fillId="0" borderId="0" xfId="0" applyFont="1" applyAlignment="1">
      <alignment horizontal="left" vertical="center"/>
    </xf>
    <xf numFmtId="0" fontId="23" fillId="37" borderId="21" xfId="0" applyFont="1" applyFill="1" applyBorder="1" applyAlignment="1">
      <alignment horizontal="center" vertical="center" textRotation="90" wrapText="1"/>
    </xf>
    <xf numFmtId="0" fontId="23" fillId="37" borderId="13" xfId="0" applyFont="1" applyFill="1" applyBorder="1" applyAlignment="1">
      <alignment horizontal="center" vertical="center" textRotation="90" wrapText="1"/>
    </xf>
    <xf numFmtId="0" fontId="23" fillId="37" borderId="48" xfId="0" applyFont="1" applyFill="1" applyBorder="1" applyAlignment="1">
      <alignment horizontal="center" vertical="center" textRotation="90" wrapText="1"/>
    </xf>
    <xf numFmtId="0" fontId="40" fillId="32" borderId="0" xfId="0" applyFont="1" applyFill="1" applyAlignment="1">
      <alignment horizontal="center" vertical="center"/>
    </xf>
    <xf numFmtId="0" fontId="39" fillId="0" borderId="0" xfId="0" applyFont="1" applyAlignment="1" applyProtection="1">
      <alignment horizontal="left" vertical="center" wrapText="1"/>
      <protection locked="0"/>
    </xf>
    <xf numFmtId="0" fontId="48" fillId="0" borderId="25" xfId="0" applyFont="1" applyBorder="1" applyAlignment="1">
      <alignment horizontal="center" vertical="center" wrapText="1"/>
    </xf>
    <xf numFmtId="0" fontId="0" fillId="0" borderId="46" xfId="0" applyBorder="1"/>
    <xf numFmtId="0" fontId="48" fillId="0" borderId="24" xfId="0" applyFont="1" applyBorder="1" applyAlignment="1">
      <alignment horizontal="center" vertical="center" wrapText="1"/>
    </xf>
    <xf numFmtId="0" fontId="0" fillId="0" borderId="20" xfId="0" applyBorder="1"/>
    <xf numFmtId="0" fontId="49" fillId="0" borderId="25" xfId="0" applyFont="1" applyBorder="1" applyAlignment="1">
      <alignment horizontal="center" vertical="center"/>
    </xf>
    <xf numFmtId="1" fontId="48" fillId="0" borderId="0" xfId="0" applyNumberFormat="1" applyFont="1" applyAlignment="1">
      <alignment horizontal="center" vertical="center"/>
    </xf>
    <xf numFmtId="0" fontId="0" fillId="0" borderId="11" xfId="0" applyBorder="1"/>
    <xf numFmtId="0" fontId="22" fillId="8" borderId="21" xfId="0" applyFont="1" applyFill="1" applyBorder="1" applyAlignment="1">
      <alignment horizontal="left" vertical="center" wrapText="1"/>
    </xf>
    <xf numFmtId="0" fontId="22" fillId="8" borderId="25" xfId="0" applyFont="1" applyFill="1" applyBorder="1" applyAlignment="1">
      <alignment horizontal="left" vertical="center" wrapText="1"/>
    </xf>
    <xf numFmtId="0" fontId="22" fillId="8" borderId="13" xfId="0" applyFont="1" applyFill="1" applyBorder="1" applyAlignment="1">
      <alignment horizontal="left" vertical="center" wrapText="1"/>
    </xf>
    <xf numFmtId="0" fontId="22" fillId="8" borderId="0" xfId="0" applyFont="1" applyFill="1" applyAlignment="1">
      <alignment horizontal="left" vertical="center" wrapText="1"/>
    </xf>
    <xf numFmtId="0" fontId="22" fillId="8" borderId="48"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46" fillId="41" borderId="21" xfId="0" applyFont="1" applyFill="1" applyBorder="1" applyAlignment="1">
      <alignment horizontal="center" vertical="center" wrapText="1"/>
    </xf>
    <xf numFmtId="0" fontId="46" fillId="41" borderId="46" xfId="0" applyFont="1" applyFill="1" applyBorder="1" applyAlignment="1">
      <alignment horizontal="center" vertical="center" wrapText="1"/>
    </xf>
    <xf numFmtId="2" fontId="24" fillId="41" borderId="48" xfId="0" applyNumberFormat="1" applyFont="1" applyFill="1" applyBorder="1" applyAlignment="1">
      <alignment horizontal="center" vertical="center"/>
    </xf>
    <xf numFmtId="2" fontId="24" fillId="41" borderId="20" xfId="0" applyNumberFormat="1" applyFont="1" applyFill="1" applyBorder="1" applyAlignment="1">
      <alignment horizontal="center" vertical="center"/>
    </xf>
    <xf numFmtId="2" fontId="24" fillId="42" borderId="48" xfId="0" applyNumberFormat="1" applyFont="1" applyFill="1" applyBorder="1" applyAlignment="1">
      <alignment horizontal="center" vertical="center"/>
    </xf>
    <xf numFmtId="2" fontId="24" fillId="42" borderId="20" xfId="0" applyNumberFormat="1" applyFont="1" applyFill="1" applyBorder="1" applyAlignment="1">
      <alignment horizontal="center" vertical="center"/>
    </xf>
    <xf numFmtId="0" fontId="46" fillId="42" borderId="13" xfId="0" applyFont="1" applyFill="1" applyBorder="1" applyAlignment="1">
      <alignment horizontal="center" vertical="center" wrapText="1"/>
    </xf>
    <xf numFmtId="0" fontId="46" fillId="42" borderId="11" xfId="0" applyFont="1" applyFill="1" applyBorder="1" applyAlignment="1">
      <alignment horizontal="center" vertical="center" wrapText="1"/>
    </xf>
    <xf numFmtId="0" fontId="22" fillId="29" borderId="39" xfId="0" applyFont="1" applyFill="1" applyBorder="1" applyAlignment="1">
      <alignment horizontal="left" vertical="center" wrapText="1"/>
    </xf>
    <xf numFmtId="0" fontId="22" fillId="29" borderId="40" xfId="0" applyFont="1" applyFill="1" applyBorder="1" applyAlignment="1">
      <alignment horizontal="left" vertical="center" wrapText="1"/>
    </xf>
    <xf numFmtId="0" fontId="22" fillId="28" borderId="39" xfId="0" applyFont="1" applyFill="1" applyBorder="1" applyAlignment="1">
      <alignment horizontal="left" vertical="center" wrapText="1"/>
    </xf>
    <xf numFmtId="0" fontId="22" fillId="28" borderId="40" xfId="0" applyFont="1" applyFill="1" applyBorder="1" applyAlignment="1">
      <alignment horizontal="left" vertical="center" wrapText="1"/>
    </xf>
    <xf numFmtId="0" fontId="43" fillId="0" borderId="0" xfId="12" applyFont="1" applyAlignment="1" applyProtection="1">
      <alignment horizontal="right" vertical="center"/>
      <protection locked="0"/>
    </xf>
    <xf numFmtId="0" fontId="42" fillId="0" borderId="0" xfId="12" applyFont="1" applyAlignment="1" applyProtection="1">
      <alignment horizontal="center"/>
      <protection locked="0"/>
    </xf>
    <xf numFmtId="0" fontId="43" fillId="0" borderId="0" xfId="12" applyFont="1" applyAlignment="1" applyProtection="1">
      <alignment horizontal="left" vertical="center"/>
      <protection locked="0"/>
    </xf>
    <xf numFmtId="0" fontId="46" fillId="14" borderId="21" xfId="0" applyFont="1" applyFill="1" applyBorder="1" applyAlignment="1">
      <alignment horizontal="center" vertical="center" wrapText="1"/>
    </xf>
    <xf numFmtId="0" fontId="46" fillId="14" borderId="46" xfId="0" applyFont="1" applyFill="1" applyBorder="1" applyAlignment="1">
      <alignment horizontal="center" vertical="center" wrapText="1"/>
    </xf>
    <xf numFmtId="0" fontId="23" fillId="34" borderId="14" xfId="0" applyFont="1" applyFill="1" applyBorder="1" applyAlignment="1">
      <alignment horizontal="center" vertical="center" textRotation="90" wrapText="1"/>
    </xf>
    <xf numFmtId="0" fontId="23" fillId="34" borderId="15" xfId="0" applyFont="1" applyFill="1" applyBorder="1" applyAlignment="1">
      <alignment horizontal="center" vertical="center" textRotation="90" wrapText="1"/>
    </xf>
    <xf numFmtId="0" fontId="23" fillId="34" borderId="16" xfId="0" applyFont="1" applyFill="1" applyBorder="1" applyAlignment="1">
      <alignment horizontal="center" vertical="center" textRotation="90" wrapText="1"/>
    </xf>
    <xf numFmtId="1" fontId="48" fillId="0" borderId="11" xfId="0" applyNumberFormat="1" applyFont="1" applyBorder="1" applyAlignment="1">
      <alignment horizontal="center" vertical="center"/>
    </xf>
    <xf numFmtId="0" fontId="23" fillId="35" borderId="16" xfId="0" applyFont="1" applyFill="1" applyBorder="1" applyAlignment="1">
      <alignment horizontal="center" vertical="center" textRotation="90" wrapText="1"/>
    </xf>
    <xf numFmtId="0" fontId="48" fillId="0" borderId="46" xfId="0" applyFont="1" applyBorder="1" applyAlignment="1">
      <alignment horizontal="center" vertical="center" wrapText="1"/>
    </xf>
    <xf numFmtId="0" fontId="48" fillId="0" borderId="20" xfId="0" applyFont="1" applyBorder="1" applyAlignment="1">
      <alignment horizontal="center" vertical="center" wrapText="1"/>
    </xf>
    <xf numFmtId="0" fontId="49" fillId="0" borderId="46" xfId="0" applyFont="1" applyBorder="1" applyAlignment="1">
      <alignment horizontal="center" vertical="center"/>
    </xf>
    <xf numFmtId="0" fontId="23" fillId="36" borderId="16" xfId="0" applyFont="1" applyFill="1" applyBorder="1" applyAlignment="1">
      <alignment horizontal="center" vertical="center" textRotation="90" wrapText="1"/>
    </xf>
    <xf numFmtId="0" fontId="23" fillId="37" borderId="16" xfId="0" applyFont="1" applyFill="1" applyBorder="1" applyAlignment="1">
      <alignment horizontal="center" vertical="center" textRotation="90" wrapText="1"/>
    </xf>
    <xf numFmtId="0" fontId="23" fillId="33" borderId="21" xfId="0" applyFont="1" applyFill="1" applyBorder="1" applyAlignment="1">
      <alignment horizontal="center" vertical="center" textRotation="90"/>
    </xf>
    <xf numFmtId="0" fontId="0" fillId="0" borderId="13" xfId="0" applyBorder="1"/>
    <xf numFmtId="0" fontId="0" fillId="0" borderId="15" xfId="0" applyBorder="1"/>
    <xf numFmtId="0" fontId="0" fillId="0" borderId="16" xfId="0" applyBorder="1"/>
    <xf numFmtId="0" fontId="23" fillId="34" borderId="13" xfId="0" applyFont="1" applyFill="1" applyBorder="1" applyAlignment="1">
      <alignment horizontal="center" vertical="center" textRotation="90"/>
    </xf>
    <xf numFmtId="0" fontId="23" fillId="34" borderId="48" xfId="0" applyFont="1" applyFill="1" applyBorder="1" applyAlignment="1">
      <alignment horizontal="center" vertical="center" textRotation="90"/>
    </xf>
    <xf numFmtId="0" fontId="0" fillId="7" borderId="15" xfId="0" applyFill="1" applyBorder="1" applyAlignment="1">
      <alignment horizontal="center" vertical="center"/>
    </xf>
    <xf numFmtId="0" fontId="22" fillId="29" borderId="29" xfId="0" applyFont="1" applyFill="1" applyBorder="1" applyAlignment="1">
      <alignment horizontal="left" vertical="center" wrapText="1"/>
    </xf>
    <xf numFmtId="0" fontId="22" fillId="29" borderId="50" xfId="0" applyFont="1" applyFill="1" applyBorder="1" applyAlignment="1">
      <alignment horizontal="left" vertical="center" wrapText="1"/>
    </xf>
    <xf numFmtId="0" fontId="22" fillId="29" borderId="30" xfId="0" applyFont="1" applyFill="1" applyBorder="1" applyAlignment="1">
      <alignment horizontal="left" vertical="center" wrapText="1"/>
    </xf>
    <xf numFmtId="0" fontId="46" fillId="42" borderId="21" xfId="0" applyFont="1" applyFill="1" applyBorder="1" applyAlignment="1">
      <alignment horizontal="center" vertical="center" wrapText="1"/>
    </xf>
    <xf numFmtId="0" fontId="46" fillId="42" borderId="46" xfId="0" applyFont="1" applyFill="1" applyBorder="1" applyAlignment="1">
      <alignment horizontal="center" vertical="center" wrapText="1"/>
    </xf>
    <xf numFmtId="0" fontId="21" fillId="0" borderId="25" xfId="0" applyFont="1" applyBorder="1" applyAlignment="1">
      <alignment horizontal="center" vertical="center"/>
    </xf>
    <xf numFmtId="0" fontId="21" fillId="0" borderId="46" xfId="0" applyFont="1" applyBorder="1" applyAlignment="1">
      <alignment horizontal="center" vertical="center"/>
    </xf>
    <xf numFmtId="0" fontId="46" fillId="41" borderId="25" xfId="0" applyFont="1" applyFill="1" applyBorder="1" applyAlignment="1">
      <alignment horizontal="center" vertical="center" wrapText="1"/>
    </xf>
    <xf numFmtId="2" fontId="24" fillId="41" borderId="24" xfId="0" applyNumberFormat="1" applyFont="1" applyFill="1" applyBorder="1" applyAlignment="1">
      <alignment horizontal="center" vertical="center"/>
    </xf>
    <xf numFmtId="0" fontId="46" fillId="14" borderId="25" xfId="0" applyFont="1" applyFill="1" applyBorder="1" applyAlignment="1">
      <alignment horizontal="center" vertical="center" wrapText="1"/>
    </xf>
    <xf numFmtId="2" fontId="24" fillId="14" borderId="24" xfId="0" applyNumberFormat="1" applyFont="1" applyFill="1" applyBorder="1" applyAlignment="1">
      <alignment horizontal="center" vertical="center"/>
    </xf>
    <xf numFmtId="0" fontId="23" fillId="35" borderId="46" xfId="0" applyFont="1" applyFill="1" applyBorder="1" applyAlignment="1">
      <alignment horizontal="center" vertical="center" textRotation="90"/>
    </xf>
    <xf numFmtId="0" fontId="23" fillId="35" borderId="11" xfId="0" applyFont="1" applyFill="1" applyBorder="1" applyAlignment="1">
      <alignment horizontal="center" vertical="center" textRotation="90"/>
    </xf>
    <xf numFmtId="0" fontId="23" fillId="35" borderId="20" xfId="0" applyFont="1" applyFill="1" applyBorder="1" applyAlignment="1">
      <alignment horizontal="center" vertical="center" textRotation="90"/>
    </xf>
    <xf numFmtId="1" fontId="17" fillId="7" borderId="40" xfId="0" applyNumberFormat="1" applyFont="1" applyFill="1" applyBorder="1" applyAlignment="1">
      <alignment horizontal="center" vertical="center"/>
    </xf>
    <xf numFmtId="1" fontId="17" fillId="7" borderId="41" xfId="0" applyNumberFormat="1" applyFont="1" applyFill="1" applyBorder="1" applyAlignment="1">
      <alignment horizontal="center" vertical="center"/>
    </xf>
    <xf numFmtId="0" fontId="21" fillId="7" borderId="0" xfId="0" applyFont="1" applyFill="1" applyAlignment="1">
      <alignment horizontal="center" vertical="center"/>
    </xf>
    <xf numFmtId="0" fontId="39" fillId="7" borderId="0" xfId="0" applyFont="1" applyFill="1" applyAlignment="1" applyProtection="1">
      <alignment horizontal="left" vertical="center"/>
      <protection locked="0"/>
    </xf>
    <xf numFmtId="0" fontId="2" fillId="17" borderId="0" xfId="0" applyFont="1" applyFill="1" applyAlignment="1">
      <alignment horizontal="center"/>
    </xf>
    <xf numFmtId="0" fontId="2" fillId="21" borderId="0" xfId="0" applyFont="1" applyFill="1" applyAlignment="1">
      <alignment horizontal="center"/>
    </xf>
    <xf numFmtId="0" fontId="8" fillId="0" borderId="21" xfId="0" applyFont="1" applyBorder="1" applyAlignment="1">
      <alignment horizontal="justify" vertical="top"/>
    </xf>
    <xf numFmtId="0" fontId="8" fillId="0" borderId="48" xfId="0" applyFont="1" applyBorder="1" applyAlignment="1">
      <alignment horizontal="justify" vertical="top"/>
    </xf>
    <xf numFmtId="0" fontId="8" fillId="0" borderId="13" xfId="0" applyFont="1" applyBorder="1" applyAlignment="1">
      <alignment horizontal="justify" vertical="top"/>
    </xf>
    <xf numFmtId="0" fontId="8" fillId="0" borderId="13" xfId="0" applyFont="1" applyBorder="1" applyAlignment="1">
      <alignment horizontal="justify" vertical="top" wrapText="1"/>
    </xf>
    <xf numFmtId="0" fontId="8" fillId="0" borderId="21" xfId="0" applyFont="1" applyBorder="1" applyAlignment="1">
      <alignment horizontal="justify" vertical="top" wrapText="1"/>
    </xf>
    <xf numFmtId="0" fontId="28" fillId="19" borderId="0" xfId="0" applyFont="1" applyFill="1" applyAlignment="1">
      <alignment horizontal="center" vertical="top" textRotation="90"/>
    </xf>
    <xf numFmtId="0" fontId="28" fillId="19" borderId="0" xfId="0" applyFont="1" applyFill="1" applyAlignment="1">
      <alignment horizontal="center" vertical="center" textRotation="90"/>
    </xf>
    <xf numFmtId="0" fontId="2" fillId="2" borderId="0" xfId="0" applyFont="1" applyFill="1" applyAlignment="1">
      <alignment horizontal="center"/>
    </xf>
    <xf numFmtId="0" fontId="23" fillId="7" borderId="14" xfId="0" applyFont="1" applyFill="1" applyBorder="1" applyAlignment="1">
      <alignment horizontal="center" vertical="center" textRotation="90" wrapText="1"/>
    </xf>
    <xf numFmtId="0" fontId="23" fillId="7" borderId="15" xfId="0" applyFont="1" applyFill="1" applyBorder="1" applyAlignment="1">
      <alignment horizontal="center" vertical="center" textRotation="90" wrapText="1"/>
    </xf>
    <xf numFmtId="0" fontId="23" fillId="7" borderId="16" xfId="0" applyFont="1" applyFill="1" applyBorder="1" applyAlignment="1">
      <alignment horizontal="center" vertical="center" textRotation="90" wrapText="1"/>
    </xf>
    <xf numFmtId="0" fontId="30" fillId="12" borderId="39" xfId="0" applyFont="1" applyFill="1" applyBorder="1" applyAlignment="1">
      <alignment horizontal="center" vertical="center" wrapText="1"/>
    </xf>
    <xf numFmtId="0" fontId="30" fillId="12" borderId="40" xfId="0" applyFont="1" applyFill="1" applyBorder="1" applyAlignment="1">
      <alignment horizontal="center" vertical="center" wrapText="1"/>
    </xf>
    <xf numFmtId="0" fontId="30" fillId="12" borderId="41" xfId="0" applyFont="1" applyFill="1" applyBorder="1" applyAlignment="1">
      <alignment horizontal="center" vertical="center" wrapText="1"/>
    </xf>
  </cellXfs>
  <cellStyles count="383">
    <cellStyle name="_x000d__x000a_JournalTemplate=C:\COMFO\CTALK\JOURSTD.TPL_x000d__x000a_LbStateAddress=3 3 0 251 1 89 2 311_x000d__x000a_LbStateJou" xfId="373" xr:uid="{00000000-0005-0000-0000-000000000000}"/>
    <cellStyle name="_Analysis of OGN-000000 May 07" xfId="377" xr:uid="{00000000-0005-0000-0000-000001000000}"/>
    <cellStyle name="_Book1" xfId="378" xr:uid="{00000000-0005-0000-0000-000002000000}"/>
    <cellStyle name="AFE" xfId="1" xr:uid="{00000000-0005-0000-0000-000003000000}"/>
    <cellStyle name="AFE 2" xfId="2" xr:uid="{00000000-0005-0000-0000-000004000000}"/>
    <cellStyle name="AFE 3" xfId="3" xr:uid="{00000000-0005-0000-0000-000005000000}"/>
    <cellStyle name="Comma" xfId="372" builtinId="3"/>
    <cellStyle name="Comma 2" xfId="4" xr:uid="{00000000-0005-0000-0000-000007000000}"/>
    <cellStyle name="Comma 2 10" xfId="36" xr:uid="{00000000-0005-0000-0000-000008000000}"/>
    <cellStyle name="Comma 2 11" xfId="37" xr:uid="{00000000-0005-0000-0000-000009000000}"/>
    <cellStyle name="Comma 2 12" xfId="38" xr:uid="{00000000-0005-0000-0000-00000A000000}"/>
    <cellStyle name="Comma 2 2" xfId="5" xr:uid="{00000000-0005-0000-0000-00000B000000}"/>
    <cellStyle name="Comma 2 2 2" xfId="39" xr:uid="{00000000-0005-0000-0000-00000C000000}"/>
    <cellStyle name="Comma 2 3" xfId="40" xr:uid="{00000000-0005-0000-0000-00000D000000}"/>
    <cellStyle name="Comma 2 4" xfId="41" xr:uid="{00000000-0005-0000-0000-00000E000000}"/>
    <cellStyle name="Comma 2 5" xfId="42" xr:uid="{00000000-0005-0000-0000-00000F000000}"/>
    <cellStyle name="Comma 2 6" xfId="43" xr:uid="{00000000-0005-0000-0000-000010000000}"/>
    <cellStyle name="Comma 2 7" xfId="44" xr:uid="{00000000-0005-0000-0000-000011000000}"/>
    <cellStyle name="Comma 2 8" xfId="45" xr:uid="{00000000-0005-0000-0000-000012000000}"/>
    <cellStyle name="Comma 2 9" xfId="46" xr:uid="{00000000-0005-0000-0000-000013000000}"/>
    <cellStyle name="Comma 3" xfId="6" xr:uid="{00000000-0005-0000-0000-000014000000}"/>
    <cellStyle name="Comma 4" xfId="7" xr:uid="{00000000-0005-0000-0000-000015000000}"/>
    <cellStyle name="Comma 5" xfId="47" xr:uid="{00000000-0005-0000-0000-000016000000}"/>
    <cellStyle name="Comma 6" xfId="374" xr:uid="{00000000-0005-0000-0000-000017000000}"/>
    <cellStyle name="Euro" xfId="8" xr:uid="{00000000-0005-0000-0000-000018000000}"/>
    <cellStyle name="EY House" xfId="379" xr:uid="{00000000-0005-0000-0000-000019000000}"/>
    <cellStyle name="Heading" xfId="9" xr:uid="{00000000-0005-0000-0000-00001A000000}"/>
    <cellStyle name="Hyperlink" xfId="382" builtinId="8"/>
    <cellStyle name="Hyperlink 2" xfId="376" xr:uid="{00000000-0005-0000-0000-00001C000000}"/>
    <cellStyle name="Normal" xfId="0" builtinId="0"/>
    <cellStyle name="Normal 10" xfId="48" xr:uid="{00000000-0005-0000-0000-00001E000000}"/>
    <cellStyle name="Normal 10 2" xfId="49" xr:uid="{00000000-0005-0000-0000-00001F000000}"/>
    <cellStyle name="Normal 10 3" xfId="50" xr:uid="{00000000-0005-0000-0000-000020000000}"/>
    <cellStyle name="Normal 11" xfId="51" xr:uid="{00000000-0005-0000-0000-000021000000}"/>
    <cellStyle name="Normal 11 2" xfId="52" xr:uid="{00000000-0005-0000-0000-000022000000}"/>
    <cellStyle name="Normal 11 3" xfId="53" xr:uid="{00000000-0005-0000-0000-000023000000}"/>
    <cellStyle name="Normal 12" xfId="54" xr:uid="{00000000-0005-0000-0000-000024000000}"/>
    <cellStyle name="Normal 12 2" xfId="55" xr:uid="{00000000-0005-0000-0000-000025000000}"/>
    <cellStyle name="Normal 12 3" xfId="56" xr:uid="{00000000-0005-0000-0000-000026000000}"/>
    <cellStyle name="Normal 13" xfId="57" xr:uid="{00000000-0005-0000-0000-000027000000}"/>
    <cellStyle name="Normal 13 2" xfId="58" xr:uid="{00000000-0005-0000-0000-000028000000}"/>
    <cellStyle name="Normal 13 3" xfId="59" xr:uid="{00000000-0005-0000-0000-000029000000}"/>
    <cellStyle name="Normal 14" xfId="60" xr:uid="{00000000-0005-0000-0000-00002A000000}"/>
    <cellStyle name="Normal 14 2" xfId="61" xr:uid="{00000000-0005-0000-0000-00002B000000}"/>
    <cellStyle name="Normal 14 3" xfId="62" xr:uid="{00000000-0005-0000-0000-00002C000000}"/>
    <cellStyle name="Normal 15" xfId="63" xr:uid="{00000000-0005-0000-0000-00002D000000}"/>
    <cellStyle name="Normal 15 2" xfId="64" xr:uid="{00000000-0005-0000-0000-00002E000000}"/>
    <cellStyle name="Normal 15 3" xfId="65" xr:uid="{00000000-0005-0000-0000-00002F000000}"/>
    <cellStyle name="Normal 16" xfId="66" xr:uid="{00000000-0005-0000-0000-000030000000}"/>
    <cellStyle name="Normal 16 2" xfId="67" xr:uid="{00000000-0005-0000-0000-000031000000}"/>
    <cellStyle name="Normal 16 3" xfId="68" xr:uid="{00000000-0005-0000-0000-000032000000}"/>
    <cellStyle name="Normal 17" xfId="69" xr:uid="{00000000-0005-0000-0000-000033000000}"/>
    <cellStyle name="Normal 18" xfId="70" xr:uid="{00000000-0005-0000-0000-000034000000}"/>
    <cellStyle name="Normal 18 2" xfId="71" xr:uid="{00000000-0005-0000-0000-000035000000}"/>
    <cellStyle name="Normal 18 3" xfId="72" xr:uid="{00000000-0005-0000-0000-000036000000}"/>
    <cellStyle name="Normal 2" xfId="10" xr:uid="{00000000-0005-0000-0000-000037000000}"/>
    <cellStyle name="Normal 2 10" xfId="73" xr:uid="{00000000-0005-0000-0000-000038000000}"/>
    <cellStyle name="Normal 2 11" xfId="74" xr:uid="{00000000-0005-0000-0000-000039000000}"/>
    <cellStyle name="Normal 2 12" xfId="75" xr:uid="{00000000-0005-0000-0000-00003A000000}"/>
    <cellStyle name="Normal 2 13" xfId="76" xr:uid="{00000000-0005-0000-0000-00003B000000}"/>
    <cellStyle name="Normal 2 14" xfId="375" xr:uid="{00000000-0005-0000-0000-00003C000000}"/>
    <cellStyle name="Normal 2 2" xfId="11" xr:uid="{00000000-0005-0000-0000-00003D000000}"/>
    <cellStyle name="Normal 2 2 2" xfId="77" xr:uid="{00000000-0005-0000-0000-00003E000000}"/>
    <cellStyle name="Normal 2 2 3" xfId="78" xr:uid="{00000000-0005-0000-0000-00003F000000}"/>
    <cellStyle name="Normal 2 3" xfId="12" xr:uid="{00000000-0005-0000-0000-000040000000}"/>
    <cellStyle name="Normal 2 3 2" xfId="79" xr:uid="{00000000-0005-0000-0000-000041000000}"/>
    <cellStyle name="Normal 2 3 3" xfId="80" xr:uid="{00000000-0005-0000-0000-000042000000}"/>
    <cellStyle name="Normal 2 3 4" xfId="81" xr:uid="{00000000-0005-0000-0000-000043000000}"/>
    <cellStyle name="Normal 2 4" xfId="13" xr:uid="{00000000-0005-0000-0000-000044000000}"/>
    <cellStyle name="Normal 2 4 2" xfId="14" xr:uid="{00000000-0005-0000-0000-000045000000}"/>
    <cellStyle name="Normal 2 4 2 2" xfId="82" xr:uid="{00000000-0005-0000-0000-000046000000}"/>
    <cellStyle name="Normal 2 4 3" xfId="15" xr:uid="{00000000-0005-0000-0000-000047000000}"/>
    <cellStyle name="Normal 2 4 3 2" xfId="83" xr:uid="{00000000-0005-0000-0000-000048000000}"/>
    <cellStyle name="Normal 2 4 4" xfId="84" xr:uid="{00000000-0005-0000-0000-000049000000}"/>
    <cellStyle name="Normal 2 5" xfId="16" xr:uid="{00000000-0005-0000-0000-00004A000000}"/>
    <cellStyle name="Normal 2 5 2" xfId="85" xr:uid="{00000000-0005-0000-0000-00004B000000}"/>
    <cellStyle name="Normal 2 5 3" xfId="86" xr:uid="{00000000-0005-0000-0000-00004C000000}"/>
    <cellStyle name="Normal 2 5 4" xfId="87" xr:uid="{00000000-0005-0000-0000-00004D000000}"/>
    <cellStyle name="Normal 2 6" xfId="88" xr:uid="{00000000-0005-0000-0000-00004E000000}"/>
    <cellStyle name="Normal 2 6 2" xfId="89" xr:uid="{00000000-0005-0000-0000-00004F000000}"/>
    <cellStyle name="Normal 2 6 3" xfId="90" xr:uid="{00000000-0005-0000-0000-000050000000}"/>
    <cellStyle name="Normal 2 7" xfId="91" xr:uid="{00000000-0005-0000-0000-000051000000}"/>
    <cellStyle name="Normal 2 7 2" xfId="92" xr:uid="{00000000-0005-0000-0000-000052000000}"/>
    <cellStyle name="Normal 2 7 3" xfId="93" xr:uid="{00000000-0005-0000-0000-000053000000}"/>
    <cellStyle name="Normal 2 8" xfId="94" xr:uid="{00000000-0005-0000-0000-000054000000}"/>
    <cellStyle name="Normal 2 8 2" xfId="95" xr:uid="{00000000-0005-0000-0000-000055000000}"/>
    <cellStyle name="Normal 2 8 3" xfId="96" xr:uid="{00000000-0005-0000-0000-000056000000}"/>
    <cellStyle name="Normal 2 9" xfId="97" xr:uid="{00000000-0005-0000-0000-000057000000}"/>
    <cellStyle name="Normal 2 9 2" xfId="98" xr:uid="{00000000-0005-0000-0000-000058000000}"/>
    <cellStyle name="Normal 2 9 3" xfId="99" xr:uid="{00000000-0005-0000-0000-000059000000}"/>
    <cellStyle name="Normal 3" xfId="17" xr:uid="{00000000-0005-0000-0000-00005A000000}"/>
    <cellStyle name="Normal 3 2" xfId="18" xr:uid="{00000000-0005-0000-0000-00005B000000}"/>
    <cellStyle name="Normal 3 2 2" xfId="100" xr:uid="{00000000-0005-0000-0000-00005C000000}"/>
    <cellStyle name="Normal 3 2 3" xfId="101" xr:uid="{00000000-0005-0000-0000-00005D000000}"/>
    <cellStyle name="Normal 3 2 4" xfId="102" xr:uid="{00000000-0005-0000-0000-00005E000000}"/>
    <cellStyle name="Normal 3 3" xfId="19" xr:uid="{00000000-0005-0000-0000-00005F000000}"/>
    <cellStyle name="Normal 3 3 2" xfId="103" xr:uid="{00000000-0005-0000-0000-000060000000}"/>
    <cellStyle name="Normal 3 4" xfId="20" xr:uid="{00000000-0005-0000-0000-000061000000}"/>
    <cellStyle name="Normal 4" xfId="21" xr:uid="{00000000-0005-0000-0000-000062000000}"/>
    <cellStyle name="Normal 4 10" xfId="104" xr:uid="{00000000-0005-0000-0000-000063000000}"/>
    <cellStyle name="Normal 4 10 2" xfId="105" xr:uid="{00000000-0005-0000-0000-000064000000}"/>
    <cellStyle name="Normal 4 10 3" xfId="106" xr:uid="{00000000-0005-0000-0000-000065000000}"/>
    <cellStyle name="Normal 4 11" xfId="107" xr:uid="{00000000-0005-0000-0000-000066000000}"/>
    <cellStyle name="Normal 4 11 2" xfId="108" xr:uid="{00000000-0005-0000-0000-000067000000}"/>
    <cellStyle name="Normal 4 11 3" xfId="109" xr:uid="{00000000-0005-0000-0000-000068000000}"/>
    <cellStyle name="Normal 4 12" xfId="110" xr:uid="{00000000-0005-0000-0000-000069000000}"/>
    <cellStyle name="Normal 4 12 2" xfId="111" xr:uid="{00000000-0005-0000-0000-00006A000000}"/>
    <cellStyle name="Normal 4 12 3" xfId="112" xr:uid="{00000000-0005-0000-0000-00006B000000}"/>
    <cellStyle name="Normal 4 13" xfId="113" xr:uid="{00000000-0005-0000-0000-00006C000000}"/>
    <cellStyle name="Normal 4 14" xfId="114" xr:uid="{00000000-0005-0000-0000-00006D000000}"/>
    <cellStyle name="Normal 4 15" xfId="115" xr:uid="{00000000-0005-0000-0000-00006E000000}"/>
    <cellStyle name="Normal 4 2" xfId="22" xr:uid="{00000000-0005-0000-0000-00006F000000}"/>
    <cellStyle name="Normal 4 2 2" xfId="116" xr:uid="{00000000-0005-0000-0000-000070000000}"/>
    <cellStyle name="Normal 4 2 3" xfId="117" xr:uid="{00000000-0005-0000-0000-000071000000}"/>
    <cellStyle name="Normal 4 2 4" xfId="118" xr:uid="{00000000-0005-0000-0000-000072000000}"/>
    <cellStyle name="Normal 4 3" xfId="23" xr:uid="{00000000-0005-0000-0000-000073000000}"/>
    <cellStyle name="Normal 4 3 2" xfId="119" xr:uid="{00000000-0005-0000-0000-000074000000}"/>
    <cellStyle name="Normal 4 3 3" xfId="120" xr:uid="{00000000-0005-0000-0000-000075000000}"/>
    <cellStyle name="Normal 4 3 4" xfId="121" xr:uid="{00000000-0005-0000-0000-000076000000}"/>
    <cellStyle name="Normal 4 4" xfId="122" xr:uid="{00000000-0005-0000-0000-000077000000}"/>
    <cellStyle name="Normal 4 4 2" xfId="123" xr:uid="{00000000-0005-0000-0000-000078000000}"/>
    <cellStyle name="Normal 4 4 3" xfId="124" xr:uid="{00000000-0005-0000-0000-000079000000}"/>
    <cellStyle name="Normal 4 5" xfId="125" xr:uid="{00000000-0005-0000-0000-00007A000000}"/>
    <cellStyle name="Normal 4 5 2" xfId="126" xr:uid="{00000000-0005-0000-0000-00007B000000}"/>
    <cellStyle name="Normal 4 5 3" xfId="127" xr:uid="{00000000-0005-0000-0000-00007C000000}"/>
    <cellStyle name="Normal 4 6" xfId="128" xr:uid="{00000000-0005-0000-0000-00007D000000}"/>
    <cellStyle name="Normal 4 6 2" xfId="129" xr:uid="{00000000-0005-0000-0000-00007E000000}"/>
    <cellStyle name="Normal 4 6 3" xfId="130" xr:uid="{00000000-0005-0000-0000-00007F000000}"/>
    <cellStyle name="Normal 4 7" xfId="131" xr:uid="{00000000-0005-0000-0000-000080000000}"/>
    <cellStyle name="Normal 4 7 2" xfId="132" xr:uid="{00000000-0005-0000-0000-000081000000}"/>
    <cellStyle name="Normal 4 7 3" xfId="133" xr:uid="{00000000-0005-0000-0000-000082000000}"/>
    <cellStyle name="Normal 4 8" xfId="134" xr:uid="{00000000-0005-0000-0000-000083000000}"/>
    <cellStyle name="Normal 4 8 2" xfId="135" xr:uid="{00000000-0005-0000-0000-000084000000}"/>
    <cellStyle name="Normal 4 8 3" xfId="136" xr:uid="{00000000-0005-0000-0000-000085000000}"/>
    <cellStyle name="Normal 4 9" xfId="137" xr:uid="{00000000-0005-0000-0000-000086000000}"/>
    <cellStyle name="Normal 4 9 2" xfId="138" xr:uid="{00000000-0005-0000-0000-000087000000}"/>
    <cellStyle name="Normal 4 9 3" xfId="139" xr:uid="{00000000-0005-0000-0000-000088000000}"/>
    <cellStyle name="Normal 5" xfId="24" xr:uid="{00000000-0005-0000-0000-000089000000}"/>
    <cellStyle name="Normal 5 10" xfId="140" xr:uid="{00000000-0005-0000-0000-00008A000000}"/>
    <cellStyle name="Normal 5 10 2" xfId="141" xr:uid="{00000000-0005-0000-0000-00008B000000}"/>
    <cellStyle name="Normal 5 10 3" xfId="142" xr:uid="{00000000-0005-0000-0000-00008C000000}"/>
    <cellStyle name="Normal 5 11" xfId="143" xr:uid="{00000000-0005-0000-0000-00008D000000}"/>
    <cellStyle name="Normal 5 11 2" xfId="144" xr:uid="{00000000-0005-0000-0000-00008E000000}"/>
    <cellStyle name="Normal 5 11 3" xfId="145" xr:uid="{00000000-0005-0000-0000-00008F000000}"/>
    <cellStyle name="Normal 5 12" xfId="146" xr:uid="{00000000-0005-0000-0000-000090000000}"/>
    <cellStyle name="Normal 5 12 2" xfId="147" xr:uid="{00000000-0005-0000-0000-000091000000}"/>
    <cellStyle name="Normal 5 12 3" xfId="148" xr:uid="{00000000-0005-0000-0000-000092000000}"/>
    <cellStyle name="Normal 5 13" xfId="149" xr:uid="{00000000-0005-0000-0000-000093000000}"/>
    <cellStyle name="Normal 5 14" xfId="150" xr:uid="{00000000-0005-0000-0000-000094000000}"/>
    <cellStyle name="Normal 5 15" xfId="151" xr:uid="{00000000-0005-0000-0000-000095000000}"/>
    <cellStyle name="Normal 5 2" xfId="152" xr:uid="{00000000-0005-0000-0000-000096000000}"/>
    <cellStyle name="Normal 5 2 2" xfId="153" xr:uid="{00000000-0005-0000-0000-000097000000}"/>
    <cellStyle name="Normal 5 2 3" xfId="154" xr:uid="{00000000-0005-0000-0000-000098000000}"/>
    <cellStyle name="Normal 5 3" xfId="155" xr:uid="{00000000-0005-0000-0000-000099000000}"/>
    <cellStyle name="Normal 5 3 2" xfId="156" xr:uid="{00000000-0005-0000-0000-00009A000000}"/>
    <cellStyle name="Normal 5 3 3" xfId="157" xr:uid="{00000000-0005-0000-0000-00009B000000}"/>
    <cellStyle name="Normal 5 4" xfId="158" xr:uid="{00000000-0005-0000-0000-00009C000000}"/>
    <cellStyle name="Normal 5 4 2" xfId="159" xr:uid="{00000000-0005-0000-0000-00009D000000}"/>
    <cellStyle name="Normal 5 4 3" xfId="160" xr:uid="{00000000-0005-0000-0000-00009E000000}"/>
    <cellStyle name="Normal 5 5" xfId="161" xr:uid="{00000000-0005-0000-0000-00009F000000}"/>
    <cellStyle name="Normal 5 5 2" xfId="162" xr:uid="{00000000-0005-0000-0000-0000A0000000}"/>
    <cellStyle name="Normal 5 5 3" xfId="163" xr:uid="{00000000-0005-0000-0000-0000A1000000}"/>
    <cellStyle name="Normal 5 6" xfId="164" xr:uid="{00000000-0005-0000-0000-0000A2000000}"/>
    <cellStyle name="Normal 5 6 2" xfId="165" xr:uid="{00000000-0005-0000-0000-0000A3000000}"/>
    <cellStyle name="Normal 5 6 3" xfId="166" xr:uid="{00000000-0005-0000-0000-0000A4000000}"/>
    <cellStyle name="Normal 5 7" xfId="167" xr:uid="{00000000-0005-0000-0000-0000A5000000}"/>
    <cellStyle name="Normal 5 7 2" xfId="168" xr:uid="{00000000-0005-0000-0000-0000A6000000}"/>
    <cellStyle name="Normal 5 7 3" xfId="169" xr:uid="{00000000-0005-0000-0000-0000A7000000}"/>
    <cellStyle name="Normal 5 8" xfId="170" xr:uid="{00000000-0005-0000-0000-0000A8000000}"/>
    <cellStyle name="Normal 5 8 2" xfId="171" xr:uid="{00000000-0005-0000-0000-0000A9000000}"/>
    <cellStyle name="Normal 5 8 3" xfId="172" xr:uid="{00000000-0005-0000-0000-0000AA000000}"/>
    <cellStyle name="Normal 5 9" xfId="173" xr:uid="{00000000-0005-0000-0000-0000AB000000}"/>
    <cellStyle name="Normal 5 9 2" xfId="174" xr:uid="{00000000-0005-0000-0000-0000AC000000}"/>
    <cellStyle name="Normal 5 9 3" xfId="175" xr:uid="{00000000-0005-0000-0000-0000AD000000}"/>
    <cellStyle name="Normal 6" xfId="176" xr:uid="{00000000-0005-0000-0000-0000AE000000}"/>
    <cellStyle name="Normal 6 10" xfId="177" xr:uid="{00000000-0005-0000-0000-0000AF000000}"/>
    <cellStyle name="Normal 6 11" xfId="178" xr:uid="{00000000-0005-0000-0000-0000B0000000}"/>
    <cellStyle name="Normal 6 12" xfId="179" xr:uid="{00000000-0005-0000-0000-0000B1000000}"/>
    <cellStyle name="Normal 6 13" xfId="180" xr:uid="{00000000-0005-0000-0000-0000B2000000}"/>
    <cellStyle name="Normal 6 14" xfId="181" xr:uid="{00000000-0005-0000-0000-0000B3000000}"/>
    <cellStyle name="Normal 6 15" xfId="182" xr:uid="{00000000-0005-0000-0000-0000B4000000}"/>
    <cellStyle name="Normal 6 16" xfId="183" xr:uid="{00000000-0005-0000-0000-0000B5000000}"/>
    <cellStyle name="Normal 6 17" xfId="184" xr:uid="{00000000-0005-0000-0000-0000B6000000}"/>
    <cellStyle name="Normal 6 18" xfId="185" xr:uid="{00000000-0005-0000-0000-0000B7000000}"/>
    <cellStyle name="Normal 6 19" xfId="186" xr:uid="{00000000-0005-0000-0000-0000B8000000}"/>
    <cellStyle name="Normal 6 2" xfId="187" xr:uid="{00000000-0005-0000-0000-0000B9000000}"/>
    <cellStyle name="Normal 6 20" xfId="188" xr:uid="{00000000-0005-0000-0000-0000BA000000}"/>
    <cellStyle name="Normal 6 21" xfId="189" xr:uid="{00000000-0005-0000-0000-0000BB000000}"/>
    <cellStyle name="Normal 6 22" xfId="190" xr:uid="{00000000-0005-0000-0000-0000BC000000}"/>
    <cellStyle name="Normal 6 23" xfId="191" xr:uid="{00000000-0005-0000-0000-0000BD000000}"/>
    <cellStyle name="Normal 6 24" xfId="192" xr:uid="{00000000-0005-0000-0000-0000BE000000}"/>
    <cellStyle name="Normal 6 25" xfId="193" xr:uid="{00000000-0005-0000-0000-0000BF000000}"/>
    <cellStyle name="Normal 6 3" xfId="194" xr:uid="{00000000-0005-0000-0000-0000C0000000}"/>
    <cellStyle name="Normal 6 4" xfId="195" xr:uid="{00000000-0005-0000-0000-0000C1000000}"/>
    <cellStyle name="Normal 6 5" xfId="196" xr:uid="{00000000-0005-0000-0000-0000C2000000}"/>
    <cellStyle name="Normal 6 6" xfId="197" xr:uid="{00000000-0005-0000-0000-0000C3000000}"/>
    <cellStyle name="Normal 6 7" xfId="198" xr:uid="{00000000-0005-0000-0000-0000C4000000}"/>
    <cellStyle name="Normal 6 8" xfId="199" xr:uid="{00000000-0005-0000-0000-0000C5000000}"/>
    <cellStyle name="Normal 6 9" xfId="200" xr:uid="{00000000-0005-0000-0000-0000C6000000}"/>
    <cellStyle name="Normal 7" xfId="201" xr:uid="{00000000-0005-0000-0000-0000C7000000}"/>
    <cellStyle name="Normal 7 10" xfId="202" xr:uid="{00000000-0005-0000-0000-0000C8000000}"/>
    <cellStyle name="Normal 7 10 2" xfId="203" xr:uid="{00000000-0005-0000-0000-0000C9000000}"/>
    <cellStyle name="Normal 7 10 3" xfId="204" xr:uid="{00000000-0005-0000-0000-0000CA000000}"/>
    <cellStyle name="Normal 7 11" xfId="205" xr:uid="{00000000-0005-0000-0000-0000CB000000}"/>
    <cellStyle name="Normal 7 11 2" xfId="206" xr:uid="{00000000-0005-0000-0000-0000CC000000}"/>
    <cellStyle name="Normal 7 11 3" xfId="207" xr:uid="{00000000-0005-0000-0000-0000CD000000}"/>
    <cellStyle name="Normal 7 12" xfId="208" xr:uid="{00000000-0005-0000-0000-0000CE000000}"/>
    <cellStyle name="Normal 7 12 2" xfId="209" xr:uid="{00000000-0005-0000-0000-0000CF000000}"/>
    <cellStyle name="Normal 7 12 3" xfId="210" xr:uid="{00000000-0005-0000-0000-0000D0000000}"/>
    <cellStyle name="Normal 7 13" xfId="211" xr:uid="{00000000-0005-0000-0000-0000D1000000}"/>
    <cellStyle name="Normal 7 14" xfId="212" xr:uid="{00000000-0005-0000-0000-0000D2000000}"/>
    <cellStyle name="Normal 7 2" xfId="213" xr:uid="{00000000-0005-0000-0000-0000D3000000}"/>
    <cellStyle name="Normal 7 2 2" xfId="214" xr:uid="{00000000-0005-0000-0000-0000D4000000}"/>
    <cellStyle name="Normal 7 2 3" xfId="215" xr:uid="{00000000-0005-0000-0000-0000D5000000}"/>
    <cellStyle name="Normal 7 3" xfId="216" xr:uid="{00000000-0005-0000-0000-0000D6000000}"/>
    <cellStyle name="Normal 7 3 2" xfId="217" xr:uid="{00000000-0005-0000-0000-0000D7000000}"/>
    <cellStyle name="Normal 7 3 3" xfId="218" xr:uid="{00000000-0005-0000-0000-0000D8000000}"/>
    <cellStyle name="Normal 7 4" xfId="219" xr:uid="{00000000-0005-0000-0000-0000D9000000}"/>
    <cellStyle name="Normal 7 4 2" xfId="220" xr:uid="{00000000-0005-0000-0000-0000DA000000}"/>
    <cellStyle name="Normal 7 4 3" xfId="221" xr:uid="{00000000-0005-0000-0000-0000DB000000}"/>
    <cellStyle name="Normal 7 5" xfId="222" xr:uid="{00000000-0005-0000-0000-0000DC000000}"/>
    <cellStyle name="Normal 7 5 2" xfId="223" xr:uid="{00000000-0005-0000-0000-0000DD000000}"/>
    <cellStyle name="Normal 7 5 3" xfId="224" xr:uid="{00000000-0005-0000-0000-0000DE000000}"/>
    <cellStyle name="Normal 7 6" xfId="225" xr:uid="{00000000-0005-0000-0000-0000DF000000}"/>
    <cellStyle name="Normal 7 6 2" xfId="226" xr:uid="{00000000-0005-0000-0000-0000E0000000}"/>
    <cellStyle name="Normal 7 6 3" xfId="227" xr:uid="{00000000-0005-0000-0000-0000E1000000}"/>
    <cellStyle name="Normal 7 7" xfId="228" xr:uid="{00000000-0005-0000-0000-0000E2000000}"/>
    <cellStyle name="Normal 7 7 2" xfId="229" xr:uid="{00000000-0005-0000-0000-0000E3000000}"/>
    <cellStyle name="Normal 7 7 3" xfId="230" xr:uid="{00000000-0005-0000-0000-0000E4000000}"/>
    <cellStyle name="Normal 7 8" xfId="231" xr:uid="{00000000-0005-0000-0000-0000E5000000}"/>
    <cellStyle name="Normal 7 8 2" xfId="232" xr:uid="{00000000-0005-0000-0000-0000E6000000}"/>
    <cellStyle name="Normal 7 8 3" xfId="233" xr:uid="{00000000-0005-0000-0000-0000E7000000}"/>
    <cellStyle name="Normal 7 9" xfId="234" xr:uid="{00000000-0005-0000-0000-0000E8000000}"/>
    <cellStyle name="Normal 7 9 2" xfId="235" xr:uid="{00000000-0005-0000-0000-0000E9000000}"/>
    <cellStyle name="Normal 7 9 3" xfId="236" xr:uid="{00000000-0005-0000-0000-0000EA000000}"/>
    <cellStyle name="Normal 8" xfId="237" xr:uid="{00000000-0005-0000-0000-0000EB000000}"/>
    <cellStyle name="Normal 8 10" xfId="238" xr:uid="{00000000-0005-0000-0000-0000EC000000}"/>
    <cellStyle name="Normal 8 10 2" xfId="239" xr:uid="{00000000-0005-0000-0000-0000ED000000}"/>
    <cellStyle name="Normal 8 10 3" xfId="240" xr:uid="{00000000-0005-0000-0000-0000EE000000}"/>
    <cellStyle name="Normal 8 11" xfId="241" xr:uid="{00000000-0005-0000-0000-0000EF000000}"/>
    <cellStyle name="Normal 8 11 2" xfId="242" xr:uid="{00000000-0005-0000-0000-0000F0000000}"/>
    <cellStyle name="Normal 8 11 3" xfId="243" xr:uid="{00000000-0005-0000-0000-0000F1000000}"/>
    <cellStyle name="Normal 8 12" xfId="244" xr:uid="{00000000-0005-0000-0000-0000F2000000}"/>
    <cellStyle name="Normal 8 12 2" xfId="245" xr:uid="{00000000-0005-0000-0000-0000F3000000}"/>
    <cellStyle name="Normal 8 12 3" xfId="246" xr:uid="{00000000-0005-0000-0000-0000F4000000}"/>
    <cellStyle name="Normal 8 13" xfId="247" xr:uid="{00000000-0005-0000-0000-0000F5000000}"/>
    <cellStyle name="Normal 8 13 2" xfId="248" xr:uid="{00000000-0005-0000-0000-0000F6000000}"/>
    <cellStyle name="Normal 8 13 3" xfId="249" xr:uid="{00000000-0005-0000-0000-0000F7000000}"/>
    <cellStyle name="Normal 8 14" xfId="250" xr:uid="{00000000-0005-0000-0000-0000F8000000}"/>
    <cellStyle name="Normal 8 14 2" xfId="251" xr:uid="{00000000-0005-0000-0000-0000F9000000}"/>
    <cellStyle name="Normal 8 14 3" xfId="252" xr:uid="{00000000-0005-0000-0000-0000FA000000}"/>
    <cellStyle name="Normal 8 15" xfId="253" xr:uid="{00000000-0005-0000-0000-0000FB000000}"/>
    <cellStyle name="Normal 8 15 2" xfId="254" xr:uid="{00000000-0005-0000-0000-0000FC000000}"/>
    <cellStyle name="Normal 8 15 3" xfId="255" xr:uid="{00000000-0005-0000-0000-0000FD000000}"/>
    <cellStyle name="Normal 8 16" xfId="256" xr:uid="{00000000-0005-0000-0000-0000FE000000}"/>
    <cellStyle name="Normal 8 16 2" xfId="257" xr:uid="{00000000-0005-0000-0000-0000FF000000}"/>
    <cellStyle name="Normal 8 16 3" xfId="258" xr:uid="{00000000-0005-0000-0000-000000010000}"/>
    <cellStyle name="Normal 8 17" xfId="259" xr:uid="{00000000-0005-0000-0000-000001010000}"/>
    <cellStyle name="Normal 8 17 2" xfId="260" xr:uid="{00000000-0005-0000-0000-000002010000}"/>
    <cellStyle name="Normal 8 17 3" xfId="261" xr:uid="{00000000-0005-0000-0000-000003010000}"/>
    <cellStyle name="Normal 8 18" xfId="262" xr:uid="{00000000-0005-0000-0000-000004010000}"/>
    <cellStyle name="Normal 8 18 2" xfId="263" xr:uid="{00000000-0005-0000-0000-000005010000}"/>
    <cellStyle name="Normal 8 18 3" xfId="264" xr:uid="{00000000-0005-0000-0000-000006010000}"/>
    <cellStyle name="Normal 8 19" xfId="265" xr:uid="{00000000-0005-0000-0000-000007010000}"/>
    <cellStyle name="Normal 8 19 2" xfId="266" xr:uid="{00000000-0005-0000-0000-000008010000}"/>
    <cellStyle name="Normal 8 19 3" xfId="267" xr:uid="{00000000-0005-0000-0000-000009010000}"/>
    <cellStyle name="Normal 8 2" xfId="268" xr:uid="{00000000-0005-0000-0000-00000A010000}"/>
    <cellStyle name="Normal 8 2 10" xfId="269" xr:uid="{00000000-0005-0000-0000-00000B010000}"/>
    <cellStyle name="Normal 8 2 10 2" xfId="270" xr:uid="{00000000-0005-0000-0000-00000C010000}"/>
    <cellStyle name="Normal 8 2 10 3" xfId="271" xr:uid="{00000000-0005-0000-0000-00000D010000}"/>
    <cellStyle name="Normal 8 2 11" xfId="272" xr:uid="{00000000-0005-0000-0000-00000E010000}"/>
    <cellStyle name="Normal 8 2 11 2" xfId="273" xr:uid="{00000000-0005-0000-0000-00000F010000}"/>
    <cellStyle name="Normal 8 2 11 3" xfId="274" xr:uid="{00000000-0005-0000-0000-000010010000}"/>
    <cellStyle name="Normal 8 2 12" xfId="275" xr:uid="{00000000-0005-0000-0000-000011010000}"/>
    <cellStyle name="Normal 8 2 12 2" xfId="276" xr:uid="{00000000-0005-0000-0000-000012010000}"/>
    <cellStyle name="Normal 8 2 12 3" xfId="277" xr:uid="{00000000-0005-0000-0000-000013010000}"/>
    <cellStyle name="Normal 8 2 13" xfId="278" xr:uid="{00000000-0005-0000-0000-000014010000}"/>
    <cellStyle name="Normal 8 2 14" xfId="279" xr:uid="{00000000-0005-0000-0000-000015010000}"/>
    <cellStyle name="Normal 8 2 2" xfId="280" xr:uid="{00000000-0005-0000-0000-000016010000}"/>
    <cellStyle name="Normal 8 2 2 2" xfId="281" xr:uid="{00000000-0005-0000-0000-000017010000}"/>
    <cellStyle name="Normal 8 2 2 3" xfId="282" xr:uid="{00000000-0005-0000-0000-000018010000}"/>
    <cellStyle name="Normal 8 2 3" xfId="283" xr:uid="{00000000-0005-0000-0000-000019010000}"/>
    <cellStyle name="Normal 8 2 3 2" xfId="284" xr:uid="{00000000-0005-0000-0000-00001A010000}"/>
    <cellStyle name="Normal 8 2 3 3" xfId="285" xr:uid="{00000000-0005-0000-0000-00001B010000}"/>
    <cellStyle name="Normal 8 2 4" xfId="286" xr:uid="{00000000-0005-0000-0000-00001C010000}"/>
    <cellStyle name="Normal 8 2 4 2" xfId="287" xr:uid="{00000000-0005-0000-0000-00001D010000}"/>
    <cellStyle name="Normal 8 2 4 3" xfId="288" xr:uid="{00000000-0005-0000-0000-00001E010000}"/>
    <cellStyle name="Normal 8 2 5" xfId="289" xr:uid="{00000000-0005-0000-0000-00001F010000}"/>
    <cellStyle name="Normal 8 2 5 2" xfId="290" xr:uid="{00000000-0005-0000-0000-000020010000}"/>
    <cellStyle name="Normal 8 2 5 3" xfId="291" xr:uid="{00000000-0005-0000-0000-000021010000}"/>
    <cellStyle name="Normal 8 2 6" xfId="292" xr:uid="{00000000-0005-0000-0000-000022010000}"/>
    <cellStyle name="Normal 8 2 6 2" xfId="293" xr:uid="{00000000-0005-0000-0000-000023010000}"/>
    <cellStyle name="Normal 8 2 6 3" xfId="294" xr:uid="{00000000-0005-0000-0000-000024010000}"/>
    <cellStyle name="Normal 8 2 7" xfId="295" xr:uid="{00000000-0005-0000-0000-000025010000}"/>
    <cellStyle name="Normal 8 2 7 2" xfId="296" xr:uid="{00000000-0005-0000-0000-000026010000}"/>
    <cellStyle name="Normal 8 2 7 3" xfId="297" xr:uid="{00000000-0005-0000-0000-000027010000}"/>
    <cellStyle name="Normal 8 2 8" xfId="298" xr:uid="{00000000-0005-0000-0000-000028010000}"/>
    <cellStyle name="Normal 8 2 8 2" xfId="299" xr:uid="{00000000-0005-0000-0000-000029010000}"/>
    <cellStyle name="Normal 8 2 8 3" xfId="300" xr:uid="{00000000-0005-0000-0000-00002A010000}"/>
    <cellStyle name="Normal 8 2 9" xfId="301" xr:uid="{00000000-0005-0000-0000-00002B010000}"/>
    <cellStyle name="Normal 8 2 9 2" xfId="302" xr:uid="{00000000-0005-0000-0000-00002C010000}"/>
    <cellStyle name="Normal 8 2 9 3" xfId="303" xr:uid="{00000000-0005-0000-0000-00002D010000}"/>
    <cellStyle name="Normal 8 20" xfId="304" xr:uid="{00000000-0005-0000-0000-00002E010000}"/>
    <cellStyle name="Normal 8 20 2" xfId="305" xr:uid="{00000000-0005-0000-0000-00002F010000}"/>
    <cellStyle name="Normal 8 20 3" xfId="306" xr:uid="{00000000-0005-0000-0000-000030010000}"/>
    <cellStyle name="Normal 8 21" xfId="307" xr:uid="{00000000-0005-0000-0000-000031010000}"/>
    <cellStyle name="Normal 8 21 2" xfId="308" xr:uid="{00000000-0005-0000-0000-000032010000}"/>
    <cellStyle name="Normal 8 21 3" xfId="309" xr:uid="{00000000-0005-0000-0000-000033010000}"/>
    <cellStyle name="Normal 8 22" xfId="310" xr:uid="{00000000-0005-0000-0000-000034010000}"/>
    <cellStyle name="Normal 8 22 2" xfId="311" xr:uid="{00000000-0005-0000-0000-000035010000}"/>
    <cellStyle name="Normal 8 22 3" xfId="312" xr:uid="{00000000-0005-0000-0000-000036010000}"/>
    <cellStyle name="Normal 8 23" xfId="313" xr:uid="{00000000-0005-0000-0000-000037010000}"/>
    <cellStyle name="Normal 8 23 2" xfId="314" xr:uid="{00000000-0005-0000-0000-000038010000}"/>
    <cellStyle name="Normal 8 23 3" xfId="315" xr:uid="{00000000-0005-0000-0000-000039010000}"/>
    <cellStyle name="Normal 8 24" xfId="316" xr:uid="{00000000-0005-0000-0000-00003A010000}"/>
    <cellStyle name="Normal 8 25" xfId="317" xr:uid="{00000000-0005-0000-0000-00003B010000}"/>
    <cellStyle name="Normal 8 3" xfId="318" xr:uid="{00000000-0005-0000-0000-00003C010000}"/>
    <cellStyle name="Normal 8 3 2" xfId="319" xr:uid="{00000000-0005-0000-0000-00003D010000}"/>
    <cellStyle name="Normal 8 3 3" xfId="320" xr:uid="{00000000-0005-0000-0000-00003E010000}"/>
    <cellStyle name="Normal 8 4" xfId="321" xr:uid="{00000000-0005-0000-0000-00003F010000}"/>
    <cellStyle name="Normal 8 4 2" xfId="322" xr:uid="{00000000-0005-0000-0000-000040010000}"/>
    <cellStyle name="Normal 8 4 3" xfId="323" xr:uid="{00000000-0005-0000-0000-000041010000}"/>
    <cellStyle name="Normal 8 5" xfId="324" xr:uid="{00000000-0005-0000-0000-000042010000}"/>
    <cellStyle name="Normal 8 5 2" xfId="325" xr:uid="{00000000-0005-0000-0000-000043010000}"/>
    <cellStyle name="Normal 8 5 3" xfId="326" xr:uid="{00000000-0005-0000-0000-000044010000}"/>
    <cellStyle name="Normal 8 6" xfId="327" xr:uid="{00000000-0005-0000-0000-000045010000}"/>
    <cellStyle name="Normal 8 6 2" xfId="328" xr:uid="{00000000-0005-0000-0000-000046010000}"/>
    <cellStyle name="Normal 8 6 3" xfId="329" xr:uid="{00000000-0005-0000-0000-000047010000}"/>
    <cellStyle name="Normal 8 7" xfId="330" xr:uid="{00000000-0005-0000-0000-000048010000}"/>
    <cellStyle name="Normal 8 7 2" xfId="331" xr:uid="{00000000-0005-0000-0000-000049010000}"/>
    <cellStyle name="Normal 8 7 3" xfId="332" xr:uid="{00000000-0005-0000-0000-00004A010000}"/>
    <cellStyle name="Normal 8 8" xfId="333" xr:uid="{00000000-0005-0000-0000-00004B010000}"/>
    <cellStyle name="Normal 8 8 2" xfId="334" xr:uid="{00000000-0005-0000-0000-00004C010000}"/>
    <cellStyle name="Normal 8 8 3" xfId="335" xr:uid="{00000000-0005-0000-0000-00004D010000}"/>
    <cellStyle name="Normal 8 9" xfId="336" xr:uid="{00000000-0005-0000-0000-00004E010000}"/>
    <cellStyle name="Normal 8 9 2" xfId="337" xr:uid="{00000000-0005-0000-0000-00004F010000}"/>
    <cellStyle name="Normal 8 9 3" xfId="338" xr:uid="{00000000-0005-0000-0000-000050010000}"/>
    <cellStyle name="Normal 9" xfId="339" xr:uid="{00000000-0005-0000-0000-000051010000}"/>
    <cellStyle name="Normal 9 2" xfId="340" xr:uid="{00000000-0005-0000-0000-000052010000}"/>
    <cellStyle name="Normal 9 3" xfId="341" xr:uid="{00000000-0005-0000-0000-000053010000}"/>
    <cellStyle name="Note 2" xfId="380" xr:uid="{00000000-0005-0000-0000-000054010000}"/>
    <cellStyle name="Percent" xfId="35" builtinId="5"/>
    <cellStyle name="Percent 2" xfId="25" xr:uid="{00000000-0005-0000-0000-000056010000}"/>
    <cellStyle name="Percent 2 10" xfId="342" xr:uid="{00000000-0005-0000-0000-000057010000}"/>
    <cellStyle name="Percent 2 11" xfId="343" xr:uid="{00000000-0005-0000-0000-000058010000}"/>
    <cellStyle name="Percent 2 12" xfId="344" xr:uid="{00000000-0005-0000-0000-000059010000}"/>
    <cellStyle name="Percent 2 13" xfId="345" xr:uid="{00000000-0005-0000-0000-00005A010000}"/>
    <cellStyle name="Percent 2 14" xfId="346" xr:uid="{00000000-0005-0000-0000-00005B010000}"/>
    <cellStyle name="Percent 2 15" xfId="347" xr:uid="{00000000-0005-0000-0000-00005C010000}"/>
    <cellStyle name="Percent 2 16" xfId="348" xr:uid="{00000000-0005-0000-0000-00005D010000}"/>
    <cellStyle name="Percent 2 17" xfId="349" xr:uid="{00000000-0005-0000-0000-00005E010000}"/>
    <cellStyle name="Percent 2 18" xfId="350" xr:uid="{00000000-0005-0000-0000-00005F010000}"/>
    <cellStyle name="Percent 2 19" xfId="351" xr:uid="{00000000-0005-0000-0000-000060010000}"/>
    <cellStyle name="Percent 2 2" xfId="26" xr:uid="{00000000-0005-0000-0000-000061010000}"/>
    <cellStyle name="Percent 2 2 2" xfId="352" xr:uid="{00000000-0005-0000-0000-000062010000}"/>
    <cellStyle name="Percent 2 20" xfId="353" xr:uid="{00000000-0005-0000-0000-000063010000}"/>
    <cellStyle name="Percent 2 21" xfId="354" xr:uid="{00000000-0005-0000-0000-000064010000}"/>
    <cellStyle name="Percent 2 22" xfId="355" xr:uid="{00000000-0005-0000-0000-000065010000}"/>
    <cellStyle name="Percent 2 23" xfId="356" xr:uid="{00000000-0005-0000-0000-000066010000}"/>
    <cellStyle name="Percent 2 24" xfId="357" xr:uid="{00000000-0005-0000-0000-000067010000}"/>
    <cellStyle name="Percent 2 25" xfId="358" xr:uid="{00000000-0005-0000-0000-000068010000}"/>
    <cellStyle name="Percent 2 26" xfId="359" xr:uid="{00000000-0005-0000-0000-000069010000}"/>
    <cellStyle name="Percent 2 27" xfId="360" xr:uid="{00000000-0005-0000-0000-00006A010000}"/>
    <cellStyle name="Percent 2 28" xfId="361" xr:uid="{00000000-0005-0000-0000-00006B010000}"/>
    <cellStyle name="Percent 2 29" xfId="362" xr:uid="{00000000-0005-0000-0000-00006C010000}"/>
    <cellStyle name="Percent 2 3" xfId="27" xr:uid="{00000000-0005-0000-0000-00006D010000}"/>
    <cellStyle name="Percent 2 30" xfId="363" xr:uid="{00000000-0005-0000-0000-00006E010000}"/>
    <cellStyle name="Percent 2 31" xfId="364" xr:uid="{00000000-0005-0000-0000-00006F010000}"/>
    <cellStyle name="Percent 2 32" xfId="365" xr:uid="{00000000-0005-0000-0000-000070010000}"/>
    <cellStyle name="Percent 2 4" xfId="28" xr:uid="{00000000-0005-0000-0000-000071010000}"/>
    <cellStyle name="Percent 2 4 2" xfId="366" xr:uid="{00000000-0005-0000-0000-000072010000}"/>
    <cellStyle name="Percent 2 5" xfId="29" xr:uid="{00000000-0005-0000-0000-000073010000}"/>
    <cellStyle name="Percent 2 5 2" xfId="367" xr:uid="{00000000-0005-0000-0000-000074010000}"/>
    <cellStyle name="Percent 2 6" xfId="368" xr:uid="{00000000-0005-0000-0000-000075010000}"/>
    <cellStyle name="Percent 2 7" xfId="369" xr:uid="{00000000-0005-0000-0000-000076010000}"/>
    <cellStyle name="Percent 2 8" xfId="370" xr:uid="{00000000-0005-0000-0000-000077010000}"/>
    <cellStyle name="Percent 2 9" xfId="371" xr:uid="{00000000-0005-0000-0000-000078010000}"/>
    <cellStyle name="Percent 3" xfId="30" xr:uid="{00000000-0005-0000-0000-000079010000}"/>
    <cellStyle name="Percent 3 2" xfId="31" xr:uid="{00000000-0005-0000-0000-00007A010000}"/>
    <cellStyle name="Percent 4" xfId="32" xr:uid="{00000000-0005-0000-0000-00007B010000}"/>
    <cellStyle name="Percent 5" xfId="33" xr:uid="{00000000-0005-0000-0000-00007C010000}"/>
    <cellStyle name="SAPBEXstdItem" xfId="34" xr:uid="{00000000-0005-0000-0000-00007D010000}"/>
    <cellStyle name="SAPBEXtitle" xfId="381" xr:uid="{00000000-0005-0000-0000-00007E010000}"/>
  </cellStyles>
  <dxfs count="15">
    <dxf>
      <fill>
        <patternFill>
          <bgColor theme="5" tint="0.39994506668294322"/>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theme="5" tint="0.39994506668294322"/>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theme="5" tint="0.39994506668294322"/>
        </patternFill>
      </fill>
    </dxf>
    <dxf>
      <fill>
        <patternFill>
          <bgColor rgb="FFFF0000"/>
        </patternFill>
      </fill>
    </dxf>
    <dxf>
      <fill>
        <patternFill>
          <bgColor rgb="FFFFC000"/>
        </patternFill>
      </fill>
    </dxf>
    <dxf>
      <fill>
        <patternFill>
          <bgColor rgb="FF92D050"/>
        </patternFill>
      </fill>
    </dxf>
    <dxf>
      <fill>
        <patternFill>
          <bgColor rgb="FF00B050"/>
        </patternFill>
      </fill>
    </dxf>
  </dxfs>
  <tableStyles count="0" defaultTableStyle="TableStyleMedium9" defaultPivotStyle="PivotStyleLight16"/>
  <colors>
    <mruColors>
      <color rgb="FFFFCC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1.5178486404443772E-2"/>
          <c:y val="0.12422799399349436"/>
          <c:w val="0.64097732720530964"/>
          <c:h val="0.82539633259703282"/>
        </c:manualLayout>
      </c:layout>
      <c:pie3DChart>
        <c:varyColors val="1"/>
        <c:ser>
          <c:idx val="0"/>
          <c:order val="0"/>
          <c:tx>
            <c:v>Risk Factors</c:v>
          </c:tx>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'High Segment'!$I$10:$I$22</c:f>
              <c:strCache>
                <c:ptCount val="13"/>
                <c:pt idx="0">
                  <c:v>Inflation 5 year average</c:v>
                </c:pt>
                <c:pt idx="1">
                  <c:v>Nominal Interest Rate Volatility</c:v>
                </c:pt>
                <c:pt idx="2">
                  <c:v>GDP per Capita</c:v>
                </c:pt>
                <c:pt idx="3">
                  <c:v>Growth Volatility</c:v>
                </c:pt>
                <c:pt idx="4">
                  <c:v>Macroeconomic</c:v>
                </c:pt>
                <c:pt idx="5">
                  <c:v>Access to Finance</c:v>
                </c:pt>
                <c:pt idx="6">
                  <c:v>Debt Trend</c:v>
                </c:pt>
                <c:pt idx="7">
                  <c:v>Foreign Debt to GDP 3 year average</c:v>
                </c:pt>
                <c:pt idx="8">
                  <c:v>Cost of Funds</c:v>
                </c:pt>
                <c:pt idx="9">
                  <c:v>Political Risk Environment</c:v>
                </c:pt>
                <c:pt idx="10">
                  <c:v>Rule of Law</c:v>
                </c:pt>
                <c:pt idx="11">
                  <c:v>Doing Business</c:v>
                </c:pt>
                <c:pt idx="12">
                  <c:v>Security Risk</c:v>
                </c:pt>
              </c:strCache>
            </c:strRef>
          </c:cat>
          <c:val>
            <c:numRef>
              <c:f>'High Segment'!$M$10:$M$22</c:f>
              <c:numCache>
                <c:formatCode>0.00%</c:formatCode>
                <c:ptCount val="13"/>
                <c:pt idx="0">
                  <c:v>8.8497112670135797E-2</c:v>
                </c:pt>
                <c:pt idx="1">
                  <c:v>1.5734274486673454E-2</c:v>
                </c:pt>
                <c:pt idx="2">
                  <c:v>0.14670729651698838</c:v>
                </c:pt>
                <c:pt idx="3">
                  <c:v>2.1542654491121908E-2</c:v>
                </c:pt>
                <c:pt idx="4">
                  <c:v>8.1128015936361167E-2</c:v>
                </c:pt>
                <c:pt idx="5">
                  <c:v>3.0288713264395088E-2</c:v>
                </c:pt>
                <c:pt idx="6">
                  <c:v>2.7334477302269008E-2</c:v>
                </c:pt>
                <c:pt idx="7">
                  <c:v>5.3185140474181894E-2</c:v>
                </c:pt>
                <c:pt idx="8">
                  <c:v>3.5582314857873339E-2</c:v>
                </c:pt>
                <c:pt idx="9">
                  <c:v>0.13544758202449297</c:v>
                </c:pt>
                <c:pt idx="10">
                  <c:v>0.22930372806291829</c:v>
                </c:pt>
                <c:pt idx="11">
                  <c:v>6.4570553773401457E-2</c:v>
                </c:pt>
                <c:pt idx="12">
                  <c:v>7.0678136139187275E-2</c:v>
                </c:pt>
              </c:numCache>
            </c:numRef>
          </c:val>
          <c:extLst>
            <c:ext xmlns:c16="http://schemas.microsoft.com/office/drawing/2014/chart" uri="{C3380CC4-5D6E-409C-BE32-E72D297353CC}">
              <c16:uniqueId val="{00000000-D617-49B9-A77D-11914B1421B1}"/>
            </c:ext>
          </c:extLst>
        </c:ser>
        <c:dLbls>
          <c:showLegendKey val="0"/>
          <c:showVal val="0"/>
          <c:showCatName val="0"/>
          <c:showSerName val="0"/>
          <c:showPercent val="0"/>
          <c:showBubbleSize val="0"/>
          <c:showLeaderLines val="1"/>
        </c:dLbls>
      </c:pie3DChart>
    </c:plotArea>
    <c:legend>
      <c:legendPos val="r"/>
      <c:layout>
        <c:manualLayout>
          <c:xMode val="edge"/>
          <c:yMode val="edge"/>
          <c:x val="0.68062153190396313"/>
          <c:y val="4.2569861297278411E-2"/>
          <c:w val="0.30904400399006876"/>
          <c:h val="0.90549310857275878"/>
        </c:manualLayout>
      </c:layout>
      <c:overlay val="0"/>
    </c:legend>
    <c:plotVisOnly val="0"/>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Risk Categories</a:t>
            </a:r>
          </a:p>
        </c:rich>
      </c:tx>
      <c:overlay val="0"/>
    </c:title>
    <c:autoTitleDeleted val="0"/>
    <c:plotArea>
      <c:layout/>
      <c:barChart>
        <c:barDir val="col"/>
        <c:grouping val="clustered"/>
        <c:varyColors val="0"/>
        <c:ser>
          <c:idx val="0"/>
          <c:order val="0"/>
          <c:invertIfNegative val="0"/>
          <c:dPt>
            <c:idx val="0"/>
            <c:invertIfNegative val="0"/>
            <c:bubble3D val="0"/>
            <c:spPr>
              <a:solidFill>
                <a:schemeClr val="accent2">
                  <a:lumMod val="75000"/>
                </a:schemeClr>
              </a:solidFill>
              <a:ln>
                <a:solidFill>
                  <a:schemeClr val="accent2">
                    <a:lumMod val="75000"/>
                  </a:schemeClr>
                </a:solidFill>
              </a:ln>
            </c:spPr>
            <c:extLst>
              <c:ext xmlns:c16="http://schemas.microsoft.com/office/drawing/2014/chart" uri="{C3380CC4-5D6E-409C-BE32-E72D297353CC}">
                <c16:uniqueId val="{00000001-CFEE-4EFD-B44B-74914B60A5BA}"/>
              </c:ext>
            </c:extLst>
          </c:dPt>
          <c:dPt>
            <c:idx val="1"/>
            <c:invertIfNegative val="0"/>
            <c:bubble3D val="0"/>
            <c:spPr>
              <a:solidFill>
                <a:schemeClr val="tx2">
                  <a:lumMod val="60000"/>
                  <a:lumOff val="40000"/>
                </a:schemeClr>
              </a:solidFill>
              <a:ln>
                <a:solidFill>
                  <a:schemeClr val="tx2">
                    <a:lumMod val="60000"/>
                    <a:lumOff val="40000"/>
                  </a:schemeClr>
                </a:solidFill>
              </a:ln>
            </c:spPr>
            <c:extLst>
              <c:ext xmlns:c16="http://schemas.microsoft.com/office/drawing/2014/chart" uri="{C3380CC4-5D6E-409C-BE32-E72D297353CC}">
                <c16:uniqueId val="{00000003-CFEE-4EFD-B44B-74914B60A5BA}"/>
              </c:ext>
            </c:extLst>
          </c:dPt>
          <c:dPt>
            <c:idx val="2"/>
            <c:invertIfNegative val="0"/>
            <c:bubble3D val="0"/>
            <c:spPr>
              <a:solidFill>
                <a:srgbClr val="FFCC66"/>
              </a:solidFill>
              <a:ln>
                <a:solidFill>
                  <a:srgbClr val="FFCC66"/>
                </a:solidFill>
              </a:ln>
            </c:spPr>
            <c:extLst>
              <c:ext xmlns:c16="http://schemas.microsoft.com/office/drawing/2014/chart" uri="{C3380CC4-5D6E-409C-BE32-E72D297353CC}">
                <c16:uniqueId val="{00000005-CFEE-4EFD-B44B-74914B60A5BA}"/>
              </c:ext>
            </c:extLst>
          </c:dPt>
          <c:dPt>
            <c:idx val="3"/>
            <c:invertIfNegative val="0"/>
            <c:bubble3D val="0"/>
            <c:spPr>
              <a:solidFill>
                <a:schemeClr val="accent4">
                  <a:lumMod val="75000"/>
                </a:schemeClr>
              </a:solidFill>
              <a:ln>
                <a:solidFill>
                  <a:schemeClr val="accent4">
                    <a:lumMod val="75000"/>
                  </a:schemeClr>
                </a:solidFill>
              </a:ln>
            </c:spPr>
            <c:extLst>
              <c:ext xmlns:c16="http://schemas.microsoft.com/office/drawing/2014/chart" uri="{C3380CC4-5D6E-409C-BE32-E72D297353CC}">
                <c16:uniqueId val="{00000007-CFEE-4EFD-B44B-74914B60A5BA}"/>
              </c:ext>
            </c:extLst>
          </c:dPt>
          <c:dPt>
            <c:idx val="4"/>
            <c:invertIfNegative val="0"/>
            <c:bubble3D val="0"/>
            <c:spPr>
              <a:solidFill>
                <a:schemeClr val="accent3">
                  <a:lumMod val="75000"/>
                </a:schemeClr>
              </a:solidFill>
              <a:ln>
                <a:solidFill>
                  <a:schemeClr val="accent3">
                    <a:lumMod val="75000"/>
                  </a:schemeClr>
                </a:solidFill>
              </a:ln>
            </c:spPr>
            <c:extLst>
              <c:ext xmlns:c16="http://schemas.microsoft.com/office/drawing/2014/chart" uri="{C3380CC4-5D6E-409C-BE32-E72D297353CC}">
                <c16:uniqueId val="{00000009-CFEE-4EFD-B44B-74914B60A5BA}"/>
              </c:ext>
            </c:extLst>
          </c:dPt>
          <c:dPt>
            <c:idx val="5"/>
            <c:invertIfNegative val="0"/>
            <c:bubble3D val="0"/>
            <c:spPr>
              <a:solidFill>
                <a:schemeClr val="accent6">
                  <a:lumMod val="75000"/>
                </a:schemeClr>
              </a:solidFill>
              <a:ln>
                <a:solidFill>
                  <a:schemeClr val="accent6">
                    <a:lumMod val="75000"/>
                  </a:schemeClr>
                </a:solidFill>
              </a:ln>
            </c:spPr>
            <c:extLst>
              <c:ext xmlns:c16="http://schemas.microsoft.com/office/drawing/2014/chart" uri="{C3380CC4-5D6E-409C-BE32-E72D297353CC}">
                <c16:uniqueId val="{0000000B-CFEE-4EFD-B44B-74914B60A5BA}"/>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('High Segment'!$B$35,'High Segment'!$B$43,'High Segment'!$B$49,'High Segment'!$B$53,'High Segment'!$B$57,'High Segment'!$B$62,'High Segment'!$B$66)</c:f>
              <c:strCache>
                <c:ptCount val="7"/>
                <c:pt idx="0">
                  <c:v>Economic</c:v>
                </c:pt>
                <c:pt idx="1">
                  <c:v>Currency</c:v>
                </c:pt>
                <c:pt idx="2">
                  <c:v>Finance</c:v>
                </c:pt>
                <c:pt idx="3">
                  <c:v>Political</c:v>
                </c:pt>
                <c:pt idx="4">
                  <c:v>Business Risk</c:v>
                </c:pt>
                <c:pt idx="5">
                  <c:v>Risk</c:v>
                </c:pt>
                <c:pt idx="6">
                  <c:v>Overall</c:v>
                </c:pt>
              </c:strCache>
            </c:strRef>
          </c:cat>
          <c:val>
            <c:numRef>
              <c:f>('High Segment'!$D$41,'High Segment'!$D$47,'High Segment'!$D$51,'High Segment'!$D$55,'High Segment'!$D$60,'High Segment'!$D$64,'High Segment'!$D$70)</c:f>
              <c:numCache>
                <c:formatCode>0.00</c:formatCode>
                <c:ptCount val="7"/>
                <c:pt idx="0">
                  <c:v>18.698954797074123</c:v>
                </c:pt>
                <c:pt idx="1">
                  <c:v>37.26793946482691</c:v>
                </c:pt>
                <c:pt idx="2">
                  <c:v>41.491995183802217</c:v>
                </c:pt>
                <c:pt idx="3">
                  <c:v>40.984884961198368</c:v>
                </c:pt>
                <c:pt idx="4">
                  <c:v>32.579523576138158</c:v>
                </c:pt>
                <c:pt idx="5">
                  <c:v>43.908111860301929</c:v>
                </c:pt>
                <c:pt idx="6">
                  <c:v>19.437127703888585</c:v>
                </c:pt>
              </c:numCache>
            </c:numRef>
          </c:val>
          <c:extLst>
            <c:ext xmlns:c16="http://schemas.microsoft.com/office/drawing/2014/chart" uri="{C3380CC4-5D6E-409C-BE32-E72D297353CC}">
              <c16:uniqueId val="{0000000C-CFEE-4EFD-B44B-74914B60A5BA}"/>
            </c:ext>
          </c:extLst>
        </c:ser>
        <c:dLbls>
          <c:showLegendKey val="0"/>
          <c:showVal val="0"/>
          <c:showCatName val="0"/>
          <c:showSerName val="0"/>
          <c:showPercent val="0"/>
          <c:showBubbleSize val="0"/>
        </c:dLbls>
        <c:gapWidth val="150"/>
        <c:axId val="259353216"/>
        <c:axId val="259359104"/>
      </c:barChart>
      <c:catAx>
        <c:axId val="259353216"/>
        <c:scaling>
          <c:orientation val="minMax"/>
        </c:scaling>
        <c:delete val="0"/>
        <c:axPos val="b"/>
        <c:numFmt formatCode="General" sourceLinked="1"/>
        <c:majorTickMark val="out"/>
        <c:minorTickMark val="none"/>
        <c:tickLblPos val="nextTo"/>
        <c:crossAx val="259359104"/>
        <c:crosses val="autoZero"/>
        <c:auto val="1"/>
        <c:lblAlgn val="ctr"/>
        <c:lblOffset val="100"/>
        <c:noMultiLvlLbl val="0"/>
      </c:catAx>
      <c:valAx>
        <c:axId val="259359104"/>
        <c:scaling>
          <c:orientation val="minMax"/>
          <c:max val="100"/>
        </c:scaling>
        <c:delete val="0"/>
        <c:axPos val="l"/>
        <c:numFmt formatCode="0" sourceLinked="0"/>
        <c:majorTickMark val="out"/>
        <c:minorTickMark val="none"/>
        <c:tickLblPos val="nextTo"/>
        <c:crossAx val="259353216"/>
        <c:crosses val="autoZero"/>
        <c:crossBetween val="between"/>
        <c:majorUnit val="20"/>
      </c:valAx>
    </c:plotArea>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Risk Categories after Adjustment</a:t>
            </a:r>
          </a:p>
        </c:rich>
      </c:tx>
      <c:overlay val="0"/>
    </c:title>
    <c:autoTitleDeleted val="0"/>
    <c:plotArea>
      <c:layout/>
      <c:barChart>
        <c:barDir val="col"/>
        <c:grouping val="clustered"/>
        <c:varyColors val="0"/>
        <c:ser>
          <c:idx val="0"/>
          <c:order val="0"/>
          <c:invertIfNegative val="0"/>
          <c:dPt>
            <c:idx val="0"/>
            <c:invertIfNegative val="0"/>
            <c:bubble3D val="0"/>
            <c:spPr>
              <a:solidFill>
                <a:schemeClr val="accent2">
                  <a:lumMod val="75000"/>
                </a:schemeClr>
              </a:solidFill>
              <a:ln>
                <a:solidFill>
                  <a:schemeClr val="accent2">
                    <a:lumMod val="75000"/>
                  </a:schemeClr>
                </a:solidFill>
              </a:ln>
            </c:spPr>
            <c:extLst>
              <c:ext xmlns:c16="http://schemas.microsoft.com/office/drawing/2014/chart" uri="{C3380CC4-5D6E-409C-BE32-E72D297353CC}">
                <c16:uniqueId val="{00000001-C3A3-49A7-BB7C-08EF595FB383}"/>
              </c:ext>
            </c:extLst>
          </c:dPt>
          <c:dPt>
            <c:idx val="1"/>
            <c:invertIfNegative val="0"/>
            <c:bubble3D val="0"/>
            <c:spPr>
              <a:solidFill>
                <a:schemeClr val="tx2">
                  <a:lumMod val="60000"/>
                  <a:lumOff val="40000"/>
                </a:schemeClr>
              </a:solidFill>
              <a:ln>
                <a:solidFill>
                  <a:schemeClr val="tx2">
                    <a:lumMod val="60000"/>
                    <a:lumOff val="40000"/>
                  </a:schemeClr>
                </a:solidFill>
              </a:ln>
            </c:spPr>
            <c:extLst>
              <c:ext xmlns:c16="http://schemas.microsoft.com/office/drawing/2014/chart" uri="{C3380CC4-5D6E-409C-BE32-E72D297353CC}">
                <c16:uniqueId val="{00000003-C3A3-49A7-BB7C-08EF595FB383}"/>
              </c:ext>
            </c:extLst>
          </c:dPt>
          <c:dPt>
            <c:idx val="2"/>
            <c:invertIfNegative val="0"/>
            <c:bubble3D val="0"/>
            <c:spPr>
              <a:solidFill>
                <a:srgbClr val="FFCC66"/>
              </a:solidFill>
              <a:ln>
                <a:solidFill>
                  <a:srgbClr val="FFCC66"/>
                </a:solidFill>
              </a:ln>
            </c:spPr>
            <c:extLst>
              <c:ext xmlns:c16="http://schemas.microsoft.com/office/drawing/2014/chart" uri="{C3380CC4-5D6E-409C-BE32-E72D297353CC}">
                <c16:uniqueId val="{00000005-C3A3-49A7-BB7C-08EF595FB383}"/>
              </c:ext>
            </c:extLst>
          </c:dPt>
          <c:dPt>
            <c:idx val="3"/>
            <c:invertIfNegative val="0"/>
            <c:bubble3D val="0"/>
            <c:spPr>
              <a:solidFill>
                <a:schemeClr val="accent4">
                  <a:lumMod val="75000"/>
                </a:schemeClr>
              </a:solidFill>
              <a:ln>
                <a:solidFill>
                  <a:schemeClr val="accent4">
                    <a:lumMod val="75000"/>
                  </a:schemeClr>
                </a:solidFill>
              </a:ln>
            </c:spPr>
            <c:extLst>
              <c:ext xmlns:c16="http://schemas.microsoft.com/office/drawing/2014/chart" uri="{C3380CC4-5D6E-409C-BE32-E72D297353CC}">
                <c16:uniqueId val="{00000007-C3A3-49A7-BB7C-08EF595FB383}"/>
              </c:ext>
            </c:extLst>
          </c:dPt>
          <c:dPt>
            <c:idx val="4"/>
            <c:invertIfNegative val="0"/>
            <c:bubble3D val="0"/>
            <c:spPr>
              <a:solidFill>
                <a:schemeClr val="accent3">
                  <a:lumMod val="75000"/>
                </a:schemeClr>
              </a:solidFill>
              <a:ln>
                <a:solidFill>
                  <a:schemeClr val="accent3">
                    <a:lumMod val="75000"/>
                  </a:schemeClr>
                </a:solidFill>
              </a:ln>
            </c:spPr>
            <c:extLst>
              <c:ext xmlns:c16="http://schemas.microsoft.com/office/drawing/2014/chart" uri="{C3380CC4-5D6E-409C-BE32-E72D297353CC}">
                <c16:uniqueId val="{00000009-C3A3-49A7-BB7C-08EF595FB383}"/>
              </c:ext>
            </c:extLst>
          </c:dPt>
          <c:dPt>
            <c:idx val="5"/>
            <c:invertIfNegative val="0"/>
            <c:bubble3D val="0"/>
            <c:spPr>
              <a:solidFill>
                <a:schemeClr val="accent6">
                  <a:lumMod val="75000"/>
                </a:schemeClr>
              </a:solidFill>
              <a:ln>
                <a:solidFill>
                  <a:schemeClr val="accent6">
                    <a:lumMod val="75000"/>
                  </a:schemeClr>
                </a:solidFill>
              </a:ln>
            </c:spPr>
            <c:extLst>
              <c:ext xmlns:c16="http://schemas.microsoft.com/office/drawing/2014/chart" uri="{C3380CC4-5D6E-409C-BE32-E72D297353CC}">
                <c16:uniqueId val="{0000000B-C3A3-49A7-BB7C-08EF595FB383}"/>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('High Segment'!$B$35,'High Segment'!$B$43,'High Segment'!$B$49,'High Segment'!$B$53,'High Segment'!$B$57,'High Segment'!$B$62,'High Segment'!$B$66,'High Segment'!$B$66)</c:f>
              <c:strCache>
                <c:ptCount val="8"/>
                <c:pt idx="0">
                  <c:v>Economic</c:v>
                </c:pt>
                <c:pt idx="1">
                  <c:v>Currency</c:v>
                </c:pt>
                <c:pt idx="2">
                  <c:v>Finance</c:v>
                </c:pt>
                <c:pt idx="3">
                  <c:v>Political</c:v>
                </c:pt>
                <c:pt idx="4">
                  <c:v>Business Risk</c:v>
                </c:pt>
                <c:pt idx="5">
                  <c:v>Risk</c:v>
                </c:pt>
                <c:pt idx="6">
                  <c:v>Overall</c:v>
                </c:pt>
                <c:pt idx="7">
                  <c:v>Overall</c:v>
                </c:pt>
              </c:strCache>
            </c:strRef>
          </c:cat>
          <c:val>
            <c:numRef>
              <c:f>('High Segment'!$F$115,'High Segment'!$F$124,'High Segment'!$D$51,'High Segment'!$F$129,'High Segment'!$D$60,'High Segment'!$D$64,'High Segment'!$D$135)</c:f>
              <c:numCache>
                <c:formatCode>0.00</c:formatCode>
                <c:ptCount val="7"/>
                <c:pt idx="0">
                  <c:v>20.126600996191943</c:v>
                </c:pt>
                <c:pt idx="1">
                  <c:v>36.874983781370972</c:v>
                </c:pt>
                <c:pt idx="2">
                  <c:v>41.491995183802217</c:v>
                </c:pt>
                <c:pt idx="3">
                  <c:v>41.458765516047634</c:v>
                </c:pt>
                <c:pt idx="4">
                  <c:v>32.579523576138158</c:v>
                </c:pt>
                <c:pt idx="5">
                  <c:v>43.908111860301929</c:v>
                </c:pt>
                <c:pt idx="6">
                  <c:v>16.279960132046142</c:v>
                </c:pt>
              </c:numCache>
            </c:numRef>
          </c:val>
          <c:extLst>
            <c:ext xmlns:c16="http://schemas.microsoft.com/office/drawing/2014/chart" uri="{C3380CC4-5D6E-409C-BE32-E72D297353CC}">
              <c16:uniqueId val="{0000000C-C3A3-49A7-BB7C-08EF595FB383}"/>
            </c:ext>
          </c:extLst>
        </c:ser>
        <c:dLbls>
          <c:showLegendKey val="0"/>
          <c:showVal val="0"/>
          <c:showCatName val="0"/>
          <c:showSerName val="0"/>
          <c:showPercent val="0"/>
          <c:showBubbleSize val="0"/>
        </c:dLbls>
        <c:gapWidth val="150"/>
        <c:axId val="259382272"/>
        <c:axId val="259384064"/>
      </c:barChart>
      <c:catAx>
        <c:axId val="259382272"/>
        <c:scaling>
          <c:orientation val="minMax"/>
        </c:scaling>
        <c:delete val="0"/>
        <c:axPos val="b"/>
        <c:numFmt formatCode="General" sourceLinked="1"/>
        <c:majorTickMark val="out"/>
        <c:minorTickMark val="none"/>
        <c:tickLblPos val="nextTo"/>
        <c:crossAx val="259384064"/>
        <c:crosses val="autoZero"/>
        <c:auto val="1"/>
        <c:lblAlgn val="ctr"/>
        <c:lblOffset val="100"/>
        <c:noMultiLvlLbl val="0"/>
      </c:catAx>
      <c:valAx>
        <c:axId val="259384064"/>
        <c:scaling>
          <c:orientation val="minMax"/>
          <c:max val="100"/>
        </c:scaling>
        <c:delete val="0"/>
        <c:axPos val="l"/>
        <c:numFmt formatCode="0" sourceLinked="0"/>
        <c:majorTickMark val="out"/>
        <c:minorTickMark val="none"/>
        <c:tickLblPos val="nextTo"/>
        <c:crossAx val="259382272"/>
        <c:crosses val="autoZero"/>
        <c:crossBetween val="between"/>
        <c:majorUnit val="20"/>
      </c:valAx>
    </c:plotArea>
    <c:plotVisOnly val="1"/>
    <c:dispBlanksAs val="gap"/>
    <c:showDLblsOverMax val="0"/>
  </c:chart>
  <c:printSettings>
    <c:headerFooter/>
    <c:pageMargins b="0.75000000000000178" l="0.70000000000000062" r="0.70000000000000062" t="0.750000000000001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Overall Rating</a:t>
            </a:r>
          </a:p>
        </c:rich>
      </c:tx>
      <c:overlay val="0"/>
    </c:title>
    <c:autoTitleDeleted val="0"/>
    <c:plotArea>
      <c:layout/>
      <c:barChart>
        <c:barDir val="col"/>
        <c:grouping val="clustered"/>
        <c:varyColors val="0"/>
        <c:ser>
          <c:idx val="0"/>
          <c:order val="0"/>
          <c:invertIfNegative val="0"/>
          <c:dPt>
            <c:idx val="0"/>
            <c:invertIfNegative val="0"/>
            <c:bubble3D val="0"/>
            <c:spPr>
              <a:solidFill>
                <a:schemeClr val="accent2">
                  <a:lumMod val="75000"/>
                </a:schemeClr>
              </a:solidFill>
              <a:ln>
                <a:solidFill>
                  <a:schemeClr val="accent2">
                    <a:lumMod val="75000"/>
                  </a:schemeClr>
                </a:solidFill>
              </a:ln>
            </c:spPr>
            <c:extLst>
              <c:ext xmlns:c16="http://schemas.microsoft.com/office/drawing/2014/chart" uri="{C3380CC4-5D6E-409C-BE32-E72D297353CC}">
                <c16:uniqueId val="{00000001-CED3-48EA-BC4D-5EA222746A12}"/>
              </c:ext>
            </c:extLst>
          </c:dPt>
          <c:dPt>
            <c:idx val="1"/>
            <c:invertIfNegative val="0"/>
            <c:bubble3D val="0"/>
            <c:spPr>
              <a:solidFill>
                <a:schemeClr val="tx2">
                  <a:lumMod val="60000"/>
                  <a:lumOff val="40000"/>
                </a:schemeClr>
              </a:solidFill>
              <a:ln>
                <a:solidFill>
                  <a:schemeClr val="tx2">
                    <a:lumMod val="60000"/>
                    <a:lumOff val="40000"/>
                  </a:schemeClr>
                </a:solidFill>
              </a:ln>
            </c:spPr>
            <c:extLst>
              <c:ext xmlns:c16="http://schemas.microsoft.com/office/drawing/2014/chart" uri="{C3380CC4-5D6E-409C-BE32-E72D297353CC}">
                <c16:uniqueId val="{00000003-CED3-48EA-BC4D-5EA222746A12}"/>
              </c:ext>
            </c:extLst>
          </c:dPt>
          <c:dPt>
            <c:idx val="2"/>
            <c:invertIfNegative val="0"/>
            <c:bubble3D val="0"/>
            <c:spPr>
              <a:solidFill>
                <a:srgbClr val="FFCC66"/>
              </a:solidFill>
              <a:ln>
                <a:solidFill>
                  <a:srgbClr val="FFCC66"/>
                </a:solidFill>
              </a:ln>
            </c:spPr>
            <c:extLst>
              <c:ext xmlns:c16="http://schemas.microsoft.com/office/drawing/2014/chart" uri="{C3380CC4-5D6E-409C-BE32-E72D297353CC}">
                <c16:uniqueId val="{00000005-CED3-48EA-BC4D-5EA222746A12}"/>
              </c:ext>
            </c:extLst>
          </c:dPt>
          <c:dPt>
            <c:idx val="3"/>
            <c:invertIfNegative val="0"/>
            <c:bubble3D val="0"/>
            <c:spPr>
              <a:solidFill>
                <a:schemeClr val="accent4">
                  <a:lumMod val="75000"/>
                </a:schemeClr>
              </a:solidFill>
              <a:ln>
                <a:solidFill>
                  <a:schemeClr val="accent4">
                    <a:lumMod val="75000"/>
                  </a:schemeClr>
                </a:solidFill>
              </a:ln>
            </c:spPr>
            <c:extLst>
              <c:ext xmlns:c16="http://schemas.microsoft.com/office/drawing/2014/chart" uri="{C3380CC4-5D6E-409C-BE32-E72D297353CC}">
                <c16:uniqueId val="{00000007-CED3-48EA-BC4D-5EA222746A12}"/>
              </c:ext>
            </c:extLst>
          </c:dPt>
          <c:dPt>
            <c:idx val="4"/>
            <c:invertIfNegative val="0"/>
            <c:bubble3D val="0"/>
            <c:spPr>
              <a:solidFill>
                <a:schemeClr val="accent3">
                  <a:lumMod val="75000"/>
                </a:schemeClr>
              </a:solidFill>
              <a:ln>
                <a:solidFill>
                  <a:schemeClr val="accent3">
                    <a:lumMod val="75000"/>
                  </a:schemeClr>
                </a:solidFill>
              </a:ln>
            </c:spPr>
            <c:extLst>
              <c:ext xmlns:c16="http://schemas.microsoft.com/office/drawing/2014/chart" uri="{C3380CC4-5D6E-409C-BE32-E72D297353CC}">
                <c16:uniqueId val="{00000009-CED3-48EA-BC4D-5EA222746A12}"/>
              </c:ext>
            </c:extLst>
          </c:dPt>
          <c:dPt>
            <c:idx val="5"/>
            <c:invertIfNegative val="0"/>
            <c:bubble3D val="0"/>
            <c:spPr>
              <a:solidFill>
                <a:schemeClr val="accent6">
                  <a:lumMod val="75000"/>
                </a:schemeClr>
              </a:solidFill>
              <a:ln>
                <a:solidFill>
                  <a:schemeClr val="accent6">
                    <a:lumMod val="75000"/>
                  </a:schemeClr>
                </a:solidFill>
              </a:ln>
            </c:spPr>
            <c:extLst>
              <c:ext xmlns:c16="http://schemas.microsoft.com/office/drawing/2014/chart" uri="{C3380CC4-5D6E-409C-BE32-E72D297353CC}">
                <c16:uniqueId val="{0000000B-CED3-48EA-BC4D-5EA222746A12}"/>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('High Segment'!$C$166,'High Segment'!$C$167,'High Segment'!$C$169)</c:f>
              <c:strCache>
                <c:ptCount val="3"/>
                <c:pt idx="0">
                  <c:v>Quantitative Score</c:v>
                </c:pt>
                <c:pt idx="1">
                  <c:v>Qualititative Score</c:v>
                </c:pt>
                <c:pt idx="2">
                  <c:v>Overall Country Score</c:v>
                </c:pt>
              </c:strCache>
            </c:strRef>
          </c:cat>
          <c:val>
            <c:numRef>
              <c:f>('High Segment'!$D$166,'High Segment'!$D$167,'High Segment'!$D$169)</c:f>
              <c:numCache>
                <c:formatCode>0.00</c:formatCode>
                <c:ptCount val="3"/>
                <c:pt idx="0">
                  <c:v>19.342508920345157</c:v>
                </c:pt>
                <c:pt idx="1">
                  <c:v>25.013748785853455</c:v>
                </c:pt>
                <c:pt idx="2">
                  <c:v>16.279960132046142</c:v>
                </c:pt>
              </c:numCache>
            </c:numRef>
          </c:val>
          <c:extLst>
            <c:ext xmlns:c16="http://schemas.microsoft.com/office/drawing/2014/chart" uri="{C3380CC4-5D6E-409C-BE32-E72D297353CC}">
              <c16:uniqueId val="{0000000C-CED3-48EA-BC4D-5EA222746A12}"/>
            </c:ext>
          </c:extLst>
        </c:ser>
        <c:dLbls>
          <c:showLegendKey val="0"/>
          <c:showVal val="0"/>
          <c:showCatName val="0"/>
          <c:showSerName val="0"/>
          <c:showPercent val="0"/>
          <c:showBubbleSize val="0"/>
        </c:dLbls>
        <c:gapWidth val="150"/>
        <c:axId val="261241472"/>
        <c:axId val="261251456"/>
      </c:barChart>
      <c:catAx>
        <c:axId val="261241472"/>
        <c:scaling>
          <c:orientation val="minMax"/>
        </c:scaling>
        <c:delete val="0"/>
        <c:axPos val="b"/>
        <c:numFmt formatCode="General" sourceLinked="1"/>
        <c:majorTickMark val="out"/>
        <c:minorTickMark val="none"/>
        <c:tickLblPos val="nextTo"/>
        <c:crossAx val="261251456"/>
        <c:crosses val="autoZero"/>
        <c:auto val="1"/>
        <c:lblAlgn val="ctr"/>
        <c:lblOffset val="100"/>
        <c:noMultiLvlLbl val="0"/>
      </c:catAx>
      <c:valAx>
        <c:axId val="261251456"/>
        <c:scaling>
          <c:orientation val="minMax"/>
          <c:max val="100"/>
        </c:scaling>
        <c:delete val="0"/>
        <c:axPos val="l"/>
        <c:numFmt formatCode="0" sourceLinked="0"/>
        <c:majorTickMark val="out"/>
        <c:minorTickMark val="none"/>
        <c:tickLblPos val="nextTo"/>
        <c:crossAx val="261241472"/>
        <c:crosses val="autoZero"/>
        <c:crossBetween val="between"/>
        <c:majorUnit val="20"/>
      </c:valAx>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3.3337947874298841E-2"/>
          <c:y val="0.21585964538925922"/>
          <c:w val="0.62207758530377255"/>
          <c:h val="0.73317399224287261"/>
        </c:manualLayout>
      </c:layout>
      <c:pie3DChart>
        <c:varyColors val="1"/>
        <c:ser>
          <c:idx val="0"/>
          <c:order val="0"/>
          <c:tx>
            <c:v>Risk Factors</c:v>
          </c:tx>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'Low Segment'!$I$10:$I$19</c:f>
              <c:strCache>
                <c:ptCount val="10"/>
                <c:pt idx="0">
                  <c:v>Inflation 5 year average</c:v>
                </c:pt>
                <c:pt idx="1">
                  <c:v>Nominal Interest Rate</c:v>
                </c:pt>
                <c:pt idx="2">
                  <c:v>Macroeconomic</c:v>
                </c:pt>
                <c:pt idx="3">
                  <c:v>Access to Finance</c:v>
                </c:pt>
                <c:pt idx="4">
                  <c:v>Debt Trend</c:v>
                </c:pt>
                <c:pt idx="5">
                  <c:v>Debt Service Ratio 5 year average</c:v>
                </c:pt>
                <c:pt idx="6">
                  <c:v>Political Risk Environment</c:v>
                </c:pt>
                <c:pt idx="7">
                  <c:v>Rule of Law</c:v>
                </c:pt>
                <c:pt idx="8">
                  <c:v>Doing Business</c:v>
                </c:pt>
                <c:pt idx="9">
                  <c:v>Security Risk</c:v>
                </c:pt>
              </c:strCache>
            </c:strRef>
          </c:cat>
          <c:val>
            <c:numRef>
              <c:f>'Low Segment'!$M$10:$M$19</c:f>
              <c:numCache>
                <c:formatCode>0.00%</c:formatCode>
                <c:ptCount val="10"/>
                <c:pt idx="0">
                  <c:v>8.0407953316346911E-2</c:v>
                </c:pt>
                <c:pt idx="1">
                  <c:v>4.1249701839450752E-2</c:v>
                </c:pt>
                <c:pt idx="2">
                  <c:v>0.14215639562170432</c:v>
                </c:pt>
                <c:pt idx="3">
                  <c:v>0.12709450209300244</c:v>
                </c:pt>
                <c:pt idx="4">
                  <c:v>4.4006193397133964E-2</c:v>
                </c:pt>
                <c:pt idx="5">
                  <c:v>6.508525373236157E-2</c:v>
                </c:pt>
                <c:pt idx="6">
                  <c:v>9.0944961827198231E-2</c:v>
                </c:pt>
                <c:pt idx="7">
                  <c:v>0.25647009250721758</c:v>
                </c:pt>
                <c:pt idx="8">
                  <c:v>8.4642344279343404E-2</c:v>
                </c:pt>
                <c:pt idx="9">
                  <c:v>6.7942601386240795E-2</c:v>
                </c:pt>
              </c:numCache>
            </c:numRef>
          </c:val>
          <c:extLst>
            <c:ext xmlns:c16="http://schemas.microsoft.com/office/drawing/2014/chart" uri="{C3380CC4-5D6E-409C-BE32-E72D297353CC}">
              <c16:uniqueId val="{00000000-FABB-489C-8A59-B3BEBCC0192E}"/>
            </c:ext>
          </c:extLst>
        </c:ser>
        <c:dLbls>
          <c:showLegendKey val="0"/>
          <c:showVal val="0"/>
          <c:showCatName val="0"/>
          <c:showSerName val="0"/>
          <c:showPercent val="0"/>
          <c:showBubbleSize val="0"/>
          <c:showLeaderLines val="1"/>
        </c:dLbls>
      </c:pie3DChart>
    </c:plotArea>
    <c:legend>
      <c:legendPos val="r"/>
      <c:layout>
        <c:manualLayout>
          <c:xMode val="edge"/>
          <c:yMode val="edge"/>
          <c:x val="0.71031187347180436"/>
          <c:y val="4.2569861297278411E-2"/>
          <c:w val="0.27935378060075206"/>
          <c:h val="0.90549310857275855"/>
        </c:manualLayout>
      </c:layout>
      <c:overlay val="0"/>
    </c:legend>
    <c:plotVisOnly val="0"/>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Risk Categories</a:t>
            </a:r>
          </a:p>
        </c:rich>
      </c:tx>
      <c:overlay val="0"/>
    </c:title>
    <c:autoTitleDeleted val="0"/>
    <c:plotArea>
      <c:layout/>
      <c:barChart>
        <c:barDir val="col"/>
        <c:grouping val="clustered"/>
        <c:varyColors val="0"/>
        <c:ser>
          <c:idx val="0"/>
          <c:order val="0"/>
          <c:invertIfNegative val="0"/>
          <c:dPt>
            <c:idx val="0"/>
            <c:invertIfNegative val="0"/>
            <c:bubble3D val="0"/>
            <c:spPr>
              <a:solidFill>
                <a:schemeClr val="accent2">
                  <a:lumMod val="75000"/>
                </a:schemeClr>
              </a:solidFill>
              <a:ln>
                <a:solidFill>
                  <a:schemeClr val="accent2">
                    <a:lumMod val="75000"/>
                  </a:schemeClr>
                </a:solidFill>
              </a:ln>
            </c:spPr>
            <c:extLst>
              <c:ext xmlns:c16="http://schemas.microsoft.com/office/drawing/2014/chart" uri="{C3380CC4-5D6E-409C-BE32-E72D297353CC}">
                <c16:uniqueId val="{00000001-825F-4764-BA73-43A5301FFE45}"/>
              </c:ext>
            </c:extLst>
          </c:dPt>
          <c:dPt>
            <c:idx val="1"/>
            <c:invertIfNegative val="0"/>
            <c:bubble3D val="0"/>
            <c:spPr>
              <a:solidFill>
                <a:schemeClr val="tx2">
                  <a:lumMod val="60000"/>
                  <a:lumOff val="40000"/>
                </a:schemeClr>
              </a:solidFill>
              <a:ln>
                <a:solidFill>
                  <a:schemeClr val="tx2">
                    <a:lumMod val="60000"/>
                    <a:lumOff val="40000"/>
                  </a:schemeClr>
                </a:solidFill>
              </a:ln>
            </c:spPr>
            <c:extLst>
              <c:ext xmlns:c16="http://schemas.microsoft.com/office/drawing/2014/chart" uri="{C3380CC4-5D6E-409C-BE32-E72D297353CC}">
                <c16:uniqueId val="{00000003-825F-4764-BA73-43A5301FFE45}"/>
              </c:ext>
            </c:extLst>
          </c:dPt>
          <c:dPt>
            <c:idx val="2"/>
            <c:invertIfNegative val="0"/>
            <c:bubble3D val="0"/>
            <c:spPr>
              <a:solidFill>
                <a:srgbClr val="FFCC66"/>
              </a:solidFill>
              <a:ln>
                <a:solidFill>
                  <a:srgbClr val="FFCC66"/>
                </a:solidFill>
              </a:ln>
            </c:spPr>
            <c:extLst>
              <c:ext xmlns:c16="http://schemas.microsoft.com/office/drawing/2014/chart" uri="{C3380CC4-5D6E-409C-BE32-E72D297353CC}">
                <c16:uniqueId val="{00000005-825F-4764-BA73-43A5301FFE45}"/>
              </c:ext>
            </c:extLst>
          </c:dPt>
          <c:dPt>
            <c:idx val="3"/>
            <c:invertIfNegative val="0"/>
            <c:bubble3D val="0"/>
            <c:spPr>
              <a:solidFill>
                <a:schemeClr val="accent4">
                  <a:lumMod val="75000"/>
                </a:schemeClr>
              </a:solidFill>
              <a:ln>
                <a:solidFill>
                  <a:schemeClr val="accent4">
                    <a:lumMod val="75000"/>
                  </a:schemeClr>
                </a:solidFill>
              </a:ln>
            </c:spPr>
            <c:extLst>
              <c:ext xmlns:c16="http://schemas.microsoft.com/office/drawing/2014/chart" uri="{C3380CC4-5D6E-409C-BE32-E72D297353CC}">
                <c16:uniqueId val="{00000007-825F-4764-BA73-43A5301FFE45}"/>
              </c:ext>
            </c:extLst>
          </c:dPt>
          <c:dPt>
            <c:idx val="4"/>
            <c:invertIfNegative val="0"/>
            <c:bubble3D val="0"/>
            <c:spPr>
              <a:solidFill>
                <a:schemeClr val="accent3">
                  <a:lumMod val="75000"/>
                </a:schemeClr>
              </a:solidFill>
              <a:ln>
                <a:solidFill>
                  <a:schemeClr val="accent3">
                    <a:lumMod val="75000"/>
                  </a:schemeClr>
                </a:solidFill>
              </a:ln>
            </c:spPr>
            <c:extLst>
              <c:ext xmlns:c16="http://schemas.microsoft.com/office/drawing/2014/chart" uri="{C3380CC4-5D6E-409C-BE32-E72D297353CC}">
                <c16:uniqueId val="{00000009-825F-4764-BA73-43A5301FFE45}"/>
              </c:ext>
            </c:extLst>
          </c:dPt>
          <c:dPt>
            <c:idx val="5"/>
            <c:invertIfNegative val="0"/>
            <c:bubble3D val="0"/>
            <c:spPr>
              <a:solidFill>
                <a:schemeClr val="accent6">
                  <a:lumMod val="75000"/>
                </a:schemeClr>
              </a:solidFill>
              <a:ln>
                <a:solidFill>
                  <a:schemeClr val="accent6">
                    <a:lumMod val="75000"/>
                  </a:schemeClr>
                </a:solidFill>
              </a:ln>
            </c:spPr>
            <c:extLst>
              <c:ext xmlns:c16="http://schemas.microsoft.com/office/drawing/2014/chart" uri="{C3380CC4-5D6E-409C-BE32-E72D297353CC}">
                <c16:uniqueId val="{0000000B-825F-4764-BA73-43A5301FFE45}"/>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('Low Segment'!$B$26,'Low Segment'!$B$32,'Low Segment'!$B$38,'Low Segment'!$B$42,'Low Segment'!$B$47,'Low Segment'!$B$51)</c:f>
              <c:strCache>
                <c:ptCount val="6"/>
                <c:pt idx="0">
                  <c:v>Economic</c:v>
                </c:pt>
                <c:pt idx="1">
                  <c:v>Currency</c:v>
                </c:pt>
                <c:pt idx="2">
                  <c:v>Political</c:v>
                </c:pt>
                <c:pt idx="3">
                  <c:v>Business Risk</c:v>
                </c:pt>
                <c:pt idx="4">
                  <c:v>Risk</c:v>
                </c:pt>
                <c:pt idx="5">
                  <c:v>Overall</c:v>
                </c:pt>
              </c:strCache>
            </c:strRef>
          </c:cat>
          <c:val>
            <c:numRef>
              <c:f>('Low Segment'!$D$30,'Low Segment'!$D$36,'Low Segment'!$D$40,'Low Segment'!$D$45,'Low Segment'!$D$49,'Low Segment'!$D$55)</c:f>
              <c:numCache>
                <c:formatCode>0.00</c:formatCode>
                <c:ptCount val="6"/>
                <c:pt idx="0">
                  <c:v>59.198455092363702</c:v>
                </c:pt>
                <c:pt idx="1">
                  <c:v>69.226999693235513</c:v>
                </c:pt>
                <c:pt idx="2">
                  <c:v>47.625471715937906</c:v>
                </c:pt>
                <c:pt idx="3">
                  <c:v>49.160834912561263</c:v>
                </c:pt>
                <c:pt idx="4">
                  <c:v>48.800690087072162</c:v>
                </c:pt>
                <c:pt idx="5">
                  <c:v>43.283173629295945</c:v>
                </c:pt>
              </c:numCache>
            </c:numRef>
          </c:val>
          <c:extLst>
            <c:ext xmlns:c16="http://schemas.microsoft.com/office/drawing/2014/chart" uri="{C3380CC4-5D6E-409C-BE32-E72D297353CC}">
              <c16:uniqueId val="{0000000C-825F-4764-BA73-43A5301FFE45}"/>
            </c:ext>
          </c:extLst>
        </c:ser>
        <c:dLbls>
          <c:showLegendKey val="0"/>
          <c:showVal val="0"/>
          <c:showCatName val="0"/>
          <c:showSerName val="0"/>
          <c:showPercent val="0"/>
          <c:showBubbleSize val="0"/>
        </c:dLbls>
        <c:gapWidth val="150"/>
        <c:axId val="261399296"/>
        <c:axId val="261400832"/>
      </c:barChart>
      <c:catAx>
        <c:axId val="261399296"/>
        <c:scaling>
          <c:orientation val="minMax"/>
        </c:scaling>
        <c:delete val="0"/>
        <c:axPos val="b"/>
        <c:numFmt formatCode="General" sourceLinked="0"/>
        <c:majorTickMark val="out"/>
        <c:minorTickMark val="none"/>
        <c:tickLblPos val="nextTo"/>
        <c:crossAx val="261400832"/>
        <c:crosses val="autoZero"/>
        <c:auto val="1"/>
        <c:lblAlgn val="ctr"/>
        <c:lblOffset val="100"/>
        <c:noMultiLvlLbl val="0"/>
      </c:catAx>
      <c:valAx>
        <c:axId val="261400832"/>
        <c:scaling>
          <c:orientation val="minMax"/>
          <c:max val="100"/>
        </c:scaling>
        <c:delete val="0"/>
        <c:axPos val="l"/>
        <c:numFmt formatCode="0" sourceLinked="0"/>
        <c:majorTickMark val="out"/>
        <c:minorTickMark val="none"/>
        <c:tickLblPos val="nextTo"/>
        <c:crossAx val="261399296"/>
        <c:crosses val="autoZero"/>
        <c:crossBetween val="between"/>
        <c:majorUnit val="20"/>
      </c:valAx>
    </c:plotArea>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Risk Categories after Adjustment</a:t>
            </a:r>
          </a:p>
        </c:rich>
      </c:tx>
      <c:overlay val="0"/>
    </c:title>
    <c:autoTitleDeleted val="0"/>
    <c:plotArea>
      <c:layout/>
      <c:barChart>
        <c:barDir val="col"/>
        <c:grouping val="clustered"/>
        <c:varyColors val="0"/>
        <c:ser>
          <c:idx val="0"/>
          <c:order val="0"/>
          <c:invertIfNegative val="0"/>
          <c:dPt>
            <c:idx val="0"/>
            <c:invertIfNegative val="0"/>
            <c:bubble3D val="0"/>
            <c:spPr>
              <a:solidFill>
                <a:schemeClr val="accent2">
                  <a:lumMod val="75000"/>
                </a:schemeClr>
              </a:solidFill>
              <a:ln>
                <a:solidFill>
                  <a:schemeClr val="accent2">
                    <a:lumMod val="75000"/>
                  </a:schemeClr>
                </a:solidFill>
              </a:ln>
            </c:spPr>
            <c:extLst>
              <c:ext xmlns:c16="http://schemas.microsoft.com/office/drawing/2014/chart" uri="{C3380CC4-5D6E-409C-BE32-E72D297353CC}">
                <c16:uniqueId val="{00000001-0ADA-4617-B301-B06BAEAD5DD8}"/>
              </c:ext>
            </c:extLst>
          </c:dPt>
          <c:dPt>
            <c:idx val="1"/>
            <c:invertIfNegative val="0"/>
            <c:bubble3D val="0"/>
            <c:spPr>
              <a:solidFill>
                <a:schemeClr val="tx2">
                  <a:lumMod val="60000"/>
                  <a:lumOff val="40000"/>
                </a:schemeClr>
              </a:solidFill>
              <a:ln>
                <a:solidFill>
                  <a:schemeClr val="tx2">
                    <a:lumMod val="60000"/>
                    <a:lumOff val="40000"/>
                  </a:schemeClr>
                </a:solidFill>
              </a:ln>
            </c:spPr>
            <c:extLst>
              <c:ext xmlns:c16="http://schemas.microsoft.com/office/drawing/2014/chart" uri="{C3380CC4-5D6E-409C-BE32-E72D297353CC}">
                <c16:uniqueId val="{00000003-0ADA-4617-B301-B06BAEAD5DD8}"/>
              </c:ext>
            </c:extLst>
          </c:dPt>
          <c:dPt>
            <c:idx val="2"/>
            <c:invertIfNegative val="0"/>
            <c:bubble3D val="0"/>
            <c:spPr>
              <a:solidFill>
                <a:srgbClr val="FFCC66"/>
              </a:solidFill>
              <a:ln>
                <a:solidFill>
                  <a:srgbClr val="FFCC66"/>
                </a:solidFill>
              </a:ln>
            </c:spPr>
            <c:extLst>
              <c:ext xmlns:c16="http://schemas.microsoft.com/office/drawing/2014/chart" uri="{C3380CC4-5D6E-409C-BE32-E72D297353CC}">
                <c16:uniqueId val="{00000005-0ADA-4617-B301-B06BAEAD5DD8}"/>
              </c:ext>
            </c:extLst>
          </c:dPt>
          <c:dPt>
            <c:idx val="3"/>
            <c:invertIfNegative val="0"/>
            <c:bubble3D val="0"/>
            <c:spPr>
              <a:solidFill>
                <a:schemeClr val="accent4">
                  <a:lumMod val="75000"/>
                </a:schemeClr>
              </a:solidFill>
              <a:ln>
                <a:solidFill>
                  <a:schemeClr val="accent4">
                    <a:lumMod val="75000"/>
                  </a:schemeClr>
                </a:solidFill>
              </a:ln>
            </c:spPr>
            <c:extLst>
              <c:ext xmlns:c16="http://schemas.microsoft.com/office/drawing/2014/chart" uri="{C3380CC4-5D6E-409C-BE32-E72D297353CC}">
                <c16:uniqueId val="{00000007-0ADA-4617-B301-B06BAEAD5DD8}"/>
              </c:ext>
            </c:extLst>
          </c:dPt>
          <c:dPt>
            <c:idx val="4"/>
            <c:invertIfNegative val="0"/>
            <c:bubble3D val="0"/>
            <c:spPr>
              <a:solidFill>
                <a:schemeClr val="accent3">
                  <a:lumMod val="75000"/>
                </a:schemeClr>
              </a:solidFill>
              <a:ln>
                <a:solidFill>
                  <a:schemeClr val="accent3">
                    <a:lumMod val="75000"/>
                  </a:schemeClr>
                </a:solidFill>
              </a:ln>
            </c:spPr>
            <c:extLst>
              <c:ext xmlns:c16="http://schemas.microsoft.com/office/drawing/2014/chart" uri="{C3380CC4-5D6E-409C-BE32-E72D297353CC}">
                <c16:uniqueId val="{00000009-0ADA-4617-B301-B06BAEAD5DD8}"/>
              </c:ext>
            </c:extLst>
          </c:dPt>
          <c:dPt>
            <c:idx val="5"/>
            <c:invertIfNegative val="0"/>
            <c:bubble3D val="0"/>
            <c:spPr>
              <a:solidFill>
                <a:schemeClr val="accent6">
                  <a:lumMod val="75000"/>
                </a:schemeClr>
              </a:solidFill>
              <a:ln>
                <a:solidFill>
                  <a:schemeClr val="accent6">
                    <a:lumMod val="75000"/>
                  </a:schemeClr>
                </a:solidFill>
              </a:ln>
            </c:spPr>
            <c:extLst>
              <c:ext xmlns:c16="http://schemas.microsoft.com/office/drawing/2014/chart" uri="{C3380CC4-5D6E-409C-BE32-E72D297353CC}">
                <c16:uniqueId val="{0000000B-0ADA-4617-B301-B06BAEAD5DD8}"/>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('Low Segment'!$B$26,'Low Segment'!$B$32,'Low Segment'!$B$38,'Low Segment'!$B$42,'Low Segment'!$B$47,'Low Segment'!$B$51)</c:f>
              <c:strCache>
                <c:ptCount val="6"/>
                <c:pt idx="0">
                  <c:v>Economic</c:v>
                </c:pt>
                <c:pt idx="1">
                  <c:v>Currency</c:v>
                </c:pt>
                <c:pt idx="2">
                  <c:v>Political</c:v>
                </c:pt>
                <c:pt idx="3">
                  <c:v>Business Risk</c:v>
                </c:pt>
                <c:pt idx="4">
                  <c:v>Risk</c:v>
                </c:pt>
                <c:pt idx="5">
                  <c:v>Overall</c:v>
                </c:pt>
              </c:strCache>
            </c:strRef>
          </c:cat>
          <c:val>
            <c:numRef>
              <c:f>('Low Segment'!$F$94,'Low Segment'!$F$103,'Low Segment'!$F$108,'Low Segment'!$D$45,'Low Segment'!$D$49,'Low Segment'!$D$114)</c:f>
              <c:numCache>
                <c:formatCode>0.00</c:formatCode>
                <c:ptCount val="6"/>
                <c:pt idx="0">
                  <c:v>80.643506848618557</c:v>
                </c:pt>
                <c:pt idx="1">
                  <c:v>74.226999693235513</c:v>
                </c:pt>
                <c:pt idx="2">
                  <c:v>47.625471715937906</c:v>
                </c:pt>
                <c:pt idx="3">
                  <c:v>49.160834912561263</c:v>
                </c:pt>
                <c:pt idx="4">
                  <c:v>48.800690087072162</c:v>
                </c:pt>
                <c:pt idx="5">
                  <c:v>23.853213353636551</c:v>
                </c:pt>
              </c:numCache>
            </c:numRef>
          </c:val>
          <c:extLst>
            <c:ext xmlns:c16="http://schemas.microsoft.com/office/drawing/2014/chart" uri="{C3380CC4-5D6E-409C-BE32-E72D297353CC}">
              <c16:uniqueId val="{0000000C-0ADA-4617-B301-B06BAEAD5DD8}"/>
            </c:ext>
          </c:extLst>
        </c:ser>
        <c:dLbls>
          <c:showLegendKey val="0"/>
          <c:showVal val="0"/>
          <c:showCatName val="0"/>
          <c:showSerName val="0"/>
          <c:showPercent val="0"/>
          <c:showBubbleSize val="0"/>
        </c:dLbls>
        <c:gapWidth val="150"/>
        <c:axId val="261417984"/>
        <c:axId val="259547904"/>
      </c:barChart>
      <c:catAx>
        <c:axId val="261417984"/>
        <c:scaling>
          <c:orientation val="minMax"/>
        </c:scaling>
        <c:delete val="0"/>
        <c:axPos val="b"/>
        <c:numFmt formatCode="General" sourceLinked="0"/>
        <c:majorTickMark val="out"/>
        <c:minorTickMark val="none"/>
        <c:tickLblPos val="nextTo"/>
        <c:crossAx val="259547904"/>
        <c:crosses val="autoZero"/>
        <c:auto val="1"/>
        <c:lblAlgn val="ctr"/>
        <c:lblOffset val="100"/>
        <c:noMultiLvlLbl val="0"/>
      </c:catAx>
      <c:valAx>
        <c:axId val="259547904"/>
        <c:scaling>
          <c:orientation val="minMax"/>
          <c:max val="100"/>
        </c:scaling>
        <c:delete val="0"/>
        <c:axPos val="l"/>
        <c:numFmt formatCode="0" sourceLinked="0"/>
        <c:majorTickMark val="out"/>
        <c:minorTickMark val="none"/>
        <c:tickLblPos val="nextTo"/>
        <c:crossAx val="261417984"/>
        <c:crosses val="autoZero"/>
        <c:crossBetween val="between"/>
        <c:majorUnit val="20"/>
      </c:valAx>
    </c:plotArea>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Overall Rating</a:t>
            </a:r>
          </a:p>
        </c:rich>
      </c:tx>
      <c:overlay val="0"/>
    </c:title>
    <c:autoTitleDeleted val="0"/>
    <c:plotArea>
      <c:layout/>
      <c:barChart>
        <c:barDir val="col"/>
        <c:grouping val="clustered"/>
        <c:varyColors val="0"/>
        <c:ser>
          <c:idx val="0"/>
          <c:order val="0"/>
          <c:invertIfNegative val="0"/>
          <c:dPt>
            <c:idx val="0"/>
            <c:invertIfNegative val="0"/>
            <c:bubble3D val="0"/>
            <c:spPr>
              <a:solidFill>
                <a:schemeClr val="accent2">
                  <a:lumMod val="75000"/>
                </a:schemeClr>
              </a:solidFill>
              <a:ln>
                <a:solidFill>
                  <a:schemeClr val="accent2">
                    <a:lumMod val="75000"/>
                  </a:schemeClr>
                </a:solidFill>
              </a:ln>
            </c:spPr>
            <c:extLst>
              <c:ext xmlns:c16="http://schemas.microsoft.com/office/drawing/2014/chart" uri="{C3380CC4-5D6E-409C-BE32-E72D297353CC}">
                <c16:uniqueId val="{00000001-3E64-4ADD-B3BA-918FF404DC40}"/>
              </c:ext>
            </c:extLst>
          </c:dPt>
          <c:dPt>
            <c:idx val="1"/>
            <c:invertIfNegative val="0"/>
            <c:bubble3D val="0"/>
            <c:spPr>
              <a:solidFill>
                <a:schemeClr val="tx2">
                  <a:lumMod val="60000"/>
                  <a:lumOff val="40000"/>
                </a:schemeClr>
              </a:solidFill>
              <a:ln>
                <a:solidFill>
                  <a:schemeClr val="tx2">
                    <a:lumMod val="60000"/>
                    <a:lumOff val="40000"/>
                  </a:schemeClr>
                </a:solidFill>
              </a:ln>
            </c:spPr>
            <c:extLst>
              <c:ext xmlns:c16="http://schemas.microsoft.com/office/drawing/2014/chart" uri="{C3380CC4-5D6E-409C-BE32-E72D297353CC}">
                <c16:uniqueId val="{00000003-3E64-4ADD-B3BA-918FF404DC40}"/>
              </c:ext>
            </c:extLst>
          </c:dPt>
          <c:dPt>
            <c:idx val="2"/>
            <c:invertIfNegative val="0"/>
            <c:bubble3D val="0"/>
            <c:spPr>
              <a:solidFill>
                <a:srgbClr val="FFCC66"/>
              </a:solidFill>
              <a:ln>
                <a:solidFill>
                  <a:srgbClr val="FFCC66"/>
                </a:solidFill>
              </a:ln>
            </c:spPr>
            <c:extLst>
              <c:ext xmlns:c16="http://schemas.microsoft.com/office/drawing/2014/chart" uri="{C3380CC4-5D6E-409C-BE32-E72D297353CC}">
                <c16:uniqueId val="{00000005-3E64-4ADD-B3BA-918FF404DC40}"/>
              </c:ext>
            </c:extLst>
          </c:dPt>
          <c:dPt>
            <c:idx val="3"/>
            <c:invertIfNegative val="0"/>
            <c:bubble3D val="0"/>
            <c:spPr>
              <a:solidFill>
                <a:schemeClr val="accent4">
                  <a:lumMod val="75000"/>
                </a:schemeClr>
              </a:solidFill>
              <a:ln>
                <a:solidFill>
                  <a:schemeClr val="accent4">
                    <a:lumMod val="75000"/>
                  </a:schemeClr>
                </a:solidFill>
              </a:ln>
            </c:spPr>
            <c:extLst>
              <c:ext xmlns:c16="http://schemas.microsoft.com/office/drawing/2014/chart" uri="{C3380CC4-5D6E-409C-BE32-E72D297353CC}">
                <c16:uniqueId val="{00000007-3E64-4ADD-B3BA-918FF404DC40}"/>
              </c:ext>
            </c:extLst>
          </c:dPt>
          <c:dPt>
            <c:idx val="4"/>
            <c:invertIfNegative val="0"/>
            <c:bubble3D val="0"/>
            <c:spPr>
              <a:solidFill>
                <a:schemeClr val="accent3">
                  <a:lumMod val="75000"/>
                </a:schemeClr>
              </a:solidFill>
              <a:ln>
                <a:solidFill>
                  <a:schemeClr val="accent3">
                    <a:lumMod val="75000"/>
                  </a:schemeClr>
                </a:solidFill>
              </a:ln>
            </c:spPr>
            <c:extLst>
              <c:ext xmlns:c16="http://schemas.microsoft.com/office/drawing/2014/chart" uri="{C3380CC4-5D6E-409C-BE32-E72D297353CC}">
                <c16:uniqueId val="{00000009-3E64-4ADD-B3BA-918FF404DC40}"/>
              </c:ext>
            </c:extLst>
          </c:dPt>
          <c:dPt>
            <c:idx val="5"/>
            <c:invertIfNegative val="0"/>
            <c:bubble3D val="0"/>
            <c:spPr>
              <a:solidFill>
                <a:schemeClr val="accent6">
                  <a:lumMod val="75000"/>
                </a:schemeClr>
              </a:solidFill>
              <a:ln>
                <a:solidFill>
                  <a:schemeClr val="accent6">
                    <a:lumMod val="75000"/>
                  </a:schemeClr>
                </a:solidFill>
              </a:ln>
            </c:spPr>
            <c:extLst>
              <c:ext xmlns:c16="http://schemas.microsoft.com/office/drawing/2014/chart" uri="{C3380CC4-5D6E-409C-BE32-E72D297353CC}">
                <c16:uniqueId val="{0000000B-3E64-4ADD-B3BA-918FF404DC40}"/>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('Low Segment'!$C$143,'Low Segment'!$C$144,'Low Segment'!$C$146)</c:f>
              <c:strCache>
                <c:ptCount val="3"/>
                <c:pt idx="0">
                  <c:v>Quantitative Score</c:v>
                </c:pt>
                <c:pt idx="1">
                  <c:v>Qualititative Score</c:v>
                </c:pt>
                <c:pt idx="2">
                  <c:v>Overall Country Score</c:v>
                </c:pt>
              </c:strCache>
            </c:strRef>
          </c:cat>
          <c:val>
            <c:numRef>
              <c:f>('Low Segment'!$D$143,'Low Segment'!$D$144,'Low Segment'!$D$146)</c:f>
              <c:numCache>
                <c:formatCode>0.00</c:formatCode>
                <c:ptCount val="3"/>
                <c:pt idx="0">
                  <c:v>24.902588294289082</c:v>
                </c:pt>
                <c:pt idx="1">
                  <c:v>42.277901771171329</c:v>
                </c:pt>
                <c:pt idx="2">
                  <c:v>23.853213353636551</c:v>
                </c:pt>
              </c:numCache>
            </c:numRef>
          </c:val>
          <c:extLst>
            <c:ext xmlns:c16="http://schemas.microsoft.com/office/drawing/2014/chart" uri="{C3380CC4-5D6E-409C-BE32-E72D297353CC}">
              <c16:uniqueId val="{0000000C-3E64-4ADD-B3BA-918FF404DC40}"/>
            </c:ext>
          </c:extLst>
        </c:ser>
        <c:dLbls>
          <c:showLegendKey val="0"/>
          <c:showVal val="0"/>
          <c:showCatName val="0"/>
          <c:showSerName val="0"/>
          <c:showPercent val="0"/>
          <c:showBubbleSize val="0"/>
        </c:dLbls>
        <c:gapWidth val="150"/>
        <c:axId val="259582976"/>
        <c:axId val="261686016"/>
      </c:barChart>
      <c:catAx>
        <c:axId val="259582976"/>
        <c:scaling>
          <c:orientation val="minMax"/>
        </c:scaling>
        <c:delete val="0"/>
        <c:axPos val="b"/>
        <c:numFmt formatCode="General" sourceLinked="0"/>
        <c:majorTickMark val="out"/>
        <c:minorTickMark val="none"/>
        <c:tickLblPos val="nextTo"/>
        <c:crossAx val="261686016"/>
        <c:crosses val="autoZero"/>
        <c:auto val="1"/>
        <c:lblAlgn val="ctr"/>
        <c:lblOffset val="100"/>
        <c:noMultiLvlLbl val="0"/>
      </c:catAx>
      <c:valAx>
        <c:axId val="261686016"/>
        <c:scaling>
          <c:orientation val="minMax"/>
          <c:max val="100"/>
        </c:scaling>
        <c:delete val="0"/>
        <c:axPos val="l"/>
        <c:numFmt formatCode="0" sourceLinked="0"/>
        <c:majorTickMark val="out"/>
        <c:minorTickMark val="none"/>
        <c:tickLblPos val="nextTo"/>
        <c:crossAx val="259582976"/>
        <c:crosses val="autoZero"/>
        <c:crossBetween val="between"/>
        <c:majorUnit val="20"/>
      </c:valAx>
    </c:plotArea>
    <c:plotVisOnly val="1"/>
    <c:dispBlanksAs val="gap"/>
    <c:showDLblsOverMax val="0"/>
  </c:chart>
  <c:printSettings>
    <c:headerFooter/>
    <c:pageMargins b="0.75000000000000178" l="0.70000000000000062" r="0.70000000000000062" t="0.75000000000000178"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LOW</a:t>
            </a:r>
          </a:p>
        </c:rich>
      </c:tx>
      <c:overlay val="0"/>
    </c:title>
    <c:autoTitleDeleted val="0"/>
    <c:plotArea>
      <c:layout/>
      <c:pieChart>
        <c:varyColors val="1"/>
        <c:ser>
          <c:idx val="0"/>
          <c:order val="0"/>
          <c:dLbls>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val>
            <c:numRef>
              <c:f>'Low Segment'!$L$10:$L$19</c:f>
            </c:numRef>
          </c:val>
          <c:extLst>
            <c:ext xmlns:c15="http://schemas.microsoft.com/office/drawing/2012/chart" uri="{02D57815-91ED-43cb-92C2-25804820EDAC}">
              <c15:filteredCategoryTitle>
                <c15:cat>
                  <c:multiLvlStrRef>
                    <c:extLst>
                      <c:ext uri="{02D57815-91ED-43cb-92C2-25804820EDAC}">
                        <c15:formulaRef>
                          <c15:sqref>'Low Segment'!$J$10:$J$19</c15:sqref>
                        </c15:formulaRef>
                      </c:ext>
                    </c:extLst>
                  </c:multiLvlStrRef>
                </c15:cat>
              </c15:filteredCategoryTitle>
            </c:ext>
            <c:ext xmlns:c16="http://schemas.microsoft.com/office/drawing/2014/chart" uri="{C3380CC4-5D6E-409C-BE32-E72D297353CC}">
              <c16:uniqueId val="{00000000-C86E-451E-AB60-37D097DCDA15}"/>
            </c:ext>
          </c:extLst>
        </c:ser>
        <c:dLbls>
          <c:showLegendKey val="0"/>
          <c:showVal val="0"/>
          <c:showCatName val="0"/>
          <c:showSerName val="0"/>
          <c:showPercent val="0"/>
          <c:showBubbleSize val="0"/>
          <c:showLeaderLines val="1"/>
        </c:dLbls>
        <c:firstSliceAng val="0"/>
      </c:pieChart>
    </c:plotArea>
    <c:plotVisOnly val="1"/>
    <c:dispBlanksAs val="gap"/>
    <c:showDLblsOverMax val="0"/>
  </c:chart>
  <c:printSettings>
    <c:headerFooter/>
    <c:pageMargins b="0.75000000000000278" l="0.70000000000000062" r="0.70000000000000062" t="0.75000000000000278"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HIGH</a:t>
            </a:r>
          </a:p>
        </c:rich>
      </c:tx>
      <c:overlay val="0"/>
    </c:title>
    <c:autoTitleDeleted val="0"/>
    <c:plotArea>
      <c:layout/>
      <c:pieChart>
        <c:varyColors val="1"/>
        <c:ser>
          <c:idx val="0"/>
          <c:order val="0"/>
          <c:dLbls>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val>
            <c:numRef>
              <c:f>'High Segment'!$L$10:$L$22</c:f>
            </c:numRef>
          </c:val>
          <c:extLst>
            <c:ext xmlns:c15="http://schemas.microsoft.com/office/drawing/2012/chart" uri="{02D57815-91ED-43cb-92C2-25804820EDAC}">
              <c15:filteredCategoryTitle>
                <c15:cat>
                  <c:multiLvlStrRef>
                    <c:extLst>
                      <c:ext uri="{02D57815-91ED-43cb-92C2-25804820EDAC}">
                        <c15:formulaRef>
                          <c15:sqref>'High Segment'!$J$10:$J$22</c15:sqref>
                        </c15:formulaRef>
                      </c:ext>
                    </c:extLst>
                  </c:multiLvlStrRef>
                </c15:cat>
              </c15:filteredCategoryTitle>
            </c:ext>
            <c:ext xmlns:c16="http://schemas.microsoft.com/office/drawing/2014/chart" uri="{C3380CC4-5D6E-409C-BE32-E72D297353CC}">
              <c16:uniqueId val="{00000000-E710-4365-8B09-7B12FCE2CEF4}"/>
            </c:ext>
          </c:extLst>
        </c:ser>
        <c:dLbls>
          <c:showLegendKey val="0"/>
          <c:showVal val="0"/>
          <c:showCatName val="0"/>
          <c:showSerName val="0"/>
          <c:showPercent val="0"/>
          <c:showBubbleSize val="0"/>
          <c:showLeaderLines val="1"/>
        </c:dLbls>
        <c:firstSliceAng val="0"/>
      </c:pieChart>
    </c:plotArea>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elpSheet!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369099</xdr:colOff>
      <xdr:row>14</xdr:row>
      <xdr:rowOff>195264</xdr:rowOff>
    </xdr:from>
    <xdr:to>
      <xdr:col>11</xdr:col>
      <xdr:colOff>130974</xdr:colOff>
      <xdr:row>36</xdr:row>
      <xdr:rowOff>157165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00" t="2835" r="1288" b="3338"/>
        <a:stretch/>
      </xdr:blipFill>
      <xdr:spPr>
        <a:xfrm>
          <a:off x="369099" y="3600452"/>
          <a:ext cx="6572250" cy="3914776"/>
        </a:xfrm>
        <a:prstGeom prst="rect">
          <a:avLst/>
        </a:prstGeom>
      </xdr:spPr>
    </xdr:pic>
    <xdr:clientData/>
  </xdr:twoCellAnchor>
  <xdr:twoCellAnchor>
    <xdr:from>
      <xdr:col>10</xdr:col>
      <xdr:colOff>100013</xdr:colOff>
      <xdr:row>7</xdr:row>
      <xdr:rowOff>171450</xdr:rowOff>
    </xdr:from>
    <xdr:to>
      <xdr:col>11</xdr:col>
      <xdr:colOff>71438</xdr:colOff>
      <xdr:row>7</xdr:row>
      <xdr:rowOff>502443</xdr:rowOff>
    </xdr:to>
    <xdr:sp macro="[0]!ShowHelp" textlink="">
      <xdr:nvSpPr>
        <xdr:cNvPr id="2" name="Rounded Rectangle 1">
          <a:hlinkClick xmlns:r="http://schemas.openxmlformats.org/officeDocument/2006/relationships" r:id="rId2"/>
          <a:extLst>
            <a:ext uri="{FF2B5EF4-FFF2-40B4-BE49-F238E27FC236}">
              <a16:creationId xmlns:a16="http://schemas.microsoft.com/office/drawing/2014/main" id="{00000000-0008-0000-0000-000002000000}"/>
            </a:ext>
          </a:extLst>
        </xdr:cNvPr>
        <xdr:cNvSpPr/>
      </xdr:nvSpPr>
      <xdr:spPr>
        <a:xfrm>
          <a:off x="6434138" y="1766888"/>
          <a:ext cx="578644" cy="330993"/>
        </a:xfrm>
        <a:prstGeom prst="roundRect">
          <a:avLst/>
        </a:prstGeom>
        <a:solidFill>
          <a:schemeClr val="accent3">
            <a:lumMod val="40000"/>
            <a:lumOff val="60000"/>
          </a:schemeClr>
        </a:solidFill>
        <a:ln>
          <a:solidFill>
            <a:schemeClr val="accent3">
              <a:lumMod val="40000"/>
              <a:lumOff val="6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GB" sz="1100">
              <a:solidFill>
                <a:sysClr val="windowText" lastClr="000000"/>
              </a:solidFill>
            </a:rPr>
            <a:t>Help</a:t>
          </a:r>
        </a:p>
      </xdr:txBody>
    </xdr:sp>
    <xdr:clientData/>
  </xdr:twoCellAnchor>
  <xdr:twoCellAnchor>
    <xdr:from>
      <xdr:col>5</xdr:col>
      <xdr:colOff>511969</xdr:colOff>
      <xdr:row>9</xdr:row>
      <xdr:rowOff>130969</xdr:rowOff>
    </xdr:from>
    <xdr:to>
      <xdr:col>10</xdr:col>
      <xdr:colOff>345281</xdr:colOff>
      <xdr:row>14</xdr:row>
      <xdr:rowOff>171449</xdr:rowOff>
    </xdr:to>
    <xdr:sp macro="" textlink="">
      <xdr:nvSpPr>
        <xdr:cNvPr id="4" name="Freeform 3">
          <a:extLst>
            <a:ext uri="{FF2B5EF4-FFF2-40B4-BE49-F238E27FC236}">
              <a16:creationId xmlns:a16="http://schemas.microsoft.com/office/drawing/2014/main" id="{00000000-0008-0000-0000-000004000000}"/>
            </a:ext>
          </a:extLst>
        </xdr:cNvPr>
        <xdr:cNvSpPr/>
      </xdr:nvSpPr>
      <xdr:spPr>
        <a:xfrm>
          <a:off x="4417219" y="2464594"/>
          <a:ext cx="2869406" cy="1112043"/>
        </a:xfrm>
        <a:custGeom>
          <a:avLst/>
          <a:gdLst>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781050 w 2752725"/>
            <a:gd name="connsiteY5" fmla="*/ 28575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422732 w 2752725"/>
            <a:gd name="connsiteY5" fmla="*/ 38100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292536 w 2752725"/>
            <a:gd name="connsiteY5" fmla="*/ 28575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12355 w 2752725"/>
            <a:gd name="connsiteY5" fmla="*/ 47956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23796 w 2752725"/>
            <a:gd name="connsiteY5" fmla="*/ 71820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23796 w 2752725"/>
            <a:gd name="connsiteY5" fmla="*/ 230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23796 w 2752725"/>
            <a:gd name="connsiteY5" fmla="*/ 47957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58120 w 2752725"/>
            <a:gd name="connsiteY5" fmla="*/ 24093 h 22288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752725" h="2228850">
              <a:moveTo>
                <a:pt x="85725" y="0"/>
              </a:moveTo>
              <a:lnTo>
                <a:pt x="0" y="0"/>
              </a:lnTo>
              <a:lnTo>
                <a:pt x="0" y="2228850"/>
              </a:lnTo>
              <a:lnTo>
                <a:pt x="2752725" y="2228850"/>
              </a:lnTo>
              <a:lnTo>
                <a:pt x="2752725" y="28575"/>
              </a:lnTo>
              <a:lnTo>
                <a:pt x="1958120" y="24093"/>
              </a:lnTo>
            </a:path>
          </a:pathLst>
        </a:custGeom>
        <a:ln>
          <a:solidFill>
            <a:schemeClr val="bg1">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GB" sz="1100">
            <a:solidFill>
              <a:schemeClr val="bg1">
                <a:lumMod val="75000"/>
              </a:schemeClr>
            </a:solidFill>
          </a:endParaRPr>
        </a:p>
      </xdr:txBody>
    </xdr:sp>
    <xdr:clientData/>
  </xdr:twoCellAnchor>
  <xdr:twoCellAnchor editAs="oneCell">
    <xdr:from>
      <xdr:col>0</xdr:col>
      <xdr:colOff>323850</xdr:colOff>
      <xdr:row>0</xdr:row>
      <xdr:rowOff>152400</xdr:rowOff>
    </xdr:from>
    <xdr:to>
      <xdr:col>11</xdr:col>
      <xdr:colOff>235744</xdr:colOff>
      <xdr:row>7</xdr:row>
      <xdr:rowOff>0</xdr:rowOff>
    </xdr:to>
    <xdr:pic>
      <xdr:nvPicPr>
        <xdr:cNvPr id="7169" name="Picture 1">
          <a:extLst>
            <a:ext uri="{FF2B5EF4-FFF2-40B4-BE49-F238E27FC236}">
              <a16:creationId xmlns:a16="http://schemas.microsoft.com/office/drawing/2014/main" id="{00000000-0008-0000-0000-0000011C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23850" y="152400"/>
          <a:ext cx="6722269" cy="1109663"/>
        </a:xfrm>
        <a:prstGeom prst="rect">
          <a:avLst/>
        </a:prstGeom>
        <a:noFill/>
        <a:ln w="1">
          <a:noFill/>
          <a:miter lim="800000"/>
          <a:headEnd/>
          <a:tailEnd type="none" w="med" len="med"/>
        </a:ln>
        <a:effectLst/>
      </xdr:spPr>
    </xdr:pic>
    <xdr:clientData/>
  </xdr:twoCellAnchor>
  <xdr:twoCellAnchor>
    <xdr:from>
      <xdr:col>0</xdr:col>
      <xdr:colOff>523875</xdr:colOff>
      <xdr:row>9</xdr:row>
      <xdr:rowOff>130969</xdr:rowOff>
    </xdr:from>
    <xdr:to>
      <xdr:col>5</xdr:col>
      <xdr:colOff>71437</xdr:colOff>
      <xdr:row>14</xdr:row>
      <xdr:rowOff>171449</xdr:rowOff>
    </xdr:to>
    <xdr:sp macro="" textlink="">
      <xdr:nvSpPr>
        <xdr:cNvPr id="7" name="Freeform 6">
          <a:extLst>
            <a:ext uri="{FF2B5EF4-FFF2-40B4-BE49-F238E27FC236}">
              <a16:creationId xmlns:a16="http://schemas.microsoft.com/office/drawing/2014/main" id="{00000000-0008-0000-0000-000007000000}"/>
            </a:ext>
          </a:extLst>
        </xdr:cNvPr>
        <xdr:cNvSpPr/>
      </xdr:nvSpPr>
      <xdr:spPr>
        <a:xfrm>
          <a:off x="523875" y="2464594"/>
          <a:ext cx="2631281" cy="1112043"/>
        </a:xfrm>
        <a:custGeom>
          <a:avLst/>
          <a:gdLst>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781050 w 2752725"/>
            <a:gd name="connsiteY5" fmla="*/ 28575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422732 w 2752725"/>
            <a:gd name="connsiteY5" fmla="*/ 38100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292536 w 2752725"/>
            <a:gd name="connsiteY5" fmla="*/ 28575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12355 w 2752725"/>
            <a:gd name="connsiteY5" fmla="*/ 47956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23796 w 2752725"/>
            <a:gd name="connsiteY5" fmla="*/ 71820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23796 w 2752725"/>
            <a:gd name="connsiteY5" fmla="*/ 230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23796 w 2752725"/>
            <a:gd name="connsiteY5" fmla="*/ 47957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58120 w 2752725"/>
            <a:gd name="connsiteY5" fmla="*/ 24093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180126 w 2752725"/>
            <a:gd name="connsiteY5" fmla="*/ 47957 h 22288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752725" h="2228850">
              <a:moveTo>
                <a:pt x="85725" y="0"/>
              </a:moveTo>
              <a:lnTo>
                <a:pt x="0" y="0"/>
              </a:lnTo>
              <a:lnTo>
                <a:pt x="0" y="2228850"/>
              </a:lnTo>
              <a:lnTo>
                <a:pt x="2752725" y="2228850"/>
              </a:lnTo>
              <a:lnTo>
                <a:pt x="2752725" y="28575"/>
              </a:lnTo>
              <a:lnTo>
                <a:pt x="1180126" y="47957"/>
              </a:lnTo>
            </a:path>
          </a:pathLst>
        </a:custGeom>
        <a:ln>
          <a:solidFill>
            <a:schemeClr val="bg1">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GB" sz="1100">
            <a:solidFill>
              <a:schemeClr val="bg1">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11207</xdr:colOff>
      <xdr:row>0</xdr:row>
      <xdr:rowOff>89646</xdr:rowOff>
    </xdr:from>
    <xdr:to>
      <xdr:col>5</xdr:col>
      <xdr:colOff>845343</xdr:colOff>
      <xdr:row>1</xdr:row>
      <xdr:rowOff>257736</xdr:rowOff>
    </xdr:to>
    <xdr:pic>
      <xdr:nvPicPr>
        <xdr:cNvPr id="3" name="Picture 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0148" y="89646"/>
          <a:ext cx="6768352" cy="1176619"/>
        </a:xfrm>
        <a:prstGeom prst="rect">
          <a:avLst/>
        </a:prstGeom>
        <a:noFill/>
        <a:ln w="1">
          <a:noFill/>
          <a:miter lim="800000"/>
          <a:headEnd/>
          <a:tailEnd type="none" w="med" len="med"/>
        </a:ln>
        <a:effectLst/>
      </xdr:spPr>
    </xdr:pic>
    <xdr:clientData/>
  </xdr:twoCellAnchor>
  <xdr:twoCellAnchor>
    <xdr:from>
      <xdr:col>0</xdr:col>
      <xdr:colOff>642938</xdr:colOff>
      <xdr:row>9</xdr:row>
      <xdr:rowOff>134472</xdr:rowOff>
    </xdr:from>
    <xdr:to>
      <xdr:col>7</xdr:col>
      <xdr:colOff>33618</xdr:colOff>
      <xdr:row>30</xdr:row>
      <xdr:rowOff>149679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xdr:row>
      <xdr:rowOff>0</xdr:rowOff>
    </xdr:from>
    <xdr:to>
      <xdr:col>7</xdr:col>
      <xdr:colOff>33618</xdr:colOff>
      <xdr:row>9</xdr:row>
      <xdr:rowOff>22412</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268941" y="2252382"/>
          <a:ext cx="6813177" cy="1098177"/>
        </a:xfrm>
        <a:prstGeom prst="rect">
          <a:avLst/>
        </a:prstGeom>
        <a:noFill/>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en-US" sz="1100"/>
        </a:p>
      </xdr:txBody>
    </xdr:sp>
    <xdr:clientData/>
  </xdr:twoCellAnchor>
  <xdr:twoCellAnchor>
    <xdr:from>
      <xdr:col>0</xdr:col>
      <xdr:colOff>381000</xdr:colOff>
      <xdr:row>92</xdr:row>
      <xdr:rowOff>130968</xdr:rowOff>
    </xdr:from>
    <xdr:to>
      <xdr:col>6</xdr:col>
      <xdr:colOff>476251</xdr:colOff>
      <xdr:row>95</xdr:row>
      <xdr:rowOff>95250</xdr:rowOff>
    </xdr:to>
    <xdr:sp macro="" textlink="">
      <xdr:nvSpPr>
        <xdr:cNvPr id="7" name="Freeform 6">
          <a:extLst>
            <a:ext uri="{FF2B5EF4-FFF2-40B4-BE49-F238E27FC236}">
              <a16:creationId xmlns:a16="http://schemas.microsoft.com/office/drawing/2014/main" id="{00000000-0008-0000-0100-000007000000}"/>
            </a:ext>
          </a:extLst>
        </xdr:cNvPr>
        <xdr:cNvSpPr/>
      </xdr:nvSpPr>
      <xdr:spPr>
        <a:xfrm>
          <a:off x="381000" y="21062156"/>
          <a:ext cx="6941345" cy="690563"/>
        </a:xfrm>
        <a:custGeom>
          <a:avLst/>
          <a:gdLst>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781050 w 2752725"/>
            <a:gd name="connsiteY5" fmla="*/ 28575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422732 w 2752725"/>
            <a:gd name="connsiteY5" fmla="*/ 38100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292536 w 2752725"/>
            <a:gd name="connsiteY5" fmla="*/ 28575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12355 w 2752725"/>
            <a:gd name="connsiteY5" fmla="*/ 47956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2478500 w 2752725"/>
            <a:gd name="connsiteY5" fmla="*/ 47956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2535114 w 2752725"/>
            <a:gd name="connsiteY5" fmla="*/ 29130 h 2228850"/>
            <a:gd name="connsiteX0" fmla="*/ 217092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2535114 w 2752725"/>
            <a:gd name="connsiteY5" fmla="*/ 29130 h 2228850"/>
            <a:gd name="connsiteX0" fmla="*/ 217092 w 2752725"/>
            <a:gd name="connsiteY0" fmla="*/ 51841 h 2280691"/>
            <a:gd name="connsiteX1" fmla="*/ 167194 w 2752725"/>
            <a:gd name="connsiteY1" fmla="*/ 0 h 2280691"/>
            <a:gd name="connsiteX2" fmla="*/ 0 w 2752725"/>
            <a:gd name="connsiteY2" fmla="*/ 51841 h 2280691"/>
            <a:gd name="connsiteX3" fmla="*/ 0 w 2752725"/>
            <a:gd name="connsiteY3" fmla="*/ 2280691 h 2280691"/>
            <a:gd name="connsiteX4" fmla="*/ 2752725 w 2752725"/>
            <a:gd name="connsiteY4" fmla="*/ 2280691 h 2280691"/>
            <a:gd name="connsiteX5" fmla="*/ 2752725 w 2752725"/>
            <a:gd name="connsiteY5" fmla="*/ 80416 h 2280691"/>
            <a:gd name="connsiteX6" fmla="*/ 2535114 w 2752725"/>
            <a:gd name="connsiteY6" fmla="*/ 80971 h 2280691"/>
            <a:gd name="connsiteX0" fmla="*/ 217092 w 2752725"/>
            <a:gd name="connsiteY0" fmla="*/ 8 h 2228858"/>
            <a:gd name="connsiteX1" fmla="*/ 131367 w 2752725"/>
            <a:gd name="connsiteY1" fmla="*/ 0 h 2228858"/>
            <a:gd name="connsiteX2" fmla="*/ 0 w 2752725"/>
            <a:gd name="connsiteY2" fmla="*/ 8 h 2228858"/>
            <a:gd name="connsiteX3" fmla="*/ 0 w 2752725"/>
            <a:gd name="connsiteY3" fmla="*/ 2228858 h 2228858"/>
            <a:gd name="connsiteX4" fmla="*/ 2752725 w 2752725"/>
            <a:gd name="connsiteY4" fmla="*/ 2228858 h 2228858"/>
            <a:gd name="connsiteX5" fmla="*/ 2752725 w 2752725"/>
            <a:gd name="connsiteY5" fmla="*/ 28583 h 2228858"/>
            <a:gd name="connsiteX6" fmla="*/ 2535114 w 2752725"/>
            <a:gd name="connsiteY6" fmla="*/ 29138 h 2228858"/>
            <a:gd name="connsiteX0" fmla="*/ 115581 w 2752725"/>
            <a:gd name="connsiteY0" fmla="*/ 103678 h 2228858"/>
            <a:gd name="connsiteX1" fmla="*/ 131367 w 2752725"/>
            <a:gd name="connsiteY1" fmla="*/ 0 h 2228858"/>
            <a:gd name="connsiteX2" fmla="*/ 0 w 2752725"/>
            <a:gd name="connsiteY2" fmla="*/ 8 h 2228858"/>
            <a:gd name="connsiteX3" fmla="*/ 0 w 2752725"/>
            <a:gd name="connsiteY3" fmla="*/ 2228858 h 2228858"/>
            <a:gd name="connsiteX4" fmla="*/ 2752725 w 2752725"/>
            <a:gd name="connsiteY4" fmla="*/ 2228858 h 2228858"/>
            <a:gd name="connsiteX5" fmla="*/ 2752725 w 2752725"/>
            <a:gd name="connsiteY5" fmla="*/ 28583 h 2228858"/>
            <a:gd name="connsiteX6" fmla="*/ 2535114 w 2752725"/>
            <a:gd name="connsiteY6" fmla="*/ 29138 h 2228858"/>
            <a:gd name="connsiteX0" fmla="*/ 115581 w 2752725"/>
            <a:gd name="connsiteY0" fmla="*/ 103678 h 2228858"/>
            <a:gd name="connsiteX1" fmla="*/ 131367 w 2752725"/>
            <a:gd name="connsiteY1" fmla="*/ 0 h 2228858"/>
            <a:gd name="connsiteX2" fmla="*/ 0 w 2752725"/>
            <a:gd name="connsiteY2" fmla="*/ 8 h 2228858"/>
            <a:gd name="connsiteX3" fmla="*/ 0 w 2752725"/>
            <a:gd name="connsiteY3" fmla="*/ 2228858 h 2228858"/>
            <a:gd name="connsiteX4" fmla="*/ 2752725 w 2752725"/>
            <a:gd name="connsiteY4" fmla="*/ 2228858 h 2228858"/>
            <a:gd name="connsiteX5" fmla="*/ 2752725 w 2752725"/>
            <a:gd name="connsiteY5" fmla="*/ 28583 h 2228858"/>
            <a:gd name="connsiteX6" fmla="*/ 2577371 w 2752725"/>
            <a:gd name="connsiteY6" fmla="*/ 29138 h 222885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752725" h="2228858">
              <a:moveTo>
                <a:pt x="115581" y="103678"/>
              </a:moveTo>
              <a:lnTo>
                <a:pt x="131367" y="0"/>
              </a:lnTo>
              <a:lnTo>
                <a:pt x="0" y="8"/>
              </a:lnTo>
              <a:lnTo>
                <a:pt x="0" y="2228858"/>
              </a:lnTo>
              <a:lnTo>
                <a:pt x="2752725" y="2228858"/>
              </a:lnTo>
              <a:lnTo>
                <a:pt x="2752725" y="28583"/>
              </a:lnTo>
              <a:lnTo>
                <a:pt x="2577371" y="29138"/>
              </a:lnTo>
            </a:path>
          </a:pathLst>
        </a:custGeom>
        <a:ln>
          <a:solidFill>
            <a:schemeClr val="bg1">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GB" sz="1100">
            <a:solidFill>
              <a:schemeClr val="bg1">
                <a:lumMod val="75000"/>
              </a:schemeClr>
            </a:solidFill>
          </a:endParaRPr>
        </a:p>
      </xdr:txBody>
    </xdr:sp>
    <xdr:clientData/>
  </xdr:twoCellAnchor>
  <xdr:twoCellAnchor>
    <xdr:from>
      <xdr:col>0</xdr:col>
      <xdr:colOff>642938</xdr:colOff>
      <xdr:row>72</xdr:row>
      <xdr:rowOff>154783</xdr:rowOff>
    </xdr:from>
    <xdr:to>
      <xdr:col>7</xdr:col>
      <xdr:colOff>83342</xdr:colOff>
      <xdr:row>90</xdr:row>
      <xdr:rowOff>166687</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381000</xdr:colOff>
      <xdr:row>138</xdr:row>
      <xdr:rowOff>71438</xdr:rowOff>
    </xdr:from>
    <xdr:to>
      <xdr:col>6</xdr:col>
      <xdr:colOff>702467</xdr:colOff>
      <xdr:row>159</xdr:row>
      <xdr:rowOff>23813</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666749</xdr:colOff>
      <xdr:row>174</xdr:row>
      <xdr:rowOff>23813</xdr:rowOff>
    </xdr:from>
    <xdr:to>
      <xdr:col>6</xdr:col>
      <xdr:colOff>976311</xdr:colOff>
      <xdr:row>192</xdr:row>
      <xdr:rowOff>71438</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11206</xdr:colOff>
      <xdr:row>4</xdr:row>
      <xdr:rowOff>134471</xdr:rowOff>
    </xdr:from>
    <xdr:to>
      <xdr:col>7</xdr:col>
      <xdr:colOff>0</xdr:colOff>
      <xdr:row>8</xdr:row>
      <xdr:rowOff>257735</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280147" y="2297206"/>
          <a:ext cx="6813177" cy="1008529"/>
        </a:xfrm>
        <a:prstGeom prst="rect">
          <a:avLst/>
        </a:prstGeom>
        <a:noFill/>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en-US" sz="1100"/>
        </a:p>
      </xdr:txBody>
    </xdr:sp>
    <xdr:clientData/>
  </xdr:twoCellAnchor>
  <xdr:twoCellAnchor editAs="oneCell">
    <xdr:from>
      <xdr:col>1</xdr:col>
      <xdr:colOff>11206</xdr:colOff>
      <xdr:row>0</xdr:row>
      <xdr:rowOff>156883</xdr:rowOff>
    </xdr:from>
    <xdr:to>
      <xdr:col>6</xdr:col>
      <xdr:colOff>857250</xdr:colOff>
      <xdr:row>2</xdr:row>
      <xdr:rowOff>33620</xdr:rowOff>
    </xdr:to>
    <xdr:pic>
      <xdr:nvPicPr>
        <xdr:cNvPr id="3" name="Picture 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37487" y="156883"/>
          <a:ext cx="7573076" cy="1174518"/>
        </a:xfrm>
        <a:prstGeom prst="rect">
          <a:avLst/>
        </a:prstGeom>
        <a:noFill/>
        <a:ln w="1">
          <a:noFill/>
          <a:miter lim="800000"/>
          <a:headEnd/>
          <a:tailEnd type="none" w="med" len="med"/>
        </a:ln>
        <a:effectLst/>
      </xdr:spPr>
    </xdr:pic>
    <xdr:clientData/>
  </xdr:twoCellAnchor>
  <xdr:twoCellAnchor>
    <xdr:from>
      <xdr:col>1</xdr:col>
      <xdr:colOff>11905</xdr:colOff>
      <xdr:row>9</xdr:row>
      <xdr:rowOff>100852</xdr:rowOff>
    </xdr:from>
    <xdr:to>
      <xdr:col>6</xdr:col>
      <xdr:colOff>1012029</xdr:colOff>
      <xdr:row>22</xdr:row>
      <xdr:rowOff>-1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261938</xdr:colOff>
      <xdr:row>71</xdr:row>
      <xdr:rowOff>130968</xdr:rowOff>
    </xdr:from>
    <xdr:to>
      <xdr:col>6</xdr:col>
      <xdr:colOff>464343</xdr:colOff>
      <xdr:row>74</xdr:row>
      <xdr:rowOff>95250</xdr:rowOff>
    </xdr:to>
    <xdr:sp macro="" textlink="">
      <xdr:nvSpPr>
        <xdr:cNvPr id="5" name="Freeform 4">
          <a:extLst>
            <a:ext uri="{FF2B5EF4-FFF2-40B4-BE49-F238E27FC236}">
              <a16:creationId xmlns:a16="http://schemas.microsoft.com/office/drawing/2014/main" id="{00000000-0008-0000-0200-000005000000}"/>
            </a:ext>
          </a:extLst>
        </xdr:cNvPr>
        <xdr:cNvSpPr/>
      </xdr:nvSpPr>
      <xdr:spPr>
        <a:xfrm>
          <a:off x="988219" y="18490406"/>
          <a:ext cx="6762749" cy="785813"/>
        </a:xfrm>
        <a:custGeom>
          <a:avLst/>
          <a:gdLst>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781050 w 2752725"/>
            <a:gd name="connsiteY5" fmla="*/ 28575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422732 w 2752725"/>
            <a:gd name="connsiteY5" fmla="*/ 38100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292536 w 2752725"/>
            <a:gd name="connsiteY5" fmla="*/ 28575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1912355 w 2752725"/>
            <a:gd name="connsiteY5" fmla="*/ 47956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2478500 w 2752725"/>
            <a:gd name="connsiteY5" fmla="*/ 47956 h 2228850"/>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2535114 w 2752725"/>
            <a:gd name="connsiteY5" fmla="*/ 29130 h 2228850"/>
            <a:gd name="connsiteX0" fmla="*/ 217092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2535114 w 2752725"/>
            <a:gd name="connsiteY5" fmla="*/ 29130 h 2228850"/>
            <a:gd name="connsiteX0" fmla="*/ 217092 w 2752725"/>
            <a:gd name="connsiteY0" fmla="*/ 51841 h 2280691"/>
            <a:gd name="connsiteX1" fmla="*/ 167194 w 2752725"/>
            <a:gd name="connsiteY1" fmla="*/ 0 h 2280691"/>
            <a:gd name="connsiteX2" fmla="*/ 0 w 2752725"/>
            <a:gd name="connsiteY2" fmla="*/ 51841 h 2280691"/>
            <a:gd name="connsiteX3" fmla="*/ 0 w 2752725"/>
            <a:gd name="connsiteY3" fmla="*/ 2280691 h 2280691"/>
            <a:gd name="connsiteX4" fmla="*/ 2752725 w 2752725"/>
            <a:gd name="connsiteY4" fmla="*/ 2280691 h 2280691"/>
            <a:gd name="connsiteX5" fmla="*/ 2752725 w 2752725"/>
            <a:gd name="connsiteY5" fmla="*/ 80416 h 2280691"/>
            <a:gd name="connsiteX6" fmla="*/ 2535114 w 2752725"/>
            <a:gd name="connsiteY6" fmla="*/ 80971 h 2280691"/>
            <a:gd name="connsiteX0" fmla="*/ 217092 w 2752725"/>
            <a:gd name="connsiteY0" fmla="*/ 8 h 2228858"/>
            <a:gd name="connsiteX1" fmla="*/ 131367 w 2752725"/>
            <a:gd name="connsiteY1" fmla="*/ 0 h 2228858"/>
            <a:gd name="connsiteX2" fmla="*/ 0 w 2752725"/>
            <a:gd name="connsiteY2" fmla="*/ 8 h 2228858"/>
            <a:gd name="connsiteX3" fmla="*/ 0 w 2752725"/>
            <a:gd name="connsiteY3" fmla="*/ 2228858 h 2228858"/>
            <a:gd name="connsiteX4" fmla="*/ 2752725 w 2752725"/>
            <a:gd name="connsiteY4" fmla="*/ 2228858 h 2228858"/>
            <a:gd name="connsiteX5" fmla="*/ 2752725 w 2752725"/>
            <a:gd name="connsiteY5" fmla="*/ 28583 h 2228858"/>
            <a:gd name="connsiteX6" fmla="*/ 2535114 w 2752725"/>
            <a:gd name="connsiteY6" fmla="*/ 29138 h 2228858"/>
            <a:gd name="connsiteX0" fmla="*/ 115581 w 2752725"/>
            <a:gd name="connsiteY0" fmla="*/ 103678 h 2228858"/>
            <a:gd name="connsiteX1" fmla="*/ 131367 w 2752725"/>
            <a:gd name="connsiteY1" fmla="*/ 0 h 2228858"/>
            <a:gd name="connsiteX2" fmla="*/ 0 w 2752725"/>
            <a:gd name="connsiteY2" fmla="*/ 8 h 2228858"/>
            <a:gd name="connsiteX3" fmla="*/ 0 w 2752725"/>
            <a:gd name="connsiteY3" fmla="*/ 2228858 h 2228858"/>
            <a:gd name="connsiteX4" fmla="*/ 2752725 w 2752725"/>
            <a:gd name="connsiteY4" fmla="*/ 2228858 h 2228858"/>
            <a:gd name="connsiteX5" fmla="*/ 2752725 w 2752725"/>
            <a:gd name="connsiteY5" fmla="*/ 28583 h 2228858"/>
            <a:gd name="connsiteX6" fmla="*/ 2535114 w 2752725"/>
            <a:gd name="connsiteY6" fmla="*/ 29138 h 2228858"/>
            <a:gd name="connsiteX0" fmla="*/ 115581 w 2752725"/>
            <a:gd name="connsiteY0" fmla="*/ 103678 h 2228858"/>
            <a:gd name="connsiteX1" fmla="*/ 131367 w 2752725"/>
            <a:gd name="connsiteY1" fmla="*/ 0 h 2228858"/>
            <a:gd name="connsiteX2" fmla="*/ 0 w 2752725"/>
            <a:gd name="connsiteY2" fmla="*/ 8 h 2228858"/>
            <a:gd name="connsiteX3" fmla="*/ 0 w 2752725"/>
            <a:gd name="connsiteY3" fmla="*/ 2228858 h 2228858"/>
            <a:gd name="connsiteX4" fmla="*/ 2752725 w 2752725"/>
            <a:gd name="connsiteY4" fmla="*/ 2228858 h 2228858"/>
            <a:gd name="connsiteX5" fmla="*/ 2752725 w 2752725"/>
            <a:gd name="connsiteY5" fmla="*/ 28583 h 2228858"/>
            <a:gd name="connsiteX6" fmla="*/ 2577371 w 2752725"/>
            <a:gd name="connsiteY6" fmla="*/ 29138 h 222885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752725" h="2228858">
              <a:moveTo>
                <a:pt x="115581" y="103678"/>
              </a:moveTo>
              <a:lnTo>
                <a:pt x="131367" y="0"/>
              </a:lnTo>
              <a:lnTo>
                <a:pt x="0" y="8"/>
              </a:lnTo>
              <a:lnTo>
                <a:pt x="0" y="2228858"/>
              </a:lnTo>
              <a:lnTo>
                <a:pt x="2752725" y="2228858"/>
              </a:lnTo>
              <a:lnTo>
                <a:pt x="2752725" y="28583"/>
              </a:lnTo>
              <a:lnTo>
                <a:pt x="2577371" y="29138"/>
              </a:lnTo>
            </a:path>
          </a:pathLst>
        </a:custGeom>
        <a:ln>
          <a:solidFill>
            <a:schemeClr val="bg1">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GB" sz="1100">
            <a:solidFill>
              <a:schemeClr val="bg1">
                <a:lumMod val="75000"/>
              </a:schemeClr>
            </a:solidFill>
          </a:endParaRPr>
        </a:p>
      </xdr:txBody>
    </xdr:sp>
    <xdr:clientData/>
  </xdr:twoCellAnchor>
  <xdr:twoCellAnchor>
    <xdr:from>
      <xdr:col>0</xdr:col>
      <xdr:colOff>690563</xdr:colOff>
      <xdr:row>57</xdr:row>
      <xdr:rowOff>226217</xdr:rowOff>
    </xdr:from>
    <xdr:to>
      <xdr:col>6</xdr:col>
      <xdr:colOff>1012030</xdr:colOff>
      <xdr:row>70</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380999</xdr:colOff>
      <xdr:row>117</xdr:row>
      <xdr:rowOff>71438</xdr:rowOff>
    </xdr:from>
    <xdr:to>
      <xdr:col>7</xdr:col>
      <xdr:colOff>11906</xdr:colOff>
      <xdr:row>138</xdr:row>
      <xdr:rowOff>23813</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151</xdr:row>
      <xdr:rowOff>23812</xdr:rowOff>
    </xdr:from>
    <xdr:to>
      <xdr:col>6</xdr:col>
      <xdr:colOff>1083469</xdr:colOff>
      <xdr:row>168</xdr:row>
      <xdr:rowOff>178594</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11205</xdr:colOff>
      <xdr:row>4</xdr:row>
      <xdr:rowOff>134471</xdr:rowOff>
    </xdr:from>
    <xdr:to>
      <xdr:col>10</xdr:col>
      <xdr:colOff>-1</xdr:colOff>
      <xdr:row>9</xdr:row>
      <xdr:rowOff>130969</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618424" y="1932315"/>
          <a:ext cx="5453763" cy="1044248"/>
        </a:xfrm>
        <a:prstGeom prst="rect">
          <a:avLst/>
        </a:prstGeom>
        <a:noFill/>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en-US" sz="1100"/>
        </a:p>
      </xdr:txBody>
    </xdr:sp>
    <xdr:clientData/>
  </xdr:twoCellAnchor>
  <xdr:twoCellAnchor editAs="oneCell">
    <xdr:from>
      <xdr:col>1</xdr:col>
      <xdr:colOff>11206</xdr:colOff>
      <xdr:row>0</xdr:row>
      <xdr:rowOff>156882</xdr:rowOff>
    </xdr:from>
    <xdr:to>
      <xdr:col>10</xdr:col>
      <xdr:colOff>11907</xdr:colOff>
      <xdr:row>2</xdr:row>
      <xdr:rowOff>49120</xdr:rowOff>
    </xdr:to>
    <xdr:pic>
      <xdr:nvPicPr>
        <xdr:cNvPr id="3" name="Picture 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18425" y="156882"/>
          <a:ext cx="6311013" cy="904269"/>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583405</xdr:colOff>
      <xdr:row>23</xdr:row>
      <xdr:rowOff>0</xdr:rowOff>
    </xdr:from>
    <xdr:to>
      <xdr:col>3</xdr:col>
      <xdr:colOff>2583655</xdr:colOff>
      <xdr:row>44</xdr:row>
      <xdr:rowOff>11907</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535781</xdr:colOff>
      <xdr:row>23</xdr:row>
      <xdr:rowOff>23813</xdr:rowOff>
    </xdr:from>
    <xdr:to>
      <xdr:col>8</xdr:col>
      <xdr:colOff>3071812</xdr:colOff>
      <xdr:row>43</xdr:row>
      <xdr:rowOff>178594</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Balance%20Sheet%20Control\BSAC\Insight\Other%20SARs\REPORTING\Reporting%20Template%20-%20Off%20SAP%20SARS%20V0.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mahomedv\Desktop\Sovereign\Sovereign_PD_Prototype_v4.xlsx.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Balance%20Sheet%20Control\BSAC\Control\Other%20SARs\LTSB%20Film%20Distribution%20(457%20&amp;%20519)\LTSB%20Film%20Distribution%20Account%20Ownershi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ocuments%20and%20Settings\mahomedv\Application%20Data\Microsoft\Excel\Dynamic%20Dashboard%20Illustration%20V1%20(version%201).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1\mahomedv\LOCALS~1\Temp\Rar$DI00.109\Dynamic%20Dashboard%20Illustration%20V1.1.xlsm"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Example"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Excel%20Tips\Examples\WIP\Thermometer%20Char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ocuments%20and%20Settings\mahomedv\Desktop\Country\Stability%20Analysis\Validation_OriginalModel_LHDMHD_05Feb2013%20(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nts%20and%20Settings\mahomedv\Desktop\Country\Stability%20Analysis\Validation_OriginalModel_LHDMHD_22Jan201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Program%20Files\MATLAB\Quants%20Library\RatingModelLibrary.xla"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nts%20and%20Settings\mahomedv\Desktop\Country\Data\Mapping%20for%20all%20ratings\ISO%20Co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Checks"/>
      <sheetName val="Print"/>
      <sheetName val="Export"/>
      <sheetName val="Dashboard"/>
      <sheetName val="Summary"/>
      <sheetName val="Indiv Report"/>
      <sheetName val="By Account"/>
      <sheetName val="By SAR"/>
      <sheetName val="Data"/>
      <sheetName val="Inputs"/>
      <sheetName val="HelpSheet"/>
    </sheetNames>
    <sheetDataSet>
      <sheetData sheetId="0"/>
      <sheetData sheetId="1"/>
      <sheetData sheetId="2"/>
      <sheetData sheetId="3"/>
      <sheetData sheetId="4"/>
      <sheetData sheetId="5"/>
      <sheetData sheetId="6"/>
      <sheetData sheetId="7"/>
      <sheetData sheetId="8"/>
      <sheetData sheetId="9">
        <row r="1">
          <cell r="D1" t="str">
            <v>Balance to confirm</v>
          </cell>
          <cell r="K1" t="str">
            <v>CONF Flag</v>
          </cell>
          <cell r="T1" t="str">
            <v>SAR</v>
          </cell>
          <cell r="U1" t="str">
            <v>Unique SARs</v>
          </cell>
          <cell r="V1" t="str">
            <v>ABS bal</v>
          </cell>
          <cell r="W1" t="str">
            <v>Asset/Liab</v>
          </cell>
          <cell r="X1" t="str">
            <v>Substantiated</v>
          </cell>
          <cell r="Y1" t="str">
            <v>Uncleared</v>
          </cell>
          <cell r="Z1" t="str">
            <v>Non Submission</v>
          </cell>
          <cell r="AA1" t="str">
            <v>Dr Recon Amt</v>
          </cell>
          <cell r="AB1" t="str">
            <v>Cr Recon Amt</v>
          </cell>
          <cell r="AC1" t="str">
            <v>No. Recon Item</v>
          </cell>
          <cell r="AD1" t="str">
            <v>ABS P&amp;L</v>
          </cell>
          <cell r="AE1" t="str">
            <v>P&amp;L Cr</v>
          </cell>
          <cell r="AF1" t="str">
            <v>P&amp;L Dr</v>
          </cell>
          <cell r="AG1" t="str">
            <v>ABS P&amp;L &gt;30</v>
          </cell>
          <cell r="AH1" t="str">
            <v>P&amp;L Cr &gt;30</v>
          </cell>
          <cell r="AI1" t="str">
            <v>P&amp;L Dr &gt;30</v>
          </cell>
        </row>
        <row r="2">
          <cell r="D2">
            <v>75771.17</v>
          </cell>
          <cell r="K2" t="str">
            <v>Y</v>
          </cell>
          <cell r="T2" t="str">
            <v>Cardnet</v>
          </cell>
          <cell r="U2">
            <v>0</v>
          </cell>
          <cell r="V2">
            <v>75771.17</v>
          </cell>
          <cell r="W2" t="str">
            <v>Asset</v>
          </cell>
          <cell r="X2" t="str">
            <v>Y</v>
          </cell>
          <cell r="Y2" t="str">
            <v>N</v>
          </cell>
          <cell r="Z2" t="str">
            <v>N</v>
          </cell>
          <cell r="AA2">
            <v>0</v>
          </cell>
          <cell r="AB2">
            <v>0</v>
          </cell>
          <cell r="AC2">
            <v>0</v>
          </cell>
          <cell r="AD2">
            <v>0</v>
          </cell>
          <cell r="AE2" t="str">
            <v>N</v>
          </cell>
          <cell r="AF2" t="str">
            <v>N</v>
          </cell>
          <cell r="AG2">
            <v>0</v>
          </cell>
          <cell r="AH2" t="str">
            <v>N</v>
          </cell>
          <cell r="AI2" t="str">
            <v>N</v>
          </cell>
        </row>
        <row r="3">
          <cell r="D3">
            <v>9235030.0600000005</v>
          </cell>
          <cell r="K3" t="str">
            <v>Y</v>
          </cell>
          <cell r="T3" t="str">
            <v>Cardnet</v>
          </cell>
          <cell r="U3">
            <v>0</v>
          </cell>
          <cell r="V3">
            <v>9235030.0600000005</v>
          </cell>
          <cell r="W3" t="str">
            <v>Asset</v>
          </cell>
          <cell r="X3" t="str">
            <v>N</v>
          </cell>
          <cell r="Y3" t="str">
            <v>Y</v>
          </cell>
          <cell r="Z3" t="str">
            <v>N</v>
          </cell>
          <cell r="AA3">
            <v>50000</v>
          </cell>
          <cell r="AB3">
            <v>0</v>
          </cell>
          <cell r="AC3">
            <v>2</v>
          </cell>
          <cell r="AD3">
            <v>0</v>
          </cell>
          <cell r="AE3" t="str">
            <v>N</v>
          </cell>
          <cell r="AF3" t="str">
            <v>N</v>
          </cell>
          <cell r="AG3">
            <v>0</v>
          </cell>
          <cell r="AH3" t="str">
            <v>N</v>
          </cell>
          <cell r="AI3" t="str">
            <v>N</v>
          </cell>
        </row>
        <row r="4">
          <cell r="D4">
            <v>-1050</v>
          </cell>
          <cell r="K4" t="str">
            <v>Y</v>
          </cell>
          <cell r="T4" t="str">
            <v>Cardnet</v>
          </cell>
          <cell r="U4">
            <v>0</v>
          </cell>
          <cell r="V4">
            <v>1050</v>
          </cell>
          <cell r="W4" t="str">
            <v>Asset</v>
          </cell>
          <cell r="X4" t="str">
            <v>Y</v>
          </cell>
          <cell r="Y4" t="str">
            <v>N</v>
          </cell>
          <cell r="Z4" t="str">
            <v>N</v>
          </cell>
          <cell r="AA4">
            <v>0</v>
          </cell>
          <cell r="AB4">
            <v>0</v>
          </cell>
          <cell r="AC4">
            <v>0</v>
          </cell>
          <cell r="AD4">
            <v>0</v>
          </cell>
          <cell r="AE4" t="str">
            <v>N</v>
          </cell>
          <cell r="AF4" t="str">
            <v>N</v>
          </cell>
          <cell r="AG4">
            <v>0</v>
          </cell>
          <cell r="AH4" t="str">
            <v>N</v>
          </cell>
          <cell r="AI4" t="str">
            <v>N</v>
          </cell>
        </row>
        <row r="5">
          <cell r="D5">
            <v>-149389.74</v>
          </cell>
          <cell r="K5" t="str">
            <v>Y</v>
          </cell>
          <cell r="T5" t="str">
            <v>Cardnet</v>
          </cell>
          <cell r="U5">
            <v>0</v>
          </cell>
          <cell r="V5">
            <v>149389.74</v>
          </cell>
          <cell r="W5" t="str">
            <v>Asset</v>
          </cell>
          <cell r="X5" t="str">
            <v>Y</v>
          </cell>
          <cell r="Y5" t="str">
            <v>N</v>
          </cell>
          <cell r="Z5" t="str">
            <v>N</v>
          </cell>
          <cell r="AA5">
            <v>0</v>
          </cell>
          <cell r="AB5">
            <v>0</v>
          </cell>
          <cell r="AC5">
            <v>0</v>
          </cell>
          <cell r="AD5">
            <v>0</v>
          </cell>
          <cell r="AE5" t="str">
            <v>N</v>
          </cell>
          <cell r="AF5" t="str">
            <v>N</v>
          </cell>
          <cell r="AG5">
            <v>0</v>
          </cell>
          <cell r="AH5" t="str">
            <v>N</v>
          </cell>
          <cell r="AI5" t="str">
            <v>N</v>
          </cell>
        </row>
        <row r="6">
          <cell r="D6">
            <v>3926531.45</v>
          </cell>
          <cell r="K6" t="str">
            <v>Y</v>
          </cell>
          <cell r="T6" t="str">
            <v>Cardnet</v>
          </cell>
          <cell r="U6">
            <v>0</v>
          </cell>
          <cell r="V6">
            <v>3926531.45</v>
          </cell>
          <cell r="W6" t="str">
            <v>Asset</v>
          </cell>
          <cell r="X6" t="str">
            <v>Y</v>
          </cell>
          <cell r="Y6" t="str">
            <v>N</v>
          </cell>
          <cell r="Z6" t="str">
            <v>N</v>
          </cell>
          <cell r="AA6">
            <v>0</v>
          </cell>
          <cell r="AB6">
            <v>0</v>
          </cell>
          <cell r="AC6">
            <v>0</v>
          </cell>
          <cell r="AD6">
            <v>0</v>
          </cell>
          <cell r="AE6" t="str">
            <v>N</v>
          </cell>
          <cell r="AF6" t="str">
            <v>N</v>
          </cell>
          <cell r="AG6">
            <v>0</v>
          </cell>
          <cell r="AH6" t="str">
            <v>N</v>
          </cell>
          <cell r="AI6" t="str">
            <v>N</v>
          </cell>
        </row>
        <row r="7">
          <cell r="D7">
            <v>0</v>
          </cell>
          <cell r="K7" t="str">
            <v>Y</v>
          </cell>
          <cell r="T7" t="str">
            <v>Cardnet</v>
          </cell>
          <cell r="U7">
            <v>0</v>
          </cell>
          <cell r="V7">
            <v>0</v>
          </cell>
          <cell r="W7" t="str">
            <v>Asset</v>
          </cell>
          <cell r="X7" t="str">
            <v>N</v>
          </cell>
          <cell r="Y7" t="str">
            <v>Y</v>
          </cell>
          <cell r="Z7" t="str">
            <v>N</v>
          </cell>
          <cell r="AA7">
            <v>0</v>
          </cell>
          <cell r="AB7">
            <v>20000</v>
          </cell>
          <cell r="AC7">
            <v>1</v>
          </cell>
          <cell r="AD7">
            <v>2000</v>
          </cell>
          <cell r="AE7" t="str">
            <v>N</v>
          </cell>
          <cell r="AF7" t="str">
            <v>Y</v>
          </cell>
          <cell r="AG7">
            <v>0</v>
          </cell>
          <cell r="AH7" t="str">
            <v>N</v>
          </cell>
          <cell r="AI7" t="str">
            <v>N</v>
          </cell>
        </row>
        <row r="8">
          <cell r="D8">
            <v>0</v>
          </cell>
          <cell r="K8" t="str">
            <v>Y</v>
          </cell>
          <cell r="T8" t="str">
            <v>Cardnet</v>
          </cell>
          <cell r="U8">
            <v>0</v>
          </cell>
          <cell r="V8">
            <v>0</v>
          </cell>
          <cell r="W8" t="str">
            <v>Asset</v>
          </cell>
          <cell r="X8" t="str">
            <v>Y</v>
          </cell>
          <cell r="Y8" t="str">
            <v>N</v>
          </cell>
          <cell r="Z8" t="str">
            <v>N</v>
          </cell>
          <cell r="AA8">
            <v>0</v>
          </cell>
          <cell r="AB8">
            <v>0</v>
          </cell>
          <cell r="AC8">
            <v>0</v>
          </cell>
          <cell r="AD8">
            <v>0</v>
          </cell>
          <cell r="AE8" t="str">
            <v>N</v>
          </cell>
          <cell r="AF8" t="str">
            <v>N</v>
          </cell>
          <cell r="AG8">
            <v>0</v>
          </cell>
          <cell r="AH8" t="str">
            <v>N</v>
          </cell>
          <cell r="AI8" t="str">
            <v>N</v>
          </cell>
        </row>
        <row r="9">
          <cell r="D9">
            <v>0</v>
          </cell>
          <cell r="K9" t="str">
            <v>Y</v>
          </cell>
          <cell r="T9" t="str">
            <v>Cardnet</v>
          </cell>
          <cell r="U9">
            <v>0</v>
          </cell>
          <cell r="V9">
            <v>0</v>
          </cell>
          <cell r="W9" t="str">
            <v>Asset</v>
          </cell>
          <cell r="X9" t="str">
            <v>Y</v>
          </cell>
          <cell r="Y9" t="str">
            <v>N</v>
          </cell>
          <cell r="Z9" t="str">
            <v>N</v>
          </cell>
          <cell r="AA9">
            <v>0</v>
          </cell>
          <cell r="AB9">
            <v>0</v>
          </cell>
          <cell r="AC9">
            <v>0</v>
          </cell>
          <cell r="AD9">
            <v>0</v>
          </cell>
          <cell r="AE9" t="str">
            <v>N</v>
          </cell>
          <cell r="AF9" t="str">
            <v>N</v>
          </cell>
          <cell r="AG9">
            <v>0</v>
          </cell>
          <cell r="AH9" t="str">
            <v>N</v>
          </cell>
          <cell r="AI9" t="str">
            <v>N</v>
          </cell>
        </row>
        <row r="10">
          <cell r="D10">
            <v>1687799.44</v>
          </cell>
          <cell r="K10" t="str">
            <v>Y</v>
          </cell>
          <cell r="T10" t="str">
            <v>Cardnet</v>
          </cell>
          <cell r="U10">
            <v>0</v>
          </cell>
          <cell r="V10">
            <v>1687799.44</v>
          </cell>
          <cell r="W10" t="str">
            <v>Asset</v>
          </cell>
          <cell r="X10" t="str">
            <v>Y</v>
          </cell>
          <cell r="Y10" t="str">
            <v>N</v>
          </cell>
          <cell r="Z10" t="str">
            <v>N</v>
          </cell>
          <cell r="AA10">
            <v>0</v>
          </cell>
          <cell r="AB10">
            <v>0</v>
          </cell>
          <cell r="AC10">
            <v>0</v>
          </cell>
          <cell r="AD10">
            <v>0</v>
          </cell>
          <cell r="AE10" t="str">
            <v>N</v>
          </cell>
          <cell r="AF10" t="str">
            <v>N</v>
          </cell>
          <cell r="AG10">
            <v>0</v>
          </cell>
          <cell r="AH10" t="str">
            <v>N</v>
          </cell>
          <cell r="AI10" t="str">
            <v>N</v>
          </cell>
        </row>
        <row r="11">
          <cell r="D11">
            <v>3355634.15</v>
          </cell>
          <cell r="K11" t="str">
            <v>Y</v>
          </cell>
          <cell r="T11" t="str">
            <v>Cardnet</v>
          </cell>
          <cell r="U11">
            <v>0</v>
          </cell>
          <cell r="V11">
            <v>3355634.15</v>
          </cell>
          <cell r="W11" t="str">
            <v>Asset</v>
          </cell>
          <cell r="X11" t="str">
            <v>Y</v>
          </cell>
          <cell r="Y11" t="str">
            <v>N</v>
          </cell>
          <cell r="Z11" t="str">
            <v>N</v>
          </cell>
          <cell r="AA11">
            <v>0</v>
          </cell>
          <cell r="AB11">
            <v>0</v>
          </cell>
          <cell r="AC11">
            <v>0</v>
          </cell>
          <cell r="AD11">
            <v>0</v>
          </cell>
          <cell r="AE11" t="str">
            <v>N</v>
          </cell>
          <cell r="AF11" t="str">
            <v>N</v>
          </cell>
          <cell r="AG11">
            <v>0</v>
          </cell>
          <cell r="AH11" t="str">
            <v>N</v>
          </cell>
          <cell r="AI11" t="str">
            <v>N</v>
          </cell>
        </row>
        <row r="12">
          <cell r="D12">
            <v>421944.53</v>
          </cell>
          <cell r="K12" t="str">
            <v>Y</v>
          </cell>
          <cell r="T12" t="str">
            <v>Cardnet</v>
          </cell>
          <cell r="U12">
            <v>0</v>
          </cell>
          <cell r="V12">
            <v>421944.53</v>
          </cell>
          <cell r="W12" t="str">
            <v>Asset</v>
          </cell>
          <cell r="X12" t="str">
            <v>Y</v>
          </cell>
          <cell r="Y12" t="str">
            <v>N</v>
          </cell>
          <cell r="Z12" t="str">
            <v>N</v>
          </cell>
          <cell r="AA12">
            <v>0</v>
          </cell>
          <cell r="AB12">
            <v>0</v>
          </cell>
          <cell r="AC12">
            <v>0</v>
          </cell>
          <cell r="AD12">
            <v>0</v>
          </cell>
          <cell r="AE12" t="str">
            <v>N</v>
          </cell>
          <cell r="AF12" t="str">
            <v>N</v>
          </cell>
          <cell r="AG12">
            <v>0</v>
          </cell>
          <cell r="AH12" t="str">
            <v>N</v>
          </cell>
          <cell r="AI12" t="str">
            <v>N</v>
          </cell>
        </row>
        <row r="13">
          <cell r="D13">
            <v>184290.05</v>
          </cell>
          <cell r="K13" t="str">
            <v>Y</v>
          </cell>
          <cell r="T13" t="str">
            <v>Cardnet</v>
          </cell>
          <cell r="U13">
            <v>0</v>
          </cell>
          <cell r="V13">
            <v>184290.05</v>
          </cell>
          <cell r="W13" t="str">
            <v>Asset</v>
          </cell>
          <cell r="X13" t="str">
            <v>Y</v>
          </cell>
          <cell r="Y13" t="str">
            <v>N</v>
          </cell>
          <cell r="Z13" t="str">
            <v>N</v>
          </cell>
          <cell r="AA13">
            <v>0</v>
          </cell>
          <cell r="AB13">
            <v>0</v>
          </cell>
          <cell r="AC13">
            <v>0</v>
          </cell>
          <cell r="AD13">
            <v>0</v>
          </cell>
          <cell r="AE13" t="str">
            <v>N</v>
          </cell>
          <cell r="AF13" t="str">
            <v>N</v>
          </cell>
          <cell r="AG13">
            <v>0</v>
          </cell>
          <cell r="AH13" t="str">
            <v>N</v>
          </cell>
          <cell r="AI13" t="str">
            <v>N</v>
          </cell>
        </row>
        <row r="14">
          <cell r="D14">
            <v>5675.36</v>
          </cell>
          <cell r="K14" t="str">
            <v>Y</v>
          </cell>
          <cell r="T14" t="str">
            <v>Cardnet</v>
          </cell>
          <cell r="U14">
            <v>0</v>
          </cell>
          <cell r="V14">
            <v>5675.36</v>
          </cell>
          <cell r="W14" t="str">
            <v>Asset</v>
          </cell>
          <cell r="X14" t="str">
            <v>Y</v>
          </cell>
          <cell r="Y14" t="str">
            <v>N</v>
          </cell>
          <cell r="Z14" t="str">
            <v>N</v>
          </cell>
          <cell r="AA14">
            <v>0</v>
          </cell>
          <cell r="AB14">
            <v>0</v>
          </cell>
          <cell r="AC14">
            <v>0</v>
          </cell>
          <cell r="AD14">
            <v>0</v>
          </cell>
          <cell r="AE14" t="str">
            <v>N</v>
          </cell>
          <cell r="AF14" t="str">
            <v>N</v>
          </cell>
          <cell r="AG14">
            <v>0</v>
          </cell>
          <cell r="AH14" t="str">
            <v>N</v>
          </cell>
          <cell r="AI14" t="str">
            <v>N</v>
          </cell>
        </row>
        <row r="15">
          <cell r="D15">
            <v>194689.03</v>
          </cell>
          <cell r="K15" t="str">
            <v>Y</v>
          </cell>
          <cell r="T15" t="str">
            <v>Cardnet</v>
          </cell>
          <cell r="U15">
            <v>0</v>
          </cell>
          <cell r="V15">
            <v>194689.03</v>
          </cell>
          <cell r="W15" t="str">
            <v>Asset</v>
          </cell>
          <cell r="X15" t="str">
            <v>Y</v>
          </cell>
          <cell r="Y15" t="str">
            <v>N</v>
          </cell>
          <cell r="Z15" t="str">
            <v>N</v>
          </cell>
          <cell r="AA15">
            <v>0</v>
          </cell>
          <cell r="AB15">
            <v>0</v>
          </cell>
          <cell r="AC15">
            <v>0</v>
          </cell>
          <cell r="AD15">
            <v>0</v>
          </cell>
          <cell r="AE15" t="str">
            <v>N</v>
          </cell>
          <cell r="AF15" t="str">
            <v>N</v>
          </cell>
          <cell r="AG15">
            <v>0</v>
          </cell>
          <cell r="AH15" t="str">
            <v>N</v>
          </cell>
          <cell r="AI15" t="str">
            <v>N</v>
          </cell>
        </row>
        <row r="16">
          <cell r="D16">
            <v>170783.37</v>
          </cell>
          <cell r="K16" t="str">
            <v>Y</v>
          </cell>
          <cell r="T16" t="str">
            <v>Cardnet</v>
          </cell>
          <cell r="U16">
            <v>0</v>
          </cell>
          <cell r="V16">
            <v>170783.37</v>
          </cell>
          <cell r="W16" t="str">
            <v>Asset</v>
          </cell>
          <cell r="X16" t="str">
            <v>Y</v>
          </cell>
          <cell r="Y16" t="str">
            <v>N</v>
          </cell>
          <cell r="Z16" t="str">
            <v>N</v>
          </cell>
          <cell r="AA16">
            <v>0</v>
          </cell>
          <cell r="AB16">
            <v>0</v>
          </cell>
          <cell r="AC16">
            <v>0</v>
          </cell>
          <cell r="AD16">
            <v>0</v>
          </cell>
          <cell r="AE16" t="str">
            <v>N</v>
          </cell>
          <cell r="AF16" t="str">
            <v>N</v>
          </cell>
          <cell r="AG16">
            <v>0</v>
          </cell>
          <cell r="AH16" t="str">
            <v>N</v>
          </cell>
          <cell r="AI16" t="str">
            <v>N</v>
          </cell>
        </row>
        <row r="17">
          <cell r="D17">
            <v>86644.22</v>
          </cell>
          <cell r="K17" t="str">
            <v>Y</v>
          </cell>
          <cell r="T17" t="str">
            <v>Cardnet</v>
          </cell>
          <cell r="U17">
            <v>0</v>
          </cell>
          <cell r="V17">
            <v>86644.22</v>
          </cell>
          <cell r="W17" t="str">
            <v>Asset</v>
          </cell>
          <cell r="X17" t="str">
            <v>Y</v>
          </cell>
          <cell r="Y17" t="str">
            <v>N</v>
          </cell>
          <cell r="Z17" t="str">
            <v>N</v>
          </cell>
          <cell r="AA17">
            <v>0</v>
          </cell>
          <cell r="AB17">
            <v>0</v>
          </cell>
          <cell r="AC17">
            <v>0</v>
          </cell>
          <cell r="AD17">
            <v>0</v>
          </cell>
          <cell r="AE17" t="str">
            <v>N</v>
          </cell>
          <cell r="AF17" t="str">
            <v>N</v>
          </cell>
          <cell r="AG17">
            <v>0</v>
          </cell>
          <cell r="AH17" t="str">
            <v>N</v>
          </cell>
          <cell r="AI17" t="str">
            <v>N</v>
          </cell>
        </row>
        <row r="18">
          <cell r="D18">
            <v>266702.27</v>
          </cell>
          <cell r="K18" t="str">
            <v>Y</v>
          </cell>
          <cell r="T18" t="str">
            <v>Cardnet</v>
          </cell>
          <cell r="U18">
            <v>0</v>
          </cell>
          <cell r="V18">
            <v>266702.27</v>
          </cell>
          <cell r="W18" t="str">
            <v>Asset</v>
          </cell>
          <cell r="X18" t="str">
            <v>Y</v>
          </cell>
          <cell r="Y18" t="str">
            <v>N</v>
          </cell>
          <cell r="Z18" t="str">
            <v>N</v>
          </cell>
          <cell r="AA18">
            <v>0</v>
          </cell>
          <cell r="AB18">
            <v>0</v>
          </cell>
          <cell r="AC18">
            <v>0</v>
          </cell>
          <cell r="AD18">
            <v>0</v>
          </cell>
          <cell r="AE18" t="str">
            <v>N</v>
          </cell>
          <cell r="AF18" t="str">
            <v>N</v>
          </cell>
          <cell r="AG18">
            <v>0</v>
          </cell>
          <cell r="AH18" t="str">
            <v>N</v>
          </cell>
          <cell r="AI18" t="str">
            <v>N</v>
          </cell>
        </row>
        <row r="19">
          <cell r="D19">
            <v>63896.5</v>
          </cell>
          <cell r="K19" t="str">
            <v>Y</v>
          </cell>
          <cell r="T19" t="str">
            <v>Cardnet</v>
          </cell>
          <cell r="U19">
            <v>0</v>
          </cell>
          <cell r="V19">
            <v>63896.5</v>
          </cell>
          <cell r="W19" t="str">
            <v>Asset</v>
          </cell>
          <cell r="X19" t="str">
            <v>Y</v>
          </cell>
          <cell r="Y19" t="str">
            <v>N</v>
          </cell>
          <cell r="Z19" t="str">
            <v>N</v>
          </cell>
          <cell r="AA19">
            <v>0</v>
          </cell>
          <cell r="AB19">
            <v>0</v>
          </cell>
          <cell r="AC19">
            <v>0</v>
          </cell>
          <cell r="AD19">
            <v>0</v>
          </cell>
          <cell r="AE19" t="str">
            <v>N</v>
          </cell>
          <cell r="AF19" t="str">
            <v>N</v>
          </cell>
          <cell r="AG19">
            <v>0</v>
          </cell>
          <cell r="AH19" t="str">
            <v>N</v>
          </cell>
          <cell r="AI19" t="str">
            <v>N</v>
          </cell>
        </row>
        <row r="20">
          <cell r="D20">
            <v>7630588.9199999999</v>
          </cell>
          <cell r="K20" t="str">
            <v>Y</v>
          </cell>
          <cell r="T20" t="str">
            <v>Cardnet</v>
          </cell>
          <cell r="U20">
            <v>0</v>
          </cell>
          <cell r="V20">
            <v>7630588.9199999999</v>
          </cell>
          <cell r="W20" t="str">
            <v>Asset</v>
          </cell>
          <cell r="X20" t="str">
            <v>Y</v>
          </cell>
          <cell r="Y20" t="str">
            <v>N</v>
          </cell>
          <cell r="Z20" t="str">
            <v>N</v>
          </cell>
          <cell r="AA20">
            <v>0</v>
          </cell>
          <cell r="AB20">
            <v>0</v>
          </cell>
          <cell r="AC20">
            <v>0</v>
          </cell>
          <cell r="AD20">
            <v>0</v>
          </cell>
          <cell r="AE20" t="str">
            <v>N</v>
          </cell>
          <cell r="AF20" t="str">
            <v>N</v>
          </cell>
          <cell r="AG20">
            <v>0</v>
          </cell>
          <cell r="AH20" t="str">
            <v>N</v>
          </cell>
          <cell r="AI20" t="str">
            <v>N</v>
          </cell>
        </row>
        <row r="21">
          <cell r="D21">
            <v>3332.51</v>
          </cell>
          <cell r="K21" t="str">
            <v>Y</v>
          </cell>
          <cell r="T21" t="str">
            <v>Cardnet</v>
          </cell>
          <cell r="U21">
            <v>0</v>
          </cell>
          <cell r="V21">
            <v>3332.51</v>
          </cell>
          <cell r="W21" t="str">
            <v>Asset</v>
          </cell>
          <cell r="X21" t="str">
            <v>Y</v>
          </cell>
          <cell r="Y21" t="str">
            <v>N</v>
          </cell>
          <cell r="Z21" t="str">
            <v>N</v>
          </cell>
          <cell r="AA21">
            <v>0</v>
          </cell>
          <cell r="AB21">
            <v>0</v>
          </cell>
          <cell r="AC21">
            <v>0</v>
          </cell>
          <cell r="AD21">
            <v>0</v>
          </cell>
          <cell r="AE21" t="str">
            <v>N</v>
          </cell>
          <cell r="AF21" t="str">
            <v>N</v>
          </cell>
          <cell r="AG21">
            <v>0</v>
          </cell>
          <cell r="AH21" t="str">
            <v>N</v>
          </cell>
          <cell r="AI21" t="str">
            <v>N</v>
          </cell>
        </row>
        <row r="22">
          <cell r="D22">
            <v>5349.81</v>
          </cell>
          <cell r="K22" t="str">
            <v>Y</v>
          </cell>
          <cell r="T22" t="str">
            <v>Cardnet</v>
          </cell>
          <cell r="U22">
            <v>0</v>
          </cell>
          <cell r="V22">
            <v>5349.81</v>
          </cell>
          <cell r="W22" t="str">
            <v>Asset</v>
          </cell>
          <cell r="X22" t="str">
            <v>Y</v>
          </cell>
          <cell r="Y22" t="str">
            <v>N</v>
          </cell>
          <cell r="Z22" t="str">
            <v>N</v>
          </cell>
          <cell r="AA22">
            <v>0</v>
          </cell>
          <cell r="AB22">
            <v>0</v>
          </cell>
          <cell r="AC22">
            <v>0</v>
          </cell>
          <cell r="AD22">
            <v>0</v>
          </cell>
          <cell r="AE22" t="str">
            <v>N</v>
          </cell>
          <cell r="AF22" t="str">
            <v>N</v>
          </cell>
          <cell r="AG22">
            <v>0</v>
          </cell>
          <cell r="AH22" t="str">
            <v>N</v>
          </cell>
          <cell r="AI22" t="str">
            <v>N</v>
          </cell>
        </row>
        <row r="23">
          <cell r="D23">
            <v>47.02</v>
          </cell>
          <cell r="K23" t="str">
            <v>Y</v>
          </cell>
          <cell r="T23" t="str">
            <v>Cardnet</v>
          </cell>
          <cell r="U23">
            <v>0</v>
          </cell>
          <cell r="V23">
            <v>47.02</v>
          </cell>
          <cell r="W23" t="str">
            <v>Asset</v>
          </cell>
          <cell r="X23" t="str">
            <v>Y</v>
          </cell>
          <cell r="Y23" t="str">
            <v>N</v>
          </cell>
          <cell r="Z23" t="str">
            <v>N</v>
          </cell>
          <cell r="AA23">
            <v>0</v>
          </cell>
          <cell r="AB23">
            <v>0</v>
          </cell>
          <cell r="AC23">
            <v>0</v>
          </cell>
          <cell r="AD23">
            <v>0</v>
          </cell>
          <cell r="AE23" t="str">
            <v>N</v>
          </cell>
          <cell r="AF23" t="str">
            <v>N</v>
          </cell>
          <cell r="AG23">
            <v>0</v>
          </cell>
          <cell r="AH23" t="str">
            <v>N</v>
          </cell>
          <cell r="AI23" t="str">
            <v>N</v>
          </cell>
        </row>
        <row r="24">
          <cell r="D24">
            <v>-1589266.32</v>
          </cell>
          <cell r="K24" t="str">
            <v>Y</v>
          </cell>
          <cell r="T24" t="str">
            <v>Cardnet</v>
          </cell>
          <cell r="U24">
            <v>0</v>
          </cell>
          <cell r="V24">
            <v>1589266.32</v>
          </cell>
          <cell r="W24" t="str">
            <v>Asset</v>
          </cell>
          <cell r="X24" t="str">
            <v>Y</v>
          </cell>
          <cell r="Y24" t="str">
            <v>N</v>
          </cell>
          <cell r="Z24" t="str">
            <v>N</v>
          </cell>
          <cell r="AA24">
            <v>0</v>
          </cell>
          <cell r="AB24">
            <v>0</v>
          </cell>
          <cell r="AC24">
            <v>0</v>
          </cell>
          <cell r="AD24">
            <v>0</v>
          </cell>
          <cell r="AE24" t="str">
            <v>N</v>
          </cell>
          <cell r="AF24" t="str">
            <v>N</v>
          </cell>
          <cell r="AG24">
            <v>0</v>
          </cell>
          <cell r="AH24" t="str">
            <v>N</v>
          </cell>
          <cell r="AI24" t="str">
            <v>N</v>
          </cell>
        </row>
        <row r="25">
          <cell r="D25">
            <v>205895.7</v>
          </cell>
          <cell r="K25" t="str">
            <v>Y</v>
          </cell>
          <cell r="T25" t="str">
            <v>Cardnet</v>
          </cell>
          <cell r="U25">
            <v>0</v>
          </cell>
          <cell r="V25">
            <v>205895.7</v>
          </cell>
          <cell r="W25" t="str">
            <v>Asset</v>
          </cell>
          <cell r="X25" t="str">
            <v>Y</v>
          </cell>
          <cell r="Y25" t="str">
            <v>N</v>
          </cell>
          <cell r="Z25" t="str">
            <v>N</v>
          </cell>
          <cell r="AA25">
            <v>0</v>
          </cell>
          <cell r="AB25">
            <v>0</v>
          </cell>
          <cell r="AC25">
            <v>0</v>
          </cell>
          <cell r="AD25">
            <v>0</v>
          </cell>
          <cell r="AE25" t="str">
            <v>N</v>
          </cell>
          <cell r="AF25" t="str">
            <v>N</v>
          </cell>
          <cell r="AG25">
            <v>0</v>
          </cell>
          <cell r="AH25" t="str">
            <v>N</v>
          </cell>
          <cell r="AI25" t="str">
            <v>N</v>
          </cell>
        </row>
        <row r="26">
          <cell r="D26">
            <v>0</v>
          </cell>
          <cell r="K26" t="str">
            <v>Y</v>
          </cell>
          <cell r="T26" t="str">
            <v>Cardnet</v>
          </cell>
          <cell r="U26">
            <v>0</v>
          </cell>
          <cell r="V26">
            <v>0</v>
          </cell>
          <cell r="W26" t="str">
            <v>Asset</v>
          </cell>
          <cell r="X26" t="str">
            <v>Y</v>
          </cell>
          <cell r="Y26" t="str">
            <v>N</v>
          </cell>
          <cell r="Z26" t="str">
            <v>N</v>
          </cell>
          <cell r="AA26">
            <v>0</v>
          </cell>
          <cell r="AB26">
            <v>0</v>
          </cell>
          <cell r="AC26">
            <v>0</v>
          </cell>
          <cell r="AD26">
            <v>0</v>
          </cell>
          <cell r="AE26" t="str">
            <v>N</v>
          </cell>
          <cell r="AF26" t="str">
            <v>N</v>
          </cell>
          <cell r="AG26">
            <v>0</v>
          </cell>
          <cell r="AH26" t="str">
            <v>N</v>
          </cell>
          <cell r="AI26" t="str">
            <v>N</v>
          </cell>
        </row>
        <row r="27">
          <cell r="D27">
            <v>9185.18</v>
          </cell>
          <cell r="K27" t="str">
            <v>Y</v>
          </cell>
          <cell r="T27" t="str">
            <v>Cardnet</v>
          </cell>
          <cell r="U27">
            <v>0</v>
          </cell>
          <cell r="V27">
            <v>9185.18</v>
          </cell>
          <cell r="W27" t="str">
            <v>Asset</v>
          </cell>
          <cell r="X27" t="str">
            <v>Y</v>
          </cell>
          <cell r="Y27" t="str">
            <v>N</v>
          </cell>
          <cell r="Z27" t="str">
            <v>N</v>
          </cell>
          <cell r="AA27">
            <v>0</v>
          </cell>
          <cell r="AB27">
            <v>0</v>
          </cell>
          <cell r="AC27">
            <v>0</v>
          </cell>
          <cell r="AD27">
            <v>0</v>
          </cell>
          <cell r="AE27" t="str">
            <v>N</v>
          </cell>
          <cell r="AF27" t="str">
            <v>N</v>
          </cell>
          <cell r="AG27">
            <v>0</v>
          </cell>
          <cell r="AH27" t="str">
            <v>N</v>
          </cell>
          <cell r="AI27" t="str">
            <v>N</v>
          </cell>
        </row>
        <row r="28">
          <cell r="D28">
            <v>2066.14</v>
          </cell>
          <cell r="K28" t="str">
            <v>Y</v>
          </cell>
          <cell r="T28" t="str">
            <v>Cardnet</v>
          </cell>
          <cell r="U28">
            <v>0</v>
          </cell>
          <cell r="V28">
            <v>2066.14</v>
          </cell>
          <cell r="W28" t="str">
            <v>Asset</v>
          </cell>
          <cell r="X28" t="str">
            <v>Y</v>
          </cell>
          <cell r="Y28" t="str">
            <v>N</v>
          </cell>
          <cell r="Z28" t="str">
            <v>N</v>
          </cell>
          <cell r="AA28">
            <v>0</v>
          </cell>
          <cell r="AB28">
            <v>0</v>
          </cell>
          <cell r="AC28">
            <v>0</v>
          </cell>
          <cell r="AD28">
            <v>0</v>
          </cell>
          <cell r="AE28" t="str">
            <v>N</v>
          </cell>
          <cell r="AF28" t="str">
            <v>N</v>
          </cell>
          <cell r="AG28">
            <v>0</v>
          </cell>
          <cell r="AH28" t="str">
            <v>N</v>
          </cell>
          <cell r="AI28" t="str">
            <v>N</v>
          </cell>
        </row>
        <row r="29">
          <cell r="D29">
            <v>-214017.43</v>
          </cell>
          <cell r="K29" t="str">
            <v>Y</v>
          </cell>
          <cell r="T29" t="str">
            <v>Cardnet</v>
          </cell>
          <cell r="U29">
            <v>0</v>
          </cell>
          <cell r="V29">
            <v>214017.43</v>
          </cell>
          <cell r="W29" t="str">
            <v>Asset</v>
          </cell>
          <cell r="X29" t="str">
            <v>Y</v>
          </cell>
          <cell r="Y29" t="str">
            <v>N</v>
          </cell>
          <cell r="Z29" t="str">
            <v>N</v>
          </cell>
          <cell r="AA29">
            <v>0</v>
          </cell>
          <cell r="AB29">
            <v>0</v>
          </cell>
          <cell r="AC29">
            <v>0</v>
          </cell>
          <cell r="AD29">
            <v>0</v>
          </cell>
          <cell r="AE29" t="str">
            <v>N</v>
          </cell>
          <cell r="AF29" t="str">
            <v>N</v>
          </cell>
          <cell r="AG29">
            <v>0</v>
          </cell>
          <cell r="AH29" t="str">
            <v>N</v>
          </cell>
          <cell r="AI29" t="str">
            <v>N</v>
          </cell>
        </row>
        <row r="30">
          <cell r="D30">
            <v>-10287078</v>
          </cell>
          <cell r="K30" t="str">
            <v>Y</v>
          </cell>
          <cell r="T30" t="str">
            <v>Cardnet</v>
          </cell>
          <cell r="U30">
            <v>0</v>
          </cell>
          <cell r="V30">
            <v>10287078</v>
          </cell>
          <cell r="W30" t="str">
            <v>Asset</v>
          </cell>
          <cell r="X30" t="str">
            <v>Y</v>
          </cell>
          <cell r="Y30" t="str">
            <v>N</v>
          </cell>
          <cell r="Z30" t="str">
            <v>N</v>
          </cell>
          <cell r="AA30">
            <v>0</v>
          </cell>
          <cell r="AB30">
            <v>0</v>
          </cell>
          <cell r="AC30">
            <v>0</v>
          </cell>
          <cell r="AD30">
            <v>0</v>
          </cell>
          <cell r="AE30" t="str">
            <v>N</v>
          </cell>
          <cell r="AF30" t="str">
            <v>N</v>
          </cell>
          <cell r="AG30">
            <v>0</v>
          </cell>
          <cell r="AH30" t="str">
            <v>N</v>
          </cell>
          <cell r="AI30" t="str">
            <v>N</v>
          </cell>
        </row>
        <row r="31">
          <cell r="D31">
            <v>-10</v>
          </cell>
          <cell r="K31" t="str">
            <v>Y</v>
          </cell>
          <cell r="T31" t="str">
            <v>Cardnet</v>
          </cell>
          <cell r="U31">
            <v>0</v>
          </cell>
          <cell r="V31">
            <v>10</v>
          </cell>
          <cell r="W31" t="str">
            <v>Asset</v>
          </cell>
          <cell r="X31" t="str">
            <v>Y</v>
          </cell>
          <cell r="Y31" t="str">
            <v>N</v>
          </cell>
          <cell r="Z31" t="str">
            <v>N</v>
          </cell>
          <cell r="AA31">
            <v>0</v>
          </cell>
          <cell r="AB31">
            <v>0</v>
          </cell>
          <cell r="AC31">
            <v>0</v>
          </cell>
          <cell r="AD31">
            <v>0</v>
          </cell>
          <cell r="AE31" t="str">
            <v>N</v>
          </cell>
          <cell r="AF31" t="str">
            <v>N</v>
          </cell>
          <cell r="AG31">
            <v>0</v>
          </cell>
          <cell r="AH31" t="str">
            <v>N</v>
          </cell>
          <cell r="AI31" t="str">
            <v>N</v>
          </cell>
        </row>
        <row r="32">
          <cell r="D32">
            <v>-2625681.6</v>
          </cell>
          <cell r="K32" t="str">
            <v>Y</v>
          </cell>
          <cell r="T32" t="str">
            <v>Cardnet</v>
          </cell>
          <cell r="U32">
            <v>0</v>
          </cell>
          <cell r="V32">
            <v>2625681.6</v>
          </cell>
          <cell r="W32" t="str">
            <v>Asset</v>
          </cell>
          <cell r="X32" t="str">
            <v>Y</v>
          </cell>
          <cell r="Y32" t="str">
            <v>N</v>
          </cell>
          <cell r="Z32" t="str">
            <v>N</v>
          </cell>
          <cell r="AA32">
            <v>0</v>
          </cell>
          <cell r="AB32">
            <v>0</v>
          </cell>
          <cell r="AC32">
            <v>0</v>
          </cell>
          <cell r="AD32">
            <v>0</v>
          </cell>
          <cell r="AE32" t="str">
            <v>N</v>
          </cell>
          <cell r="AF32" t="str">
            <v>N</v>
          </cell>
          <cell r="AG32">
            <v>0</v>
          </cell>
          <cell r="AH32" t="str">
            <v>N</v>
          </cell>
          <cell r="AI32" t="str">
            <v>N</v>
          </cell>
        </row>
        <row r="33">
          <cell r="D33">
            <v>0</v>
          </cell>
          <cell r="K33" t="str">
            <v>Y</v>
          </cell>
          <cell r="T33" t="str">
            <v>Cardnet</v>
          </cell>
          <cell r="U33">
            <v>0</v>
          </cell>
          <cell r="V33">
            <v>0</v>
          </cell>
          <cell r="W33" t="str">
            <v>Asset</v>
          </cell>
          <cell r="X33" t="str">
            <v>Y</v>
          </cell>
          <cell r="Y33" t="str">
            <v>N</v>
          </cell>
          <cell r="Z33" t="str">
            <v>N</v>
          </cell>
          <cell r="AA33">
            <v>0</v>
          </cell>
          <cell r="AB33">
            <v>0</v>
          </cell>
          <cell r="AC33">
            <v>0</v>
          </cell>
          <cell r="AD33">
            <v>0</v>
          </cell>
          <cell r="AE33" t="str">
            <v>N</v>
          </cell>
          <cell r="AF33" t="str">
            <v>N</v>
          </cell>
          <cell r="AG33">
            <v>0</v>
          </cell>
          <cell r="AH33" t="str">
            <v>N</v>
          </cell>
          <cell r="AI33" t="str">
            <v>N</v>
          </cell>
        </row>
        <row r="34">
          <cell r="D34">
            <v>0</v>
          </cell>
          <cell r="K34" t="str">
            <v>Y</v>
          </cell>
          <cell r="T34" t="str">
            <v>Cardnet</v>
          </cell>
          <cell r="U34">
            <v>0</v>
          </cell>
          <cell r="V34">
            <v>0</v>
          </cell>
          <cell r="W34" t="str">
            <v>Asset</v>
          </cell>
          <cell r="X34" t="str">
            <v>Y</v>
          </cell>
          <cell r="Y34" t="str">
            <v>N</v>
          </cell>
          <cell r="Z34" t="str">
            <v>N</v>
          </cell>
          <cell r="AA34">
            <v>0</v>
          </cell>
          <cell r="AB34">
            <v>0</v>
          </cell>
          <cell r="AC34">
            <v>0</v>
          </cell>
          <cell r="AD34">
            <v>0</v>
          </cell>
          <cell r="AE34" t="str">
            <v>N</v>
          </cell>
          <cell r="AF34" t="str">
            <v>N</v>
          </cell>
          <cell r="AG34">
            <v>0</v>
          </cell>
          <cell r="AH34" t="str">
            <v>N</v>
          </cell>
          <cell r="AI34" t="str">
            <v>N</v>
          </cell>
        </row>
        <row r="35">
          <cell r="D35">
            <v>0</v>
          </cell>
          <cell r="K35" t="str">
            <v>Y</v>
          </cell>
          <cell r="T35" t="str">
            <v>Cardnet</v>
          </cell>
          <cell r="U35">
            <v>0</v>
          </cell>
          <cell r="V35">
            <v>0</v>
          </cell>
          <cell r="W35" t="str">
            <v>Asset</v>
          </cell>
          <cell r="X35" t="str">
            <v>Y</v>
          </cell>
          <cell r="Y35" t="str">
            <v>N</v>
          </cell>
          <cell r="Z35" t="str">
            <v>N</v>
          </cell>
          <cell r="AA35">
            <v>0</v>
          </cell>
          <cell r="AB35">
            <v>0</v>
          </cell>
          <cell r="AC35">
            <v>0</v>
          </cell>
          <cell r="AD35">
            <v>0</v>
          </cell>
          <cell r="AE35" t="str">
            <v>N</v>
          </cell>
          <cell r="AF35" t="str">
            <v>N</v>
          </cell>
          <cell r="AG35">
            <v>0</v>
          </cell>
          <cell r="AH35" t="str">
            <v>N</v>
          </cell>
          <cell r="AI35" t="str">
            <v>N</v>
          </cell>
        </row>
        <row r="36">
          <cell r="D36">
            <v>-38246.879999999997</v>
          </cell>
          <cell r="K36" t="str">
            <v>Y</v>
          </cell>
          <cell r="T36" t="str">
            <v>Cardnet</v>
          </cell>
          <cell r="U36">
            <v>0</v>
          </cell>
          <cell r="V36">
            <v>38246.879999999997</v>
          </cell>
          <cell r="W36" t="str">
            <v>Asset</v>
          </cell>
          <cell r="X36" t="str">
            <v>Y</v>
          </cell>
          <cell r="Y36" t="str">
            <v>N</v>
          </cell>
          <cell r="Z36" t="str">
            <v>N</v>
          </cell>
          <cell r="AA36">
            <v>0</v>
          </cell>
          <cell r="AB36">
            <v>0</v>
          </cell>
          <cell r="AC36">
            <v>0</v>
          </cell>
          <cell r="AD36">
            <v>0</v>
          </cell>
          <cell r="AE36" t="str">
            <v>N</v>
          </cell>
          <cell r="AF36" t="str">
            <v>N</v>
          </cell>
          <cell r="AG36">
            <v>0</v>
          </cell>
          <cell r="AH36" t="str">
            <v>N</v>
          </cell>
          <cell r="AI36" t="str">
            <v>N</v>
          </cell>
        </row>
        <row r="37">
          <cell r="D37">
            <v>4824055.25</v>
          </cell>
          <cell r="K37" t="str">
            <v>Y</v>
          </cell>
          <cell r="T37" t="str">
            <v>Cardnet</v>
          </cell>
          <cell r="U37">
            <v>0</v>
          </cell>
          <cell r="V37">
            <v>4824055.25</v>
          </cell>
          <cell r="W37" t="str">
            <v>Asset</v>
          </cell>
          <cell r="X37" t="str">
            <v>Y</v>
          </cell>
          <cell r="Y37" t="str">
            <v>N</v>
          </cell>
          <cell r="Z37" t="str">
            <v>N</v>
          </cell>
          <cell r="AA37">
            <v>0</v>
          </cell>
          <cell r="AB37">
            <v>0</v>
          </cell>
          <cell r="AC37">
            <v>0</v>
          </cell>
          <cell r="AD37">
            <v>0</v>
          </cell>
          <cell r="AE37" t="str">
            <v>N</v>
          </cell>
          <cell r="AF37" t="str">
            <v>N</v>
          </cell>
          <cell r="AG37">
            <v>0</v>
          </cell>
          <cell r="AH37" t="str">
            <v>N</v>
          </cell>
          <cell r="AI37" t="str">
            <v>N</v>
          </cell>
        </row>
        <row r="38">
          <cell r="D38">
            <v>14349131.01</v>
          </cell>
          <cell r="K38" t="str">
            <v>Y</v>
          </cell>
          <cell r="T38" t="str">
            <v>Cardnet</v>
          </cell>
          <cell r="U38">
            <v>0</v>
          </cell>
          <cell r="V38">
            <v>14349131.01</v>
          </cell>
          <cell r="W38" t="str">
            <v>Asset</v>
          </cell>
          <cell r="X38" t="str">
            <v>Y</v>
          </cell>
          <cell r="Y38" t="str">
            <v>N</v>
          </cell>
          <cell r="Z38" t="str">
            <v>N</v>
          </cell>
          <cell r="AA38">
            <v>0</v>
          </cell>
          <cell r="AB38">
            <v>0</v>
          </cell>
          <cell r="AC38">
            <v>0</v>
          </cell>
          <cell r="AD38">
            <v>0</v>
          </cell>
          <cell r="AE38" t="str">
            <v>N</v>
          </cell>
          <cell r="AF38" t="str">
            <v>N</v>
          </cell>
          <cell r="AG38">
            <v>0</v>
          </cell>
          <cell r="AH38" t="str">
            <v>N</v>
          </cell>
          <cell r="AI38" t="str">
            <v>N</v>
          </cell>
        </row>
        <row r="39">
          <cell r="D39">
            <v>17958889.550000001</v>
          </cell>
          <cell r="K39" t="str">
            <v>Y</v>
          </cell>
          <cell r="T39" t="str">
            <v>Cardnet</v>
          </cell>
          <cell r="U39">
            <v>0</v>
          </cell>
          <cell r="V39">
            <v>17958889.550000001</v>
          </cell>
          <cell r="W39" t="str">
            <v>Asset</v>
          </cell>
          <cell r="X39" t="str">
            <v>Y</v>
          </cell>
          <cell r="Y39" t="str">
            <v>N</v>
          </cell>
          <cell r="Z39" t="str">
            <v>N</v>
          </cell>
          <cell r="AA39">
            <v>0</v>
          </cell>
          <cell r="AB39">
            <v>0</v>
          </cell>
          <cell r="AC39">
            <v>0</v>
          </cell>
          <cell r="AD39">
            <v>0</v>
          </cell>
          <cell r="AE39" t="str">
            <v>N</v>
          </cell>
          <cell r="AF39" t="str">
            <v>N</v>
          </cell>
          <cell r="AG39">
            <v>0</v>
          </cell>
          <cell r="AH39" t="str">
            <v>N</v>
          </cell>
          <cell r="AI39" t="str">
            <v>N</v>
          </cell>
        </row>
        <row r="40">
          <cell r="D40">
            <v>-15028517.52</v>
          </cell>
          <cell r="K40" t="str">
            <v>Y</v>
          </cell>
          <cell r="T40" t="str">
            <v>Cardnet</v>
          </cell>
          <cell r="U40">
            <v>0</v>
          </cell>
          <cell r="V40">
            <v>15028517.52</v>
          </cell>
          <cell r="W40" t="str">
            <v>Asset</v>
          </cell>
          <cell r="X40" t="str">
            <v>Y</v>
          </cell>
          <cell r="Y40" t="str">
            <v>N</v>
          </cell>
          <cell r="Z40" t="str">
            <v>N</v>
          </cell>
          <cell r="AA40">
            <v>0</v>
          </cell>
          <cell r="AB40">
            <v>0</v>
          </cell>
          <cell r="AC40">
            <v>0</v>
          </cell>
          <cell r="AD40">
            <v>0</v>
          </cell>
          <cell r="AE40" t="str">
            <v>N</v>
          </cell>
          <cell r="AF40" t="str">
            <v>N</v>
          </cell>
          <cell r="AG40">
            <v>0</v>
          </cell>
          <cell r="AH40" t="str">
            <v>N</v>
          </cell>
          <cell r="AI40" t="str">
            <v>N</v>
          </cell>
        </row>
        <row r="41">
          <cell r="D41">
            <v>-75</v>
          </cell>
          <cell r="K41" t="str">
            <v>Y</v>
          </cell>
          <cell r="T41" t="str">
            <v>Cardnet</v>
          </cell>
          <cell r="U41">
            <v>0</v>
          </cell>
          <cell r="V41">
            <v>75</v>
          </cell>
          <cell r="W41" t="str">
            <v>Asset</v>
          </cell>
          <cell r="X41" t="str">
            <v>Y</v>
          </cell>
          <cell r="Y41" t="str">
            <v>N</v>
          </cell>
          <cell r="Z41" t="str">
            <v>N</v>
          </cell>
          <cell r="AA41">
            <v>0</v>
          </cell>
          <cell r="AB41">
            <v>0</v>
          </cell>
          <cell r="AC41">
            <v>0</v>
          </cell>
          <cell r="AD41">
            <v>0</v>
          </cell>
          <cell r="AE41" t="str">
            <v>N</v>
          </cell>
          <cell r="AF41" t="str">
            <v>N</v>
          </cell>
          <cell r="AG41">
            <v>0</v>
          </cell>
          <cell r="AH41" t="str">
            <v>N</v>
          </cell>
          <cell r="AI41" t="str">
            <v>N</v>
          </cell>
        </row>
        <row r="42">
          <cell r="D42">
            <v>-6738617.5599999996</v>
          </cell>
          <cell r="K42" t="str">
            <v>Y</v>
          </cell>
          <cell r="T42" t="str">
            <v>Cardnet</v>
          </cell>
          <cell r="U42">
            <v>0</v>
          </cell>
          <cell r="V42">
            <v>6738617.5599999996</v>
          </cell>
          <cell r="W42" t="str">
            <v>Asset</v>
          </cell>
          <cell r="X42" t="str">
            <v>Y</v>
          </cell>
          <cell r="Y42" t="str">
            <v>N</v>
          </cell>
          <cell r="Z42" t="str">
            <v>N</v>
          </cell>
          <cell r="AA42">
            <v>0</v>
          </cell>
          <cell r="AB42">
            <v>0</v>
          </cell>
          <cell r="AC42">
            <v>0</v>
          </cell>
          <cell r="AD42">
            <v>0</v>
          </cell>
          <cell r="AE42" t="str">
            <v>N</v>
          </cell>
          <cell r="AF42" t="str">
            <v>N</v>
          </cell>
          <cell r="AG42">
            <v>0</v>
          </cell>
          <cell r="AH42" t="str">
            <v>N</v>
          </cell>
          <cell r="AI42" t="str">
            <v>N</v>
          </cell>
        </row>
        <row r="43">
          <cell r="D43">
            <v>3665092.92</v>
          </cell>
          <cell r="K43" t="str">
            <v>Y</v>
          </cell>
          <cell r="T43" t="str">
            <v>Cardnet</v>
          </cell>
          <cell r="U43">
            <v>0</v>
          </cell>
          <cell r="V43">
            <v>3665092.92</v>
          </cell>
          <cell r="W43" t="str">
            <v>Asset</v>
          </cell>
          <cell r="X43" t="str">
            <v>Y</v>
          </cell>
          <cell r="Y43" t="str">
            <v>N</v>
          </cell>
          <cell r="Z43" t="str">
            <v>N</v>
          </cell>
          <cell r="AA43">
            <v>0</v>
          </cell>
          <cell r="AB43">
            <v>0</v>
          </cell>
          <cell r="AC43">
            <v>0</v>
          </cell>
          <cell r="AD43">
            <v>0</v>
          </cell>
          <cell r="AE43" t="str">
            <v>N</v>
          </cell>
          <cell r="AF43" t="str">
            <v>N</v>
          </cell>
          <cell r="AG43">
            <v>0</v>
          </cell>
          <cell r="AH43" t="str">
            <v>N</v>
          </cell>
          <cell r="AI43" t="str">
            <v>N</v>
          </cell>
        </row>
        <row r="44">
          <cell r="D44">
            <v>0</v>
          </cell>
          <cell r="K44" t="str">
            <v>Y</v>
          </cell>
          <cell r="T44" t="str">
            <v>Cardnet</v>
          </cell>
          <cell r="U44">
            <v>0</v>
          </cell>
          <cell r="V44">
            <v>0</v>
          </cell>
          <cell r="W44" t="str">
            <v>Asset</v>
          </cell>
          <cell r="X44" t="str">
            <v>Y</v>
          </cell>
          <cell r="Y44" t="str">
            <v>N</v>
          </cell>
          <cell r="Z44" t="str">
            <v>N</v>
          </cell>
          <cell r="AA44">
            <v>0</v>
          </cell>
          <cell r="AB44">
            <v>0</v>
          </cell>
          <cell r="AC44">
            <v>0</v>
          </cell>
          <cell r="AD44">
            <v>0</v>
          </cell>
          <cell r="AE44" t="str">
            <v>N</v>
          </cell>
          <cell r="AF44" t="str">
            <v>N</v>
          </cell>
          <cell r="AG44">
            <v>0</v>
          </cell>
          <cell r="AH44" t="str">
            <v>N</v>
          </cell>
          <cell r="AI44" t="str">
            <v>N</v>
          </cell>
        </row>
        <row r="45">
          <cell r="D45">
            <v>783083.62</v>
          </cell>
          <cell r="K45" t="str">
            <v>Y</v>
          </cell>
          <cell r="T45" t="str">
            <v>Cardnet</v>
          </cell>
          <cell r="U45">
            <v>0</v>
          </cell>
          <cell r="V45">
            <v>783083.62</v>
          </cell>
          <cell r="W45" t="str">
            <v>Asset</v>
          </cell>
          <cell r="X45" t="str">
            <v>Y</v>
          </cell>
          <cell r="Y45" t="str">
            <v>N</v>
          </cell>
          <cell r="Z45" t="str">
            <v>N</v>
          </cell>
          <cell r="AA45">
            <v>0</v>
          </cell>
          <cell r="AB45">
            <v>0</v>
          </cell>
          <cell r="AC45">
            <v>0</v>
          </cell>
          <cell r="AD45">
            <v>0</v>
          </cell>
          <cell r="AE45" t="str">
            <v>N</v>
          </cell>
          <cell r="AF45" t="str">
            <v>N</v>
          </cell>
          <cell r="AG45">
            <v>0</v>
          </cell>
          <cell r="AH45" t="str">
            <v>N</v>
          </cell>
          <cell r="AI45" t="str">
            <v>N</v>
          </cell>
        </row>
        <row r="46">
          <cell r="D46">
            <v>67275.02</v>
          </cell>
          <cell r="K46" t="str">
            <v>Y</v>
          </cell>
          <cell r="T46" t="str">
            <v>Cardnet</v>
          </cell>
          <cell r="U46">
            <v>0</v>
          </cell>
          <cell r="V46">
            <v>67275.02</v>
          </cell>
          <cell r="W46" t="str">
            <v>Asset</v>
          </cell>
          <cell r="X46" t="str">
            <v>Y</v>
          </cell>
          <cell r="Y46" t="str">
            <v>N</v>
          </cell>
          <cell r="Z46" t="str">
            <v>N</v>
          </cell>
          <cell r="AA46">
            <v>0</v>
          </cell>
          <cell r="AB46">
            <v>0</v>
          </cell>
          <cell r="AC46">
            <v>0</v>
          </cell>
          <cell r="AD46">
            <v>0</v>
          </cell>
          <cell r="AE46" t="str">
            <v>N</v>
          </cell>
          <cell r="AF46" t="str">
            <v>N</v>
          </cell>
          <cell r="AG46">
            <v>0</v>
          </cell>
          <cell r="AH46" t="str">
            <v>N</v>
          </cell>
          <cell r="AI46" t="str">
            <v>N</v>
          </cell>
        </row>
        <row r="47">
          <cell r="D47">
            <v>26425.66</v>
          </cell>
          <cell r="K47" t="str">
            <v>Y</v>
          </cell>
          <cell r="T47" t="str">
            <v>Cardnet</v>
          </cell>
          <cell r="U47">
            <v>0</v>
          </cell>
          <cell r="V47">
            <v>26425.66</v>
          </cell>
          <cell r="W47" t="str">
            <v>Asset</v>
          </cell>
          <cell r="X47" t="str">
            <v>Y</v>
          </cell>
          <cell r="Y47" t="str">
            <v>N</v>
          </cell>
          <cell r="Z47" t="str">
            <v>N</v>
          </cell>
          <cell r="AA47">
            <v>0</v>
          </cell>
          <cell r="AB47">
            <v>0</v>
          </cell>
          <cell r="AC47">
            <v>0</v>
          </cell>
          <cell r="AD47">
            <v>0</v>
          </cell>
          <cell r="AE47" t="str">
            <v>N</v>
          </cell>
          <cell r="AF47" t="str">
            <v>N</v>
          </cell>
          <cell r="AG47">
            <v>0</v>
          </cell>
          <cell r="AH47" t="str">
            <v>N</v>
          </cell>
          <cell r="AI47" t="str">
            <v>N</v>
          </cell>
        </row>
        <row r="48">
          <cell r="D48">
            <v>0</v>
          </cell>
          <cell r="K48" t="str">
            <v>Y</v>
          </cell>
          <cell r="T48" t="str">
            <v>Cardnet</v>
          </cell>
          <cell r="U48">
            <v>0</v>
          </cell>
          <cell r="V48">
            <v>0</v>
          </cell>
          <cell r="W48" t="str">
            <v>Asset</v>
          </cell>
          <cell r="X48" t="str">
            <v>Y</v>
          </cell>
          <cell r="Y48" t="str">
            <v>N</v>
          </cell>
          <cell r="Z48" t="str">
            <v>N</v>
          </cell>
          <cell r="AA48">
            <v>0</v>
          </cell>
          <cell r="AB48">
            <v>0</v>
          </cell>
          <cell r="AC48">
            <v>0</v>
          </cell>
          <cell r="AD48">
            <v>0</v>
          </cell>
          <cell r="AE48" t="str">
            <v>N</v>
          </cell>
          <cell r="AF48" t="str">
            <v>N</v>
          </cell>
          <cell r="AG48">
            <v>0</v>
          </cell>
          <cell r="AH48" t="str">
            <v>N</v>
          </cell>
          <cell r="AI48" t="str">
            <v>N</v>
          </cell>
        </row>
        <row r="49">
          <cell r="D49">
            <v>-2848.19</v>
          </cell>
          <cell r="K49" t="str">
            <v>Y</v>
          </cell>
          <cell r="T49" t="str">
            <v>Cardnet</v>
          </cell>
          <cell r="U49">
            <v>0</v>
          </cell>
          <cell r="V49">
            <v>2848.19</v>
          </cell>
          <cell r="W49" t="str">
            <v>Asset</v>
          </cell>
          <cell r="X49" t="str">
            <v>Y</v>
          </cell>
          <cell r="Y49" t="str">
            <v>N</v>
          </cell>
          <cell r="Z49" t="str">
            <v>N</v>
          </cell>
          <cell r="AA49">
            <v>0</v>
          </cell>
          <cell r="AB49">
            <v>0</v>
          </cell>
          <cell r="AC49">
            <v>0</v>
          </cell>
          <cell r="AD49">
            <v>0</v>
          </cell>
          <cell r="AE49" t="str">
            <v>N</v>
          </cell>
          <cell r="AF49" t="str">
            <v>N</v>
          </cell>
          <cell r="AG49">
            <v>0</v>
          </cell>
          <cell r="AH49" t="str">
            <v>N</v>
          </cell>
          <cell r="AI49" t="str">
            <v>N</v>
          </cell>
        </row>
        <row r="50">
          <cell r="D50">
            <v>0</v>
          </cell>
          <cell r="K50" t="str">
            <v>Y</v>
          </cell>
          <cell r="T50" t="str">
            <v>Cardnet</v>
          </cell>
          <cell r="U50">
            <v>0</v>
          </cell>
          <cell r="V50">
            <v>0</v>
          </cell>
          <cell r="W50" t="str">
            <v>Asset</v>
          </cell>
          <cell r="X50" t="str">
            <v>Y</v>
          </cell>
          <cell r="Y50" t="str">
            <v>N</v>
          </cell>
          <cell r="Z50" t="str">
            <v>N</v>
          </cell>
          <cell r="AA50">
            <v>0</v>
          </cell>
          <cell r="AB50">
            <v>0</v>
          </cell>
          <cell r="AC50">
            <v>0</v>
          </cell>
          <cell r="AD50">
            <v>0</v>
          </cell>
          <cell r="AE50" t="str">
            <v>N</v>
          </cell>
          <cell r="AF50" t="str">
            <v>N</v>
          </cell>
          <cell r="AG50">
            <v>0</v>
          </cell>
          <cell r="AH50" t="str">
            <v>N</v>
          </cell>
          <cell r="AI50" t="str">
            <v>N</v>
          </cell>
        </row>
        <row r="51">
          <cell r="D51">
            <v>-15267.22</v>
          </cell>
          <cell r="K51" t="str">
            <v>Y</v>
          </cell>
          <cell r="T51" t="str">
            <v>Cardnet</v>
          </cell>
          <cell r="U51">
            <v>0</v>
          </cell>
          <cell r="V51">
            <v>15267.22</v>
          </cell>
          <cell r="W51" t="str">
            <v>Asset</v>
          </cell>
          <cell r="X51" t="str">
            <v>Y</v>
          </cell>
          <cell r="Y51" t="str">
            <v>N</v>
          </cell>
          <cell r="Z51" t="str">
            <v>N</v>
          </cell>
          <cell r="AA51">
            <v>0</v>
          </cell>
          <cell r="AB51">
            <v>0</v>
          </cell>
          <cell r="AC51">
            <v>0</v>
          </cell>
          <cell r="AD51">
            <v>0</v>
          </cell>
          <cell r="AE51" t="str">
            <v>N</v>
          </cell>
          <cell r="AF51" t="str">
            <v>N</v>
          </cell>
          <cell r="AG51">
            <v>0</v>
          </cell>
          <cell r="AH51" t="str">
            <v>N</v>
          </cell>
          <cell r="AI51" t="str">
            <v>N</v>
          </cell>
        </row>
        <row r="52">
          <cell r="D52">
            <v>35292.5</v>
          </cell>
          <cell r="K52" t="str">
            <v>Y</v>
          </cell>
          <cell r="T52" t="str">
            <v>Cardnet</v>
          </cell>
          <cell r="U52">
            <v>0</v>
          </cell>
          <cell r="V52">
            <v>35292.5</v>
          </cell>
          <cell r="W52" t="str">
            <v>Asset</v>
          </cell>
          <cell r="X52" t="str">
            <v>Y</v>
          </cell>
          <cell r="Y52" t="str">
            <v>N</v>
          </cell>
          <cell r="Z52" t="str">
            <v>N</v>
          </cell>
          <cell r="AA52">
            <v>0</v>
          </cell>
          <cell r="AB52">
            <v>0</v>
          </cell>
          <cell r="AC52">
            <v>0</v>
          </cell>
          <cell r="AD52">
            <v>0</v>
          </cell>
          <cell r="AE52" t="str">
            <v>N</v>
          </cell>
          <cell r="AF52" t="str">
            <v>N</v>
          </cell>
          <cell r="AG52">
            <v>0</v>
          </cell>
          <cell r="AH52" t="str">
            <v>N</v>
          </cell>
          <cell r="AI52" t="str">
            <v>N</v>
          </cell>
        </row>
        <row r="53">
          <cell r="D53">
            <v>24015.119999999999</v>
          </cell>
          <cell r="K53" t="str">
            <v>Y</v>
          </cell>
          <cell r="T53" t="str">
            <v>Cardnet</v>
          </cell>
          <cell r="U53">
            <v>0</v>
          </cell>
          <cell r="V53">
            <v>24015.119999999999</v>
          </cell>
          <cell r="W53" t="str">
            <v>Asset</v>
          </cell>
          <cell r="X53" t="str">
            <v>Y</v>
          </cell>
          <cell r="Y53" t="str">
            <v>N</v>
          </cell>
          <cell r="Z53" t="str">
            <v>N</v>
          </cell>
          <cell r="AA53">
            <v>0</v>
          </cell>
          <cell r="AB53">
            <v>0</v>
          </cell>
          <cell r="AC53">
            <v>0</v>
          </cell>
          <cell r="AD53">
            <v>0</v>
          </cell>
          <cell r="AE53" t="str">
            <v>N</v>
          </cell>
          <cell r="AF53" t="str">
            <v>N</v>
          </cell>
          <cell r="AG53">
            <v>0</v>
          </cell>
          <cell r="AH53" t="str">
            <v>N</v>
          </cell>
          <cell r="AI53" t="str">
            <v>N</v>
          </cell>
        </row>
        <row r="54">
          <cell r="D54">
            <v>0</v>
          </cell>
          <cell r="K54" t="str">
            <v>Y</v>
          </cell>
          <cell r="T54" t="str">
            <v>Cardnet</v>
          </cell>
          <cell r="U54">
            <v>0</v>
          </cell>
          <cell r="V54">
            <v>0</v>
          </cell>
          <cell r="W54" t="str">
            <v>Asset</v>
          </cell>
          <cell r="X54" t="str">
            <v>Y</v>
          </cell>
          <cell r="Y54" t="str">
            <v>N</v>
          </cell>
          <cell r="Z54" t="str">
            <v>N</v>
          </cell>
          <cell r="AA54">
            <v>0</v>
          </cell>
          <cell r="AB54">
            <v>0</v>
          </cell>
          <cell r="AC54">
            <v>0</v>
          </cell>
          <cell r="AD54">
            <v>0</v>
          </cell>
          <cell r="AE54" t="str">
            <v>N</v>
          </cell>
          <cell r="AF54" t="str">
            <v>N</v>
          </cell>
          <cell r="AG54">
            <v>0</v>
          </cell>
          <cell r="AH54" t="str">
            <v>N</v>
          </cell>
          <cell r="AI54" t="str">
            <v>N</v>
          </cell>
        </row>
        <row r="55">
          <cell r="D55">
            <v>8784.24</v>
          </cell>
          <cell r="K55" t="str">
            <v>Y</v>
          </cell>
          <cell r="T55" t="str">
            <v>Cardnet</v>
          </cell>
          <cell r="U55">
            <v>0</v>
          </cell>
          <cell r="V55">
            <v>8784.24</v>
          </cell>
          <cell r="W55" t="str">
            <v>Asset</v>
          </cell>
          <cell r="X55" t="str">
            <v>Y</v>
          </cell>
          <cell r="Y55" t="str">
            <v>N</v>
          </cell>
          <cell r="Z55" t="str">
            <v>N</v>
          </cell>
          <cell r="AA55">
            <v>0</v>
          </cell>
          <cell r="AB55">
            <v>0</v>
          </cell>
          <cell r="AC55">
            <v>0</v>
          </cell>
          <cell r="AD55">
            <v>0</v>
          </cell>
          <cell r="AE55" t="str">
            <v>N</v>
          </cell>
          <cell r="AF55" t="str">
            <v>N</v>
          </cell>
          <cell r="AG55">
            <v>0</v>
          </cell>
          <cell r="AH55" t="str">
            <v>N</v>
          </cell>
          <cell r="AI55" t="str">
            <v>N</v>
          </cell>
        </row>
        <row r="56">
          <cell r="D56">
            <v>1349396.18</v>
          </cell>
          <cell r="K56" t="str">
            <v>Y</v>
          </cell>
          <cell r="T56" t="str">
            <v>Cardnet</v>
          </cell>
          <cell r="U56">
            <v>0</v>
          </cell>
          <cell r="V56">
            <v>1349396.18</v>
          </cell>
          <cell r="W56" t="str">
            <v>Asset</v>
          </cell>
          <cell r="X56" t="str">
            <v>Y</v>
          </cell>
          <cell r="Y56" t="str">
            <v>N</v>
          </cell>
          <cell r="Z56" t="str">
            <v>N</v>
          </cell>
          <cell r="AA56">
            <v>0</v>
          </cell>
          <cell r="AB56">
            <v>0</v>
          </cell>
          <cell r="AC56">
            <v>0</v>
          </cell>
          <cell r="AD56">
            <v>0</v>
          </cell>
          <cell r="AE56" t="str">
            <v>N</v>
          </cell>
          <cell r="AF56" t="str">
            <v>N</v>
          </cell>
          <cell r="AG56">
            <v>0</v>
          </cell>
          <cell r="AH56" t="str">
            <v>N</v>
          </cell>
          <cell r="AI56" t="str">
            <v>N</v>
          </cell>
        </row>
        <row r="57">
          <cell r="D57">
            <v>0</v>
          </cell>
          <cell r="K57" t="str">
            <v>Y</v>
          </cell>
          <cell r="T57" t="str">
            <v>Cardnet</v>
          </cell>
          <cell r="U57">
            <v>0</v>
          </cell>
          <cell r="V57">
            <v>0</v>
          </cell>
          <cell r="W57" t="str">
            <v>Asset</v>
          </cell>
          <cell r="X57" t="str">
            <v>Y</v>
          </cell>
          <cell r="Y57" t="str">
            <v>N</v>
          </cell>
          <cell r="Z57" t="str">
            <v>N</v>
          </cell>
          <cell r="AA57">
            <v>0</v>
          </cell>
          <cell r="AB57">
            <v>0</v>
          </cell>
          <cell r="AC57">
            <v>0</v>
          </cell>
          <cell r="AD57">
            <v>0</v>
          </cell>
          <cell r="AE57" t="str">
            <v>N</v>
          </cell>
          <cell r="AF57" t="str">
            <v>N</v>
          </cell>
          <cell r="AG57">
            <v>0</v>
          </cell>
          <cell r="AH57" t="str">
            <v>N</v>
          </cell>
          <cell r="AI57" t="str">
            <v>N</v>
          </cell>
        </row>
        <row r="58">
          <cell r="D58">
            <v>332024.26</v>
          </cell>
          <cell r="K58" t="str">
            <v>Y</v>
          </cell>
          <cell r="T58" t="str">
            <v>Cardnet</v>
          </cell>
          <cell r="U58">
            <v>0</v>
          </cell>
          <cell r="V58">
            <v>332024.26</v>
          </cell>
          <cell r="W58" t="str">
            <v>Asset</v>
          </cell>
          <cell r="X58" t="str">
            <v>Y</v>
          </cell>
          <cell r="Y58" t="str">
            <v>N</v>
          </cell>
          <cell r="Z58" t="str">
            <v>N</v>
          </cell>
          <cell r="AA58">
            <v>0</v>
          </cell>
          <cell r="AB58">
            <v>0</v>
          </cell>
          <cell r="AC58">
            <v>0</v>
          </cell>
          <cell r="AD58">
            <v>0</v>
          </cell>
          <cell r="AE58" t="str">
            <v>N</v>
          </cell>
          <cell r="AF58" t="str">
            <v>N</v>
          </cell>
          <cell r="AG58">
            <v>0</v>
          </cell>
          <cell r="AH58" t="str">
            <v>N</v>
          </cell>
          <cell r="AI58" t="str">
            <v>N</v>
          </cell>
        </row>
        <row r="59">
          <cell r="D59">
            <v>10593.72</v>
          </cell>
          <cell r="K59" t="str">
            <v>Y</v>
          </cell>
          <cell r="T59" t="str">
            <v>Cardnet</v>
          </cell>
          <cell r="U59">
            <v>0</v>
          </cell>
          <cell r="V59">
            <v>10593.72</v>
          </cell>
          <cell r="W59" t="str">
            <v>Asset</v>
          </cell>
          <cell r="X59" t="str">
            <v>Y</v>
          </cell>
          <cell r="Y59" t="str">
            <v>N</v>
          </cell>
          <cell r="Z59" t="str">
            <v>N</v>
          </cell>
          <cell r="AA59">
            <v>0</v>
          </cell>
          <cell r="AB59">
            <v>0</v>
          </cell>
          <cell r="AC59">
            <v>0</v>
          </cell>
          <cell r="AD59">
            <v>0</v>
          </cell>
          <cell r="AE59" t="str">
            <v>N</v>
          </cell>
          <cell r="AF59" t="str">
            <v>N</v>
          </cell>
          <cell r="AG59">
            <v>0</v>
          </cell>
          <cell r="AH59" t="str">
            <v>N</v>
          </cell>
          <cell r="AI59" t="str">
            <v>N</v>
          </cell>
        </row>
        <row r="60">
          <cell r="D60">
            <v>14702.85</v>
          </cell>
          <cell r="K60" t="str">
            <v>Y</v>
          </cell>
          <cell r="T60" t="str">
            <v>Cardnet</v>
          </cell>
          <cell r="U60">
            <v>0</v>
          </cell>
          <cell r="V60">
            <v>14702.85</v>
          </cell>
          <cell r="W60" t="str">
            <v>Asset</v>
          </cell>
          <cell r="X60" t="str">
            <v>Y</v>
          </cell>
          <cell r="Y60" t="str">
            <v>N</v>
          </cell>
          <cell r="Z60" t="str">
            <v>N</v>
          </cell>
          <cell r="AA60">
            <v>0</v>
          </cell>
          <cell r="AB60">
            <v>0</v>
          </cell>
          <cell r="AC60">
            <v>0</v>
          </cell>
          <cell r="AD60">
            <v>0</v>
          </cell>
          <cell r="AE60" t="str">
            <v>N</v>
          </cell>
          <cell r="AF60" t="str">
            <v>N</v>
          </cell>
          <cell r="AG60">
            <v>0</v>
          </cell>
          <cell r="AH60" t="str">
            <v>N</v>
          </cell>
          <cell r="AI60" t="str">
            <v>N</v>
          </cell>
        </row>
        <row r="61">
          <cell r="D61">
            <v>199585.13</v>
          </cell>
          <cell r="K61" t="str">
            <v>Y</v>
          </cell>
          <cell r="T61" t="str">
            <v>Cardnet</v>
          </cell>
          <cell r="U61">
            <v>0</v>
          </cell>
          <cell r="V61">
            <v>199585.13</v>
          </cell>
          <cell r="W61" t="str">
            <v>Asset</v>
          </cell>
          <cell r="X61" t="str">
            <v>Y</v>
          </cell>
          <cell r="Y61" t="str">
            <v>N</v>
          </cell>
          <cell r="Z61" t="str">
            <v>N</v>
          </cell>
          <cell r="AA61">
            <v>0</v>
          </cell>
          <cell r="AB61">
            <v>0</v>
          </cell>
          <cell r="AC61">
            <v>0</v>
          </cell>
          <cell r="AD61">
            <v>0</v>
          </cell>
          <cell r="AE61" t="str">
            <v>N</v>
          </cell>
          <cell r="AF61" t="str">
            <v>N</v>
          </cell>
          <cell r="AG61">
            <v>0</v>
          </cell>
          <cell r="AH61" t="str">
            <v>N</v>
          </cell>
          <cell r="AI61" t="str">
            <v>N</v>
          </cell>
        </row>
        <row r="62">
          <cell r="D62">
            <v>22594.07</v>
          </cell>
          <cell r="K62" t="str">
            <v>Y</v>
          </cell>
          <cell r="T62" t="str">
            <v>Cardnet</v>
          </cell>
          <cell r="U62">
            <v>0</v>
          </cell>
          <cell r="V62">
            <v>22594.07</v>
          </cell>
          <cell r="W62" t="str">
            <v>Asset</v>
          </cell>
          <cell r="X62" t="str">
            <v>Y</v>
          </cell>
          <cell r="Y62" t="str">
            <v>N</v>
          </cell>
          <cell r="Z62" t="str">
            <v>N</v>
          </cell>
          <cell r="AA62">
            <v>0</v>
          </cell>
          <cell r="AB62">
            <v>0</v>
          </cell>
          <cell r="AC62">
            <v>0</v>
          </cell>
          <cell r="AD62">
            <v>0</v>
          </cell>
          <cell r="AE62" t="str">
            <v>N</v>
          </cell>
          <cell r="AF62" t="str">
            <v>N</v>
          </cell>
          <cell r="AG62">
            <v>0</v>
          </cell>
          <cell r="AH62" t="str">
            <v>N</v>
          </cell>
          <cell r="AI62" t="str">
            <v>N</v>
          </cell>
        </row>
        <row r="63">
          <cell r="D63">
            <v>20913.04</v>
          </cell>
          <cell r="K63" t="str">
            <v>Y</v>
          </cell>
          <cell r="T63" t="str">
            <v>Cardnet</v>
          </cell>
          <cell r="U63">
            <v>0</v>
          </cell>
          <cell r="V63">
            <v>20913.04</v>
          </cell>
          <cell r="W63" t="str">
            <v>Asset</v>
          </cell>
          <cell r="X63" t="str">
            <v>Y</v>
          </cell>
          <cell r="Y63" t="str">
            <v>N</v>
          </cell>
          <cell r="Z63" t="str">
            <v>N</v>
          </cell>
          <cell r="AA63">
            <v>0</v>
          </cell>
          <cell r="AB63">
            <v>0</v>
          </cell>
          <cell r="AC63">
            <v>0</v>
          </cell>
          <cell r="AD63">
            <v>0</v>
          </cell>
          <cell r="AE63" t="str">
            <v>N</v>
          </cell>
          <cell r="AF63" t="str">
            <v>N</v>
          </cell>
          <cell r="AG63">
            <v>0</v>
          </cell>
          <cell r="AH63" t="str">
            <v>N</v>
          </cell>
          <cell r="AI63" t="str">
            <v>N</v>
          </cell>
        </row>
        <row r="64">
          <cell r="D64">
            <v>173718.61</v>
          </cell>
          <cell r="K64" t="str">
            <v>Y</v>
          </cell>
          <cell r="T64" t="str">
            <v>Cardnet</v>
          </cell>
          <cell r="U64">
            <v>0</v>
          </cell>
          <cell r="V64">
            <v>173718.61</v>
          </cell>
          <cell r="W64" t="str">
            <v>Asset</v>
          </cell>
          <cell r="X64" t="str">
            <v>Y</v>
          </cell>
          <cell r="Y64" t="str">
            <v>N</v>
          </cell>
          <cell r="Z64" t="str">
            <v>N</v>
          </cell>
          <cell r="AA64">
            <v>0</v>
          </cell>
          <cell r="AB64">
            <v>0</v>
          </cell>
          <cell r="AC64">
            <v>0</v>
          </cell>
          <cell r="AD64">
            <v>0</v>
          </cell>
          <cell r="AE64" t="str">
            <v>N</v>
          </cell>
          <cell r="AF64" t="str">
            <v>N</v>
          </cell>
          <cell r="AG64">
            <v>0</v>
          </cell>
          <cell r="AH64" t="str">
            <v>N</v>
          </cell>
          <cell r="AI64" t="str">
            <v>N</v>
          </cell>
        </row>
        <row r="65">
          <cell r="D65">
            <v>10359.370000000001</v>
          </cell>
          <cell r="K65" t="str">
            <v>Y</v>
          </cell>
          <cell r="T65" t="str">
            <v>Cardnet</v>
          </cell>
          <cell r="U65">
            <v>0</v>
          </cell>
          <cell r="V65">
            <v>10359.370000000001</v>
          </cell>
          <cell r="W65" t="str">
            <v>Asset</v>
          </cell>
          <cell r="X65" t="str">
            <v>Y</v>
          </cell>
          <cell r="Y65" t="str">
            <v>N</v>
          </cell>
          <cell r="Z65" t="str">
            <v>N</v>
          </cell>
          <cell r="AA65">
            <v>0</v>
          </cell>
          <cell r="AB65">
            <v>0</v>
          </cell>
          <cell r="AC65">
            <v>0</v>
          </cell>
          <cell r="AD65">
            <v>0</v>
          </cell>
          <cell r="AE65" t="str">
            <v>N</v>
          </cell>
          <cell r="AF65" t="str">
            <v>N</v>
          </cell>
          <cell r="AG65">
            <v>0</v>
          </cell>
          <cell r="AH65" t="str">
            <v>N</v>
          </cell>
          <cell r="AI65" t="str">
            <v>N</v>
          </cell>
        </row>
        <row r="66">
          <cell r="D66">
            <v>212761.25</v>
          </cell>
          <cell r="K66" t="str">
            <v>Y</v>
          </cell>
          <cell r="T66" t="str">
            <v>Cardnet</v>
          </cell>
          <cell r="U66">
            <v>0</v>
          </cell>
          <cell r="V66">
            <v>212761.25</v>
          </cell>
          <cell r="W66" t="str">
            <v>Asset</v>
          </cell>
          <cell r="X66" t="str">
            <v>Y</v>
          </cell>
          <cell r="Y66" t="str">
            <v>N</v>
          </cell>
          <cell r="Z66" t="str">
            <v>N</v>
          </cell>
          <cell r="AA66">
            <v>0</v>
          </cell>
          <cell r="AB66">
            <v>0</v>
          </cell>
          <cell r="AC66">
            <v>0</v>
          </cell>
          <cell r="AD66">
            <v>0</v>
          </cell>
          <cell r="AE66" t="str">
            <v>N</v>
          </cell>
          <cell r="AF66" t="str">
            <v>N</v>
          </cell>
          <cell r="AG66">
            <v>0</v>
          </cell>
          <cell r="AH66" t="str">
            <v>N</v>
          </cell>
          <cell r="AI66" t="str">
            <v>N</v>
          </cell>
        </row>
        <row r="67">
          <cell r="D67">
            <v>300819.05</v>
          </cell>
          <cell r="K67" t="str">
            <v>Y</v>
          </cell>
          <cell r="T67" t="str">
            <v>Cardnet</v>
          </cell>
          <cell r="U67">
            <v>0</v>
          </cell>
          <cell r="V67">
            <v>300819.05</v>
          </cell>
          <cell r="W67" t="str">
            <v>Asset</v>
          </cell>
          <cell r="X67" t="str">
            <v>Y</v>
          </cell>
          <cell r="Y67" t="str">
            <v>N</v>
          </cell>
          <cell r="Z67" t="str">
            <v>N</v>
          </cell>
          <cell r="AA67">
            <v>0</v>
          </cell>
          <cell r="AB67">
            <v>0</v>
          </cell>
          <cell r="AC67">
            <v>0</v>
          </cell>
          <cell r="AD67">
            <v>0</v>
          </cell>
          <cell r="AE67" t="str">
            <v>N</v>
          </cell>
          <cell r="AF67" t="str">
            <v>N</v>
          </cell>
          <cell r="AG67">
            <v>0</v>
          </cell>
          <cell r="AH67" t="str">
            <v>N</v>
          </cell>
          <cell r="AI67" t="str">
            <v>N</v>
          </cell>
        </row>
        <row r="68">
          <cell r="D68">
            <v>597660.91</v>
          </cell>
          <cell r="K68" t="str">
            <v>Y</v>
          </cell>
          <cell r="T68" t="str">
            <v>Cardnet</v>
          </cell>
          <cell r="U68">
            <v>0</v>
          </cell>
          <cell r="V68">
            <v>597660.91</v>
          </cell>
          <cell r="W68" t="str">
            <v>Asset</v>
          </cell>
          <cell r="X68" t="str">
            <v>Y</v>
          </cell>
          <cell r="Y68" t="str">
            <v>N</v>
          </cell>
          <cell r="Z68" t="str">
            <v>N</v>
          </cell>
          <cell r="AA68">
            <v>0</v>
          </cell>
          <cell r="AB68">
            <v>0</v>
          </cell>
          <cell r="AC68">
            <v>0</v>
          </cell>
          <cell r="AD68">
            <v>0</v>
          </cell>
          <cell r="AE68" t="str">
            <v>N</v>
          </cell>
          <cell r="AF68" t="str">
            <v>N</v>
          </cell>
          <cell r="AG68">
            <v>0</v>
          </cell>
          <cell r="AH68" t="str">
            <v>N</v>
          </cell>
          <cell r="AI68" t="str">
            <v>N</v>
          </cell>
        </row>
        <row r="69">
          <cell r="D69">
            <v>460.09</v>
          </cell>
          <cell r="K69" t="str">
            <v>Y</v>
          </cell>
          <cell r="T69" t="str">
            <v>Cardnet</v>
          </cell>
          <cell r="U69">
            <v>0</v>
          </cell>
          <cell r="V69">
            <v>460.09</v>
          </cell>
          <cell r="W69" t="str">
            <v>Asset</v>
          </cell>
          <cell r="X69" t="str">
            <v>Y</v>
          </cell>
          <cell r="Y69" t="str">
            <v>N</v>
          </cell>
          <cell r="Z69" t="str">
            <v>N</v>
          </cell>
          <cell r="AA69">
            <v>0</v>
          </cell>
          <cell r="AB69">
            <v>0</v>
          </cell>
          <cell r="AC69">
            <v>0</v>
          </cell>
          <cell r="AD69">
            <v>0</v>
          </cell>
          <cell r="AE69" t="str">
            <v>N</v>
          </cell>
          <cell r="AF69" t="str">
            <v>N</v>
          </cell>
          <cell r="AG69">
            <v>0</v>
          </cell>
          <cell r="AH69" t="str">
            <v>N</v>
          </cell>
          <cell r="AI69" t="str">
            <v>N</v>
          </cell>
        </row>
        <row r="70">
          <cell r="D70">
            <v>14256.86</v>
          </cell>
          <cell r="K70" t="str">
            <v>Y</v>
          </cell>
          <cell r="T70" t="str">
            <v>Cardnet</v>
          </cell>
          <cell r="U70">
            <v>0</v>
          </cell>
          <cell r="V70">
            <v>14256.86</v>
          </cell>
          <cell r="W70" t="str">
            <v>Asset</v>
          </cell>
          <cell r="X70" t="str">
            <v>Y</v>
          </cell>
          <cell r="Y70" t="str">
            <v>N</v>
          </cell>
          <cell r="Z70" t="str">
            <v>N</v>
          </cell>
          <cell r="AA70">
            <v>0</v>
          </cell>
          <cell r="AB70">
            <v>0</v>
          </cell>
          <cell r="AC70">
            <v>0</v>
          </cell>
          <cell r="AD70">
            <v>0</v>
          </cell>
          <cell r="AE70" t="str">
            <v>N</v>
          </cell>
          <cell r="AF70" t="str">
            <v>N</v>
          </cell>
          <cell r="AG70">
            <v>0</v>
          </cell>
          <cell r="AH70" t="str">
            <v>N</v>
          </cell>
          <cell r="AI70" t="str">
            <v>N</v>
          </cell>
        </row>
        <row r="71">
          <cell r="D71">
            <v>-3446.45</v>
          </cell>
          <cell r="K71" t="str">
            <v>Y</v>
          </cell>
          <cell r="T71" t="str">
            <v>Cardnet</v>
          </cell>
          <cell r="U71">
            <v>0</v>
          </cell>
          <cell r="V71">
            <v>3446.45</v>
          </cell>
          <cell r="W71" t="str">
            <v>Asset</v>
          </cell>
          <cell r="X71" t="str">
            <v>Y</v>
          </cell>
          <cell r="Y71" t="str">
            <v>N</v>
          </cell>
          <cell r="Z71" t="str">
            <v>N</v>
          </cell>
          <cell r="AA71">
            <v>0</v>
          </cell>
          <cell r="AB71">
            <v>0</v>
          </cell>
          <cell r="AC71">
            <v>0</v>
          </cell>
          <cell r="AD71">
            <v>0</v>
          </cell>
          <cell r="AE71" t="str">
            <v>N</v>
          </cell>
          <cell r="AF71" t="str">
            <v>N</v>
          </cell>
          <cell r="AG71">
            <v>0</v>
          </cell>
          <cell r="AH71" t="str">
            <v>N</v>
          </cell>
          <cell r="AI71" t="str">
            <v>N</v>
          </cell>
        </row>
        <row r="72">
          <cell r="D72">
            <v>57414.45</v>
          </cell>
          <cell r="K72" t="str">
            <v>Y</v>
          </cell>
          <cell r="T72" t="str">
            <v>Cardnet</v>
          </cell>
          <cell r="U72">
            <v>0</v>
          </cell>
          <cell r="V72">
            <v>57414.45</v>
          </cell>
          <cell r="W72" t="str">
            <v>Asset</v>
          </cell>
          <cell r="X72" t="str">
            <v>Y</v>
          </cell>
          <cell r="Y72" t="str">
            <v>N</v>
          </cell>
          <cell r="Z72" t="str">
            <v>N</v>
          </cell>
          <cell r="AA72">
            <v>0</v>
          </cell>
          <cell r="AB72">
            <v>0</v>
          </cell>
          <cell r="AC72">
            <v>0</v>
          </cell>
          <cell r="AD72">
            <v>0</v>
          </cell>
          <cell r="AE72" t="str">
            <v>N</v>
          </cell>
          <cell r="AF72" t="str">
            <v>N</v>
          </cell>
          <cell r="AG72">
            <v>0</v>
          </cell>
          <cell r="AH72" t="str">
            <v>N</v>
          </cell>
          <cell r="AI72" t="str">
            <v>N</v>
          </cell>
        </row>
        <row r="73">
          <cell r="D73">
            <v>9570.26</v>
          </cell>
          <cell r="K73" t="str">
            <v>Y</v>
          </cell>
          <cell r="T73" t="str">
            <v>Cardnet</v>
          </cell>
          <cell r="U73">
            <v>0</v>
          </cell>
          <cell r="V73">
            <v>9570.26</v>
          </cell>
          <cell r="W73" t="str">
            <v>Asset</v>
          </cell>
          <cell r="X73" t="str">
            <v>Y</v>
          </cell>
          <cell r="Y73" t="str">
            <v>N</v>
          </cell>
          <cell r="Z73" t="str">
            <v>N</v>
          </cell>
          <cell r="AA73">
            <v>0</v>
          </cell>
          <cell r="AB73">
            <v>0</v>
          </cell>
          <cell r="AC73">
            <v>0</v>
          </cell>
          <cell r="AD73">
            <v>0</v>
          </cell>
          <cell r="AE73" t="str">
            <v>N</v>
          </cell>
          <cell r="AF73" t="str">
            <v>N</v>
          </cell>
          <cell r="AG73">
            <v>0</v>
          </cell>
          <cell r="AH73" t="str">
            <v>N</v>
          </cell>
          <cell r="AI73" t="str">
            <v>N</v>
          </cell>
        </row>
        <row r="74">
          <cell r="D74">
            <v>3763.47</v>
          </cell>
          <cell r="K74" t="str">
            <v>Y</v>
          </cell>
          <cell r="T74" t="str">
            <v>Cardnet</v>
          </cell>
          <cell r="U74">
            <v>0</v>
          </cell>
          <cell r="V74">
            <v>3763.47</v>
          </cell>
          <cell r="W74" t="str">
            <v>Asset</v>
          </cell>
          <cell r="X74" t="str">
            <v>Y</v>
          </cell>
          <cell r="Y74" t="str">
            <v>N</v>
          </cell>
          <cell r="Z74" t="str">
            <v>N</v>
          </cell>
          <cell r="AA74">
            <v>0</v>
          </cell>
          <cell r="AB74">
            <v>0</v>
          </cell>
          <cell r="AC74">
            <v>0</v>
          </cell>
          <cell r="AD74">
            <v>0</v>
          </cell>
          <cell r="AE74" t="str">
            <v>N</v>
          </cell>
          <cell r="AF74" t="str">
            <v>N</v>
          </cell>
          <cell r="AG74">
            <v>0</v>
          </cell>
          <cell r="AH74" t="str">
            <v>N</v>
          </cell>
          <cell r="AI74" t="str">
            <v>N</v>
          </cell>
        </row>
        <row r="75">
          <cell r="D75">
            <v>128157.84</v>
          </cell>
          <cell r="K75" t="str">
            <v>Y</v>
          </cell>
          <cell r="T75" t="str">
            <v>Cardnet</v>
          </cell>
          <cell r="U75">
            <v>0</v>
          </cell>
          <cell r="V75">
            <v>128157.84</v>
          </cell>
          <cell r="W75" t="str">
            <v>Asset</v>
          </cell>
          <cell r="X75" t="str">
            <v>Y</v>
          </cell>
          <cell r="Y75" t="str">
            <v>N</v>
          </cell>
          <cell r="Z75" t="str">
            <v>N</v>
          </cell>
          <cell r="AA75">
            <v>0</v>
          </cell>
          <cell r="AB75">
            <v>0</v>
          </cell>
          <cell r="AC75">
            <v>0</v>
          </cell>
          <cell r="AD75">
            <v>0</v>
          </cell>
          <cell r="AE75" t="str">
            <v>N</v>
          </cell>
          <cell r="AF75" t="str">
            <v>N</v>
          </cell>
          <cell r="AG75">
            <v>0</v>
          </cell>
          <cell r="AH75" t="str">
            <v>N</v>
          </cell>
          <cell r="AI75" t="str">
            <v>N</v>
          </cell>
        </row>
        <row r="76">
          <cell r="D76">
            <v>14524.5</v>
          </cell>
          <cell r="K76" t="str">
            <v>Y</v>
          </cell>
          <cell r="T76" t="str">
            <v>Cardnet</v>
          </cell>
          <cell r="U76">
            <v>0</v>
          </cell>
          <cell r="V76">
            <v>14524.5</v>
          </cell>
          <cell r="W76" t="str">
            <v>Asset</v>
          </cell>
          <cell r="X76" t="str">
            <v>Y</v>
          </cell>
          <cell r="Y76" t="str">
            <v>N</v>
          </cell>
          <cell r="Z76" t="str">
            <v>N</v>
          </cell>
          <cell r="AA76">
            <v>0</v>
          </cell>
          <cell r="AB76">
            <v>0</v>
          </cell>
          <cell r="AC76">
            <v>0</v>
          </cell>
          <cell r="AD76">
            <v>0</v>
          </cell>
          <cell r="AE76" t="str">
            <v>N</v>
          </cell>
          <cell r="AF76" t="str">
            <v>N</v>
          </cell>
          <cell r="AG76">
            <v>0</v>
          </cell>
          <cell r="AH76" t="str">
            <v>N</v>
          </cell>
          <cell r="AI76" t="str">
            <v>N</v>
          </cell>
        </row>
        <row r="77">
          <cell r="D77">
            <v>10255.290000000001</v>
          </cell>
          <cell r="K77" t="str">
            <v>Y</v>
          </cell>
          <cell r="T77" t="str">
            <v>Cardnet</v>
          </cell>
          <cell r="U77">
            <v>0</v>
          </cell>
          <cell r="V77">
            <v>10255.290000000001</v>
          </cell>
          <cell r="W77" t="str">
            <v>Asset</v>
          </cell>
          <cell r="X77" t="str">
            <v>Y</v>
          </cell>
          <cell r="Y77" t="str">
            <v>N</v>
          </cell>
          <cell r="Z77" t="str">
            <v>N</v>
          </cell>
          <cell r="AA77">
            <v>0</v>
          </cell>
          <cell r="AB77">
            <v>0</v>
          </cell>
          <cell r="AC77">
            <v>0</v>
          </cell>
          <cell r="AD77">
            <v>0</v>
          </cell>
          <cell r="AE77" t="str">
            <v>N</v>
          </cell>
          <cell r="AF77" t="str">
            <v>N</v>
          </cell>
          <cell r="AG77">
            <v>0</v>
          </cell>
          <cell r="AH77" t="str">
            <v>N</v>
          </cell>
          <cell r="AI77" t="str">
            <v>N</v>
          </cell>
        </row>
        <row r="78">
          <cell r="D78">
            <v>0</v>
          </cell>
          <cell r="K78" t="str">
            <v>Y</v>
          </cell>
          <cell r="T78" t="str">
            <v>Cardnet</v>
          </cell>
          <cell r="U78">
            <v>0</v>
          </cell>
          <cell r="V78">
            <v>0</v>
          </cell>
          <cell r="W78" t="str">
            <v>Asset</v>
          </cell>
          <cell r="X78" t="str">
            <v>Y</v>
          </cell>
          <cell r="Y78" t="str">
            <v>N</v>
          </cell>
          <cell r="Z78" t="str">
            <v>N</v>
          </cell>
          <cell r="AA78">
            <v>0</v>
          </cell>
          <cell r="AB78">
            <v>0</v>
          </cell>
          <cell r="AC78">
            <v>0</v>
          </cell>
          <cell r="AD78">
            <v>0</v>
          </cell>
          <cell r="AE78" t="str">
            <v>N</v>
          </cell>
          <cell r="AF78" t="str">
            <v>N</v>
          </cell>
          <cell r="AG78">
            <v>0</v>
          </cell>
          <cell r="AH78" t="str">
            <v>N</v>
          </cell>
          <cell r="AI78" t="str">
            <v>N</v>
          </cell>
        </row>
        <row r="79">
          <cell r="D79">
            <v>0</v>
          </cell>
          <cell r="K79" t="str">
            <v>Y</v>
          </cell>
          <cell r="T79" t="str">
            <v>Cardnet</v>
          </cell>
          <cell r="U79">
            <v>0</v>
          </cell>
          <cell r="V79">
            <v>0</v>
          </cell>
          <cell r="W79" t="str">
            <v>Asset</v>
          </cell>
          <cell r="X79" t="str">
            <v>Y</v>
          </cell>
          <cell r="Y79" t="str">
            <v>N</v>
          </cell>
          <cell r="Z79" t="str">
            <v>N</v>
          </cell>
          <cell r="AA79">
            <v>0</v>
          </cell>
          <cell r="AB79">
            <v>0</v>
          </cell>
          <cell r="AC79">
            <v>0</v>
          </cell>
          <cell r="AD79">
            <v>0</v>
          </cell>
          <cell r="AE79" t="str">
            <v>N</v>
          </cell>
          <cell r="AF79" t="str">
            <v>N</v>
          </cell>
          <cell r="AG79">
            <v>0</v>
          </cell>
          <cell r="AH79" t="str">
            <v>N</v>
          </cell>
          <cell r="AI79" t="str">
            <v>N</v>
          </cell>
        </row>
        <row r="80">
          <cell r="D80">
            <v>0</v>
          </cell>
          <cell r="K80" t="str">
            <v>Y</v>
          </cell>
          <cell r="T80" t="str">
            <v>Cardnet</v>
          </cell>
          <cell r="U80">
            <v>0</v>
          </cell>
          <cell r="V80">
            <v>0</v>
          </cell>
          <cell r="W80" t="str">
            <v>Asset</v>
          </cell>
          <cell r="X80" t="str">
            <v>Y</v>
          </cell>
          <cell r="Y80" t="str">
            <v>N</v>
          </cell>
          <cell r="Z80" t="str">
            <v>N</v>
          </cell>
          <cell r="AA80">
            <v>0</v>
          </cell>
          <cell r="AB80">
            <v>0</v>
          </cell>
          <cell r="AC80">
            <v>0</v>
          </cell>
          <cell r="AD80">
            <v>0</v>
          </cell>
          <cell r="AE80" t="str">
            <v>N</v>
          </cell>
          <cell r="AF80" t="str">
            <v>N</v>
          </cell>
          <cell r="AG80">
            <v>0</v>
          </cell>
          <cell r="AH80" t="str">
            <v>N</v>
          </cell>
          <cell r="AI80" t="str">
            <v>N</v>
          </cell>
        </row>
        <row r="81">
          <cell r="D81">
            <v>0</v>
          </cell>
          <cell r="K81" t="str">
            <v>Y</v>
          </cell>
          <cell r="T81" t="str">
            <v>Cardnet</v>
          </cell>
          <cell r="U81">
            <v>0</v>
          </cell>
          <cell r="V81">
            <v>0</v>
          </cell>
          <cell r="W81" t="str">
            <v>Asset</v>
          </cell>
          <cell r="X81" t="str">
            <v>Y</v>
          </cell>
          <cell r="Y81" t="str">
            <v>N</v>
          </cell>
          <cell r="Z81" t="str">
            <v>N</v>
          </cell>
          <cell r="AA81">
            <v>0</v>
          </cell>
          <cell r="AB81">
            <v>0</v>
          </cell>
          <cell r="AC81">
            <v>0</v>
          </cell>
          <cell r="AD81">
            <v>0</v>
          </cell>
          <cell r="AE81" t="str">
            <v>N</v>
          </cell>
          <cell r="AF81" t="str">
            <v>N</v>
          </cell>
          <cell r="AG81">
            <v>0</v>
          </cell>
          <cell r="AH81" t="str">
            <v>N</v>
          </cell>
          <cell r="AI81" t="str">
            <v>N</v>
          </cell>
        </row>
        <row r="82">
          <cell r="D82">
            <v>0</v>
          </cell>
          <cell r="K82" t="str">
            <v>Y</v>
          </cell>
          <cell r="T82" t="str">
            <v>Cardnet</v>
          </cell>
          <cell r="U82">
            <v>0</v>
          </cell>
          <cell r="V82">
            <v>0</v>
          </cell>
          <cell r="W82" t="str">
            <v>Asset</v>
          </cell>
          <cell r="X82" t="str">
            <v>Y</v>
          </cell>
          <cell r="Y82" t="str">
            <v>N</v>
          </cell>
          <cell r="Z82" t="str">
            <v>N</v>
          </cell>
          <cell r="AA82">
            <v>0</v>
          </cell>
          <cell r="AB82">
            <v>0</v>
          </cell>
          <cell r="AC82">
            <v>0</v>
          </cell>
          <cell r="AD82">
            <v>0</v>
          </cell>
          <cell r="AE82" t="str">
            <v>N</v>
          </cell>
          <cell r="AF82" t="str">
            <v>N</v>
          </cell>
          <cell r="AG82">
            <v>0</v>
          </cell>
          <cell r="AH82" t="str">
            <v>N</v>
          </cell>
          <cell r="AI82" t="str">
            <v>N</v>
          </cell>
        </row>
        <row r="83">
          <cell r="D83">
            <v>11500000</v>
          </cell>
          <cell r="K83" t="str">
            <v>Y</v>
          </cell>
          <cell r="T83" t="str">
            <v>Cardnet</v>
          </cell>
          <cell r="U83">
            <v>0</v>
          </cell>
          <cell r="V83">
            <v>11500000</v>
          </cell>
          <cell r="W83" t="str">
            <v>Asset</v>
          </cell>
          <cell r="X83" t="str">
            <v>Y</v>
          </cell>
          <cell r="Y83" t="str">
            <v>N</v>
          </cell>
          <cell r="Z83" t="str">
            <v>N</v>
          </cell>
          <cell r="AA83">
            <v>0</v>
          </cell>
          <cell r="AB83">
            <v>0</v>
          </cell>
          <cell r="AC83">
            <v>0</v>
          </cell>
          <cell r="AD83">
            <v>0</v>
          </cell>
          <cell r="AE83" t="str">
            <v>N</v>
          </cell>
          <cell r="AF83" t="str">
            <v>N</v>
          </cell>
          <cell r="AG83">
            <v>0</v>
          </cell>
          <cell r="AH83" t="str">
            <v>N</v>
          </cell>
          <cell r="AI83" t="str">
            <v>N</v>
          </cell>
        </row>
        <row r="84">
          <cell r="D84">
            <v>2477757.09</v>
          </cell>
          <cell r="K84" t="str">
            <v>Y</v>
          </cell>
          <cell r="T84" t="str">
            <v>Cardnet</v>
          </cell>
          <cell r="U84">
            <v>0</v>
          </cell>
          <cell r="V84">
            <v>2477757.09</v>
          </cell>
          <cell r="W84" t="str">
            <v>Asset</v>
          </cell>
          <cell r="X84" t="str">
            <v>Y</v>
          </cell>
          <cell r="Y84" t="str">
            <v>N</v>
          </cell>
          <cell r="Z84" t="str">
            <v>N</v>
          </cell>
          <cell r="AA84">
            <v>0</v>
          </cell>
          <cell r="AB84">
            <v>0</v>
          </cell>
          <cell r="AC84">
            <v>0</v>
          </cell>
          <cell r="AD84">
            <v>0</v>
          </cell>
          <cell r="AE84" t="str">
            <v>N</v>
          </cell>
          <cell r="AF84" t="str">
            <v>N</v>
          </cell>
          <cell r="AG84">
            <v>0</v>
          </cell>
          <cell r="AH84" t="str">
            <v>N</v>
          </cell>
          <cell r="AI84" t="str">
            <v>N</v>
          </cell>
        </row>
        <row r="85">
          <cell r="D85">
            <v>80100.61</v>
          </cell>
          <cell r="K85" t="str">
            <v>Y</v>
          </cell>
          <cell r="T85" t="str">
            <v>Cardnet</v>
          </cell>
          <cell r="U85">
            <v>0</v>
          </cell>
          <cell r="V85">
            <v>80100.61</v>
          </cell>
          <cell r="W85" t="str">
            <v>Asset</v>
          </cell>
          <cell r="X85" t="str">
            <v>Y</v>
          </cell>
          <cell r="Y85" t="str">
            <v>N</v>
          </cell>
          <cell r="Z85" t="str">
            <v>N</v>
          </cell>
          <cell r="AA85">
            <v>0</v>
          </cell>
          <cell r="AB85">
            <v>0</v>
          </cell>
          <cell r="AC85">
            <v>0</v>
          </cell>
          <cell r="AD85">
            <v>0</v>
          </cell>
          <cell r="AE85" t="str">
            <v>N</v>
          </cell>
          <cell r="AF85" t="str">
            <v>N</v>
          </cell>
          <cell r="AG85">
            <v>0</v>
          </cell>
          <cell r="AH85" t="str">
            <v>N</v>
          </cell>
          <cell r="AI85" t="str">
            <v>N</v>
          </cell>
        </row>
        <row r="86">
          <cell r="D86">
            <v>-6214.05</v>
          </cell>
          <cell r="K86" t="str">
            <v>Y</v>
          </cell>
          <cell r="T86" t="str">
            <v>Cardnet</v>
          </cell>
          <cell r="U86">
            <v>0</v>
          </cell>
          <cell r="V86">
            <v>6214.05</v>
          </cell>
          <cell r="W86" t="str">
            <v>Asset</v>
          </cell>
          <cell r="X86" t="str">
            <v>Y</v>
          </cell>
          <cell r="Y86" t="str">
            <v>N</v>
          </cell>
          <cell r="Z86" t="str">
            <v>N</v>
          </cell>
          <cell r="AA86">
            <v>0</v>
          </cell>
          <cell r="AB86">
            <v>0</v>
          </cell>
          <cell r="AC86">
            <v>0</v>
          </cell>
          <cell r="AD86">
            <v>0</v>
          </cell>
          <cell r="AE86" t="str">
            <v>N</v>
          </cell>
          <cell r="AF86" t="str">
            <v>N</v>
          </cell>
          <cell r="AG86">
            <v>0</v>
          </cell>
          <cell r="AH86" t="str">
            <v>N</v>
          </cell>
          <cell r="AI86" t="str">
            <v>N</v>
          </cell>
        </row>
        <row r="87">
          <cell r="D87">
            <v>-438818.59</v>
          </cell>
          <cell r="K87" t="str">
            <v>Y</v>
          </cell>
          <cell r="T87" t="str">
            <v>Cardnet</v>
          </cell>
          <cell r="U87">
            <v>0</v>
          </cell>
          <cell r="V87">
            <v>438818.59</v>
          </cell>
          <cell r="W87" t="str">
            <v>Asset</v>
          </cell>
          <cell r="X87" t="str">
            <v>Y</v>
          </cell>
          <cell r="Y87" t="str">
            <v>N</v>
          </cell>
          <cell r="Z87" t="str">
            <v>N</v>
          </cell>
          <cell r="AA87">
            <v>0</v>
          </cell>
          <cell r="AB87">
            <v>0</v>
          </cell>
          <cell r="AC87">
            <v>0</v>
          </cell>
          <cell r="AD87">
            <v>0</v>
          </cell>
          <cell r="AE87" t="str">
            <v>N</v>
          </cell>
          <cell r="AF87" t="str">
            <v>N</v>
          </cell>
          <cell r="AG87">
            <v>0</v>
          </cell>
          <cell r="AH87" t="str">
            <v>N</v>
          </cell>
          <cell r="AI87" t="str">
            <v>N</v>
          </cell>
        </row>
        <row r="88">
          <cell r="D88">
            <v>-531259.86</v>
          </cell>
          <cell r="K88" t="str">
            <v>Y</v>
          </cell>
          <cell r="T88" t="str">
            <v>Cardnet</v>
          </cell>
          <cell r="U88">
            <v>0</v>
          </cell>
          <cell r="V88">
            <v>531259.86</v>
          </cell>
          <cell r="W88" t="str">
            <v>Asset</v>
          </cell>
          <cell r="X88" t="str">
            <v>Y</v>
          </cell>
          <cell r="Y88" t="str">
            <v>N</v>
          </cell>
          <cell r="Z88" t="str">
            <v>N</v>
          </cell>
          <cell r="AA88">
            <v>0</v>
          </cell>
          <cell r="AB88">
            <v>0</v>
          </cell>
          <cell r="AC88">
            <v>0</v>
          </cell>
          <cell r="AD88">
            <v>0</v>
          </cell>
          <cell r="AE88" t="str">
            <v>N</v>
          </cell>
          <cell r="AF88" t="str">
            <v>N</v>
          </cell>
          <cell r="AG88">
            <v>0</v>
          </cell>
          <cell r="AH88" t="str">
            <v>N</v>
          </cell>
          <cell r="AI88" t="str">
            <v>N</v>
          </cell>
        </row>
        <row r="89">
          <cell r="D89">
            <v>-5170.01</v>
          </cell>
          <cell r="K89" t="str">
            <v>Y</v>
          </cell>
          <cell r="T89" t="str">
            <v>Cardnet</v>
          </cell>
          <cell r="U89">
            <v>0</v>
          </cell>
          <cell r="V89">
            <v>5170.01</v>
          </cell>
          <cell r="W89" t="str">
            <v>Asset</v>
          </cell>
          <cell r="X89" t="str">
            <v>Y</v>
          </cell>
          <cell r="Y89" t="str">
            <v>N</v>
          </cell>
          <cell r="Z89" t="str">
            <v>N</v>
          </cell>
          <cell r="AA89">
            <v>0</v>
          </cell>
          <cell r="AB89">
            <v>0</v>
          </cell>
          <cell r="AC89">
            <v>0</v>
          </cell>
          <cell r="AD89">
            <v>0</v>
          </cell>
          <cell r="AE89" t="str">
            <v>N</v>
          </cell>
          <cell r="AF89" t="str">
            <v>N</v>
          </cell>
          <cell r="AG89">
            <v>0</v>
          </cell>
          <cell r="AH89" t="str">
            <v>N</v>
          </cell>
          <cell r="AI89" t="str">
            <v>N</v>
          </cell>
        </row>
        <row r="90">
          <cell r="D90">
            <v>-572724.37</v>
          </cell>
          <cell r="K90" t="str">
            <v>Y</v>
          </cell>
          <cell r="T90" t="str">
            <v>Cardnet</v>
          </cell>
          <cell r="U90">
            <v>0</v>
          </cell>
          <cell r="V90">
            <v>572724.37</v>
          </cell>
          <cell r="W90" t="str">
            <v>Asset</v>
          </cell>
          <cell r="X90" t="str">
            <v>Y</v>
          </cell>
          <cell r="Y90" t="str">
            <v>N</v>
          </cell>
          <cell r="Z90" t="str">
            <v>N</v>
          </cell>
          <cell r="AA90">
            <v>0</v>
          </cell>
          <cell r="AB90">
            <v>0</v>
          </cell>
          <cell r="AC90">
            <v>0</v>
          </cell>
          <cell r="AD90">
            <v>0</v>
          </cell>
          <cell r="AE90" t="str">
            <v>N</v>
          </cell>
          <cell r="AF90" t="str">
            <v>N</v>
          </cell>
          <cell r="AG90">
            <v>0</v>
          </cell>
          <cell r="AH90" t="str">
            <v>N</v>
          </cell>
          <cell r="AI90" t="str">
            <v>N</v>
          </cell>
        </row>
        <row r="91">
          <cell r="D91">
            <v>-4838.46</v>
          </cell>
          <cell r="K91" t="str">
            <v>Y</v>
          </cell>
          <cell r="T91" t="str">
            <v>Cardnet</v>
          </cell>
          <cell r="U91">
            <v>0</v>
          </cell>
          <cell r="V91">
            <v>4838.46</v>
          </cell>
          <cell r="W91" t="str">
            <v>Asset</v>
          </cell>
          <cell r="X91" t="str">
            <v>Y</v>
          </cell>
          <cell r="Y91" t="str">
            <v>N</v>
          </cell>
          <cell r="Z91" t="str">
            <v>N</v>
          </cell>
          <cell r="AA91">
            <v>0</v>
          </cell>
          <cell r="AB91">
            <v>0</v>
          </cell>
          <cell r="AC91">
            <v>0</v>
          </cell>
          <cell r="AD91">
            <v>0</v>
          </cell>
          <cell r="AE91" t="str">
            <v>N</v>
          </cell>
          <cell r="AF91" t="str">
            <v>N</v>
          </cell>
          <cell r="AG91">
            <v>0</v>
          </cell>
          <cell r="AH91" t="str">
            <v>N</v>
          </cell>
          <cell r="AI91" t="str">
            <v>N</v>
          </cell>
        </row>
        <row r="92">
          <cell r="D92">
            <v>83677.5</v>
          </cell>
          <cell r="K92" t="str">
            <v>Y</v>
          </cell>
          <cell r="T92" t="str">
            <v>Cardnet</v>
          </cell>
          <cell r="U92">
            <v>0</v>
          </cell>
          <cell r="V92">
            <v>83677.5</v>
          </cell>
          <cell r="W92" t="str">
            <v>Asset</v>
          </cell>
          <cell r="X92" t="str">
            <v>Y</v>
          </cell>
          <cell r="Y92" t="str">
            <v>N</v>
          </cell>
          <cell r="Z92" t="str">
            <v>N</v>
          </cell>
          <cell r="AA92">
            <v>0</v>
          </cell>
          <cell r="AB92">
            <v>0</v>
          </cell>
          <cell r="AC92">
            <v>0</v>
          </cell>
          <cell r="AD92">
            <v>0</v>
          </cell>
          <cell r="AE92" t="str">
            <v>N</v>
          </cell>
          <cell r="AF92" t="str">
            <v>N</v>
          </cell>
          <cell r="AG92">
            <v>0</v>
          </cell>
          <cell r="AH92" t="str">
            <v>N</v>
          </cell>
          <cell r="AI92" t="str">
            <v>N</v>
          </cell>
        </row>
        <row r="93">
          <cell r="D93">
            <v>2430826.4</v>
          </cell>
          <cell r="K93" t="str">
            <v>Y</v>
          </cell>
          <cell r="T93" t="str">
            <v>Cardnet</v>
          </cell>
          <cell r="U93">
            <v>0</v>
          </cell>
          <cell r="V93">
            <v>2430826.4</v>
          </cell>
          <cell r="W93" t="str">
            <v>Asset</v>
          </cell>
          <cell r="X93" t="str">
            <v>Y</v>
          </cell>
          <cell r="Y93" t="str">
            <v>N</v>
          </cell>
          <cell r="Z93" t="str">
            <v>N</v>
          </cell>
          <cell r="AA93">
            <v>0</v>
          </cell>
          <cell r="AB93">
            <v>0</v>
          </cell>
          <cell r="AC93">
            <v>0</v>
          </cell>
          <cell r="AD93">
            <v>0</v>
          </cell>
          <cell r="AE93" t="str">
            <v>N</v>
          </cell>
          <cell r="AF93" t="str">
            <v>N</v>
          </cell>
          <cell r="AG93">
            <v>0</v>
          </cell>
          <cell r="AH93" t="str">
            <v>N</v>
          </cell>
          <cell r="AI93" t="str">
            <v>N</v>
          </cell>
        </row>
        <row r="94">
          <cell r="D94">
            <v>-62121.26</v>
          </cell>
          <cell r="K94" t="str">
            <v>Y</v>
          </cell>
          <cell r="T94" t="str">
            <v>Cardnet</v>
          </cell>
          <cell r="U94">
            <v>0</v>
          </cell>
          <cell r="V94">
            <v>62121.26</v>
          </cell>
          <cell r="W94" t="str">
            <v>Asset</v>
          </cell>
          <cell r="X94" t="str">
            <v>Y</v>
          </cell>
          <cell r="Y94" t="str">
            <v>N</v>
          </cell>
          <cell r="Z94" t="str">
            <v>N</v>
          </cell>
          <cell r="AA94">
            <v>0</v>
          </cell>
          <cell r="AB94">
            <v>0</v>
          </cell>
          <cell r="AC94">
            <v>0</v>
          </cell>
          <cell r="AD94">
            <v>0</v>
          </cell>
          <cell r="AE94" t="str">
            <v>N</v>
          </cell>
          <cell r="AF94" t="str">
            <v>N</v>
          </cell>
          <cell r="AG94">
            <v>0</v>
          </cell>
          <cell r="AH94" t="str">
            <v>N</v>
          </cell>
          <cell r="AI94" t="str">
            <v>N</v>
          </cell>
        </row>
        <row r="95">
          <cell r="D95">
            <v>7638.22</v>
          </cell>
          <cell r="K95" t="str">
            <v>Y</v>
          </cell>
          <cell r="T95" t="str">
            <v>Cardnet</v>
          </cell>
          <cell r="U95">
            <v>0</v>
          </cell>
          <cell r="V95">
            <v>7638.22</v>
          </cell>
          <cell r="W95" t="str">
            <v>Asset</v>
          </cell>
          <cell r="X95" t="str">
            <v>Y</v>
          </cell>
          <cell r="Y95" t="str">
            <v>N</v>
          </cell>
          <cell r="Z95" t="str">
            <v>N</v>
          </cell>
          <cell r="AA95">
            <v>0</v>
          </cell>
          <cell r="AB95">
            <v>0</v>
          </cell>
          <cell r="AC95">
            <v>0</v>
          </cell>
          <cell r="AD95">
            <v>0</v>
          </cell>
          <cell r="AE95" t="str">
            <v>N</v>
          </cell>
          <cell r="AF95" t="str">
            <v>N</v>
          </cell>
          <cell r="AG95">
            <v>0</v>
          </cell>
          <cell r="AH95" t="str">
            <v>N</v>
          </cell>
          <cell r="AI95" t="str">
            <v>N</v>
          </cell>
        </row>
        <row r="96">
          <cell r="D96">
            <v>69664.3</v>
          </cell>
          <cell r="K96" t="str">
            <v>Y</v>
          </cell>
          <cell r="T96" t="str">
            <v>Cardnet</v>
          </cell>
          <cell r="U96">
            <v>0</v>
          </cell>
          <cell r="V96">
            <v>69664.3</v>
          </cell>
          <cell r="W96" t="str">
            <v>Asset</v>
          </cell>
          <cell r="X96" t="str">
            <v>Y</v>
          </cell>
          <cell r="Y96" t="str">
            <v>N</v>
          </cell>
          <cell r="Z96" t="str">
            <v>N</v>
          </cell>
          <cell r="AA96">
            <v>0</v>
          </cell>
          <cell r="AB96">
            <v>0</v>
          </cell>
          <cell r="AC96">
            <v>0</v>
          </cell>
          <cell r="AD96">
            <v>0</v>
          </cell>
          <cell r="AE96" t="str">
            <v>N</v>
          </cell>
          <cell r="AF96" t="str">
            <v>N</v>
          </cell>
          <cell r="AG96">
            <v>0</v>
          </cell>
          <cell r="AH96" t="str">
            <v>N</v>
          </cell>
          <cell r="AI96" t="str">
            <v>N</v>
          </cell>
        </row>
        <row r="97">
          <cell r="D97">
            <v>13571801.98</v>
          </cell>
          <cell r="K97" t="str">
            <v>Y</v>
          </cell>
          <cell r="T97" t="str">
            <v>Cardnet</v>
          </cell>
          <cell r="U97">
            <v>0</v>
          </cell>
          <cell r="V97">
            <v>13571801.98</v>
          </cell>
          <cell r="W97" t="str">
            <v>Asset</v>
          </cell>
          <cell r="X97" t="str">
            <v>Y</v>
          </cell>
          <cell r="Y97" t="str">
            <v>N</v>
          </cell>
          <cell r="Z97" t="str">
            <v>N</v>
          </cell>
          <cell r="AA97">
            <v>0</v>
          </cell>
          <cell r="AB97">
            <v>0</v>
          </cell>
          <cell r="AC97">
            <v>0</v>
          </cell>
          <cell r="AD97">
            <v>0</v>
          </cell>
          <cell r="AE97" t="str">
            <v>N</v>
          </cell>
          <cell r="AF97" t="str">
            <v>N</v>
          </cell>
          <cell r="AG97">
            <v>0</v>
          </cell>
          <cell r="AH97" t="str">
            <v>N</v>
          </cell>
          <cell r="AI97" t="str">
            <v>N</v>
          </cell>
        </row>
        <row r="98">
          <cell r="D98">
            <v>722599.91</v>
          </cell>
          <cell r="K98" t="str">
            <v>Y</v>
          </cell>
          <cell r="T98" t="str">
            <v>Cardnet</v>
          </cell>
          <cell r="U98">
            <v>0</v>
          </cell>
          <cell r="V98">
            <v>722599.91</v>
          </cell>
          <cell r="W98" t="str">
            <v>Asset</v>
          </cell>
          <cell r="X98" t="str">
            <v>Y</v>
          </cell>
          <cell r="Y98" t="str">
            <v>N</v>
          </cell>
          <cell r="Z98" t="str">
            <v>N</v>
          </cell>
          <cell r="AA98">
            <v>0</v>
          </cell>
          <cell r="AB98">
            <v>0</v>
          </cell>
          <cell r="AC98">
            <v>0</v>
          </cell>
          <cell r="AD98">
            <v>0</v>
          </cell>
          <cell r="AE98" t="str">
            <v>N</v>
          </cell>
          <cell r="AF98" t="str">
            <v>N</v>
          </cell>
          <cell r="AG98">
            <v>0</v>
          </cell>
          <cell r="AH98" t="str">
            <v>N</v>
          </cell>
          <cell r="AI98" t="str">
            <v>N</v>
          </cell>
        </row>
        <row r="99">
          <cell r="D99">
            <v>0</v>
          </cell>
          <cell r="K99" t="str">
            <v>Y</v>
          </cell>
          <cell r="T99" t="str">
            <v>Cardnet</v>
          </cell>
          <cell r="U99">
            <v>0</v>
          </cell>
          <cell r="V99">
            <v>0</v>
          </cell>
          <cell r="W99" t="str">
            <v>Asset</v>
          </cell>
          <cell r="X99" t="str">
            <v>Y</v>
          </cell>
          <cell r="Y99" t="str">
            <v>N</v>
          </cell>
          <cell r="Z99" t="str">
            <v>N</v>
          </cell>
          <cell r="AA99">
            <v>0</v>
          </cell>
          <cell r="AB99">
            <v>0</v>
          </cell>
          <cell r="AC99">
            <v>0</v>
          </cell>
          <cell r="AD99">
            <v>0</v>
          </cell>
          <cell r="AE99" t="str">
            <v>N</v>
          </cell>
          <cell r="AF99" t="str">
            <v>N</v>
          </cell>
          <cell r="AG99">
            <v>0</v>
          </cell>
          <cell r="AH99" t="str">
            <v>N</v>
          </cell>
          <cell r="AI99" t="str">
            <v>N</v>
          </cell>
        </row>
        <row r="100">
          <cell r="D100">
            <v>0</v>
          </cell>
          <cell r="K100" t="str">
            <v>Y</v>
          </cell>
          <cell r="T100" t="str">
            <v>Cardnet</v>
          </cell>
          <cell r="U100">
            <v>0</v>
          </cell>
          <cell r="V100">
            <v>0</v>
          </cell>
          <cell r="W100" t="str">
            <v>Asset</v>
          </cell>
          <cell r="X100" t="str">
            <v>Y</v>
          </cell>
          <cell r="Y100" t="str">
            <v>N</v>
          </cell>
          <cell r="Z100" t="str">
            <v>N</v>
          </cell>
          <cell r="AA100">
            <v>0</v>
          </cell>
          <cell r="AB100">
            <v>0</v>
          </cell>
          <cell r="AC100">
            <v>0</v>
          </cell>
          <cell r="AD100">
            <v>0</v>
          </cell>
          <cell r="AE100" t="str">
            <v>N</v>
          </cell>
          <cell r="AF100" t="str">
            <v>N</v>
          </cell>
          <cell r="AG100">
            <v>0</v>
          </cell>
          <cell r="AH100" t="str">
            <v>N</v>
          </cell>
          <cell r="AI100" t="str">
            <v>N</v>
          </cell>
        </row>
        <row r="101">
          <cell r="D101">
            <v>0</v>
          </cell>
          <cell r="K101" t="str">
            <v>Y</v>
          </cell>
          <cell r="T101" t="str">
            <v>Cardnet</v>
          </cell>
          <cell r="U101">
            <v>0</v>
          </cell>
          <cell r="V101">
            <v>0</v>
          </cell>
          <cell r="W101" t="str">
            <v>Asset</v>
          </cell>
          <cell r="X101" t="str">
            <v>Y</v>
          </cell>
          <cell r="Y101" t="str">
            <v>N</v>
          </cell>
          <cell r="Z101" t="str">
            <v>N</v>
          </cell>
          <cell r="AA101">
            <v>0</v>
          </cell>
          <cell r="AB101">
            <v>0</v>
          </cell>
          <cell r="AC101">
            <v>0</v>
          </cell>
          <cell r="AD101">
            <v>0</v>
          </cell>
          <cell r="AE101" t="str">
            <v>N</v>
          </cell>
          <cell r="AF101" t="str">
            <v>N</v>
          </cell>
          <cell r="AG101">
            <v>0</v>
          </cell>
          <cell r="AH101" t="str">
            <v>N</v>
          </cell>
          <cell r="AI101" t="str">
            <v>N</v>
          </cell>
        </row>
        <row r="102">
          <cell r="D102">
            <v>277715.87</v>
          </cell>
          <cell r="K102" t="str">
            <v>Y</v>
          </cell>
          <cell r="T102" t="str">
            <v>Cardnet</v>
          </cell>
          <cell r="U102">
            <v>0</v>
          </cell>
          <cell r="V102">
            <v>277715.87</v>
          </cell>
          <cell r="W102" t="str">
            <v>Asset</v>
          </cell>
          <cell r="X102" t="str">
            <v>Y</v>
          </cell>
          <cell r="Y102" t="str">
            <v>N</v>
          </cell>
          <cell r="Z102" t="str">
            <v>N</v>
          </cell>
          <cell r="AA102">
            <v>0</v>
          </cell>
          <cell r="AB102">
            <v>0</v>
          </cell>
          <cell r="AC102">
            <v>0</v>
          </cell>
          <cell r="AD102">
            <v>0</v>
          </cell>
          <cell r="AE102" t="str">
            <v>N</v>
          </cell>
          <cell r="AF102" t="str">
            <v>N</v>
          </cell>
          <cell r="AG102">
            <v>0</v>
          </cell>
          <cell r="AH102" t="str">
            <v>N</v>
          </cell>
          <cell r="AI102" t="str">
            <v>N</v>
          </cell>
        </row>
        <row r="103">
          <cell r="D103">
            <v>0</v>
          </cell>
          <cell r="K103" t="str">
            <v>Y</v>
          </cell>
          <cell r="T103" t="str">
            <v>Cardnet</v>
          </cell>
          <cell r="U103">
            <v>0</v>
          </cell>
          <cell r="V103">
            <v>0</v>
          </cell>
          <cell r="W103" t="str">
            <v>Asset</v>
          </cell>
          <cell r="X103" t="str">
            <v>Y</v>
          </cell>
          <cell r="Y103" t="str">
            <v>N</v>
          </cell>
          <cell r="Z103" t="str">
            <v>N</v>
          </cell>
          <cell r="AA103">
            <v>0</v>
          </cell>
          <cell r="AB103">
            <v>0</v>
          </cell>
          <cell r="AC103">
            <v>0</v>
          </cell>
          <cell r="AD103">
            <v>0</v>
          </cell>
          <cell r="AE103" t="str">
            <v>N</v>
          </cell>
          <cell r="AF103" t="str">
            <v>N</v>
          </cell>
          <cell r="AG103">
            <v>0</v>
          </cell>
          <cell r="AH103" t="str">
            <v>N</v>
          </cell>
          <cell r="AI103" t="str">
            <v>N</v>
          </cell>
        </row>
        <row r="104">
          <cell r="D104">
            <v>0</v>
          </cell>
          <cell r="K104" t="str">
            <v>Y</v>
          </cell>
          <cell r="T104" t="str">
            <v>Cardnet</v>
          </cell>
          <cell r="U104">
            <v>0</v>
          </cell>
          <cell r="V104">
            <v>0</v>
          </cell>
          <cell r="W104" t="str">
            <v>Asset</v>
          </cell>
          <cell r="X104" t="str">
            <v>Y</v>
          </cell>
          <cell r="Y104" t="str">
            <v>N</v>
          </cell>
          <cell r="Z104" t="str">
            <v>N</v>
          </cell>
          <cell r="AA104">
            <v>0</v>
          </cell>
          <cell r="AB104">
            <v>0</v>
          </cell>
          <cell r="AC104">
            <v>0</v>
          </cell>
          <cell r="AD104">
            <v>0</v>
          </cell>
          <cell r="AE104" t="str">
            <v>N</v>
          </cell>
          <cell r="AF104" t="str">
            <v>N</v>
          </cell>
          <cell r="AG104">
            <v>0</v>
          </cell>
          <cell r="AH104" t="str">
            <v>N</v>
          </cell>
          <cell r="AI104" t="str">
            <v>N</v>
          </cell>
        </row>
        <row r="105">
          <cell r="D105">
            <v>4268.74</v>
          </cell>
          <cell r="K105" t="str">
            <v>Y</v>
          </cell>
          <cell r="T105" t="str">
            <v>Cardnet</v>
          </cell>
          <cell r="U105">
            <v>0</v>
          </cell>
          <cell r="V105">
            <v>4268.74</v>
          </cell>
          <cell r="W105" t="str">
            <v>Asset</v>
          </cell>
          <cell r="X105" t="str">
            <v>Y</v>
          </cell>
          <cell r="Y105" t="str">
            <v>N</v>
          </cell>
          <cell r="Z105" t="str">
            <v>N</v>
          </cell>
          <cell r="AA105">
            <v>0</v>
          </cell>
          <cell r="AB105">
            <v>0</v>
          </cell>
          <cell r="AC105">
            <v>0</v>
          </cell>
          <cell r="AD105">
            <v>0</v>
          </cell>
          <cell r="AE105" t="str">
            <v>N</v>
          </cell>
          <cell r="AF105" t="str">
            <v>N</v>
          </cell>
          <cell r="AG105">
            <v>0</v>
          </cell>
          <cell r="AH105" t="str">
            <v>N</v>
          </cell>
          <cell r="AI105" t="str">
            <v>N</v>
          </cell>
        </row>
        <row r="106">
          <cell r="D106">
            <v>0</v>
          </cell>
          <cell r="K106" t="str">
            <v>Y</v>
          </cell>
          <cell r="T106" t="str">
            <v>Cardnet</v>
          </cell>
          <cell r="U106">
            <v>0</v>
          </cell>
          <cell r="V106">
            <v>0</v>
          </cell>
          <cell r="W106" t="str">
            <v>Asset</v>
          </cell>
          <cell r="X106" t="str">
            <v>Y</v>
          </cell>
          <cell r="Y106" t="str">
            <v>N</v>
          </cell>
          <cell r="Z106" t="str">
            <v>N</v>
          </cell>
          <cell r="AA106">
            <v>0</v>
          </cell>
          <cell r="AB106">
            <v>0</v>
          </cell>
          <cell r="AC106">
            <v>0</v>
          </cell>
          <cell r="AD106">
            <v>0</v>
          </cell>
          <cell r="AE106" t="str">
            <v>N</v>
          </cell>
          <cell r="AF106" t="str">
            <v>N</v>
          </cell>
          <cell r="AG106">
            <v>0</v>
          </cell>
          <cell r="AH106" t="str">
            <v>N</v>
          </cell>
          <cell r="AI106" t="str">
            <v>N</v>
          </cell>
        </row>
        <row r="107">
          <cell r="D107">
            <v>100.51</v>
          </cell>
          <cell r="K107" t="str">
            <v>Y</v>
          </cell>
          <cell r="T107" t="str">
            <v>Cardnet</v>
          </cell>
          <cell r="U107">
            <v>0</v>
          </cell>
          <cell r="V107">
            <v>100.51</v>
          </cell>
          <cell r="W107" t="str">
            <v>Asset</v>
          </cell>
          <cell r="X107" t="str">
            <v>Y</v>
          </cell>
          <cell r="Y107" t="str">
            <v>N</v>
          </cell>
          <cell r="Z107" t="str">
            <v>N</v>
          </cell>
          <cell r="AA107">
            <v>0</v>
          </cell>
          <cell r="AB107">
            <v>0</v>
          </cell>
          <cell r="AC107">
            <v>0</v>
          </cell>
          <cell r="AD107">
            <v>0</v>
          </cell>
          <cell r="AE107" t="str">
            <v>N</v>
          </cell>
          <cell r="AF107" t="str">
            <v>N</v>
          </cell>
          <cell r="AG107">
            <v>0</v>
          </cell>
          <cell r="AH107" t="str">
            <v>N</v>
          </cell>
          <cell r="AI107" t="str">
            <v>N</v>
          </cell>
        </row>
        <row r="108">
          <cell r="D108">
            <v>1443.31</v>
          </cell>
          <cell r="K108" t="str">
            <v>Y</v>
          </cell>
          <cell r="T108" t="str">
            <v>Cardnet</v>
          </cell>
          <cell r="U108">
            <v>0</v>
          </cell>
          <cell r="V108">
            <v>1443.31</v>
          </cell>
          <cell r="W108" t="str">
            <v>Asset</v>
          </cell>
          <cell r="X108" t="str">
            <v>Y</v>
          </cell>
          <cell r="Y108" t="str">
            <v>N</v>
          </cell>
          <cell r="Z108" t="str">
            <v>N</v>
          </cell>
          <cell r="AA108">
            <v>0</v>
          </cell>
          <cell r="AB108">
            <v>0</v>
          </cell>
          <cell r="AC108">
            <v>0</v>
          </cell>
          <cell r="AD108">
            <v>0</v>
          </cell>
          <cell r="AE108" t="str">
            <v>N</v>
          </cell>
          <cell r="AF108" t="str">
            <v>N</v>
          </cell>
          <cell r="AG108">
            <v>0</v>
          </cell>
          <cell r="AH108" t="str">
            <v>N</v>
          </cell>
          <cell r="AI108" t="str">
            <v>N</v>
          </cell>
        </row>
        <row r="109">
          <cell r="D109">
            <v>-51415.95</v>
          </cell>
          <cell r="K109" t="str">
            <v>Y</v>
          </cell>
          <cell r="T109" t="str">
            <v>Cardnet</v>
          </cell>
          <cell r="U109">
            <v>0</v>
          </cell>
          <cell r="V109">
            <v>51415.95</v>
          </cell>
          <cell r="W109" t="str">
            <v>Asset</v>
          </cell>
          <cell r="X109" t="str">
            <v>Y</v>
          </cell>
          <cell r="Y109" t="str">
            <v>N</v>
          </cell>
          <cell r="Z109" t="str">
            <v>N</v>
          </cell>
          <cell r="AA109">
            <v>0</v>
          </cell>
          <cell r="AB109">
            <v>0</v>
          </cell>
          <cell r="AC109">
            <v>0</v>
          </cell>
          <cell r="AD109">
            <v>0</v>
          </cell>
          <cell r="AE109" t="str">
            <v>N</v>
          </cell>
          <cell r="AF109" t="str">
            <v>N</v>
          </cell>
          <cell r="AG109">
            <v>0</v>
          </cell>
          <cell r="AH109" t="str">
            <v>N</v>
          </cell>
          <cell r="AI109" t="str">
            <v>N</v>
          </cell>
        </row>
        <row r="110">
          <cell r="D110">
            <v>3588.89</v>
          </cell>
          <cell r="K110" t="str">
            <v>Y</v>
          </cell>
          <cell r="T110" t="str">
            <v>Cardnet</v>
          </cell>
          <cell r="U110">
            <v>0</v>
          </cell>
          <cell r="V110">
            <v>3588.89</v>
          </cell>
          <cell r="W110" t="str">
            <v>Asset</v>
          </cell>
          <cell r="X110" t="str">
            <v>Y</v>
          </cell>
          <cell r="Y110" t="str">
            <v>N</v>
          </cell>
          <cell r="Z110" t="str">
            <v>N</v>
          </cell>
          <cell r="AA110">
            <v>0</v>
          </cell>
          <cell r="AB110">
            <v>0</v>
          </cell>
          <cell r="AC110">
            <v>0</v>
          </cell>
          <cell r="AD110">
            <v>0</v>
          </cell>
          <cell r="AE110" t="str">
            <v>N</v>
          </cell>
          <cell r="AF110" t="str">
            <v>N</v>
          </cell>
          <cell r="AG110">
            <v>0</v>
          </cell>
          <cell r="AH110" t="str">
            <v>N</v>
          </cell>
          <cell r="AI110" t="str">
            <v>N</v>
          </cell>
        </row>
        <row r="111">
          <cell r="D111">
            <v>36876.06</v>
          </cell>
          <cell r="K111" t="str">
            <v>Y</v>
          </cell>
          <cell r="T111" t="str">
            <v>Cardnet</v>
          </cell>
          <cell r="U111">
            <v>0</v>
          </cell>
          <cell r="V111">
            <v>36876.06</v>
          </cell>
          <cell r="W111" t="str">
            <v>Asset</v>
          </cell>
          <cell r="X111" t="str">
            <v>Y</v>
          </cell>
          <cell r="Y111" t="str">
            <v>N</v>
          </cell>
          <cell r="Z111" t="str">
            <v>N</v>
          </cell>
          <cell r="AA111">
            <v>0</v>
          </cell>
          <cell r="AB111">
            <v>0</v>
          </cell>
          <cell r="AC111">
            <v>0</v>
          </cell>
          <cell r="AD111">
            <v>0</v>
          </cell>
          <cell r="AE111" t="str">
            <v>N</v>
          </cell>
          <cell r="AF111" t="str">
            <v>N</v>
          </cell>
          <cell r="AG111">
            <v>0</v>
          </cell>
          <cell r="AH111" t="str">
            <v>N</v>
          </cell>
          <cell r="AI111" t="str">
            <v>N</v>
          </cell>
        </row>
        <row r="112">
          <cell r="D112">
            <v>841.53</v>
          </cell>
          <cell r="K112" t="str">
            <v>Y</v>
          </cell>
          <cell r="T112" t="str">
            <v>Cardnet</v>
          </cell>
          <cell r="U112">
            <v>0</v>
          </cell>
          <cell r="V112">
            <v>841.53</v>
          </cell>
          <cell r="W112" t="str">
            <v>Asset</v>
          </cell>
          <cell r="X112" t="str">
            <v>Y</v>
          </cell>
          <cell r="Y112" t="str">
            <v>N</v>
          </cell>
          <cell r="Z112" t="str">
            <v>N</v>
          </cell>
          <cell r="AA112">
            <v>0</v>
          </cell>
          <cell r="AB112">
            <v>0</v>
          </cell>
          <cell r="AC112">
            <v>0</v>
          </cell>
          <cell r="AD112">
            <v>0</v>
          </cell>
          <cell r="AE112" t="str">
            <v>N</v>
          </cell>
          <cell r="AF112" t="str">
            <v>N</v>
          </cell>
          <cell r="AG112">
            <v>0</v>
          </cell>
          <cell r="AH112" t="str">
            <v>N</v>
          </cell>
          <cell r="AI112" t="str">
            <v>N</v>
          </cell>
        </row>
        <row r="113">
          <cell r="D113">
            <v>0</v>
          </cell>
          <cell r="K113" t="str">
            <v>Y</v>
          </cell>
          <cell r="T113" t="str">
            <v>Cardnet</v>
          </cell>
          <cell r="U113">
            <v>0</v>
          </cell>
          <cell r="V113">
            <v>0</v>
          </cell>
          <cell r="W113" t="str">
            <v>Asset</v>
          </cell>
          <cell r="X113" t="str">
            <v>Y</v>
          </cell>
          <cell r="Y113" t="str">
            <v>N</v>
          </cell>
          <cell r="Z113" t="str">
            <v>N</v>
          </cell>
          <cell r="AA113">
            <v>0</v>
          </cell>
          <cell r="AB113">
            <v>0</v>
          </cell>
          <cell r="AC113">
            <v>0</v>
          </cell>
          <cell r="AD113">
            <v>0</v>
          </cell>
          <cell r="AE113" t="str">
            <v>N</v>
          </cell>
          <cell r="AF113" t="str">
            <v>N</v>
          </cell>
          <cell r="AG113">
            <v>0</v>
          </cell>
          <cell r="AH113" t="str">
            <v>N</v>
          </cell>
          <cell r="AI113" t="str">
            <v>N</v>
          </cell>
        </row>
        <row r="114">
          <cell r="D114">
            <v>0</v>
          </cell>
          <cell r="K114" t="str">
            <v>Y</v>
          </cell>
          <cell r="T114" t="str">
            <v>Cardnet</v>
          </cell>
          <cell r="U114">
            <v>0</v>
          </cell>
          <cell r="V114">
            <v>0</v>
          </cell>
          <cell r="W114" t="str">
            <v>Asset</v>
          </cell>
          <cell r="X114" t="str">
            <v>Y</v>
          </cell>
          <cell r="Y114" t="str">
            <v>N</v>
          </cell>
          <cell r="Z114" t="str">
            <v>N</v>
          </cell>
          <cell r="AA114">
            <v>0</v>
          </cell>
          <cell r="AB114">
            <v>0</v>
          </cell>
          <cell r="AC114">
            <v>0</v>
          </cell>
          <cell r="AD114">
            <v>0</v>
          </cell>
          <cell r="AE114" t="str">
            <v>N</v>
          </cell>
          <cell r="AF114" t="str">
            <v>N</v>
          </cell>
          <cell r="AG114">
            <v>0</v>
          </cell>
          <cell r="AH114" t="str">
            <v>N</v>
          </cell>
          <cell r="AI114" t="str">
            <v>N</v>
          </cell>
        </row>
        <row r="115">
          <cell r="D115">
            <v>0</v>
          </cell>
          <cell r="K115" t="str">
            <v>Y</v>
          </cell>
          <cell r="T115" t="str">
            <v>Cardnet</v>
          </cell>
          <cell r="U115">
            <v>0</v>
          </cell>
          <cell r="V115">
            <v>0</v>
          </cell>
          <cell r="W115" t="str">
            <v>Asset</v>
          </cell>
          <cell r="X115" t="str">
            <v>Y</v>
          </cell>
          <cell r="Y115" t="str">
            <v>N</v>
          </cell>
          <cell r="Z115" t="str">
            <v>N</v>
          </cell>
          <cell r="AA115">
            <v>0</v>
          </cell>
          <cell r="AB115">
            <v>0</v>
          </cell>
          <cell r="AC115">
            <v>0</v>
          </cell>
          <cell r="AD115">
            <v>0</v>
          </cell>
          <cell r="AE115" t="str">
            <v>N</v>
          </cell>
          <cell r="AF115" t="str">
            <v>N</v>
          </cell>
          <cell r="AG115">
            <v>0</v>
          </cell>
          <cell r="AH115" t="str">
            <v>N</v>
          </cell>
          <cell r="AI115" t="str">
            <v>N</v>
          </cell>
        </row>
        <row r="116">
          <cell r="D116">
            <v>0</v>
          </cell>
          <cell r="K116" t="str">
            <v>Y</v>
          </cell>
          <cell r="T116" t="str">
            <v>Cardnet</v>
          </cell>
          <cell r="U116">
            <v>0</v>
          </cell>
          <cell r="V116">
            <v>0</v>
          </cell>
          <cell r="W116" t="str">
            <v>Asset</v>
          </cell>
          <cell r="X116" t="str">
            <v>Y</v>
          </cell>
          <cell r="Y116" t="str">
            <v>N</v>
          </cell>
          <cell r="Z116" t="str">
            <v>N</v>
          </cell>
          <cell r="AA116">
            <v>0</v>
          </cell>
          <cell r="AB116">
            <v>0</v>
          </cell>
          <cell r="AC116">
            <v>0</v>
          </cell>
          <cell r="AD116">
            <v>0</v>
          </cell>
          <cell r="AE116" t="str">
            <v>N</v>
          </cell>
          <cell r="AF116" t="str">
            <v>N</v>
          </cell>
          <cell r="AG116">
            <v>0</v>
          </cell>
          <cell r="AH116" t="str">
            <v>N</v>
          </cell>
          <cell r="AI116" t="str">
            <v>N</v>
          </cell>
        </row>
        <row r="117">
          <cell r="D117">
            <v>0</v>
          </cell>
          <cell r="K117" t="str">
            <v>Y</v>
          </cell>
          <cell r="T117" t="str">
            <v>Cardnet</v>
          </cell>
          <cell r="U117">
            <v>0</v>
          </cell>
          <cell r="V117">
            <v>0</v>
          </cell>
          <cell r="W117" t="str">
            <v>Asset</v>
          </cell>
          <cell r="X117" t="str">
            <v>Y</v>
          </cell>
          <cell r="Y117" t="str">
            <v>N</v>
          </cell>
          <cell r="Z117" t="str">
            <v>N</v>
          </cell>
          <cell r="AA117">
            <v>0</v>
          </cell>
          <cell r="AB117">
            <v>0</v>
          </cell>
          <cell r="AC117">
            <v>0</v>
          </cell>
          <cell r="AD117">
            <v>0</v>
          </cell>
          <cell r="AE117" t="str">
            <v>N</v>
          </cell>
          <cell r="AF117" t="str">
            <v>N</v>
          </cell>
          <cell r="AG117">
            <v>0</v>
          </cell>
          <cell r="AH117" t="str">
            <v>N</v>
          </cell>
          <cell r="AI117" t="str">
            <v>N</v>
          </cell>
        </row>
        <row r="118">
          <cell r="D118">
            <v>-4268.74</v>
          </cell>
          <cell r="K118" t="str">
            <v>Y</v>
          </cell>
          <cell r="T118" t="str">
            <v>Cardnet</v>
          </cell>
          <cell r="U118">
            <v>0</v>
          </cell>
          <cell r="V118">
            <v>4268.74</v>
          </cell>
          <cell r="W118" t="str">
            <v>Asset</v>
          </cell>
          <cell r="X118" t="str">
            <v>Y</v>
          </cell>
          <cell r="Y118" t="str">
            <v>N</v>
          </cell>
          <cell r="Z118" t="str">
            <v>N</v>
          </cell>
          <cell r="AA118">
            <v>0</v>
          </cell>
          <cell r="AB118">
            <v>0</v>
          </cell>
          <cell r="AC118">
            <v>0</v>
          </cell>
          <cell r="AD118">
            <v>0</v>
          </cell>
          <cell r="AE118" t="str">
            <v>N</v>
          </cell>
          <cell r="AF118" t="str">
            <v>N</v>
          </cell>
          <cell r="AG118">
            <v>0</v>
          </cell>
          <cell r="AH118" t="str">
            <v>N</v>
          </cell>
          <cell r="AI118" t="str">
            <v>N</v>
          </cell>
        </row>
        <row r="119">
          <cell r="D119">
            <v>0</v>
          </cell>
          <cell r="K119" t="str">
            <v>Y</v>
          </cell>
          <cell r="T119" t="str">
            <v>Cardnet</v>
          </cell>
          <cell r="U119">
            <v>0</v>
          </cell>
          <cell r="V119">
            <v>0</v>
          </cell>
          <cell r="W119" t="str">
            <v>Asset</v>
          </cell>
          <cell r="X119" t="str">
            <v>Y</v>
          </cell>
          <cell r="Y119" t="str">
            <v>N</v>
          </cell>
          <cell r="Z119" t="str">
            <v>N</v>
          </cell>
          <cell r="AA119">
            <v>0</v>
          </cell>
          <cell r="AB119">
            <v>0</v>
          </cell>
          <cell r="AC119">
            <v>0</v>
          </cell>
          <cell r="AD119">
            <v>0</v>
          </cell>
          <cell r="AE119" t="str">
            <v>N</v>
          </cell>
          <cell r="AF119" t="str">
            <v>N</v>
          </cell>
          <cell r="AG119">
            <v>0</v>
          </cell>
          <cell r="AH119" t="str">
            <v>N</v>
          </cell>
          <cell r="AI119" t="str">
            <v>N</v>
          </cell>
        </row>
        <row r="120">
          <cell r="D120">
            <v>-100.51</v>
          </cell>
          <cell r="K120" t="str">
            <v>Y</v>
          </cell>
          <cell r="T120" t="str">
            <v>Cardnet</v>
          </cell>
          <cell r="U120">
            <v>0</v>
          </cell>
          <cell r="V120">
            <v>100.51</v>
          </cell>
          <cell r="W120" t="str">
            <v>Asset</v>
          </cell>
          <cell r="X120" t="str">
            <v>Y</v>
          </cell>
          <cell r="Y120" t="str">
            <v>N</v>
          </cell>
          <cell r="Z120" t="str">
            <v>N</v>
          </cell>
          <cell r="AA120">
            <v>0</v>
          </cell>
          <cell r="AB120">
            <v>0</v>
          </cell>
          <cell r="AC120">
            <v>0</v>
          </cell>
          <cell r="AD120">
            <v>0</v>
          </cell>
          <cell r="AE120" t="str">
            <v>N</v>
          </cell>
          <cell r="AF120" t="str">
            <v>N</v>
          </cell>
          <cell r="AG120">
            <v>0</v>
          </cell>
          <cell r="AH120" t="str">
            <v>N</v>
          </cell>
          <cell r="AI120" t="str">
            <v>N</v>
          </cell>
        </row>
        <row r="121">
          <cell r="D121">
            <v>-1443.31</v>
          </cell>
          <cell r="K121" t="str">
            <v>Y</v>
          </cell>
          <cell r="T121" t="str">
            <v>Cardnet</v>
          </cell>
          <cell r="U121">
            <v>0</v>
          </cell>
          <cell r="V121">
            <v>1443.31</v>
          </cell>
          <cell r="W121" t="str">
            <v>Asset</v>
          </cell>
          <cell r="X121" t="str">
            <v>Y</v>
          </cell>
          <cell r="Y121" t="str">
            <v>N</v>
          </cell>
          <cell r="Z121" t="str">
            <v>N</v>
          </cell>
          <cell r="AA121">
            <v>0</v>
          </cell>
          <cell r="AB121">
            <v>0</v>
          </cell>
          <cell r="AC121">
            <v>0</v>
          </cell>
          <cell r="AD121">
            <v>0</v>
          </cell>
          <cell r="AE121" t="str">
            <v>N</v>
          </cell>
          <cell r="AF121" t="str">
            <v>N</v>
          </cell>
          <cell r="AG121">
            <v>0</v>
          </cell>
          <cell r="AH121" t="str">
            <v>N</v>
          </cell>
          <cell r="AI121" t="str">
            <v>N</v>
          </cell>
        </row>
        <row r="122">
          <cell r="D122">
            <v>51415.95</v>
          </cell>
          <cell r="K122" t="str">
            <v>Y</v>
          </cell>
          <cell r="T122" t="str">
            <v>Cardnet</v>
          </cell>
          <cell r="U122">
            <v>0</v>
          </cell>
          <cell r="V122">
            <v>51415.95</v>
          </cell>
          <cell r="W122" t="str">
            <v>Asset</v>
          </cell>
          <cell r="X122" t="str">
            <v>Y</v>
          </cell>
          <cell r="Y122" t="str">
            <v>N</v>
          </cell>
          <cell r="Z122" t="str">
            <v>N</v>
          </cell>
          <cell r="AA122">
            <v>0</v>
          </cell>
          <cell r="AB122">
            <v>0</v>
          </cell>
          <cell r="AC122">
            <v>0</v>
          </cell>
          <cell r="AD122">
            <v>0</v>
          </cell>
          <cell r="AE122" t="str">
            <v>N</v>
          </cell>
          <cell r="AF122" t="str">
            <v>N</v>
          </cell>
          <cell r="AG122">
            <v>0</v>
          </cell>
          <cell r="AH122" t="str">
            <v>N</v>
          </cell>
          <cell r="AI122" t="str">
            <v>N</v>
          </cell>
        </row>
        <row r="123">
          <cell r="D123">
            <v>-3588.89</v>
          </cell>
          <cell r="K123" t="str">
            <v>Y</v>
          </cell>
          <cell r="T123" t="str">
            <v>Cardnet</v>
          </cell>
          <cell r="U123">
            <v>0</v>
          </cell>
          <cell r="V123">
            <v>3588.89</v>
          </cell>
          <cell r="W123" t="str">
            <v>Asset</v>
          </cell>
          <cell r="X123" t="str">
            <v>Y</v>
          </cell>
          <cell r="Y123" t="str">
            <v>N</v>
          </cell>
          <cell r="Z123" t="str">
            <v>N</v>
          </cell>
          <cell r="AA123">
            <v>0</v>
          </cell>
          <cell r="AB123">
            <v>0</v>
          </cell>
          <cell r="AC123">
            <v>0</v>
          </cell>
          <cell r="AD123">
            <v>0</v>
          </cell>
          <cell r="AE123" t="str">
            <v>N</v>
          </cell>
          <cell r="AF123" t="str">
            <v>N</v>
          </cell>
          <cell r="AG123">
            <v>0</v>
          </cell>
          <cell r="AH123" t="str">
            <v>N</v>
          </cell>
          <cell r="AI123" t="str">
            <v>N</v>
          </cell>
        </row>
        <row r="124">
          <cell r="D124">
            <v>-36876.06</v>
          </cell>
          <cell r="K124" t="str">
            <v>Y</v>
          </cell>
          <cell r="T124" t="str">
            <v>Cardnet</v>
          </cell>
          <cell r="U124">
            <v>0</v>
          </cell>
          <cell r="V124">
            <v>36876.06</v>
          </cell>
          <cell r="W124" t="str">
            <v>Asset</v>
          </cell>
          <cell r="X124" t="str">
            <v>Y</v>
          </cell>
          <cell r="Y124" t="str">
            <v>N</v>
          </cell>
          <cell r="Z124" t="str">
            <v>N</v>
          </cell>
          <cell r="AA124">
            <v>0</v>
          </cell>
          <cell r="AB124">
            <v>0</v>
          </cell>
          <cell r="AC124">
            <v>0</v>
          </cell>
          <cell r="AD124">
            <v>0</v>
          </cell>
          <cell r="AE124" t="str">
            <v>N</v>
          </cell>
          <cell r="AF124" t="str">
            <v>N</v>
          </cell>
          <cell r="AG124">
            <v>0</v>
          </cell>
          <cell r="AH124" t="str">
            <v>N</v>
          </cell>
          <cell r="AI124" t="str">
            <v>N</v>
          </cell>
        </row>
        <row r="125">
          <cell r="D125">
            <v>-841.53</v>
          </cell>
          <cell r="K125" t="str">
            <v>Y</v>
          </cell>
          <cell r="T125" t="str">
            <v>Cardnet</v>
          </cell>
          <cell r="U125">
            <v>0</v>
          </cell>
          <cell r="V125">
            <v>841.53</v>
          </cell>
          <cell r="W125" t="str">
            <v>Asset</v>
          </cell>
          <cell r="X125" t="str">
            <v>Y</v>
          </cell>
          <cell r="Y125" t="str">
            <v>N</v>
          </cell>
          <cell r="Z125" t="str">
            <v>N</v>
          </cell>
          <cell r="AA125">
            <v>0</v>
          </cell>
          <cell r="AB125">
            <v>0</v>
          </cell>
          <cell r="AC125">
            <v>0</v>
          </cell>
          <cell r="AD125">
            <v>0</v>
          </cell>
          <cell r="AE125" t="str">
            <v>N</v>
          </cell>
          <cell r="AF125" t="str">
            <v>N</v>
          </cell>
          <cell r="AG125">
            <v>0</v>
          </cell>
          <cell r="AH125" t="str">
            <v>N</v>
          </cell>
          <cell r="AI125" t="str">
            <v>N</v>
          </cell>
        </row>
        <row r="126">
          <cell r="D126">
            <v>0</v>
          </cell>
          <cell r="K126" t="str">
            <v>Y</v>
          </cell>
          <cell r="T126" t="str">
            <v>Cardnet</v>
          </cell>
          <cell r="U126">
            <v>0</v>
          </cell>
          <cell r="V126">
            <v>0</v>
          </cell>
          <cell r="W126" t="str">
            <v>Asset</v>
          </cell>
          <cell r="X126" t="str">
            <v>Y</v>
          </cell>
          <cell r="Y126" t="str">
            <v>N</v>
          </cell>
          <cell r="Z126" t="str">
            <v>N</v>
          </cell>
          <cell r="AA126">
            <v>0</v>
          </cell>
          <cell r="AB126">
            <v>0</v>
          </cell>
          <cell r="AC126">
            <v>0</v>
          </cell>
          <cell r="AD126">
            <v>0</v>
          </cell>
          <cell r="AE126" t="str">
            <v>N</v>
          </cell>
          <cell r="AF126" t="str">
            <v>N</v>
          </cell>
          <cell r="AG126">
            <v>0</v>
          </cell>
          <cell r="AH126" t="str">
            <v>N</v>
          </cell>
          <cell r="AI126" t="str">
            <v>N</v>
          </cell>
        </row>
        <row r="127">
          <cell r="D127">
            <v>0</v>
          </cell>
          <cell r="K127" t="str">
            <v>Y</v>
          </cell>
          <cell r="T127" t="str">
            <v>Cardnet</v>
          </cell>
          <cell r="U127">
            <v>0</v>
          </cell>
          <cell r="V127">
            <v>0</v>
          </cell>
          <cell r="W127" t="str">
            <v>Asset</v>
          </cell>
          <cell r="X127" t="str">
            <v>Y</v>
          </cell>
          <cell r="Y127" t="str">
            <v>N</v>
          </cell>
          <cell r="Z127" t="str">
            <v>N</v>
          </cell>
          <cell r="AA127">
            <v>0</v>
          </cell>
          <cell r="AB127">
            <v>0</v>
          </cell>
          <cell r="AC127">
            <v>0</v>
          </cell>
          <cell r="AD127">
            <v>0</v>
          </cell>
          <cell r="AE127" t="str">
            <v>N</v>
          </cell>
          <cell r="AF127" t="str">
            <v>N</v>
          </cell>
          <cell r="AG127">
            <v>0</v>
          </cell>
          <cell r="AH127" t="str">
            <v>N</v>
          </cell>
          <cell r="AI127" t="str">
            <v>N</v>
          </cell>
        </row>
        <row r="128">
          <cell r="D128">
            <v>13943.78</v>
          </cell>
          <cell r="K128" t="str">
            <v>Y</v>
          </cell>
          <cell r="T128" t="str">
            <v>Cardnet</v>
          </cell>
          <cell r="U128">
            <v>0</v>
          </cell>
          <cell r="V128">
            <v>13943.78</v>
          </cell>
          <cell r="W128" t="str">
            <v>Asset</v>
          </cell>
          <cell r="X128" t="str">
            <v>Y</v>
          </cell>
          <cell r="Y128" t="str">
            <v>N</v>
          </cell>
          <cell r="Z128" t="str">
            <v>N</v>
          </cell>
          <cell r="AA128">
            <v>0</v>
          </cell>
          <cell r="AB128">
            <v>0</v>
          </cell>
          <cell r="AC128">
            <v>0</v>
          </cell>
          <cell r="AD128">
            <v>0</v>
          </cell>
          <cell r="AE128" t="str">
            <v>N</v>
          </cell>
          <cell r="AF128" t="str">
            <v>N</v>
          </cell>
          <cell r="AG128">
            <v>0</v>
          </cell>
          <cell r="AH128" t="str">
            <v>N</v>
          </cell>
          <cell r="AI128" t="str">
            <v>N</v>
          </cell>
        </row>
        <row r="129">
          <cell r="D129">
            <v>206127.68</v>
          </cell>
          <cell r="K129" t="str">
            <v>Y</v>
          </cell>
          <cell r="T129" t="str">
            <v>Cardnet</v>
          </cell>
          <cell r="U129">
            <v>0</v>
          </cell>
          <cell r="V129">
            <v>206127.68</v>
          </cell>
          <cell r="W129" t="str">
            <v>Asset</v>
          </cell>
          <cell r="X129" t="str">
            <v>Y</v>
          </cell>
          <cell r="Y129" t="str">
            <v>N</v>
          </cell>
          <cell r="Z129" t="str">
            <v>N</v>
          </cell>
          <cell r="AA129">
            <v>0</v>
          </cell>
          <cell r="AB129">
            <v>0</v>
          </cell>
          <cell r="AC129">
            <v>0</v>
          </cell>
          <cell r="AD129">
            <v>0</v>
          </cell>
          <cell r="AE129" t="str">
            <v>N</v>
          </cell>
          <cell r="AF129" t="str">
            <v>N</v>
          </cell>
          <cell r="AG129">
            <v>0</v>
          </cell>
          <cell r="AH129" t="str">
            <v>N</v>
          </cell>
          <cell r="AI129" t="str">
            <v>N</v>
          </cell>
        </row>
        <row r="130">
          <cell r="D130">
            <v>4794.66</v>
          </cell>
          <cell r="K130" t="str">
            <v>Y</v>
          </cell>
          <cell r="T130" t="str">
            <v>Cardnet</v>
          </cell>
          <cell r="U130">
            <v>0</v>
          </cell>
          <cell r="V130">
            <v>4794.66</v>
          </cell>
          <cell r="W130" t="str">
            <v>Asset</v>
          </cell>
          <cell r="X130" t="str">
            <v>Y</v>
          </cell>
          <cell r="Y130" t="str">
            <v>N</v>
          </cell>
          <cell r="Z130" t="str">
            <v>N</v>
          </cell>
          <cell r="AA130">
            <v>0</v>
          </cell>
          <cell r="AB130">
            <v>0</v>
          </cell>
          <cell r="AC130">
            <v>0</v>
          </cell>
          <cell r="AD130">
            <v>0</v>
          </cell>
          <cell r="AE130" t="str">
            <v>N</v>
          </cell>
          <cell r="AF130" t="str">
            <v>N</v>
          </cell>
          <cell r="AG130">
            <v>0</v>
          </cell>
          <cell r="AH130" t="str">
            <v>N</v>
          </cell>
          <cell r="AI130" t="str">
            <v>N</v>
          </cell>
        </row>
        <row r="131">
          <cell r="D131">
            <v>1450636.09</v>
          </cell>
          <cell r="K131" t="str">
            <v>Y</v>
          </cell>
          <cell r="T131" t="str">
            <v>Cardnet</v>
          </cell>
          <cell r="U131">
            <v>0</v>
          </cell>
          <cell r="V131">
            <v>1450636.09</v>
          </cell>
          <cell r="W131" t="str">
            <v>Asset</v>
          </cell>
          <cell r="X131" t="str">
            <v>Y</v>
          </cell>
          <cell r="Y131" t="str">
            <v>N</v>
          </cell>
          <cell r="Z131" t="str">
            <v>N</v>
          </cell>
          <cell r="AA131">
            <v>0</v>
          </cell>
          <cell r="AB131">
            <v>0</v>
          </cell>
          <cell r="AC131">
            <v>0</v>
          </cell>
          <cell r="AD131">
            <v>0</v>
          </cell>
          <cell r="AE131" t="str">
            <v>N</v>
          </cell>
          <cell r="AF131" t="str">
            <v>N</v>
          </cell>
          <cell r="AG131">
            <v>0</v>
          </cell>
          <cell r="AH131" t="str">
            <v>N</v>
          </cell>
          <cell r="AI131" t="str">
            <v>N</v>
          </cell>
        </row>
        <row r="132">
          <cell r="D132">
            <v>85138.880000000005</v>
          </cell>
          <cell r="K132" t="str">
            <v>Y</v>
          </cell>
          <cell r="T132" t="str">
            <v>Cardnet</v>
          </cell>
          <cell r="U132">
            <v>0</v>
          </cell>
          <cell r="V132">
            <v>85138.880000000005</v>
          </cell>
          <cell r="W132" t="str">
            <v>Asset</v>
          </cell>
          <cell r="X132" t="str">
            <v>Y</v>
          </cell>
          <cell r="Y132" t="str">
            <v>N</v>
          </cell>
          <cell r="Z132" t="str">
            <v>N</v>
          </cell>
          <cell r="AA132">
            <v>0</v>
          </cell>
          <cell r="AB132">
            <v>0</v>
          </cell>
          <cell r="AC132">
            <v>0</v>
          </cell>
          <cell r="AD132">
            <v>0</v>
          </cell>
          <cell r="AE132" t="str">
            <v>N</v>
          </cell>
          <cell r="AF132" t="str">
            <v>N</v>
          </cell>
          <cell r="AG132">
            <v>0</v>
          </cell>
          <cell r="AH132" t="str">
            <v>N</v>
          </cell>
          <cell r="AI132" t="str">
            <v>N</v>
          </cell>
        </row>
        <row r="133">
          <cell r="D133">
            <v>45689.279999999999</v>
          </cell>
          <cell r="K133" t="str">
            <v>Y</v>
          </cell>
          <cell r="T133" t="str">
            <v>Cardnet</v>
          </cell>
          <cell r="U133">
            <v>0</v>
          </cell>
          <cell r="V133">
            <v>45689.279999999999</v>
          </cell>
          <cell r="W133" t="str">
            <v>Asset</v>
          </cell>
          <cell r="X133" t="str">
            <v>Y</v>
          </cell>
          <cell r="Y133" t="str">
            <v>N</v>
          </cell>
          <cell r="Z133" t="str">
            <v>N</v>
          </cell>
          <cell r="AA133">
            <v>0</v>
          </cell>
          <cell r="AB133">
            <v>0</v>
          </cell>
          <cell r="AC133">
            <v>0</v>
          </cell>
          <cell r="AD133">
            <v>0</v>
          </cell>
          <cell r="AE133" t="str">
            <v>N</v>
          </cell>
          <cell r="AF133" t="str">
            <v>N</v>
          </cell>
          <cell r="AG133">
            <v>0</v>
          </cell>
          <cell r="AH133" t="str">
            <v>N</v>
          </cell>
          <cell r="AI133" t="str">
            <v>N</v>
          </cell>
        </row>
        <row r="134">
          <cell r="D134">
            <v>341.59</v>
          </cell>
          <cell r="K134" t="str">
            <v>Y</v>
          </cell>
          <cell r="T134" t="str">
            <v>Cardnet</v>
          </cell>
          <cell r="U134">
            <v>0</v>
          </cell>
          <cell r="V134">
            <v>341.59</v>
          </cell>
          <cell r="W134" t="str">
            <v>Asset</v>
          </cell>
          <cell r="X134" t="str">
            <v>Y</v>
          </cell>
          <cell r="Y134" t="str">
            <v>N</v>
          </cell>
          <cell r="Z134" t="str">
            <v>N</v>
          </cell>
          <cell r="AA134">
            <v>0</v>
          </cell>
          <cell r="AB134">
            <v>0</v>
          </cell>
          <cell r="AC134">
            <v>0</v>
          </cell>
          <cell r="AD134">
            <v>0</v>
          </cell>
          <cell r="AE134" t="str">
            <v>N</v>
          </cell>
          <cell r="AF134" t="str">
            <v>N</v>
          </cell>
          <cell r="AG134">
            <v>0</v>
          </cell>
          <cell r="AH134" t="str">
            <v>N</v>
          </cell>
          <cell r="AI134" t="str">
            <v>N</v>
          </cell>
        </row>
        <row r="135">
          <cell r="D135">
            <v>1802.99</v>
          </cell>
          <cell r="K135" t="str">
            <v>Y</v>
          </cell>
          <cell r="T135" t="str">
            <v>Cardnet</v>
          </cell>
          <cell r="U135">
            <v>0</v>
          </cell>
          <cell r="V135">
            <v>1802.99</v>
          </cell>
          <cell r="W135" t="str">
            <v>Asset</v>
          </cell>
          <cell r="X135" t="str">
            <v>Y</v>
          </cell>
          <cell r="Y135" t="str">
            <v>N</v>
          </cell>
          <cell r="Z135" t="str">
            <v>N</v>
          </cell>
          <cell r="AA135">
            <v>0</v>
          </cell>
          <cell r="AB135">
            <v>0</v>
          </cell>
          <cell r="AC135">
            <v>0</v>
          </cell>
          <cell r="AD135">
            <v>0</v>
          </cell>
          <cell r="AE135" t="str">
            <v>N</v>
          </cell>
          <cell r="AF135" t="str">
            <v>N</v>
          </cell>
          <cell r="AG135">
            <v>0</v>
          </cell>
          <cell r="AH135" t="str">
            <v>N</v>
          </cell>
          <cell r="AI135" t="str">
            <v>N</v>
          </cell>
        </row>
        <row r="136">
          <cell r="D136">
            <v>263.36</v>
          </cell>
          <cell r="K136" t="str">
            <v>Y</v>
          </cell>
          <cell r="T136" t="str">
            <v>Cardnet</v>
          </cell>
          <cell r="U136">
            <v>0</v>
          </cell>
          <cell r="V136">
            <v>263.36</v>
          </cell>
          <cell r="W136" t="str">
            <v>Asset</v>
          </cell>
          <cell r="X136" t="str">
            <v>Y</v>
          </cell>
          <cell r="Y136" t="str">
            <v>N</v>
          </cell>
          <cell r="Z136" t="str">
            <v>N</v>
          </cell>
          <cell r="AA136">
            <v>0</v>
          </cell>
          <cell r="AB136">
            <v>0</v>
          </cell>
          <cell r="AC136">
            <v>0</v>
          </cell>
          <cell r="AD136">
            <v>0</v>
          </cell>
          <cell r="AE136" t="str">
            <v>N</v>
          </cell>
          <cell r="AF136" t="str">
            <v>N</v>
          </cell>
          <cell r="AG136">
            <v>0</v>
          </cell>
          <cell r="AH136" t="str">
            <v>N</v>
          </cell>
          <cell r="AI136" t="str">
            <v>N</v>
          </cell>
        </row>
        <row r="137">
          <cell r="D137">
            <v>0</v>
          </cell>
          <cell r="K137" t="str">
            <v>Y</v>
          </cell>
          <cell r="T137" t="str">
            <v>Cardnet</v>
          </cell>
          <cell r="U137">
            <v>0</v>
          </cell>
          <cell r="V137">
            <v>0</v>
          </cell>
          <cell r="W137" t="str">
            <v>Asset</v>
          </cell>
          <cell r="X137" t="str">
            <v>Y</v>
          </cell>
          <cell r="Y137" t="str">
            <v>N</v>
          </cell>
          <cell r="Z137" t="str">
            <v>N</v>
          </cell>
          <cell r="AA137">
            <v>0</v>
          </cell>
          <cell r="AB137">
            <v>0</v>
          </cell>
          <cell r="AC137">
            <v>0</v>
          </cell>
          <cell r="AD137">
            <v>0</v>
          </cell>
          <cell r="AE137" t="str">
            <v>N</v>
          </cell>
          <cell r="AF137" t="str">
            <v>N</v>
          </cell>
          <cell r="AG137">
            <v>0</v>
          </cell>
          <cell r="AH137" t="str">
            <v>N</v>
          </cell>
          <cell r="AI137" t="str">
            <v>N</v>
          </cell>
        </row>
        <row r="138">
          <cell r="D138">
            <v>669.79</v>
          </cell>
          <cell r="K138" t="str">
            <v>Y</v>
          </cell>
          <cell r="T138" t="str">
            <v>Cardnet</v>
          </cell>
          <cell r="U138">
            <v>0</v>
          </cell>
          <cell r="V138">
            <v>669.79</v>
          </cell>
          <cell r="W138" t="str">
            <v>Asset</v>
          </cell>
          <cell r="X138" t="str">
            <v>Y</v>
          </cell>
          <cell r="Y138" t="str">
            <v>N</v>
          </cell>
          <cell r="Z138" t="str">
            <v>N</v>
          </cell>
          <cell r="AA138">
            <v>0</v>
          </cell>
          <cell r="AB138">
            <v>0</v>
          </cell>
          <cell r="AC138">
            <v>0</v>
          </cell>
          <cell r="AD138">
            <v>0</v>
          </cell>
          <cell r="AE138" t="str">
            <v>N</v>
          </cell>
          <cell r="AF138" t="str">
            <v>N</v>
          </cell>
          <cell r="AG138">
            <v>0</v>
          </cell>
          <cell r="AH138" t="str">
            <v>N</v>
          </cell>
          <cell r="AI138" t="str">
            <v>N</v>
          </cell>
        </row>
        <row r="139">
          <cell r="D139">
            <v>3797.6</v>
          </cell>
          <cell r="K139" t="str">
            <v>Y</v>
          </cell>
          <cell r="T139" t="str">
            <v>Cardnet</v>
          </cell>
          <cell r="U139">
            <v>0</v>
          </cell>
          <cell r="V139">
            <v>3797.6</v>
          </cell>
          <cell r="W139" t="str">
            <v>Asset</v>
          </cell>
          <cell r="X139" t="str">
            <v>Y</v>
          </cell>
          <cell r="Y139" t="str">
            <v>N</v>
          </cell>
          <cell r="Z139" t="str">
            <v>N</v>
          </cell>
          <cell r="AA139">
            <v>0</v>
          </cell>
          <cell r="AB139">
            <v>0</v>
          </cell>
          <cell r="AC139">
            <v>0</v>
          </cell>
          <cell r="AD139">
            <v>0</v>
          </cell>
          <cell r="AE139" t="str">
            <v>N</v>
          </cell>
          <cell r="AF139" t="str">
            <v>N</v>
          </cell>
          <cell r="AG139">
            <v>0</v>
          </cell>
          <cell r="AH139" t="str">
            <v>N</v>
          </cell>
          <cell r="AI139" t="str">
            <v>N</v>
          </cell>
        </row>
        <row r="140">
          <cell r="D140">
            <v>5058.5200000000004</v>
          </cell>
          <cell r="K140" t="str">
            <v>Y</v>
          </cell>
          <cell r="T140" t="str">
            <v>Cardnet</v>
          </cell>
          <cell r="U140">
            <v>0</v>
          </cell>
          <cell r="V140">
            <v>5058.5200000000004</v>
          </cell>
          <cell r="W140" t="str">
            <v>Asset</v>
          </cell>
          <cell r="X140" t="str">
            <v>Y</v>
          </cell>
          <cell r="Y140" t="str">
            <v>N</v>
          </cell>
          <cell r="Z140" t="str">
            <v>N</v>
          </cell>
          <cell r="AA140">
            <v>0</v>
          </cell>
          <cell r="AB140">
            <v>0</v>
          </cell>
          <cell r="AC140">
            <v>0</v>
          </cell>
          <cell r="AD140">
            <v>0</v>
          </cell>
          <cell r="AE140" t="str">
            <v>N</v>
          </cell>
          <cell r="AF140" t="str">
            <v>N</v>
          </cell>
          <cell r="AG140">
            <v>0</v>
          </cell>
          <cell r="AH140" t="str">
            <v>N</v>
          </cell>
          <cell r="AI140" t="str">
            <v>N</v>
          </cell>
        </row>
        <row r="141">
          <cell r="D141">
            <v>551.80999999999995</v>
          </cell>
          <cell r="K141" t="str">
            <v>Y</v>
          </cell>
          <cell r="T141" t="str">
            <v>Cardnet</v>
          </cell>
          <cell r="U141">
            <v>0</v>
          </cell>
          <cell r="V141">
            <v>551.80999999999995</v>
          </cell>
          <cell r="W141" t="str">
            <v>Asset</v>
          </cell>
          <cell r="X141" t="str">
            <v>Y</v>
          </cell>
          <cell r="Y141" t="str">
            <v>N</v>
          </cell>
          <cell r="Z141" t="str">
            <v>N</v>
          </cell>
          <cell r="AA141">
            <v>0</v>
          </cell>
          <cell r="AB141">
            <v>0</v>
          </cell>
          <cell r="AC141">
            <v>0</v>
          </cell>
          <cell r="AD141">
            <v>0</v>
          </cell>
          <cell r="AE141" t="str">
            <v>N</v>
          </cell>
          <cell r="AF141" t="str">
            <v>N</v>
          </cell>
          <cell r="AG141">
            <v>0</v>
          </cell>
          <cell r="AH141" t="str">
            <v>N</v>
          </cell>
          <cell r="AI141" t="str">
            <v>N</v>
          </cell>
        </row>
        <row r="142">
          <cell r="D142">
            <v>126658.6</v>
          </cell>
          <cell r="K142" t="str">
            <v>Y</v>
          </cell>
          <cell r="T142" t="str">
            <v>Cardnet</v>
          </cell>
          <cell r="U142">
            <v>0</v>
          </cell>
          <cell r="V142">
            <v>126658.6</v>
          </cell>
          <cell r="W142" t="str">
            <v>Asset</v>
          </cell>
          <cell r="X142" t="str">
            <v>Y</v>
          </cell>
          <cell r="Y142" t="str">
            <v>N</v>
          </cell>
          <cell r="Z142" t="str">
            <v>N</v>
          </cell>
          <cell r="AA142">
            <v>0</v>
          </cell>
          <cell r="AB142">
            <v>0</v>
          </cell>
          <cell r="AC142">
            <v>0</v>
          </cell>
          <cell r="AD142">
            <v>0</v>
          </cell>
          <cell r="AE142" t="str">
            <v>N</v>
          </cell>
          <cell r="AF142" t="str">
            <v>N</v>
          </cell>
          <cell r="AG142">
            <v>0</v>
          </cell>
          <cell r="AH142" t="str">
            <v>N</v>
          </cell>
          <cell r="AI142" t="str">
            <v>N</v>
          </cell>
        </row>
        <row r="143">
          <cell r="D143">
            <v>0</v>
          </cell>
          <cell r="K143" t="str">
            <v>Y</v>
          </cell>
          <cell r="T143" t="str">
            <v>Cardnet</v>
          </cell>
          <cell r="U143">
            <v>0</v>
          </cell>
          <cell r="V143">
            <v>0</v>
          </cell>
          <cell r="W143" t="str">
            <v>Asset</v>
          </cell>
          <cell r="X143" t="str">
            <v>Y</v>
          </cell>
          <cell r="Y143" t="str">
            <v>N</v>
          </cell>
          <cell r="Z143" t="str">
            <v>N</v>
          </cell>
          <cell r="AA143">
            <v>0</v>
          </cell>
          <cell r="AB143">
            <v>0</v>
          </cell>
          <cell r="AC143">
            <v>0</v>
          </cell>
          <cell r="AD143">
            <v>0</v>
          </cell>
          <cell r="AE143" t="str">
            <v>N</v>
          </cell>
          <cell r="AF143" t="str">
            <v>N</v>
          </cell>
          <cell r="AG143">
            <v>0</v>
          </cell>
          <cell r="AH143" t="str">
            <v>N</v>
          </cell>
          <cell r="AI143" t="str">
            <v>N</v>
          </cell>
        </row>
        <row r="144">
          <cell r="D144">
            <v>0</v>
          </cell>
          <cell r="K144" t="str">
            <v>Y</v>
          </cell>
          <cell r="T144" t="str">
            <v>Cardnet</v>
          </cell>
          <cell r="U144">
            <v>0</v>
          </cell>
          <cell r="V144">
            <v>0</v>
          </cell>
          <cell r="W144" t="str">
            <v>Asset</v>
          </cell>
          <cell r="X144" t="str">
            <v>Y</v>
          </cell>
          <cell r="Y144" t="str">
            <v>N</v>
          </cell>
          <cell r="Z144" t="str">
            <v>N</v>
          </cell>
          <cell r="AA144">
            <v>0</v>
          </cell>
          <cell r="AB144">
            <v>0</v>
          </cell>
          <cell r="AC144">
            <v>0</v>
          </cell>
          <cell r="AD144">
            <v>0</v>
          </cell>
          <cell r="AE144" t="str">
            <v>N</v>
          </cell>
          <cell r="AF144" t="str">
            <v>N</v>
          </cell>
          <cell r="AG144">
            <v>0</v>
          </cell>
          <cell r="AH144" t="str">
            <v>N</v>
          </cell>
          <cell r="AI144" t="str">
            <v>N</v>
          </cell>
        </row>
        <row r="145">
          <cell r="D145">
            <v>0</v>
          </cell>
          <cell r="K145" t="str">
            <v>Y</v>
          </cell>
          <cell r="T145" t="str">
            <v>Cardnet</v>
          </cell>
          <cell r="U145">
            <v>0</v>
          </cell>
          <cell r="V145">
            <v>0</v>
          </cell>
          <cell r="W145" t="str">
            <v>Asset</v>
          </cell>
          <cell r="X145" t="str">
            <v>Y</v>
          </cell>
          <cell r="Y145" t="str">
            <v>N</v>
          </cell>
          <cell r="Z145" t="str">
            <v>N</v>
          </cell>
          <cell r="AA145">
            <v>0</v>
          </cell>
          <cell r="AB145">
            <v>0</v>
          </cell>
          <cell r="AC145">
            <v>0</v>
          </cell>
          <cell r="AD145">
            <v>0</v>
          </cell>
          <cell r="AE145" t="str">
            <v>N</v>
          </cell>
          <cell r="AF145" t="str">
            <v>N</v>
          </cell>
          <cell r="AG145">
            <v>0</v>
          </cell>
          <cell r="AH145" t="str">
            <v>N</v>
          </cell>
          <cell r="AI145" t="str">
            <v>N</v>
          </cell>
        </row>
        <row r="146">
          <cell r="D146">
            <v>0</v>
          </cell>
          <cell r="K146" t="str">
            <v>Y</v>
          </cell>
          <cell r="T146" t="str">
            <v>Cardnet</v>
          </cell>
          <cell r="U146">
            <v>0</v>
          </cell>
          <cell r="V146">
            <v>0</v>
          </cell>
          <cell r="W146" t="str">
            <v>Asset</v>
          </cell>
          <cell r="X146" t="str">
            <v>Y</v>
          </cell>
          <cell r="Y146" t="str">
            <v>N</v>
          </cell>
          <cell r="Z146" t="str">
            <v>N</v>
          </cell>
          <cell r="AA146">
            <v>0</v>
          </cell>
          <cell r="AB146">
            <v>0</v>
          </cell>
          <cell r="AC146">
            <v>0</v>
          </cell>
          <cell r="AD146">
            <v>0</v>
          </cell>
          <cell r="AE146" t="str">
            <v>N</v>
          </cell>
          <cell r="AF146" t="str">
            <v>N</v>
          </cell>
          <cell r="AG146">
            <v>0</v>
          </cell>
          <cell r="AH146" t="str">
            <v>N</v>
          </cell>
          <cell r="AI146" t="str">
            <v>N</v>
          </cell>
        </row>
        <row r="147">
          <cell r="D147">
            <v>0</v>
          </cell>
          <cell r="K147" t="str">
            <v>Y</v>
          </cell>
          <cell r="T147" t="str">
            <v>Cardnet</v>
          </cell>
          <cell r="U147">
            <v>0</v>
          </cell>
          <cell r="V147">
            <v>0</v>
          </cell>
          <cell r="W147" t="str">
            <v>Asset</v>
          </cell>
          <cell r="X147" t="str">
            <v>Y</v>
          </cell>
          <cell r="Y147" t="str">
            <v>N</v>
          </cell>
          <cell r="Z147" t="str">
            <v>N</v>
          </cell>
          <cell r="AA147">
            <v>0</v>
          </cell>
          <cell r="AB147">
            <v>0</v>
          </cell>
          <cell r="AC147">
            <v>0</v>
          </cell>
          <cell r="AD147">
            <v>0</v>
          </cell>
          <cell r="AE147" t="str">
            <v>N</v>
          </cell>
          <cell r="AF147" t="str">
            <v>N</v>
          </cell>
          <cell r="AG147">
            <v>0</v>
          </cell>
          <cell r="AH147" t="str">
            <v>N</v>
          </cell>
          <cell r="AI147" t="str">
            <v>N</v>
          </cell>
        </row>
        <row r="148">
          <cell r="D148">
            <v>0</v>
          </cell>
          <cell r="K148" t="str">
            <v>Y</v>
          </cell>
          <cell r="T148" t="str">
            <v>Cardnet</v>
          </cell>
          <cell r="U148">
            <v>0</v>
          </cell>
          <cell r="V148">
            <v>0</v>
          </cell>
          <cell r="W148" t="str">
            <v>Asset</v>
          </cell>
          <cell r="X148" t="str">
            <v>Y</v>
          </cell>
          <cell r="Y148" t="str">
            <v>N</v>
          </cell>
          <cell r="Z148" t="str">
            <v>N</v>
          </cell>
          <cell r="AA148">
            <v>0</v>
          </cell>
          <cell r="AB148">
            <v>0</v>
          </cell>
          <cell r="AC148">
            <v>0</v>
          </cell>
          <cell r="AD148">
            <v>0</v>
          </cell>
          <cell r="AE148" t="str">
            <v>N</v>
          </cell>
          <cell r="AF148" t="str">
            <v>N</v>
          </cell>
          <cell r="AG148">
            <v>0</v>
          </cell>
          <cell r="AH148" t="str">
            <v>N</v>
          </cell>
          <cell r="AI148" t="str">
            <v>N</v>
          </cell>
        </row>
        <row r="149">
          <cell r="D149">
            <v>0</v>
          </cell>
          <cell r="K149" t="str">
            <v>Y</v>
          </cell>
          <cell r="T149" t="str">
            <v>Cardnet</v>
          </cell>
          <cell r="U149">
            <v>0</v>
          </cell>
          <cell r="V149">
            <v>0</v>
          </cell>
          <cell r="W149" t="str">
            <v>Asset</v>
          </cell>
          <cell r="X149" t="str">
            <v>Y</v>
          </cell>
          <cell r="Y149" t="str">
            <v>N</v>
          </cell>
          <cell r="Z149" t="str">
            <v>N</v>
          </cell>
          <cell r="AA149">
            <v>0</v>
          </cell>
          <cell r="AB149">
            <v>0</v>
          </cell>
          <cell r="AC149">
            <v>0</v>
          </cell>
          <cell r="AD149">
            <v>0</v>
          </cell>
          <cell r="AE149" t="str">
            <v>N</v>
          </cell>
          <cell r="AF149" t="str">
            <v>N</v>
          </cell>
          <cell r="AG149">
            <v>0</v>
          </cell>
          <cell r="AH149" t="str">
            <v>N</v>
          </cell>
          <cell r="AI149" t="str">
            <v>N</v>
          </cell>
        </row>
        <row r="150">
          <cell r="D150">
            <v>0</v>
          </cell>
          <cell r="K150" t="str">
            <v>Y</v>
          </cell>
          <cell r="T150" t="str">
            <v>Cardnet</v>
          </cell>
          <cell r="U150">
            <v>0</v>
          </cell>
          <cell r="V150">
            <v>0</v>
          </cell>
          <cell r="W150" t="str">
            <v>Asset</v>
          </cell>
          <cell r="X150" t="str">
            <v>Y</v>
          </cell>
          <cell r="Y150" t="str">
            <v>N</v>
          </cell>
          <cell r="Z150" t="str">
            <v>N</v>
          </cell>
          <cell r="AA150">
            <v>0</v>
          </cell>
          <cell r="AB150">
            <v>0</v>
          </cell>
          <cell r="AC150">
            <v>0</v>
          </cell>
          <cell r="AD150">
            <v>0</v>
          </cell>
          <cell r="AE150" t="str">
            <v>N</v>
          </cell>
          <cell r="AF150" t="str">
            <v>N</v>
          </cell>
          <cell r="AG150">
            <v>0</v>
          </cell>
          <cell r="AH150" t="str">
            <v>N</v>
          </cell>
          <cell r="AI150" t="str">
            <v>N</v>
          </cell>
        </row>
        <row r="151">
          <cell r="D151">
            <v>0</v>
          </cell>
          <cell r="K151" t="str">
            <v>Y</v>
          </cell>
          <cell r="T151" t="str">
            <v>Cardnet</v>
          </cell>
          <cell r="U151">
            <v>0</v>
          </cell>
          <cell r="V151">
            <v>0</v>
          </cell>
          <cell r="W151" t="str">
            <v>Asset</v>
          </cell>
          <cell r="X151" t="str">
            <v>Y</v>
          </cell>
          <cell r="Y151" t="str">
            <v>N</v>
          </cell>
          <cell r="Z151" t="str">
            <v>N</v>
          </cell>
          <cell r="AA151">
            <v>0</v>
          </cell>
          <cell r="AB151">
            <v>0</v>
          </cell>
          <cell r="AC151">
            <v>0</v>
          </cell>
          <cell r="AD151">
            <v>0</v>
          </cell>
          <cell r="AE151" t="str">
            <v>N</v>
          </cell>
          <cell r="AF151" t="str">
            <v>N</v>
          </cell>
          <cell r="AG151">
            <v>0</v>
          </cell>
          <cell r="AH151" t="str">
            <v>N</v>
          </cell>
          <cell r="AI151" t="str">
            <v>N</v>
          </cell>
        </row>
        <row r="152">
          <cell r="D152">
            <v>0</v>
          </cell>
          <cell r="K152" t="str">
            <v>Y</v>
          </cell>
          <cell r="T152" t="str">
            <v>Cardnet</v>
          </cell>
          <cell r="U152">
            <v>0</v>
          </cell>
          <cell r="V152">
            <v>0</v>
          </cell>
          <cell r="W152" t="str">
            <v>Asset</v>
          </cell>
          <cell r="X152" t="str">
            <v>Y</v>
          </cell>
          <cell r="Y152" t="str">
            <v>N</v>
          </cell>
          <cell r="Z152" t="str">
            <v>N</v>
          </cell>
          <cell r="AA152">
            <v>0</v>
          </cell>
          <cell r="AB152">
            <v>0</v>
          </cell>
          <cell r="AC152">
            <v>0</v>
          </cell>
          <cell r="AD152">
            <v>0</v>
          </cell>
          <cell r="AE152" t="str">
            <v>N</v>
          </cell>
          <cell r="AF152" t="str">
            <v>N</v>
          </cell>
          <cell r="AG152">
            <v>0</v>
          </cell>
          <cell r="AH152" t="str">
            <v>N</v>
          </cell>
          <cell r="AI152" t="str">
            <v>N</v>
          </cell>
        </row>
        <row r="153">
          <cell r="D153">
            <v>0</v>
          </cell>
          <cell r="K153" t="str">
            <v>Y</v>
          </cell>
          <cell r="T153" t="str">
            <v>Cardnet</v>
          </cell>
          <cell r="U153">
            <v>0</v>
          </cell>
          <cell r="V153">
            <v>0</v>
          </cell>
          <cell r="W153" t="str">
            <v>Asset</v>
          </cell>
          <cell r="X153" t="str">
            <v>Y</v>
          </cell>
          <cell r="Y153" t="str">
            <v>N</v>
          </cell>
          <cell r="Z153" t="str">
            <v>N</v>
          </cell>
          <cell r="AA153">
            <v>0</v>
          </cell>
          <cell r="AB153">
            <v>0</v>
          </cell>
          <cell r="AC153">
            <v>0</v>
          </cell>
          <cell r="AD153">
            <v>0</v>
          </cell>
          <cell r="AE153" t="str">
            <v>N</v>
          </cell>
          <cell r="AF153" t="str">
            <v>N</v>
          </cell>
          <cell r="AG153">
            <v>0</v>
          </cell>
          <cell r="AH153" t="str">
            <v>N</v>
          </cell>
          <cell r="AI153" t="str">
            <v>N</v>
          </cell>
        </row>
        <row r="154">
          <cell r="D154">
            <v>0</v>
          </cell>
          <cell r="K154" t="str">
            <v>Y</v>
          </cell>
          <cell r="T154" t="str">
            <v>Cardnet</v>
          </cell>
          <cell r="U154">
            <v>0</v>
          </cell>
          <cell r="V154">
            <v>0</v>
          </cell>
          <cell r="W154" t="str">
            <v>Asset</v>
          </cell>
          <cell r="X154" t="str">
            <v>Y</v>
          </cell>
          <cell r="Y154" t="str">
            <v>N</v>
          </cell>
          <cell r="Z154" t="str">
            <v>N</v>
          </cell>
          <cell r="AA154">
            <v>0</v>
          </cell>
          <cell r="AB154">
            <v>0</v>
          </cell>
          <cell r="AC154">
            <v>0</v>
          </cell>
          <cell r="AD154">
            <v>0</v>
          </cell>
          <cell r="AE154" t="str">
            <v>N</v>
          </cell>
          <cell r="AF154" t="str">
            <v>N</v>
          </cell>
          <cell r="AG154">
            <v>0</v>
          </cell>
          <cell r="AH154" t="str">
            <v>N</v>
          </cell>
          <cell r="AI154" t="str">
            <v>N</v>
          </cell>
        </row>
        <row r="155">
          <cell r="D155">
            <v>-465.89</v>
          </cell>
          <cell r="K155" t="str">
            <v>Y</v>
          </cell>
          <cell r="T155" t="str">
            <v>Cardnet</v>
          </cell>
          <cell r="U155">
            <v>0</v>
          </cell>
          <cell r="V155">
            <v>465.89</v>
          </cell>
          <cell r="W155" t="str">
            <v>Asset</v>
          </cell>
          <cell r="X155" t="str">
            <v>Y</v>
          </cell>
          <cell r="Y155" t="str">
            <v>N</v>
          </cell>
          <cell r="Z155" t="str">
            <v>N</v>
          </cell>
          <cell r="AA155">
            <v>0</v>
          </cell>
          <cell r="AB155">
            <v>0</v>
          </cell>
          <cell r="AC155">
            <v>0</v>
          </cell>
          <cell r="AD155">
            <v>0</v>
          </cell>
          <cell r="AE155" t="str">
            <v>N</v>
          </cell>
          <cell r="AF155" t="str">
            <v>N</v>
          </cell>
          <cell r="AG155">
            <v>0</v>
          </cell>
          <cell r="AH155" t="str">
            <v>N</v>
          </cell>
          <cell r="AI155" t="str">
            <v>N</v>
          </cell>
        </row>
        <row r="156">
          <cell r="D156">
            <v>489.01</v>
          </cell>
          <cell r="K156" t="str">
            <v>Y</v>
          </cell>
          <cell r="T156" t="str">
            <v>Cardnet</v>
          </cell>
          <cell r="U156">
            <v>0</v>
          </cell>
          <cell r="V156">
            <v>489.01</v>
          </cell>
          <cell r="W156" t="str">
            <v>Asset</v>
          </cell>
          <cell r="X156" t="str">
            <v>Y</v>
          </cell>
          <cell r="Y156" t="str">
            <v>N</v>
          </cell>
          <cell r="Z156" t="str">
            <v>N</v>
          </cell>
          <cell r="AA156">
            <v>0</v>
          </cell>
          <cell r="AB156">
            <v>0</v>
          </cell>
          <cell r="AC156">
            <v>0</v>
          </cell>
          <cell r="AD156">
            <v>0</v>
          </cell>
          <cell r="AE156" t="str">
            <v>N</v>
          </cell>
          <cell r="AF156" t="str">
            <v>N</v>
          </cell>
          <cell r="AG156">
            <v>0</v>
          </cell>
          <cell r="AH156" t="str">
            <v>N</v>
          </cell>
          <cell r="AI156" t="str">
            <v>N</v>
          </cell>
        </row>
        <row r="157">
          <cell r="D157">
            <v>0</v>
          </cell>
          <cell r="K157" t="str">
            <v>Y</v>
          </cell>
          <cell r="T157" t="str">
            <v>Cardnet</v>
          </cell>
          <cell r="U157">
            <v>0</v>
          </cell>
          <cell r="V157">
            <v>0</v>
          </cell>
          <cell r="W157" t="str">
            <v>Asset</v>
          </cell>
          <cell r="X157" t="str">
            <v>Y</v>
          </cell>
          <cell r="Y157" t="str">
            <v>N</v>
          </cell>
          <cell r="Z157" t="str">
            <v>N</v>
          </cell>
          <cell r="AA157">
            <v>0</v>
          </cell>
          <cell r="AB157">
            <v>0</v>
          </cell>
          <cell r="AC157">
            <v>0</v>
          </cell>
          <cell r="AD157">
            <v>0</v>
          </cell>
          <cell r="AE157" t="str">
            <v>N</v>
          </cell>
          <cell r="AF157" t="str">
            <v>N</v>
          </cell>
          <cell r="AG157">
            <v>0</v>
          </cell>
          <cell r="AH157" t="str">
            <v>N</v>
          </cell>
          <cell r="AI157" t="str">
            <v>N</v>
          </cell>
        </row>
        <row r="158">
          <cell r="D158">
            <v>-89.65</v>
          </cell>
          <cell r="K158" t="str">
            <v>Y</v>
          </cell>
          <cell r="T158" t="str">
            <v>Cardnet</v>
          </cell>
          <cell r="U158">
            <v>0</v>
          </cell>
          <cell r="V158">
            <v>89.65</v>
          </cell>
          <cell r="W158" t="str">
            <v>Asset</v>
          </cell>
          <cell r="X158" t="str">
            <v>Y</v>
          </cell>
          <cell r="Y158" t="str">
            <v>N</v>
          </cell>
          <cell r="Z158" t="str">
            <v>N</v>
          </cell>
          <cell r="AA158">
            <v>0</v>
          </cell>
          <cell r="AB158">
            <v>0</v>
          </cell>
          <cell r="AC158">
            <v>0</v>
          </cell>
          <cell r="AD158">
            <v>0</v>
          </cell>
          <cell r="AE158" t="str">
            <v>N</v>
          </cell>
          <cell r="AF158" t="str">
            <v>N</v>
          </cell>
          <cell r="AG158">
            <v>0</v>
          </cell>
          <cell r="AH158" t="str">
            <v>N</v>
          </cell>
          <cell r="AI158" t="str">
            <v>N</v>
          </cell>
        </row>
        <row r="159">
          <cell r="D159">
            <v>0</v>
          </cell>
          <cell r="K159" t="str">
            <v>Y</v>
          </cell>
          <cell r="T159" t="str">
            <v>Cardnet</v>
          </cell>
          <cell r="U159">
            <v>0</v>
          </cell>
          <cell r="V159">
            <v>0</v>
          </cell>
          <cell r="W159" t="str">
            <v>Asset</v>
          </cell>
          <cell r="X159" t="str">
            <v>Y</v>
          </cell>
          <cell r="Y159" t="str">
            <v>N</v>
          </cell>
          <cell r="Z159" t="str">
            <v>N</v>
          </cell>
          <cell r="AA159">
            <v>0</v>
          </cell>
          <cell r="AB159">
            <v>0</v>
          </cell>
          <cell r="AC159">
            <v>0</v>
          </cell>
          <cell r="AD159">
            <v>0</v>
          </cell>
          <cell r="AE159" t="str">
            <v>N</v>
          </cell>
          <cell r="AF159" t="str">
            <v>N</v>
          </cell>
          <cell r="AG159">
            <v>0</v>
          </cell>
          <cell r="AH159" t="str">
            <v>N</v>
          </cell>
          <cell r="AI159" t="str">
            <v>N</v>
          </cell>
        </row>
        <row r="160">
          <cell r="D160">
            <v>0</v>
          </cell>
          <cell r="K160" t="str">
            <v>Y</v>
          </cell>
          <cell r="T160" t="str">
            <v>Cardnet</v>
          </cell>
          <cell r="U160">
            <v>0</v>
          </cell>
          <cell r="V160">
            <v>0</v>
          </cell>
          <cell r="W160" t="str">
            <v>Asset</v>
          </cell>
          <cell r="X160" t="str">
            <v>Y</v>
          </cell>
          <cell r="Y160" t="str">
            <v>N</v>
          </cell>
          <cell r="Z160" t="str">
            <v>N</v>
          </cell>
          <cell r="AA160">
            <v>0</v>
          </cell>
          <cell r="AB160">
            <v>0</v>
          </cell>
          <cell r="AC160">
            <v>0</v>
          </cell>
          <cell r="AD160">
            <v>0</v>
          </cell>
          <cell r="AE160" t="str">
            <v>N</v>
          </cell>
          <cell r="AF160" t="str">
            <v>N</v>
          </cell>
          <cell r="AG160">
            <v>0</v>
          </cell>
          <cell r="AH160" t="str">
            <v>N</v>
          </cell>
          <cell r="AI160" t="str">
            <v>N</v>
          </cell>
        </row>
        <row r="161">
          <cell r="D161">
            <v>0</v>
          </cell>
          <cell r="K161" t="str">
            <v>Y</v>
          </cell>
          <cell r="T161" t="str">
            <v>Cardnet</v>
          </cell>
          <cell r="U161">
            <v>0</v>
          </cell>
          <cell r="V161">
            <v>0</v>
          </cell>
          <cell r="W161" t="str">
            <v>Asset</v>
          </cell>
          <cell r="X161" t="str">
            <v>Y</v>
          </cell>
          <cell r="Y161" t="str">
            <v>N</v>
          </cell>
          <cell r="Z161" t="str">
            <v>N</v>
          </cell>
          <cell r="AA161">
            <v>0</v>
          </cell>
          <cell r="AB161">
            <v>0</v>
          </cell>
          <cell r="AC161">
            <v>0</v>
          </cell>
          <cell r="AD161">
            <v>0</v>
          </cell>
          <cell r="AE161" t="str">
            <v>N</v>
          </cell>
          <cell r="AF161" t="str">
            <v>N</v>
          </cell>
          <cell r="AG161">
            <v>0</v>
          </cell>
          <cell r="AH161" t="str">
            <v>N</v>
          </cell>
          <cell r="AI161" t="str">
            <v>N</v>
          </cell>
        </row>
        <row r="162">
          <cell r="D162">
            <v>0</v>
          </cell>
          <cell r="K162" t="str">
            <v>Y</v>
          </cell>
          <cell r="T162" t="str">
            <v>Cardnet</v>
          </cell>
          <cell r="U162">
            <v>0</v>
          </cell>
          <cell r="V162">
            <v>0</v>
          </cell>
          <cell r="W162" t="str">
            <v>Asset</v>
          </cell>
          <cell r="X162" t="str">
            <v>Y</v>
          </cell>
          <cell r="Y162" t="str">
            <v>N</v>
          </cell>
          <cell r="Z162" t="str">
            <v>N</v>
          </cell>
          <cell r="AA162">
            <v>0</v>
          </cell>
          <cell r="AB162">
            <v>0</v>
          </cell>
          <cell r="AC162">
            <v>0</v>
          </cell>
          <cell r="AD162">
            <v>0</v>
          </cell>
          <cell r="AE162" t="str">
            <v>N</v>
          </cell>
          <cell r="AF162" t="str">
            <v>N</v>
          </cell>
          <cell r="AG162">
            <v>0</v>
          </cell>
          <cell r="AH162" t="str">
            <v>N</v>
          </cell>
          <cell r="AI162" t="str">
            <v>N</v>
          </cell>
        </row>
        <row r="163">
          <cell r="D163">
            <v>0</v>
          </cell>
          <cell r="K163" t="str">
            <v>Y</v>
          </cell>
          <cell r="T163" t="str">
            <v>Cardnet</v>
          </cell>
          <cell r="U163">
            <v>0</v>
          </cell>
          <cell r="V163">
            <v>0</v>
          </cell>
          <cell r="W163" t="str">
            <v>Asset</v>
          </cell>
          <cell r="X163" t="str">
            <v>Y</v>
          </cell>
          <cell r="Y163" t="str">
            <v>N</v>
          </cell>
          <cell r="Z163" t="str">
            <v>N</v>
          </cell>
          <cell r="AA163">
            <v>0</v>
          </cell>
          <cell r="AB163">
            <v>0</v>
          </cell>
          <cell r="AC163">
            <v>0</v>
          </cell>
          <cell r="AD163">
            <v>0</v>
          </cell>
          <cell r="AE163" t="str">
            <v>N</v>
          </cell>
          <cell r="AF163" t="str">
            <v>N</v>
          </cell>
          <cell r="AG163">
            <v>0</v>
          </cell>
          <cell r="AH163" t="str">
            <v>N</v>
          </cell>
          <cell r="AI163" t="str">
            <v>N</v>
          </cell>
        </row>
        <row r="164">
          <cell r="D164">
            <v>-1204.27</v>
          </cell>
          <cell r="K164" t="str">
            <v>Y</v>
          </cell>
          <cell r="T164" t="str">
            <v>Cardnet</v>
          </cell>
          <cell r="U164">
            <v>0</v>
          </cell>
          <cell r="V164">
            <v>1204.27</v>
          </cell>
          <cell r="W164" t="str">
            <v>Asset</v>
          </cell>
          <cell r="X164" t="str">
            <v>Y</v>
          </cell>
          <cell r="Y164" t="str">
            <v>N</v>
          </cell>
          <cell r="Z164" t="str">
            <v>N</v>
          </cell>
          <cell r="AA164">
            <v>0</v>
          </cell>
          <cell r="AB164">
            <v>0</v>
          </cell>
          <cell r="AC164">
            <v>0</v>
          </cell>
          <cell r="AD164">
            <v>0</v>
          </cell>
          <cell r="AE164" t="str">
            <v>N</v>
          </cell>
          <cell r="AF164" t="str">
            <v>N</v>
          </cell>
          <cell r="AG164">
            <v>0</v>
          </cell>
          <cell r="AH164" t="str">
            <v>N</v>
          </cell>
          <cell r="AI164" t="str">
            <v>N</v>
          </cell>
        </row>
        <row r="165">
          <cell r="D165">
            <v>0</v>
          </cell>
          <cell r="K165" t="str">
            <v>Y</v>
          </cell>
          <cell r="T165" t="str">
            <v>Cardnet</v>
          </cell>
          <cell r="U165">
            <v>0</v>
          </cell>
          <cell r="V165">
            <v>0</v>
          </cell>
          <cell r="W165" t="str">
            <v>Asset</v>
          </cell>
          <cell r="X165" t="str">
            <v>Y</v>
          </cell>
          <cell r="Y165" t="str">
            <v>N</v>
          </cell>
          <cell r="Z165" t="str">
            <v>N</v>
          </cell>
          <cell r="AA165">
            <v>0</v>
          </cell>
          <cell r="AB165">
            <v>0</v>
          </cell>
          <cell r="AC165">
            <v>0</v>
          </cell>
          <cell r="AD165">
            <v>0</v>
          </cell>
          <cell r="AE165" t="str">
            <v>N</v>
          </cell>
          <cell r="AF165" t="str">
            <v>N</v>
          </cell>
          <cell r="AG165">
            <v>0</v>
          </cell>
          <cell r="AH165" t="str">
            <v>N</v>
          </cell>
          <cell r="AI165" t="str">
            <v>N</v>
          </cell>
        </row>
        <row r="166">
          <cell r="D166">
            <v>17254</v>
          </cell>
          <cell r="K166" t="str">
            <v>Y</v>
          </cell>
          <cell r="T166" t="str">
            <v>Cardnet</v>
          </cell>
          <cell r="U166">
            <v>0</v>
          </cell>
          <cell r="V166">
            <v>17254</v>
          </cell>
          <cell r="W166" t="str">
            <v>Asset</v>
          </cell>
          <cell r="X166" t="str">
            <v>Y</v>
          </cell>
          <cell r="Y166" t="str">
            <v>N</v>
          </cell>
          <cell r="Z166" t="str">
            <v>N</v>
          </cell>
          <cell r="AA166">
            <v>0</v>
          </cell>
          <cell r="AB166">
            <v>0</v>
          </cell>
          <cell r="AC166">
            <v>0</v>
          </cell>
          <cell r="AD166">
            <v>0</v>
          </cell>
          <cell r="AE166" t="str">
            <v>N</v>
          </cell>
          <cell r="AF166" t="str">
            <v>N</v>
          </cell>
          <cell r="AG166">
            <v>0</v>
          </cell>
          <cell r="AH166" t="str">
            <v>N</v>
          </cell>
          <cell r="AI166" t="str">
            <v>N</v>
          </cell>
        </row>
        <row r="167">
          <cell r="D167">
            <v>2359.31</v>
          </cell>
          <cell r="K167" t="str">
            <v>Y</v>
          </cell>
          <cell r="T167" t="str">
            <v>Cardnet</v>
          </cell>
          <cell r="U167">
            <v>0</v>
          </cell>
          <cell r="V167">
            <v>2359.31</v>
          </cell>
          <cell r="W167" t="str">
            <v>Asset</v>
          </cell>
          <cell r="X167" t="str">
            <v>Y</v>
          </cell>
          <cell r="Y167" t="str">
            <v>N</v>
          </cell>
          <cell r="Z167" t="str">
            <v>N</v>
          </cell>
          <cell r="AA167">
            <v>0</v>
          </cell>
          <cell r="AB167">
            <v>0</v>
          </cell>
          <cell r="AC167">
            <v>0</v>
          </cell>
          <cell r="AD167">
            <v>0</v>
          </cell>
          <cell r="AE167" t="str">
            <v>N</v>
          </cell>
          <cell r="AF167" t="str">
            <v>N</v>
          </cell>
          <cell r="AG167">
            <v>0</v>
          </cell>
          <cell r="AH167" t="str">
            <v>N</v>
          </cell>
          <cell r="AI167" t="str">
            <v>N</v>
          </cell>
        </row>
        <row r="168">
          <cell r="D168">
            <v>0</v>
          </cell>
          <cell r="K168" t="str">
            <v>Y</v>
          </cell>
          <cell r="T168" t="str">
            <v>Cardnet</v>
          </cell>
          <cell r="U168">
            <v>0</v>
          </cell>
          <cell r="V168">
            <v>0</v>
          </cell>
          <cell r="W168" t="str">
            <v>Asset</v>
          </cell>
          <cell r="X168" t="str">
            <v>Y</v>
          </cell>
          <cell r="Y168" t="str">
            <v>N</v>
          </cell>
          <cell r="Z168" t="str">
            <v>N</v>
          </cell>
          <cell r="AA168">
            <v>0</v>
          </cell>
          <cell r="AB168">
            <v>0</v>
          </cell>
          <cell r="AC168">
            <v>0</v>
          </cell>
          <cell r="AD168">
            <v>0</v>
          </cell>
          <cell r="AE168" t="str">
            <v>N</v>
          </cell>
          <cell r="AF168" t="str">
            <v>N</v>
          </cell>
          <cell r="AG168">
            <v>0</v>
          </cell>
          <cell r="AH168" t="str">
            <v>N</v>
          </cell>
          <cell r="AI168" t="str">
            <v>N</v>
          </cell>
        </row>
        <row r="169">
          <cell r="D169">
            <v>0</v>
          </cell>
          <cell r="K169" t="str">
            <v>Y</v>
          </cell>
          <cell r="T169" t="str">
            <v>Cardnet</v>
          </cell>
          <cell r="U169">
            <v>0</v>
          </cell>
          <cell r="V169">
            <v>0</v>
          </cell>
          <cell r="W169" t="str">
            <v>Liab</v>
          </cell>
          <cell r="X169" t="str">
            <v>Y</v>
          </cell>
          <cell r="Y169" t="str">
            <v>N</v>
          </cell>
          <cell r="Z169" t="str">
            <v>N</v>
          </cell>
          <cell r="AA169">
            <v>0</v>
          </cell>
          <cell r="AB169">
            <v>0</v>
          </cell>
          <cell r="AC169">
            <v>0</v>
          </cell>
          <cell r="AD169">
            <v>0</v>
          </cell>
          <cell r="AE169" t="str">
            <v>N</v>
          </cell>
          <cell r="AF169" t="str">
            <v>N</v>
          </cell>
          <cell r="AG169">
            <v>0</v>
          </cell>
          <cell r="AH169" t="str">
            <v>N</v>
          </cell>
          <cell r="AI169" t="str">
            <v>N</v>
          </cell>
        </row>
        <row r="170">
          <cell r="D170">
            <v>0</v>
          </cell>
          <cell r="K170" t="str">
            <v>Y</v>
          </cell>
          <cell r="T170" t="str">
            <v>Cardnet</v>
          </cell>
          <cell r="U170">
            <v>0</v>
          </cell>
          <cell r="V170">
            <v>0</v>
          </cell>
          <cell r="W170" t="str">
            <v>Liab</v>
          </cell>
          <cell r="X170" t="str">
            <v>Y</v>
          </cell>
          <cell r="Y170" t="str">
            <v>N</v>
          </cell>
          <cell r="Z170" t="str">
            <v>N</v>
          </cell>
          <cell r="AA170">
            <v>0</v>
          </cell>
          <cell r="AB170">
            <v>0</v>
          </cell>
          <cell r="AC170">
            <v>0</v>
          </cell>
          <cell r="AD170">
            <v>0</v>
          </cell>
          <cell r="AE170" t="str">
            <v>N</v>
          </cell>
          <cell r="AF170" t="str">
            <v>N</v>
          </cell>
          <cell r="AG170">
            <v>0</v>
          </cell>
          <cell r="AH170" t="str">
            <v>N</v>
          </cell>
          <cell r="AI170" t="str">
            <v>N</v>
          </cell>
        </row>
        <row r="171">
          <cell r="D171">
            <v>-292631.96999999997</v>
          </cell>
          <cell r="K171" t="str">
            <v>Y</v>
          </cell>
          <cell r="T171" t="str">
            <v>Cardnet</v>
          </cell>
          <cell r="U171">
            <v>0</v>
          </cell>
          <cell r="V171">
            <v>292631.96999999997</v>
          </cell>
          <cell r="W171" t="str">
            <v>Liab</v>
          </cell>
          <cell r="X171" t="str">
            <v>Y</v>
          </cell>
          <cell r="Y171" t="str">
            <v>N</v>
          </cell>
          <cell r="Z171" t="str">
            <v>N</v>
          </cell>
          <cell r="AA171">
            <v>0</v>
          </cell>
          <cell r="AB171">
            <v>0</v>
          </cell>
          <cell r="AC171">
            <v>0</v>
          </cell>
          <cell r="AD171">
            <v>0</v>
          </cell>
          <cell r="AE171" t="str">
            <v>N</v>
          </cell>
          <cell r="AF171" t="str">
            <v>N</v>
          </cell>
          <cell r="AG171">
            <v>0</v>
          </cell>
          <cell r="AH171" t="str">
            <v>N</v>
          </cell>
          <cell r="AI171" t="str">
            <v>N</v>
          </cell>
        </row>
        <row r="172">
          <cell r="D172">
            <v>-105100.23</v>
          </cell>
          <cell r="K172" t="str">
            <v>Y</v>
          </cell>
          <cell r="T172" t="str">
            <v>Cardnet</v>
          </cell>
          <cell r="U172">
            <v>0</v>
          </cell>
          <cell r="V172">
            <v>105100.23</v>
          </cell>
          <cell r="W172" t="str">
            <v>Liab</v>
          </cell>
          <cell r="X172" t="str">
            <v>Y</v>
          </cell>
          <cell r="Y172" t="str">
            <v>N</v>
          </cell>
          <cell r="Z172" t="str">
            <v>N</v>
          </cell>
          <cell r="AA172">
            <v>0</v>
          </cell>
          <cell r="AB172">
            <v>0</v>
          </cell>
          <cell r="AC172">
            <v>0</v>
          </cell>
          <cell r="AD172">
            <v>0</v>
          </cell>
          <cell r="AE172" t="str">
            <v>N</v>
          </cell>
          <cell r="AF172" t="str">
            <v>N</v>
          </cell>
          <cell r="AG172">
            <v>0</v>
          </cell>
          <cell r="AH172" t="str">
            <v>N</v>
          </cell>
          <cell r="AI172" t="str">
            <v>N</v>
          </cell>
        </row>
        <row r="173">
          <cell r="D173">
            <v>-142607.01</v>
          </cell>
          <cell r="K173" t="str">
            <v>Y</v>
          </cell>
          <cell r="T173" t="str">
            <v>Cardnet</v>
          </cell>
          <cell r="U173">
            <v>0</v>
          </cell>
          <cell r="V173">
            <v>142607.01</v>
          </cell>
          <cell r="W173" t="str">
            <v>Liab</v>
          </cell>
          <cell r="X173" t="str">
            <v>Y</v>
          </cell>
          <cell r="Y173" t="str">
            <v>N</v>
          </cell>
          <cell r="Z173" t="str">
            <v>N</v>
          </cell>
          <cell r="AA173">
            <v>0</v>
          </cell>
          <cell r="AB173">
            <v>0</v>
          </cell>
          <cell r="AC173">
            <v>0</v>
          </cell>
          <cell r="AD173">
            <v>0</v>
          </cell>
          <cell r="AE173" t="str">
            <v>N</v>
          </cell>
          <cell r="AF173" t="str">
            <v>N</v>
          </cell>
          <cell r="AG173">
            <v>0</v>
          </cell>
          <cell r="AH173" t="str">
            <v>N</v>
          </cell>
          <cell r="AI173" t="str">
            <v>N</v>
          </cell>
        </row>
        <row r="174">
          <cell r="D174">
            <v>-3234187.9</v>
          </cell>
          <cell r="K174" t="str">
            <v>Y</v>
          </cell>
          <cell r="T174" t="str">
            <v>Cardnet</v>
          </cell>
          <cell r="U174">
            <v>0</v>
          </cell>
          <cell r="V174">
            <v>3234187.9</v>
          </cell>
          <cell r="W174" t="str">
            <v>Liab</v>
          </cell>
          <cell r="X174" t="str">
            <v>Y</v>
          </cell>
          <cell r="Y174" t="str">
            <v>N</v>
          </cell>
          <cell r="Z174" t="str">
            <v>N</v>
          </cell>
          <cell r="AA174">
            <v>0</v>
          </cell>
          <cell r="AB174">
            <v>0</v>
          </cell>
          <cell r="AC174">
            <v>0</v>
          </cell>
          <cell r="AD174">
            <v>0</v>
          </cell>
          <cell r="AE174" t="str">
            <v>N</v>
          </cell>
          <cell r="AF174" t="str">
            <v>N</v>
          </cell>
          <cell r="AG174">
            <v>0</v>
          </cell>
          <cell r="AH174" t="str">
            <v>N</v>
          </cell>
          <cell r="AI174" t="str">
            <v>N</v>
          </cell>
        </row>
        <row r="175">
          <cell r="D175">
            <v>-8571.43</v>
          </cell>
          <cell r="K175" t="str">
            <v>Y</v>
          </cell>
          <cell r="T175" t="str">
            <v>Cardnet</v>
          </cell>
          <cell r="U175">
            <v>0</v>
          </cell>
          <cell r="V175">
            <v>8571.43</v>
          </cell>
          <cell r="W175" t="str">
            <v>Liab</v>
          </cell>
          <cell r="X175" t="str">
            <v>Y</v>
          </cell>
          <cell r="Y175" t="str">
            <v>N</v>
          </cell>
          <cell r="Z175" t="str">
            <v>N</v>
          </cell>
          <cell r="AA175">
            <v>0</v>
          </cell>
          <cell r="AB175">
            <v>0</v>
          </cell>
          <cell r="AC175">
            <v>0</v>
          </cell>
          <cell r="AD175">
            <v>0</v>
          </cell>
          <cell r="AE175" t="str">
            <v>N</v>
          </cell>
          <cell r="AF175" t="str">
            <v>N</v>
          </cell>
          <cell r="AG175">
            <v>0</v>
          </cell>
          <cell r="AH175" t="str">
            <v>N</v>
          </cell>
          <cell r="AI175" t="str">
            <v>N</v>
          </cell>
        </row>
        <row r="176">
          <cell r="D176">
            <v>0</v>
          </cell>
          <cell r="K176" t="str">
            <v>Y</v>
          </cell>
          <cell r="T176" t="str">
            <v>Cardnet</v>
          </cell>
          <cell r="U176">
            <v>0</v>
          </cell>
          <cell r="V176">
            <v>0</v>
          </cell>
          <cell r="W176" t="str">
            <v>Liab</v>
          </cell>
          <cell r="X176" t="str">
            <v>Y</v>
          </cell>
          <cell r="Y176" t="str">
            <v>N</v>
          </cell>
          <cell r="Z176" t="str">
            <v>N</v>
          </cell>
          <cell r="AA176">
            <v>0</v>
          </cell>
          <cell r="AB176">
            <v>0</v>
          </cell>
          <cell r="AC176">
            <v>0</v>
          </cell>
          <cell r="AD176">
            <v>0</v>
          </cell>
          <cell r="AE176" t="str">
            <v>N</v>
          </cell>
          <cell r="AF176" t="str">
            <v>N</v>
          </cell>
          <cell r="AG176">
            <v>0</v>
          </cell>
          <cell r="AH176" t="str">
            <v>N</v>
          </cell>
          <cell r="AI176" t="str">
            <v>N</v>
          </cell>
        </row>
        <row r="177">
          <cell r="D177">
            <v>-722169.43</v>
          </cell>
          <cell r="K177" t="str">
            <v>Y</v>
          </cell>
          <cell r="T177" t="str">
            <v>Cardnet</v>
          </cell>
          <cell r="U177">
            <v>0</v>
          </cell>
          <cell r="V177">
            <v>722169.43</v>
          </cell>
          <cell r="W177" t="str">
            <v>Liab</v>
          </cell>
          <cell r="X177" t="str">
            <v>Y</v>
          </cell>
          <cell r="Y177" t="str">
            <v>N</v>
          </cell>
          <cell r="Z177" t="str">
            <v>N</v>
          </cell>
          <cell r="AA177">
            <v>0</v>
          </cell>
          <cell r="AB177">
            <v>0</v>
          </cell>
          <cell r="AC177">
            <v>0</v>
          </cell>
          <cell r="AD177">
            <v>0</v>
          </cell>
          <cell r="AE177" t="str">
            <v>N</v>
          </cell>
          <cell r="AF177" t="str">
            <v>N</v>
          </cell>
          <cell r="AG177">
            <v>0</v>
          </cell>
          <cell r="AH177" t="str">
            <v>N</v>
          </cell>
          <cell r="AI177" t="str">
            <v>N</v>
          </cell>
        </row>
        <row r="178">
          <cell r="D178">
            <v>-224361.19</v>
          </cell>
          <cell r="K178" t="str">
            <v>Y</v>
          </cell>
          <cell r="T178" t="str">
            <v>Cardnet</v>
          </cell>
          <cell r="U178">
            <v>0</v>
          </cell>
          <cell r="V178">
            <v>224361.19</v>
          </cell>
          <cell r="W178" t="str">
            <v>Liab</v>
          </cell>
          <cell r="X178" t="str">
            <v>Y</v>
          </cell>
          <cell r="Y178" t="str">
            <v>N</v>
          </cell>
          <cell r="Z178" t="str">
            <v>N</v>
          </cell>
          <cell r="AA178">
            <v>0</v>
          </cell>
          <cell r="AB178">
            <v>0</v>
          </cell>
          <cell r="AC178">
            <v>0</v>
          </cell>
          <cell r="AD178">
            <v>0</v>
          </cell>
          <cell r="AE178" t="str">
            <v>N</v>
          </cell>
          <cell r="AF178" t="str">
            <v>N</v>
          </cell>
          <cell r="AG178">
            <v>0</v>
          </cell>
          <cell r="AH178" t="str">
            <v>N</v>
          </cell>
          <cell r="AI178" t="str">
            <v>N</v>
          </cell>
        </row>
        <row r="179">
          <cell r="D179">
            <v>-165777835.59999999</v>
          </cell>
          <cell r="K179" t="str">
            <v>Y</v>
          </cell>
          <cell r="T179" t="str">
            <v>Cardnet</v>
          </cell>
          <cell r="U179">
            <v>0</v>
          </cell>
          <cell r="V179">
            <v>165777835.59999999</v>
          </cell>
          <cell r="W179" t="str">
            <v>Liab</v>
          </cell>
          <cell r="X179" t="str">
            <v>Y</v>
          </cell>
          <cell r="Y179" t="str">
            <v>N</v>
          </cell>
          <cell r="Z179" t="str">
            <v>N</v>
          </cell>
          <cell r="AA179">
            <v>0</v>
          </cell>
          <cell r="AB179">
            <v>0</v>
          </cell>
          <cell r="AC179">
            <v>0</v>
          </cell>
          <cell r="AD179">
            <v>0</v>
          </cell>
          <cell r="AE179" t="str">
            <v>N</v>
          </cell>
          <cell r="AF179" t="str">
            <v>N</v>
          </cell>
          <cell r="AG179">
            <v>0</v>
          </cell>
          <cell r="AH179" t="str">
            <v>N</v>
          </cell>
          <cell r="AI179" t="str">
            <v>N</v>
          </cell>
        </row>
        <row r="180">
          <cell r="D180">
            <v>-98617169.900000006</v>
          </cell>
          <cell r="K180" t="str">
            <v>Y</v>
          </cell>
          <cell r="T180" t="str">
            <v>Cardnet</v>
          </cell>
          <cell r="U180">
            <v>0</v>
          </cell>
          <cell r="V180">
            <v>98617169.900000006</v>
          </cell>
          <cell r="W180" t="str">
            <v>Liab</v>
          </cell>
          <cell r="X180" t="str">
            <v>Y</v>
          </cell>
          <cell r="Y180" t="str">
            <v>N</v>
          </cell>
          <cell r="Z180" t="str">
            <v>N</v>
          </cell>
          <cell r="AA180">
            <v>0</v>
          </cell>
          <cell r="AB180">
            <v>0</v>
          </cell>
          <cell r="AC180">
            <v>0</v>
          </cell>
          <cell r="AD180">
            <v>0</v>
          </cell>
          <cell r="AE180" t="str">
            <v>N</v>
          </cell>
          <cell r="AF180" t="str">
            <v>N</v>
          </cell>
          <cell r="AG180">
            <v>0</v>
          </cell>
          <cell r="AH180" t="str">
            <v>N</v>
          </cell>
          <cell r="AI180" t="str">
            <v>N</v>
          </cell>
        </row>
        <row r="181">
          <cell r="D181">
            <v>-1295418.8500000001</v>
          </cell>
          <cell r="K181" t="str">
            <v>Y</v>
          </cell>
          <cell r="T181" t="str">
            <v>Cardnet</v>
          </cell>
          <cell r="U181">
            <v>0</v>
          </cell>
          <cell r="V181">
            <v>1295418.8500000001</v>
          </cell>
          <cell r="W181" t="str">
            <v>Liab</v>
          </cell>
          <cell r="X181" t="str">
            <v>Y</v>
          </cell>
          <cell r="Y181" t="str">
            <v>N</v>
          </cell>
          <cell r="Z181" t="str">
            <v>N</v>
          </cell>
          <cell r="AA181">
            <v>0</v>
          </cell>
          <cell r="AB181">
            <v>0</v>
          </cell>
          <cell r="AC181">
            <v>0</v>
          </cell>
          <cell r="AD181">
            <v>0</v>
          </cell>
          <cell r="AE181" t="str">
            <v>N</v>
          </cell>
          <cell r="AF181" t="str">
            <v>N</v>
          </cell>
          <cell r="AG181">
            <v>0</v>
          </cell>
          <cell r="AH181" t="str">
            <v>N</v>
          </cell>
          <cell r="AI181" t="str">
            <v>N</v>
          </cell>
        </row>
        <row r="182">
          <cell r="D182">
            <v>0</v>
          </cell>
          <cell r="K182" t="str">
            <v>Y</v>
          </cell>
          <cell r="T182" t="str">
            <v>Cardnet</v>
          </cell>
          <cell r="U182">
            <v>0</v>
          </cell>
          <cell r="V182">
            <v>0</v>
          </cell>
          <cell r="W182" t="str">
            <v>Liab</v>
          </cell>
          <cell r="X182" t="str">
            <v>Y</v>
          </cell>
          <cell r="Y182" t="str">
            <v>N</v>
          </cell>
          <cell r="Z182" t="str">
            <v>N</v>
          </cell>
          <cell r="AA182">
            <v>0</v>
          </cell>
          <cell r="AB182">
            <v>0</v>
          </cell>
          <cell r="AC182">
            <v>0</v>
          </cell>
          <cell r="AD182">
            <v>0</v>
          </cell>
          <cell r="AE182" t="str">
            <v>N</v>
          </cell>
          <cell r="AF182" t="str">
            <v>N</v>
          </cell>
          <cell r="AG182">
            <v>0</v>
          </cell>
          <cell r="AH182" t="str">
            <v>N</v>
          </cell>
          <cell r="AI182" t="str">
            <v>N</v>
          </cell>
        </row>
        <row r="183">
          <cell r="D183">
            <v>7078.48</v>
          </cell>
          <cell r="K183" t="str">
            <v>Y</v>
          </cell>
          <cell r="T183" t="str">
            <v>Cardnet</v>
          </cell>
          <cell r="U183">
            <v>0</v>
          </cell>
          <cell r="V183">
            <v>7078.48</v>
          </cell>
          <cell r="W183" t="str">
            <v>Liab</v>
          </cell>
          <cell r="X183" t="str">
            <v>Y</v>
          </cell>
          <cell r="Y183" t="str">
            <v>N</v>
          </cell>
          <cell r="Z183" t="str">
            <v>N</v>
          </cell>
          <cell r="AA183">
            <v>0</v>
          </cell>
          <cell r="AB183">
            <v>0</v>
          </cell>
          <cell r="AC183">
            <v>0</v>
          </cell>
          <cell r="AD183">
            <v>0</v>
          </cell>
          <cell r="AE183" t="str">
            <v>N</v>
          </cell>
          <cell r="AF183" t="str">
            <v>N</v>
          </cell>
          <cell r="AG183">
            <v>0</v>
          </cell>
          <cell r="AH183" t="str">
            <v>N</v>
          </cell>
          <cell r="AI183" t="str">
            <v>N</v>
          </cell>
        </row>
        <row r="184">
          <cell r="D184">
            <v>119303.64</v>
          </cell>
          <cell r="K184" t="str">
            <v>Y</v>
          </cell>
          <cell r="T184" t="str">
            <v>Cardnet</v>
          </cell>
          <cell r="U184">
            <v>0</v>
          </cell>
          <cell r="V184">
            <v>119303.64</v>
          </cell>
          <cell r="W184" t="str">
            <v>Liab</v>
          </cell>
          <cell r="X184" t="str">
            <v>Y</v>
          </cell>
          <cell r="Y184" t="str">
            <v>N</v>
          </cell>
          <cell r="Z184" t="str">
            <v>N</v>
          </cell>
          <cell r="AA184">
            <v>0</v>
          </cell>
          <cell r="AB184">
            <v>0</v>
          </cell>
          <cell r="AC184">
            <v>0</v>
          </cell>
          <cell r="AD184">
            <v>0</v>
          </cell>
          <cell r="AE184" t="str">
            <v>N</v>
          </cell>
          <cell r="AF184" t="str">
            <v>N</v>
          </cell>
          <cell r="AG184">
            <v>0</v>
          </cell>
          <cell r="AH184" t="str">
            <v>N</v>
          </cell>
          <cell r="AI184" t="str">
            <v>N</v>
          </cell>
        </row>
        <row r="185">
          <cell r="D185">
            <v>36613.18</v>
          </cell>
          <cell r="K185" t="str">
            <v>Y</v>
          </cell>
          <cell r="T185" t="str">
            <v>Cardnet</v>
          </cell>
          <cell r="U185">
            <v>0</v>
          </cell>
          <cell r="V185">
            <v>36613.18</v>
          </cell>
          <cell r="W185" t="str">
            <v>Liab</v>
          </cell>
          <cell r="X185" t="str">
            <v>Y</v>
          </cell>
          <cell r="Y185" t="str">
            <v>N</v>
          </cell>
          <cell r="Z185" t="str">
            <v>N</v>
          </cell>
          <cell r="AA185">
            <v>0</v>
          </cell>
          <cell r="AB185">
            <v>0</v>
          </cell>
          <cell r="AC185">
            <v>0</v>
          </cell>
          <cell r="AD185">
            <v>0</v>
          </cell>
          <cell r="AE185" t="str">
            <v>N</v>
          </cell>
          <cell r="AF185" t="str">
            <v>N</v>
          </cell>
          <cell r="AG185">
            <v>0</v>
          </cell>
          <cell r="AH185" t="str">
            <v>N</v>
          </cell>
          <cell r="AI185" t="str">
            <v>N</v>
          </cell>
        </row>
        <row r="186">
          <cell r="D186">
            <v>3336.93</v>
          </cell>
          <cell r="K186" t="str">
            <v>Y</v>
          </cell>
          <cell r="T186" t="str">
            <v>Cardnet</v>
          </cell>
          <cell r="U186">
            <v>0</v>
          </cell>
          <cell r="V186">
            <v>3336.93</v>
          </cell>
          <cell r="W186" t="str">
            <v>Liab</v>
          </cell>
          <cell r="X186" t="str">
            <v>Y</v>
          </cell>
          <cell r="Y186" t="str">
            <v>N</v>
          </cell>
          <cell r="Z186" t="str">
            <v>N</v>
          </cell>
          <cell r="AA186">
            <v>0</v>
          </cell>
          <cell r="AB186">
            <v>0</v>
          </cell>
          <cell r="AC186">
            <v>0</v>
          </cell>
          <cell r="AD186">
            <v>0</v>
          </cell>
          <cell r="AE186" t="str">
            <v>N</v>
          </cell>
          <cell r="AF186" t="str">
            <v>N</v>
          </cell>
          <cell r="AG186">
            <v>0</v>
          </cell>
          <cell r="AH186" t="str">
            <v>N</v>
          </cell>
          <cell r="AI186" t="str">
            <v>N</v>
          </cell>
        </row>
        <row r="187">
          <cell r="D187">
            <v>216.45</v>
          </cell>
          <cell r="K187" t="str">
            <v>Y</v>
          </cell>
          <cell r="T187" t="str">
            <v>Cardnet</v>
          </cell>
          <cell r="U187">
            <v>0</v>
          </cell>
          <cell r="V187">
            <v>216.45</v>
          </cell>
          <cell r="W187" t="str">
            <v>Liab</v>
          </cell>
          <cell r="X187" t="str">
            <v>Y</v>
          </cell>
          <cell r="Y187" t="str">
            <v>N</v>
          </cell>
          <cell r="Z187" t="str">
            <v>N</v>
          </cell>
          <cell r="AA187">
            <v>0</v>
          </cell>
          <cell r="AB187">
            <v>0</v>
          </cell>
          <cell r="AC187">
            <v>0</v>
          </cell>
          <cell r="AD187">
            <v>0</v>
          </cell>
          <cell r="AE187" t="str">
            <v>N</v>
          </cell>
          <cell r="AF187" t="str">
            <v>N</v>
          </cell>
          <cell r="AG187">
            <v>0</v>
          </cell>
          <cell r="AH187" t="str">
            <v>N</v>
          </cell>
          <cell r="AI187" t="str">
            <v>N</v>
          </cell>
        </row>
        <row r="188">
          <cell r="D188">
            <v>0</v>
          </cell>
          <cell r="K188" t="str">
            <v>Y</v>
          </cell>
          <cell r="T188" t="str">
            <v>Cardnet</v>
          </cell>
          <cell r="U188">
            <v>0</v>
          </cell>
          <cell r="V188">
            <v>0</v>
          </cell>
          <cell r="W188" t="str">
            <v>Liab</v>
          </cell>
          <cell r="X188" t="str">
            <v>Y</v>
          </cell>
          <cell r="Y188" t="str">
            <v>N</v>
          </cell>
          <cell r="Z188" t="str">
            <v>N</v>
          </cell>
          <cell r="AA188">
            <v>0</v>
          </cell>
          <cell r="AB188">
            <v>0</v>
          </cell>
          <cell r="AC188">
            <v>0</v>
          </cell>
          <cell r="AD188">
            <v>0</v>
          </cell>
          <cell r="AE188" t="str">
            <v>N</v>
          </cell>
          <cell r="AF188" t="str">
            <v>N</v>
          </cell>
          <cell r="AG188">
            <v>0</v>
          </cell>
          <cell r="AH188" t="str">
            <v>N</v>
          </cell>
          <cell r="AI188" t="str">
            <v>N</v>
          </cell>
        </row>
        <row r="189">
          <cell r="D189">
            <v>380.52</v>
          </cell>
          <cell r="K189" t="str">
            <v>Y</v>
          </cell>
          <cell r="T189" t="str">
            <v>Cardnet</v>
          </cell>
          <cell r="U189">
            <v>0</v>
          </cell>
          <cell r="V189">
            <v>380.52</v>
          </cell>
          <cell r="W189" t="str">
            <v>Liab</v>
          </cell>
          <cell r="X189" t="str">
            <v>Y</v>
          </cell>
          <cell r="Y189" t="str">
            <v>N</v>
          </cell>
          <cell r="Z189" t="str">
            <v>N</v>
          </cell>
          <cell r="AA189">
            <v>0</v>
          </cell>
          <cell r="AB189">
            <v>0</v>
          </cell>
          <cell r="AC189">
            <v>0</v>
          </cell>
          <cell r="AD189">
            <v>0</v>
          </cell>
          <cell r="AE189" t="str">
            <v>N</v>
          </cell>
          <cell r="AF189" t="str">
            <v>N</v>
          </cell>
          <cell r="AG189">
            <v>0</v>
          </cell>
          <cell r="AH189" t="str">
            <v>N</v>
          </cell>
          <cell r="AI189" t="str">
            <v>N</v>
          </cell>
        </row>
        <row r="190">
          <cell r="D190">
            <v>0</v>
          </cell>
          <cell r="K190" t="str">
            <v>Y</v>
          </cell>
          <cell r="T190" t="str">
            <v>Cardnet</v>
          </cell>
          <cell r="U190">
            <v>0</v>
          </cell>
          <cell r="V190">
            <v>0</v>
          </cell>
          <cell r="W190" t="str">
            <v>Liab</v>
          </cell>
          <cell r="X190" t="str">
            <v>Y</v>
          </cell>
          <cell r="Y190" t="str">
            <v>N</v>
          </cell>
          <cell r="Z190" t="str">
            <v>N</v>
          </cell>
          <cell r="AA190">
            <v>0</v>
          </cell>
          <cell r="AB190">
            <v>0</v>
          </cell>
          <cell r="AC190">
            <v>0</v>
          </cell>
          <cell r="AD190">
            <v>0</v>
          </cell>
          <cell r="AE190" t="str">
            <v>N</v>
          </cell>
          <cell r="AF190" t="str">
            <v>N</v>
          </cell>
          <cell r="AG190">
            <v>0</v>
          </cell>
          <cell r="AH190" t="str">
            <v>N</v>
          </cell>
          <cell r="AI190" t="str">
            <v>N</v>
          </cell>
        </row>
        <row r="191">
          <cell r="D191">
            <v>175892.17</v>
          </cell>
          <cell r="K191" t="str">
            <v>Y</v>
          </cell>
          <cell r="T191" t="str">
            <v>Cardnet</v>
          </cell>
          <cell r="U191">
            <v>0</v>
          </cell>
          <cell r="V191">
            <v>175892.17</v>
          </cell>
          <cell r="W191" t="str">
            <v>Liab</v>
          </cell>
          <cell r="X191" t="str">
            <v>Y</v>
          </cell>
          <cell r="Y191" t="str">
            <v>N</v>
          </cell>
          <cell r="Z191" t="str">
            <v>N</v>
          </cell>
          <cell r="AA191">
            <v>0</v>
          </cell>
          <cell r="AB191">
            <v>0</v>
          </cell>
          <cell r="AC191">
            <v>0</v>
          </cell>
          <cell r="AD191">
            <v>0</v>
          </cell>
          <cell r="AE191" t="str">
            <v>N</v>
          </cell>
          <cell r="AF191" t="str">
            <v>N</v>
          </cell>
          <cell r="AG191">
            <v>0</v>
          </cell>
          <cell r="AH191" t="str">
            <v>N</v>
          </cell>
          <cell r="AI191" t="str">
            <v>N</v>
          </cell>
        </row>
        <row r="192">
          <cell r="D192">
            <v>0</v>
          </cell>
          <cell r="K192" t="str">
            <v>Y</v>
          </cell>
          <cell r="T192" t="str">
            <v>Cardnet</v>
          </cell>
          <cell r="U192">
            <v>0</v>
          </cell>
          <cell r="V192">
            <v>0</v>
          </cell>
          <cell r="W192" t="str">
            <v>Liab</v>
          </cell>
          <cell r="X192" t="str">
            <v>Y</v>
          </cell>
          <cell r="Y192" t="str">
            <v>N</v>
          </cell>
          <cell r="Z192" t="str">
            <v>N</v>
          </cell>
          <cell r="AA192">
            <v>0</v>
          </cell>
          <cell r="AB192">
            <v>0</v>
          </cell>
          <cell r="AC192">
            <v>0</v>
          </cell>
          <cell r="AD192">
            <v>0</v>
          </cell>
          <cell r="AE192" t="str">
            <v>N</v>
          </cell>
          <cell r="AF192" t="str">
            <v>N</v>
          </cell>
          <cell r="AG192">
            <v>0</v>
          </cell>
          <cell r="AH192" t="str">
            <v>N</v>
          </cell>
          <cell r="AI192" t="str">
            <v>N</v>
          </cell>
        </row>
        <row r="193">
          <cell r="D193">
            <v>0</v>
          </cell>
          <cell r="K193" t="str">
            <v>Y</v>
          </cell>
          <cell r="T193" t="str">
            <v>Cardnet</v>
          </cell>
          <cell r="U193">
            <v>0</v>
          </cell>
          <cell r="V193">
            <v>0</v>
          </cell>
          <cell r="W193" t="str">
            <v>Liab</v>
          </cell>
          <cell r="X193" t="str">
            <v>Y</v>
          </cell>
          <cell r="Y193" t="str">
            <v>N</v>
          </cell>
          <cell r="Z193" t="str">
            <v>N</v>
          </cell>
          <cell r="AA193">
            <v>0</v>
          </cell>
          <cell r="AB193">
            <v>0</v>
          </cell>
          <cell r="AC193">
            <v>0</v>
          </cell>
          <cell r="AD193">
            <v>0</v>
          </cell>
          <cell r="AE193" t="str">
            <v>N</v>
          </cell>
          <cell r="AF193" t="str">
            <v>N</v>
          </cell>
          <cell r="AG193">
            <v>0</v>
          </cell>
          <cell r="AH193" t="str">
            <v>N</v>
          </cell>
          <cell r="AI193" t="str">
            <v>N</v>
          </cell>
        </row>
        <row r="194">
          <cell r="D194">
            <v>0</v>
          </cell>
          <cell r="K194" t="str">
            <v>Y</v>
          </cell>
          <cell r="T194" t="str">
            <v>Cardnet</v>
          </cell>
          <cell r="U194">
            <v>0</v>
          </cell>
          <cell r="V194">
            <v>0</v>
          </cell>
          <cell r="W194" t="str">
            <v>Liab</v>
          </cell>
          <cell r="X194" t="str">
            <v>Y</v>
          </cell>
          <cell r="Y194" t="str">
            <v>N</v>
          </cell>
          <cell r="Z194" t="str">
            <v>N</v>
          </cell>
          <cell r="AA194">
            <v>0</v>
          </cell>
          <cell r="AB194">
            <v>0</v>
          </cell>
          <cell r="AC194">
            <v>0</v>
          </cell>
          <cell r="AD194">
            <v>0</v>
          </cell>
          <cell r="AE194" t="str">
            <v>N</v>
          </cell>
          <cell r="AF194" t="str">
            <v>N</v>
          </cell>
          <cell r="AG194">
            <v>0</v>
          </cell>
          <cell r="AH194" t="str">
            <v>N</v>
          </cell>
          <cell r="AI194" t="str">
            <v>N</v>
          </cell>
        </row>
        <row r="195">
          <cell r="D195">
            <v>1294.83</v>
          </cell>
          <cell r="K195" t="str">
            <v>Y</v>
          </cell>
          <cell r="T195" t="str">
            <v>Cardnet</v>
          </cell>
          <cell r="U195">
            <v>0</v>
          </cell>
          <cell r="V195">
            <v>1294.83</v>
          </cell>
          <cell r="W195" t="str">
            <v>Liab</v>
          </cell>
          <cell r="X195" t="str">
            <v>Y</v>
          </cell>
          <cell r="Y195" t="str">
            <v>N</v>
          </cell>
          <cell r="Z195" t="str">
            <v>N</v>
          </cell>
          <cell r="AA195">
            <v>0</v>
          </cell>
          <cell r="AB195">
            <v>0</v>
          </cell>
          <cell r="AC195">
            <v>0</v>
          </cell>
          <cell r="AD195">
            <v>0</v>
          </cell>
          <cell r="AE195" t="str">
            <v>N</v>
          </cell>
          <cell r="AF195" t="str">
            <v>N</v>
          </cell>
          <cell r="AG195">
            <v>0</v>
          </cell>
          <cell r="AH195" t="str">
            <v>N</v>
          </cell>
          <cell r="AI195" t="str">
            <v>N</v>
          </cell>
        </row>
        <row r="196">
          <cell r="D196">
            <v>-3340968.34</v>
          </cell>
          <cell r="K196" t="str">
            <v>Y</v>
          </cell>
          <cell r="T196" t="str">
            <v>Cardnet</v>
          </cell>
          <cell r="U196">
            <v>0</v>
          </cell>
          <cell r="V196">
            <v>3340968.34</v>
          </cell>
          <cell r="W196" t="str">
            <v>Liab</v>
          </cell>
          <cell r="X196" t="str">
            <v>Y</v>
          </cell>
          <cell r="Y196" t="str">
            <v>N</v>
          </cell>
          <cell r="Z196" t="str">
            <v>N</v>
          </cell>
          <cell r="AA196">
            <v>0</v>
          </cell>
          <cell r="AB196">
            <v>0</v>
          </cell>
          <cell r="AC196">
            <v>0</v>
          </cell>
          <cell r="AD196">
            <v>0</v>
          </cell>
          <cell r="AE196" t="str">
            <v>N</v>
          </cell>
          <cell r="AF196" t="str">
            <v>N</v>
          </cell>
          <cell r="AG196">
            <v>0</v>
          </cell>
          <cell r="AH196" t="str">
            <v>N</v>
          </cell>
          <cell r="AI196" t="str">
            <v>N</v>
          </cell>
        </row>
        <row r="197">
          <cell r="D197">
            <v>-5686894.9299999997</v>
          </cell>
          <cell r="K197" t="str">
            <v>Y</v>
          </cell>
          <cell r="T197" t="str">
            <v>Cardnet</v>
          </cell>
          <cell r="U197">
            <v>0</v>
          </cell>
          <cell r="V197">
            <v>5686894.9299999997</v>
          </cell>
          <cell r="W197" t="str">
            <v>Liab</v>
          </cell>
          <cell r="X197" t="str">
            <v>Y</v>
          </cell>
          <cell r="Y197" t="str">
            <v>N</v>
          </cell>
          <cell r="Z197" t="str">
            <v>N</v>
          </cell>
          <cell r="AA197">
            <v>0</v>
          </cell>
          <cell r="AB197">
            <v>0</v>
          </cell>
          <cell r="AC197">
            <v>0</v>
          </cell>
          <cell r="AD197">
            <v>0</v>
          </cell>
          <cell r="AE197" t="str">
            <v>N</v>
          </cell>
          <cell r="AF197" t="str">
            <v>N</v>
          </cell>
          <cell r="AG197">
            <v>0</v>
          </cell>
          <cell r="AH197" t="str">
            <v>N</v>
          </cell>
          <cell r="AI197" t="str">
            <v>N</v>
          </cell>
        </row>
        <row r="198">
          <cell r="D198">
            <v>-12711.88</v>
          </cell>
          <cell r="K198" t="str">
            <v>Y</v>
          </cell>
          <cell r="T198" t="str">
            <v>Cardnet</v>
          </cell>
          <cell r="U198">
            <v>0</v>
          </cell>
          <cell r="V198">
            <v>12711.88</v>
          </cell>
          <cell r="W198" t="str">
            <v>Liab</v>
          </cell>
          <cell r="X198" t="str">
            <v>Y</v>
          </cell>
          <cell r="Y198" t="str">
            <v>N</v>
          </cell>
          <cell r="Z198" t="str">
            <v>N</v>
          </cell>
          <cell r="AA198">
            <v>0</v>
          </cell>
          <cell r="AB198">
            <v>0</v>
          </cell>
          <cell r="AC198">
            <v>0</v>
          </cell>
          <cell r="AD198">
            <v>0</v>
          </cell>
          <cell r="AE198" t="str">
            <v>N</v>
          </cell>
          <cell r="AF198" t="str">
            <v>N</v>
          </cell>
          <cell r="AG198">
            <v>0</v>
          </cell>
          <cell r="AH198" t="str">
            <v>N</v>
          </cell>
          <cell r="AI198" t="str">
            <v>N</v>
          </cell>
        </row>
        <row r="199">
          <cell r="D199">
            <v>-29438.29</v>
          </cell>
          <cell r="K199" t="str">
            <v>Y</v>
          </cell>
          <cell r="T199" t="str">
            <v>Cardnet</v>
          </cell>
          <cell r="U199">
            <v>0</v>
          </cell>
          <cell r="V199">
            <v>29438.29</v>
          </cell>
          <cell r="W199" t="str">
            <v>Liab</v>
          </cell>
          <cell r="X199" t="str">
            <v>Y</v>
          </cell>
          <cell r="Y199" t="str">
            <v>N</v>
          </cell>
          <cell r="Z199" t="str">
            <v>N</v>
          </cell>
          <cell r="AA199">
            <v>0</v>
          </cell>
          <cell r="AB199">
            <v>0</v>
          </cell>
          <cell r="AC199">
            <v>0</v>
          </cell>
          <cell r="AD199">
            <v>0</v>
          </cell>
          <cell r="AE199" t="str">
            <v>N</v>
          </cell>
          <cell r="AF199" t="str">
            <v>N</v>
          </cell>
          <cell r="AG199">
            <v>0</v>
          </cell>
          <cell r="AH199" t="str">
            <v>N</v>
          </cell>
          <cell r="AI199" t="str">
            <v>N</v>
          </cell>
        </row>
        <row r="200">
          <cell r="D200">
            <v>-27383.07</v>
          </cell>
          <cell r="K200" t="str">
            <v>Y</v>
          </cell>
          <cell r="T200" t="str">
            <v>Cardnet</v>
          </cell>
          <cell r="U200">
            <v>0</v>
          </cell>
          <cell r="V200">
            <v>27383.07</v>
          </cell>
          <cell r="W200" t="str">
            <v>Liab</v>
          </cell>
          <cell r="X200" t="str">
            <v>Y</v>
          </cell>
          <cell r="Y200" t="str">
            <v>N</v>
          </cell>
          <cell r="Z200" t="str">
            <v>N</v>
          </cell>
          <cell r="AA200">
            <v>0</v>
          </cell>
          <cell r="AB200">
            <v>0</v>
          </cell>
          <cell r="AC200">
            <v>0</v>
          </cell>
          <cell r="AD200">
            <v>0</v>
          </cell>
          <cell r="AE200" t="str">
            <v>N</v>
          </cell>
          <cell r="AF200" t="str">
            <v>N</v>
          </cell>
          <cell r="AG200">
            <v>0</v>
          </cell>
          <cell r="AH200" t="str">
            <v>N</v>
          </cell>
          <cell r="AI200" t="str">
            <v>N</v>
          </cell>
        </row>
        <row r="201">
          <cell r="D201">
            <v>-221829.18</v>
          </cell>
          <cell r="K201" t="str">
            <v>Y</v>
          </cell>
          <cell r="T201" t="str">
            <v>Cardnet</v>
          </cell>
          <cell r="U201">
            <v>0</v>
          </cell>
          <cell r="V201">
            <v>221829.18</v>
          </cell>
          <cell r="W201" t="str">
            <v>Liab</v>
          </cell>
          <cell r="X201" t="str">
            <v>Y</v>
          </cell>
          <cell r="Y201" t="str">
            <v>N</v>
          </cell>
          <cell r="Z201" t="str">
            <v>N</v>
          </cell>
          <cell r="AA201">
            <v>0</v>
          </cell>
          <cell r="AB201">
            <v>0</v>
          </cell>
          <cell r="AC201">
            <v>0</v>
          </cell>
          <cell r="AD201">
            <v>0</v>
          </cell>
          <cell r="AE201" t="str">
            <v>N</v>
          </cell>
          <cell r="AF201" t="str">
            <v>N</v>
          </cell>
          <cell r="AG201">
            <v>0</v>
          </cell>
          <cell r="AH201" t="str">
            <v>N</v>
          </cell>
          <cell r="AI201" t="str">
            <v>N</v>
          </cell>
        </row>
        <row r="202">
          <cell r="D202">
            <v>-303474.87</v>
          </cell>
          <cell r="K202" t="str">
            <v>Y</v>
          </cell>
          <cell r="T202" t="str">
            <v>Cardnet</v>
          </cell>
          <cell r="U202">
            <v>0</v>
          </cell>
          <cell r="V202">
            <v>303474.87</v>
          </cell>
          <cell r="W202" t="str">
            <v>Liab</v>
          </cell>
          <cell r="X202" t="str">
            <v>Y</v>
          </cell>
          <cell r="Y202" t="str">
            <v>N</v>
          </cell>
          <cell r="Z202" t="str">
            <v>N</v>
          </cell>
          <cell r="AA202">
            <v>0</v>
          </cell>
          <cell r="AB202">
            <v>0</v>
          </cell>
          <cell r="AC202">
            <v>0</v>
          </cell>
          <cell r="AD202">
            <v>0</v>
          </cell>
          <cell r="AE202" t="str">
            <v>N</v>
          </cell>
          <cell r="AF202" t="str">
            <v>N</v>
          </cell>
          <cell r="AG202">
            <v>0</v>
          </cell>
          <cell r="AH202" t="str">
            <v>N</v>
          </cell>
          <cell r="AI202" t="str">
            <v>N</v>
          </cell>
        </row>
        <row r="203">
          <cell r="D203">
            <v>-229665.02</v>
          </cell>
          <cell r="K203" t="str">
            <v>Y</v>
          </cell>
          <cell r="T203" t="str">
            <v>Cardnet</v>
          </cell>
          <cell r="U203">
            <v>0</v>
          </cell>
          <cell r="V203">
            <v>229665.02</v>
          </cell>
          <cell r="W203" t="str">
            <v>Liab</v>
          </cell>
          <cell r="X203" t="str">
            <v>Y</v>
          </cell>
          <cell r="Y203" t="str">
            <v>N</v>
          </cell>
          <cell r="Z203" t="str">
            <v>N</v>
          </cell>
          <cell r="AA203">
            <v>0</v>
          </cell>
          <cell r="AB203">
            <v>0</v>
          </cell>
          <cell r="AC203">
            <v>0</v>
          </cell>
          <cell r="AD203">
            <v>0</v>
          </cell>
          <cell r="AE203" t="str">
            <v>N</v>
          </cell>
          <cell r="AF203" t="str">
            <v>N</v>
          </cell>
          <cell r="AG203">
            <v>0</v>
          </cell>
          <cell r="AH203" t="str">
            <v>N</v>
          </cell>
          <cell r="AI203" t="str">
            <v>N</v>
          </cell>
        </row>
        <row r="204">
          <cell r="D204">
            <v>-148213.37</v>
          </cell>
          <cell r="K204" t="str">
            <v>Y</v>
          </cell>
          <cell r="T204" t="str">
            <v>Cardnet</v>
          </cell>
          <cell r="U204">
            <v>0</v>
          </cell>
          <cell r="V204">
            <v>148213.37</v>
          </cell>
          <cell r="W204" t="str">
            <v>Liab</v>
          </cell>
          <cell r="X204" t="str">
            <v>Y</v>
          </cell>
          <cell r="Y204" t="str">
            <v>N</v>
          </cell>
          <cell r="Z204" t="str">
            <v>N</v>
          </cell>
          <cell r="AA204">
            <v>0</v>
          </cell>
          <cell r="AB204">
            <v>0</v>
          </cell>
          <cell r="AC204">
            <v>0</v>
          </cell>
          <cell r="AD204">
            <v>0</v>
          </cell>
          <cell r="AE204" t="str">
            <v>N</v>
          </cell>
          <cell r="AF204" t="str">
            <v>N</v>
          </cell>
          <cell r="AG204">
            <v>0</v>
          </cell>
          <cell r="AH204" t="str">
            <v>N</v>
          </cell>
          <cell r="AI204" t="str">
            <v>N</v>
          </cell>
        </row>
        <row r="205">
          <cell r="D205">
            <v>-24776.39</v>
          </cell>
          <cell r="K205" t="str">
            <v>Y</v>
          </cell>
          <cell r="T205" t="str">
            <v>Cardnet</v>
          </cell>
          <cell r="U205">
            <v>0</v>
          </cell>
          <cell r="V205">
            <v>24776.39</v>
          </cell>
          <cell r="W205" t="str">
            <v>Liab</v>
          </cell>
          <cell r="X205" t="str">
            <v>Y</v>
          </cell>
          <cell r="Y205" t="str">
            <v>N</v>
          </cell>
          <cell r="Z205" t="str">
            <v>N</v>
          </cell>
          <cell r="AA205">
            <v>0</v>
          </cell>
          <cell r="AB205">
            <v>0</v>
          </cell>
          <cell r="AC205">
            <v>0</v>
          </cell>
          <cell r="AD205">
            <v>0</v>
          </cell>
          <cell r="AE205" t="str">
            <v>N</v>
          </cell>
          <cell r="AF205" t="str">
            <v>N</v>
          </cell>
          <cell r="AG205">
            <v>0</v>
          </cell>
          <cell r="AH205" t="str">
            <v>N</v>
          </cell>
          <cell r="AI205" t="str">
            <v>N</v>
          </cell>
        </row>
        <row r="206">
          <cell r="D206">
            <v>-22705546.02</v>
          </cell>
          <cell r="K206" t="str">
            <v>Y</v>
          </cell>
          <cell r="T206" t="str">
            <v>Cardnet</v>
          </cell>
          <cell r="U206">
            <v>0</v>
          </cell>
          <cell r="V206">
            <v>22705546.02</v>
          </cell>
          <cell r="W206" t="str">
            <v>Liab</v>
          </cell>
          <cell r="X206" t="str">
            <v>Y</v>
          </cell>
          <cell r="Y206" t="str">
            <v>N</v>
          </cell>
          <cell r="Z206" t="str">
            <v>N</v>
          </cell>
          <cell r="AA206">
            <v>0</v>
          </cell>
          <cell r="AB206">
            <v>0</v>
          </cell>
          <cell r="AC206">
            <v>0</v>
          </cell>
          <cell r="AD206">
            <v>0</v>
          </cell>
          <cell r="AE206" t="str">
            <v>N</v>
          </cell>
          <cell r="AF206" t="str">
            <v>N</v>
          </cell>
          <cell r="AG206">
            <v>0</v>
          </cell>
          <cell r="AH206" t="str">
            <v>N</v>
          </cell>
          <cell r="AI206" t="str">
            <v>N</v>
          </cell>
        </row>
        <row r="207">
          <cell r="D207">
            <v>0</v>
          </cell>
          <cell r="K207" t="str">
            <v>Y</v>
          </cell>
          <cell r="T207" t="str">
            <v>Cardnet</v>
          </cell>
          <cell r="U207">
            <v>0</v>
          </cell>
          <cell r="V207">
            <v>0</v>
          </cell>
          <cell r="W207" t="str">
            <v>Liab</v>
          </cell>
          <cell r="X207" t="str">
            <v>Y</v>
          </cell>
          <cell r="Y207" t="str">
            <v>N</v>
          </cell>
          <cell r="Z207" t="str">
            <v>N</v>
          </cell>
          <cell r="AA207">
            <v>0</v>
          </cell>
          <cell r="AB207">
            <v>0</v>
          </cell>
          <cell r="AC207">
            <v>0</v>
          </cell>
          <cell r="AD207">
            <v>0</v>
          </cell>
          <cell r="AE207" t="str">
            <v>N</v>
          </cell>
          <cell r="AF207" t="str">
            <v>N</v>
          </cell>
          <cell r="AG207">
            <v>0</v>
          </cell>
          <cell r="AH207" t="str">
            <v>N</v>
          </cell>
          <cell r="AI207" t="str">
            <v>N</v>
          </cell>
        </row>
        <row r="208">
          <cell r="D208">
            <v>0</v>
          </cell>
          <cell r="K208" t="str">
            <v>Y</v>
          </cell>
          <cell r="T208" t="str">
            <v>Cardnet</v>
          </cell>
          <cell r="U208">
            <v>0</v>
          </cell>
          <cell r="V208">
            <v>0</v>
          </cell>
          <cell r="W208" t="str">
            <v>Liab</v>
          </cell>
          <cell r="X208" t="str">
            <v>Y</v>
          </cell>
          <cell r="Y208" t="str">
            <v>N</v>
          </cell>
          <cell r="Z208" t="str">
            <v>N</v>
          </cell>
          <cell r="AA208">
            <v>0</v>
          </cell>
          <cell r="AB208">
            <v>0</v>
          </cell>
          <cell r="AC208">
            <v>0</v>
          </cell>
          <cell r="AD208">
            <v>0</v>
          </cell>
          <cell r="AE208" t="str">
            <v>N</v>
          </cell>
          <cell r="AF208" t="str">
            <v>N</v>
          </cell>
          <cell r="AG208">
            <v>0</v>
          </cell>
          <cell r="AH208" t="str">
            <v>N</v>
          </cell>
          <cell r="AI208" t="str">
            <v>N</v>
          </cell>
        </row>
        <row r="209">
          <cell r="D209">
            <v>0</v>
          </cell>
          <cell r="K209" t="str">
            <v>Y</v>
          </cell>
          <cell r="T209" t="str">
            <v>Cardnet</v>
          </cell>
          <cell r="U209">
            <v>0</v>
          </cell>
          <cell r="V209">
            <v>0</v>
          </cell>
          <cell r="W209" t="str">
            <v>Liab</v>
          </cell>
          <cell r="X209" t="str">
            <v>Y</v>
          </cell>
          <cell r="Y209" t="str">
            <v>N</v>
          </cell>
          <cell r="Z209" t="str">
            <v>N</v>
          </cell>
          <cell r="AA209">
            <v>0</v>
          </cell>
          <cell r="AB209">
            <v>0</v>
          </cell>
          <cell r="AC209">
            <v>0</v>
          </cell>
          <cell r="AD209">
            <v>0</v>
          </cell>
          <cell r="AE209" t="str">
            <v>N</v>
          </cell>
          <cell r="AF209" t="str">
            <v>N</v>
          </cell>
          <cell r="AG209">
            <v>0</v>
          </cell>
          <cell r="AH209" t="str">
            <v>N</v>
          </cell>
          <cell r="AI209" t="str">
            <v>N</v>
          </cell>
        </row>
        <row r="210">
          <cell r="D210">
            <v>-92275.61</v>
          </cell>
          <cell r="K210" t="str">
            <v>Y</v>
          </cell>
          <cell r="T210" t="str">
            <v>Cardnet</v>
          </cell>
          <cell r="U210">
            <v>0</v>
          </cell>
          <cell r="V210">
            <v>92275.61</v>
          </cell>
          <cell r="W210" t="str">
            <v>Liab</v>
          </cell>
          <cell r="X210" t="str">
            <v>Y</v>
          </cell>
          <cell r="Y210" t="str">
            <v>N</v>
          </cell>
          <cell r="Z210" t="str">
            <v>N</v>
          </cell>
          <cell r="AA210">
            <v>0</v>
          </cell>
          <cell r="AB210">
            <v>0</v>
          </cell>
          <cell r="AC210">
            <v>0</v>
          </cell>
          <cell r="AD210">
            <v>0</v>
          </cell>
          <cell r="AE210" t="str">
            <v>N</v>
          </cell>
          <cell r="AF210" t="str">
            <v>N</v>
          </cell>
          <cell r="AG210">
            <v>0</v>
          </cell>
          <cell r="AH210" t="str">
            <v>N</v>
          </cell>
          <cell r="AI210" t="str">
            <v>N</v>
          </cell>
        </row>
        <row r="211">
          <cell r="D211">
            <v>2162.14</v>
          </cell>
          <cell r="K211" t="str">
            <v>Y</v>
          </cell>
          <cell r="T211" t="str">
            <v>Cardnet</v>
          </cell>
          <cell r="U211">
            <v>0</v>
          </cell>
          <cell r="V211">
            <v>2162.14</v>
          </cell>
          <cell r="W211" t="str">
            <v>Liab</v>
          </cell>
          <cell r="X211" t="str">
            <v>Y</v>
          </cell>
          <cell r="Y211" t="str">
            <v>N</v>
          </cell>
          <cell r="Z211" t="str">
            <v>N</v>
          </cell>
          <cell r="AA211">
            <v>0</v>
          </cell>
          <cell r="AB211">
            <v>0</v>
          </cell>
          <cell r="AC211">
            <v>0</v>
          </cell>
          <cell r="AD211">
            <v>0</v>
          </cell>
          <cell r="AE211" t="str">
            <v>N</v>
          </cell>
          <cell r="AF211" t="str">
            <v>N</v>
          </cell>
          <cell r="AG211">
            <v>0</v>
          </cell>
          <cell r="AH211" t="str">
            <v>N</v>
          </cell>
          <cell r="AI211" t="str">
            <v>N</v>
          </cell>
        </row>
        <row r="212">
          <cell r="D212">
            <v>0</v>
          </cell>
          <cell r="K212" t="str">
            <v>Y</v>
          </cell>
          <cell r="T212" t="str">
            <v>Cardnet</v>
          </cell>
          <cell r="U212">
            <v>0</v>
          </cell>
          <cell r="V212">
            <v>0</v>
          </cell>
          <cell r="W212" t="str">
            <v>Liab</v>
          </cell>
          <cell r="X212" t="str">
            <v>Y</v>
          </cell>
          <cell r="Y212" t="str">
            <v>N</v>
          </cell>
          <cell r="Z212" t="str">
            <v>N</v>
          </cell>
          <cell r="AA212">
            <v>0</v>
          </cell>
          <cell r="AB212">
            <v>0</v>
          </cell>
          <cell r="AC212">
            <v>0</v>
          </cell>
          <cell r="AD212">
            <v>0</v>
          </cell>
          <cell r="AE212" t="str">
            <v>N</v>
          </cell>
          <cell r="AF212" t="str">
            <v>N</v>
          </cell>
          <cell r="AG212">
            <v>0</v>
          </cell>
          <cell r="AH212" t="str">
            <v>N</v>
          </cell>
          <cell r="AI212" t="str">
            <v>N</v>
          </cell>
        </row>
        <row r="213">
          <cell r="D213">
            <v>-30843.07</v>
          </cell>
          <cell r="K213" t="str">
            <v>Y</v>
          </cell>
          <cell r="T213" t="str">
            <v>Cardnet</v>
          </cell>
          <cell r="U213">
            <v>0</v>
          </cell>
          <cell r="V213">
            <v>30843.07</v>
          </cell>
          <cell r="W213" t="str">
            <v>Liab</v>
          </cell>
          <cell r="X213" t="str">
            <v>Y</v>
          </cell>
          <cell r="Y213" t="str">
            <v>N</v>
          </cell>
          <cell r="Z213" t="str">
            <v>N</v>
          </cell>
          <cell r="AA213">
            <v>0</v>
          </cell>
          <cell r="AB213">
            <v>0</v>
          </cell>
          <cell r="AC213">
            <v>0</v>
          </cell>
          <cell r="AD213">
            <v>0</v>
          </cell>
          <cell r="AE213" t="str">
            <v>N</v>
          </cell>
          <cell r="AF213" t="str">
            <v>N</v>
          </cell>
          <cell r="AG213">
            <v>0</v>
          </cell>
          <cell r="AH213" t="str">
            <v>N</v>
          </cell>
          <cell r="AI213" t="str">
            <v>N</v>
          </cell>
        </row>
        <row r="214">
          <cell r="D214">
            <v>-589559.96</v>
          </cell>
          <cell r="K214" t="str">
            <v>Y</v>
          </cell>
          <cell r="T214" t="str">
            <v>Cardnet</v>
          </cell>
          <cell r="U214">
            <v>0</v>
          </cell>
          <cell r="V214">
            <v>589559.96</v>
          </cell>
          <cell r="W214" t="str">
            <v>Liab</v>
          </cell>
          <cell r="X214" t="str">
            <v>Y</v>
          </cell>
          <cell r="Y214" t="str">
            <v>N</v>
          </cell>
          <cell r="Z214" t="str">
            <v>N</v>
          </cell>
          <cell r="AA214">
            <v>0</v>
          </cell>
          <cell r="AB214">
            <v>0</v>
          </cell>
          <cell r="AC214">
            <v>0</v>
          </cell>
          <cell r="AD214">
            <v>0</v>
          </cell>
          <cell r="AE214" t="str">
            <v>N</v>
          </cell>
          <cell r="AF214" t="str">
            <v>N</v>
          </cell>
          <cell r="AG214">
            <v>0</v>
          </cell>
          <cell r="AH214" t="str">
            <v>N</v>
          </cell>
          <cell r="AI214" t="str">
            <v>N</v>
          </cell>
        </row>
        <row r="215">
          <cell r="D215">
            <v>-119896.89</v>
          </cell>
          <cell r="K215" t="str">
            <v>Y</v>
          </cell>
          <cell r="T215" t="str">
            <v>Cardnet</v>
          </cell>
          <cell r="U215">
            <v>0</v>
          </cell>
          <cell r="V215">
            <v>119896.89</v>
          </cell>
          <cell r="W215" t="str">
            <v>Liab</v>
          </cell>
          <cell r="X215" t="str">
            <v>Y</v>
          </cell>
          <cell r="Y215" t="str">
            <v>N</v>
          </cell>
          <cell r="Z215" t="str">
            <v>N</v>
          </cell>
          <cell r="AA215">
            <v>0</v>
          </cell>
          <cell r="AB215">
            <v>0</v>
          </cell>
          <cell r="AC215">
            <v>0</v>
          </cell>
          <cell r="AD215">
            <v>0</v>
          </cell>
          <cell r="AE215" t="str">
            <v>N</v>
          </cell>
          <cell r="AF215" t="str">
            <v>N</v>
          </cell>
          <cell r="AG215">
            <v>0</v>
          </cell>
          <cell r="AH215" t="str">
            <v>N</v>
          </cell>
          <cell r="AI215" t="str">
            <v>N</v>
          </cell>
        </row>
        <row r="216">
          <cell r="D216">
            <v>-5921023.6500000004</v>
          </cell>
          <cell r="K216" t="str">
            <v>Y</v>
          </cell>
          <cell r="T216" t="str">
            <v>Cardnet</v>
          </cell>
          <cell r="U216">
            <v>0</v>
          </cell>
          <cell r="V216">
            <v>5921023.6500000004</v>
          </cell>
          <cell r="W216" t="str">
            <v>Liab</v>
          </cell>
          <cell r="X216" t="str">
            <v>Y</v>
          </cell>
          <cell r="Y216" t="str">
            <v>N</v>
          </cell>
          <cell r="Z216" t="str">
            <v>N</v>
          </cell>
          <cell r="AA216">
            <v>0</v>
          </cell>
          <cell r="AB216">
            <v>0</v>
          </cell>
          <cell r="AC216">
            <v>0</v>
          </cell>
          <cell r="AD216">
            <v>0</v>
          </cell>
          <cell r="AE216" t="str">
            <v>N</v>
          </cell>
          <cell r="AF216" t="str">
            <v>N</v>
          </cell>
          <cell r="AG216">
            <v>0</v>
          </cell>
          <cell r="AH216" t="str">
            <v>N</v>
          </cell>
          <cell r="AI216" t="str">
            <v>N</v>
          </cell>
        </row>
        <row r="217">
          <cell r="D217">
            <v>-26137.3</v>
          </cell>
          <cell r="K217" t="str">
            <v>Y</v>
          </cell>
          <cell r="T217" t="str">
            <v>Cardnet</v>
          </cell>
          <cell r="U217">
            <v>0</v>
          </cell>
          <cell r="V217">
            <v>26137.3</v>
          </cell>
          <cell r="W217" t="str">
            <v>Liab</v>
          </cell>
          <cell r="X217" t="str">
            <v>Y</v>
          </cell>
          <cell r="Y217" t="str">
            <v>N</v>
          </cell>
          <cell r="Z217" t="str">
            <v>N</v>
          </cell>
          <cell r="AA217">
            <v>0</v>
          </cell>
          <cell r="AB217">
            <v>0</v>
          </cell>
          <cell r="AC217">
            <v>0</v>
          </cell>
          <cell r="AD217">
            <v>0</v>
          </cell>
          <cell r="AE217" t="str">
            <v>N</v>
          </cell>
          <cell r="AF217" t="str">
            <v>N</v>
          </cell>
          <cell r="AG217">
            <v>0</v>
          </cell>
          <cell r="AH217" t="str">
            <v>N</v>
          </cell>
          <cell r="AI217" t="str">
            <v>N</v>
          </cell>
        </row>
        <row r="218">
          <cell r="D218">
            <v>-3743.54</v>
          </cell>
          <cell r="K218" t="str">
            <v>Y</v>
          </cell>
          <cell r="T218" t="str">
            <v>Cardnet</v>
          </cell>
          <cell r="U218">
            <v>0</v>
          </cell>
          <cell r="V218">
            <v>3743.54</v>
          </cell>
          <cell r="W218" t="str">
            <v>Liab</v>
          </cell>
          <cell r="X218" t="str">
            <v>Y</v>
          </cell>
          <cell r="Y218" t="str">
            <v>N</v>
          </cell>
          <cell r="Z218" t="str">
            <v>N</v>
          </cell>
          <cell r="AA218">
            <v>0</v>
          </cell>
          <cell r="AB218">
            <v>0</v>
          </cell>
          <cell r="AC218">
            <v>0</v>
          </cell>
          <cell r="AD218">
            <v>0</v>
          </cell>
          <cell r="AE218" t="str">
            <v>N</v>
          </cell>
          <cell r="AF218" t="str">
            <v>N</v>
          </cell>
          <cell r="AG218">
            <v>0</v>
          </cell>
          <cell r="AH218" t="str">
            <v>N</v>
          </cell>
          <cell r="AI218" t="str">
            <v>N</v>
          </cell>
        </row>
        <row r="219">
          <cell r="D219">
            <v>-1345116.65</v>
          </cell>
          <cell r="K219" t="str">
            <v>Y</v>
          </cell>
          <cell r="T219" t="str">
            <v>Cardnet</v>
          </cell>
          <cell r="U219">
            <v>0</v>
          </cell>
          <cell r="V219">
            <v>1345116.65</v>
          </cell>
          <cell r="W219" t="str">
            <v>Liab</v>
          </cell>
          <cell r="X219" t="str">
            <v>Y</v>
          </cell>
          <cell r="Y219" t="str">
            <v>N</v>
          </cell>
          <cell r="Z219" t="str">
            <v>N</v>
          </cell>
          <cell r="AA219">
            <v>0</v>
          </cell>
          <cell r="AB219">
            <v>0</v>
          </cell>
          <cell r="AC219">
            <v>0</v>
          </cell>
          <cell r="AD219">
            <v>0</v>
          </cell>
          <cell r="AE219" t="str">
            <v>N</v>
          </cell>
          <cell r="AF219" t="str">
            <v>N</v>
          </cell>
          <cell r="AG219">
            <v>0</v>
          </cell>
          <cell r="AH219" t="str">
            <v>N</v>
          </cell>
          <cell r="AI219" t="str">
            <v>N</v>
          </cell>
        </row>
        <row r="220">
          <cell r="D220">
            <v>0</v>
          </cell>
          <cell r="K220" t="str">
            <v>Y</v>
          </cell>
          <cell r="T220" t="str">
            <v>Cardnet</v>
          </cell>
          <cell r="U220">
            <v>0</v>
          </cell>
          <cell r="V220">
            <v>0</v>
          </cell>
          <cell r="W220" t="str">
            <v>Liab</v>
          </cell>
          <cell r="X220" t="str">
            <v>Y</v>
          </cell>
          <cell r="Y220" t="str">
            <v>N</v>
          </cell>
          <cell r="Z220" t="str">
            <v>N</v>
          </cell>
          <cell r="AA220">
            <v>0</v>
          </cell>
          <cell r="AB220">
            <v>0</v>
          </cell>
          <cell r="AC220">
            <v>0</v>
          </cell>
          <cell r="AD220">
            <v>0</v>
          </cell>
          <cell r="AE220" t="str">
            <v>N</v>
          </cell>
          <cell r="AF220" t="str">
            <v>N</v>
          </cell>
          <cell r="AG220">
            <v>0</v>
          </cell>
          <cell r="AH220" t="str">
            <v>N</v>
          </cell>
          <cell r="AI220" t="str">
            <v>N</v>
          </cell>
        </row>
        <row r="221">
          <cell r="D221">
            <v>-1301</v>
          </cell>
          <cell r="K221" t="str">
            <v>Y</v>
          </cell>
          <cell r="T221" t="str">
            <v>Cardnet</v>
          </cell>
          <cell r="U221">
            <v>0</v>
          </cell>
          <cell r="V221">
            <v>1301</v>
          </cell>
          <cell r="W221" t="str">
            <v>Liab</v>
          </cell>
          <cell r="X221" t="str">
            <v>Y</v>
          </cell>
          <cell r="Y221" t="str">
            <v>N</v>
          </cell>
          <cell r="Z221" t="str">
            <v>N</v>
          </cell>
          <cell r="AA221">
            <v>0</v>
          </cell>
          <cell r="AB221">
            <v>0</v>
          </cell>
          <cell r="AC221">
            <v>0</v>
          </cell>
          <cell r="AD221">
            <v>0</v>
          </cell>
          <cell r="AE221" t="str">
            <v>N</v>
          </cell>
          <cell r="AF221" t="str">
            <v>N</v>
          </cell>
          <cell r="AG221">
            <v>0</v>
          </cell>
          <cell r="AH221" t="str">
            <v>N</v>
          </cell>
          <cell r="AI221" t="str">
            <v>N</v>
          </cell>
        </row>
        <row r="222">
          <cell r="D222">
            <v>-1300</v>
          </cell>
          <cell r="K222" t="str">
            <v>Y</v>
          </cell>
          <cell r="T222" t="str">
            <v>Cardnet</v>
          </cell>
          <cell r="U222">
            <v>0</v>
          </cell>
          <cell r="V222">
            <v>1300</v>
          </cell>
          <cell r="W222" t="str">
            <v>Liab</v>
          </cell>
          <cell r="X222" t="str">
            <v>Y</v>
          </cell>
          <cell r="Y222" t="str">
            <v>N</v>
          </cell>
          <cell r="Z222" t="str">
            <v>N</v>
          </cell>
          <cell r="AA222">
            <v>0</v>
          </cell>
          <cell r="AB222">
            <v>0</v>
          </cell>
          <cell r="AC222">
            <v>0</v>
          </cell>
          <cell r="AD222">
            <v>0</v>
          </cell>
          <cell r="AE222" t="str">
            <v>N</v>
          </cell>
          <cell r="AF222" t="str">
            <v>N</v>
          </cell>
          <cell r="AG222">
            <v>0</v>
          </cell>
          <cell r="AH222" t="str">
            <v>N</v>
          </cell>
          <cell r="AI222" t="str">
            <v>N</v>
          </cell>
        </row>
        <row r="223">
          <cell r="D223">
            <v>0</v>
          </cell>
          <cell r="K223" t="str">
            <v>Y</v>
          </cell>
          <cell r="T223" t="str">
            <v>Cardnet</v>
          </cell>
          <cell r="U223">
            <v>0</v>
          </cell>
          <cell r="V223">
            <v>0</v>
          </cell>
          <cell r="W223" t="str">
            <v>Liab</v>
          </cell>
          <cell r="X223" t="str">
            <v>Y</v>
          </cell>
          <cell r="Y223" t="str">
            <v>N</v>
          </cell>
          <cell r="Z223" t="str">
            <v>N</v>
          </cell>
          <cell r="AA223">
            <v>0</v>
          </cell>
          <cell r="AB223">
            <v>0</v>
          </cell>
          <cell r="AC223">
            <v>0</v>
          </cell>
          <cell r="AD223">
            <v>0</v>
          </cell>
          <cell r="AE223" t="str">
            <v>N</v>
          </cell>
          <cell r="AF223" t="str">
            <v>N</v>
          </cell>
          <cell r="AG223">
            <v>0</v>
          </cell>
          <cell r="AH223" t="str">
            <v>N</v>
          </cell>
          <cell r="AI223" t="str">
            <v>N</v>
          </cell>
        </row>
        <row r="224">
          <cell r="D224">
            <v>-2.93</v>
          </cell>
          <cell r="K224" t="str">
            <v>Y</v>
          </cell>
          <cell r="T224" t="str">
            <v>Cardnet</v>
          </cell>
          <cell r="U224">
            <v>0</v>
          </cell>
          <cell r="V224">
            <v>2.93</v>
          </cell>
          <cell r="W224" t="str">
            <v>Liab</v>
          </cell>
          <cell r="X224" t="str">
            <v>Y</v>
          </cell>
          <cell r="Y224" t="str">
            <v>N</v>
          </cell>
          <cell r="Z224" t="str">
            <v>N</v>
          </cell>
          <cell r="AA224">
            <v>0</v>
          </cell>
          <cell r="AB224">
            <v>0</v>
          </cell>
          <cell r="AC224">
            <v>0</v>
          </cell>
          <cell r="AD224">
            <v>0</v>
          </cell>
          <cell r="AE224" t="str">
            <v>N</v>
          </cell>
          <cell r="AF224" t="str">
            <v>N</v>
          </cell>
          <cell r="AG224">
            <v>0</v>
          </cell>
          <cell r="AH224" t="str">
            <v>N</v>
          </cell>
          <cell r="AI224" t="str">
            <v>N</v>
          </cell>
        </row>
        <row r="225">
          <cell r="D225">
            <v>-21650834.780000001</v>
          </cell>
          <cell r="K225" t="str">
            <v>X</v>
          </cell>
          <cell r="T225" t="str">
            <v>Cardnet</v>
          </cell>
          <cell r="U225">
            <v>0</v>
          </cell>
          <cell r="V225">
            <v>21650834.780000001</v>
          </cell>
          <cell r="W225" t="str">
            <v>Liab</v>
          </cell>
          <cell r="X225" t="str">
            <v>N</v>
          </cell>
          <cell r="Y225" t="str">
            <v>N</v>
          </cell>
          <cell r="Z225" t="str">
            <v>Y</v>
          </cell>
          <cell r="AA225">
            <v>0</v>
          </cell>
          <cell r="AB225">
            <v>0</v>
          </cell>
          <cell r="AC225">
            <v>0</v>
          </cell>
          <cell r="AD225">
            <v>0</v>
          </cell>
          <cell r="AE225" t="str">
            <v>N</v>
          </cell>
          <cell r="AF225" t="str">
            <v>N</v>
          </cell>
          <cell r="AG225">
            <v>0</v>
          </cell>
          <cell r="AH225" t="str">
            <v>N</v>
          </cell>
          <cell r="AI225" t="str">
            <v>N</v>
          </cell>
        </row>
        <row r="226">
          <cell r="D226">
            <v>266748422.03999999</v>
          </cell>
          <cell r="K226" t="str">
            <v>N</v>
          </cell>
          <cell r="T226" t="str">
            <v>Cardnet</v>
          </cell>
          <cell r="U226">
            <v>0</v>
          </cell>
          <cell r="V226">
            <v>266748422.03999999</v>
          </cell>
          <cell r="W226" t="str">
            <v>Liab</v>
          </cell>
          <cell r="X226" t="str">
            <v>N</v>
          </cell>
          <cell r="Y226" t="str">
            <v>N</v>
          </cell>
          <cell r="Z226" t="str">
            <v>Y</v>
          </cell>
          <cell r="AA226">
            <v>0</v>
          </cell>
          <cell r="AB226">
            <v>0</v>
          </cell>
          <cell r="AC226">
            <v>0</v>
          </cell>
          <cell r="AD226">
            <v>0</v>
          </cell>
          <cell r="AE226" t="str">
            <v>N</v>
          </cell>
          <cell r="AF226" t="str">
            <v>N</v>
          </cell>
          <cell r="AG226">
            <v>0</v>
          </cell>
          <cell r="AH226" t="str">
            <v>N</v>
          </cell>
          <cell r="AI226" t="str">
            <v>N</v>
          </cell>
        </row>
        <row r="227">
          <cell r="D227">
            <v>-210153</v>
          </cell>
          <cell r="K227" t="str">
            <v>N</v>
          </cell>
          <cell r="T227" t="str">
            <v>Cardnet</v>
          </cell>
          <cell r="U227">
            <v>0</v>
          </cell>
          <cell r="V227">
            <v>210153</v>
          </cell>
          <cell r="W227" t="str">
            <v>Liab</v>
          </cell>
          <cell r="X227" t="str">
            <v>N</v>
          </cell>
          <cell r="Y227" t="str">
            <v>N</v>
          </cell>
          <cell r="Z227" t="str">
            <v>Y</v>
          </cell>
          <cell r="AA227">
            <v>0</v>
          </cell>
          <cell r="AB227">
            <v>0</v>
          </cell>
          <cell r="AC227">
            <v>0</v>
          </cell>
          <cell r="AD227">
            <v>0</v>
          </cell>
          <cell r="AE227" t="str">
            <v>N</v>
          </cell>
          <cell r="AF227" t="str">
            <v>N</v>
          </cell>
          <cell r="AG227">
            <v>0</v>
          </cell>
          <cell r="AH227" t="str">
            <v>N</v>
          </cell>
          <cell r="AI227" t="str">
            <v>N</v>
          </cell>
        </row>
        <row r="228">
          <cell r="D228">
            <v>0</v>
          </cell>
          <cell r="K228" t="str">
            <v>Y</v>
          </cell>
          <cell r="T228" t="str">
            <v>Cardnet</v>
          </cell>
          <cell r="U228">
            <v>1</v>
          </cell>
          <cell r="V228">
            <v>0</v>
          </cell>
          <cell r="W228" t="str">
            <v>Liab</v>
          </cell>
          <cell r="X228" t="str">
            <v>Y</v>
          </cell>
          <cell r="Y228" t="str">
            <v>N</v>
          </cell>
          <cell r="Z228" t="str">
            <v>N</v>
          </cell>
          <cell r="AA228">
            <v>0</v>
          </cell>
          <cell r="AB228">
            <v>0</v>
          </cell>
          <cell r="AC228">
            <v>0</v>
          </cell>
          <cell r="AD228">
            <v>0</v>
          </cell>
          <cell r="AE228" t="str">
            <v>N</v>
          </cell>
          <cell r="AF228" t="str">
            <v>N</v>
          </cell>
          <cell r="AG228">
            <v>0</v>
          </cell>
          <cell r="AH228" t="str">
            <v>N</v>
          </cell>
          <cell r="AI228" t="str">
            <v>N</v>
          </cell>
        </row>
        <row r="229">
          <cell r="U229">
            <v>0</v>
          </cell>
          <cell r="V229">
            <v>0</v>
          </cell>
          <cell r="W229" t="str">
            <v/>
          </cell>
          <cell r="X229" t="str">
            <v>N</v>
          </cell>
          <cell r="Y229" t="str">
            <v>N</v>
          </cell>
          <cell r="Z229" t="str">
            <v>N</v>
          </cell>
          <cell r="AA229">
            <v>0</v>
          </cell>
          <cell r="AB229">
            <v>0</v>
          </cell>
          <cell r="AC229">
            <v>0</v>
          </cell>
          <cell r="AD229">
            <v>0</v>
          </cell>
          <cell r="AE229" t="str">
            <v>N</v>
          </cell>
          <cell r="AF229" t="str">
            <v>N</v>
          </cell>
          <cell r="AG229">
            <v>0</v>
          </cell>
          <cell r="AH229" t="str">
            <v>N</v>
          </cell>
          <cell r="AI229" t="str">
            <v>N</v>
          </cell>
        </row>
        <row r="230">
          <cell r="U230">
            <v>0</v>
          </cell>
          <cell r="V230">
            <v>0</v>
          </cell>
          <cell r="W230" t="str">
            <v/>
          </cell>
          <cell r="X230" t="str">
            <v>N</v>
          </cell>
          <cell r="Y230" t="str">
            <v>N</v>
          </cell>
          <cell r="Z230" t="str">
            <v>N</v>
          </cell>
          <cell r="AA230">
            <v>0</v>
          </cell>
          <cell r="AB230">
            <v>0</v>
          </cell>
          <cell r="AC230">
            <v>0</v>
          </cell>
          <cell r="AD230">
            <v>0</v>
          </cell>
          <cell r="AE230" t="str">
            <v>N</v>
          </cell>
          <cell r="AF230" t="str">
            <v>N</v>
          </cell>
          <cell r="AG230">
            <v>0</v>
          </cell>
          <cell r="AH230" t="str">
            <v>N</v>
          </cell>
          <cell r="AI230" t="str">
            <v>N</v>
          </cell>
        </row>
        <row r="231">
          <cell r="U231">
            <v>0</v>
          </cell>
          <cell r="V231">
            <v>0</v>
          </cell>
          <cell r="W231" t="str">
            <v/>
          </cell>
          <cell r="X231" t="str">
            <v>N</v>
          </cell>
          <cell r="Y231" t="str">
            <v>N</v>
          </cell>
          <cell r="Z231" t="str">
            <v>N</v>
          </cell>
          <cell r="AA231">
            <v>0</v>
          </cell>
          <cell r="AB231">
            <v>0</v>
          </cell>
          <cell r="AC231">
            <v>0</v>
          </cell>
          <cell r="AD231">
            <v>0</v>
          </cell>
          <cell r="AE231" t="str">
            <v>N</v>
          </cell>
          <cell r="AF231" t="str">
            <v>N</v>
          </cell>
          <cell r="AG231">
            <v>0</v>
          </cell>
          <cell r="AH231" t="str">
            <v>N</v>
          </cell>
          <cell r="AI231" t="str">
            <v>N</v>
          </cell>
        </row>
        <row r="232">
          <cell r="U232">
            <v>0</v>
          </cell>
          <cell r="V232">
            <v>0</v>
          </cell>
          <cell r="W232" t="str">
            <v/>
          </cell>
          <cell r="X232" t="str">
            <v>N</v>
          </cell>
          <cell r="Y232" t="str">
            <v>N</v>
          </cell>
          <cell r="Z232" t="str">
            <v>N</v>
          </cell>
          <cell r="AA232">
            <v>0</v>
          </cell>
          <cell r="AB232">
            <v>0</v>
          </cell>
          <cell r="AC232">
            <v>0</v>
          </cell>
          <cell r="AD232">
            <v>0</v>
          </cell>
          <cell r="AE232" t="str">
            <v>N</v>
          </cell>
          <cell r="AF232" t="str">
            <v>N</v>
          </cell>
          <cell r="AG232">
            <v>0</v>
          </cell>
          <cell r="AH232" t="str">
            <v>N</v>
          </cell>
          <cell r="AI232" t="str">
            <v>N</v>
          </cell>
        </row>
        <row r="233">
          <cell r="U233">
            <v>0</v>
          </cell>
          <cell r="V233">
            <v>0</v>
          </cell>
          <cell r="W233" t="str">
            <v/>
          </cell>
          <cell r="X233" t="str">
            <v>N</v>
          </cell>
          <cell r="Y233" t="str">
            <v>N</v>
          </cell>
          <cell r="Z233" t="str">
            <v>N</v>
          </cell>
          <cell r="AA233">
            <v>0</v>
          </cell>
          <cell r="AB233">
            <v>0</v>
          </cell>
          <cell r="AC233">
            <v>0</v>
          </cell>
          <cell r="AD233">
            <v>0</v>
          </cell>
          <cell r="AE233" t="str">
            <v>N</v>
          </cell>
          <cell r="AF233" t="str">
            <v>N</v>
          </cell>
          <cell r="AG233">
            <v>0</v>
          </cell>
          <cell r="AH233" t="str">
            <v>N</v>
          </cell>
          <cell r="AI233" t="str">
            <v>N</v>
          </cell>
        </row>
        <row r="234">
          <cell r="U234">
            <v>0</v>
          </cell>
          <cell r="V234">
            <v>0</v>
          </cell>
          <cell r="W234" t="str">
            <v/>
          </cell>
          <cell r="X234" t="str">
            <v>N</v>
          </cell>
          <cell r="Y234" t="str">
            <v>N</v>
          </cell>
          <cell r="Z234" t="str">
            <v>N</v>
          </cell>
          <cell r="AA234">
            <v>0</v>
          </cell>
          <cell r="AB234">
            <v>0</v>
          </cell>
          <cell r="AC234">
            <v>0</v>
          </cell>
          <cell r="AD234">
            <v>0</v>
          </cell>
          <cell r="AE234" t="str">
            <v>N</v>
          </cell>
          <cell r="AF234" t="str">
            <v>N</v>
          </cell>
          <cell r="AG234">
            <v>0</v>
          </cell>
          <cell r="AH234" t="str">
            <v>N</v>
          </cell>
          <cell r="AI234" t="str">
            <v>N</v>
          </cell>
        </row>
        <row r="235">
          <cell r="U235">
            <v>0</v>
          </cell>
          <cell r="V235">
            <v>0</v>
          </cell>
          <cell r="W235" t="str">
            <v/>
          </cell>
          <cell r="X235" t="str">
            <v>N</v>
          </cell>
          <cell r="Y235" t="str">
            <v>N</v>
          </cell>
          <cell r="Z235" t="str">
            <v>N</v>
          </cell>
          <cell r="AA235">
            <v>0</v>
          </cell>
          <cell r="AB235">
            <v>0</v>
          </cell>
          <cell r="AC235">
            <v>0</v>
          </cell>
          <cell r="AD235">
            <v>0</v>
          </cell>
          <cell r="AE235" t="str">
            <v>N</v>
          </cell>
          <cell r="AF235" t="str">
            <v>N</v>
          </cell>
          <cell r="AG235">
            <v>0</v>
          </cell>
          <cell r="AH235" t="str">
            <v>N</v>
          </cell>
          <cell r="AI235" t="str">
            <v>N</v>
          </cell>
        </row>
        <row r="236">
          <cell r="U236">
            <v>0</v>
          </cell>
          <cell r="V236">
            <v>0</v>
          </cell>
          <cell r="W236" t="str">
            <v/>
          </cell>
          <cell r="X236" t="str">
            <v>N</v>
          </cell>
          <cell r="Y236" t="str">
            <v>N</v>
          </cell>
          <cell r="Z236" t="str">
            <v>N</v>
          </cell>
          <cell r="AA236">
            <v>0</v>
          </cell>
          <cell r="AB236">
            <v>0</v>
          </cell>
          <cell r="AC236">
            <v>0</v>
          </cell>
          <cell r="AD236">
            <v>0</v>
          </cell>
          <cell r="AE236" t="str">
            <v>N</v>
          </cell>
          <cell r="AF236" t="str">
            <v>N</v>
          </cell>
          <cell r="AG236">
            <v>0</v>
          </cell>
          <cell r="AH236" t="str">
            <v>N</v>
          </cell>
          <cell r="AI236" t="str">
            <v>N</v>
          </cell>
        </row>
        <row r="237">
          <cell r="U237">
            <v>0</v>
          </cell>
          <cell r="V237">
            <v>0</v>
          </cell>
          <cell r="W237" t="str">
            <v/>
          </cell>
          <cell r="X237" t="str">
            <v>N</v>
          </cell>
          <cell r="Y237" t="str">
            <v>N</v>
          </cell>
          <cell r="Z237" t="str">
            <v>N</v>
          </cell>
          <cell r="AA237">
            <v>0</v>
          </cell>
          <cell r="AB237">
            <v>0</v>
          </cell>
          <cell r="AC237">
            <v>0</v>
          </cell>
          <cell r="AD237">
            <v>0</v>
          </cell>
          <cell r="AE237" t="str">
            <v>N</v>
          </cell>
          <cell r="AF237" t="str">
            <v>N</v>
          </cell>
          <cell r="AG237">
            <v>0</v>
          </cell>
          <cell r="AH237" t="str">
            <v>N</v>
          </cell>
          <cell r="AI237" t="str">
            <v>N</v>
          </cell>
        </row>
        <row r="238">
          <cell r="U238">
            <v>0</v>
          </cell>
          <cell r="V238">
            <v>0</v>
          </cell>
          <cell r="W238" t="str">
            <v/>
          </cell>
          <cell r="X238" t="str">
            <v>N</v>
          </cell>
          <cell r="Y238" t="str">
            <v>N</v>
          </cell>
          <cell r="Z238" t="str">
            <v>N</v>
          </cell>
          <cell r="AA238">
            <v>0</v>
          </cell>
          <cell r="AB238">
            <v>0</v>
          </cell>
          <cell r="AC238">
            <v>0</v>
          </cell>
          <cell r="AD238">
            <v>0</v>
          </cell>
          <cell r="AE238" t="str">
            <v>N</v>
          </cell>
          <cell r="AF238" t="str">
            <v>N</v>
          </cell>
          <cell r="AG238">
            <v>0</v>
          </cell>
          <cell r="AH238" t="str">
            <v>N</v>
          </cell>
          <cell r="AI238" t="str">
            <v>N</v>
          </cell>
        </row>
        <row r="239">
          <cell r="U239">
            <v>0</v>
          </cell>
          <cell r="V239">
            <v>0</v>
          </cell>
          <cell r="W239" t="str">
            <v/>
          </cell>
          <cell r="X239" t="str">
            <v>N</v>
          </cell>
          <cell r="Y239" t="str">
            <v>N</v>
          </cell>
          <cell r="Z239" t="str">
            <v>N</v>
          </cell>
          <cell r="AA239">
            <v>0</v>
          </cell>
          <cell r="AB239">
            <v>0</v>
          </cell>
          <cell r="AC239">
            <v>0</v>
          </cell>
          <cell r="AD239">
            <v>0</v>
          </cell>
          <cell r="AE239" t="str">
            <v>N</v>
          </cell>
          <cell r="AF239" t="str">
            <v>N</v>
          </cell>
          <cell r="AG239">
            <v>0</v>
          </cell>
          <cell r="AH239" t="str">
            <v>N</v>
          </cell>
          <cell r="AI239" t="str">
            <v>N</v>
          </cell>
        </row>
        <row r="240">
          <cell r="U240">
            <v>0</v>
          </cell>
          <cell r="V240">
            <v>0</v>
          </cell>
          <cell r="W240" t="str">
            <v/>
          </cell>
          <cell r="X240" t="str">
            <v>N</v>
          </cell>
          <cell r="Y240" t="str">
            <v>N</v>
          </cell>
          <cell r="Z240" t="str">
            <v>N</v>
          </cell>
          <cell r="AA240">
            <v>0</v>
          </cell>
          <cell r="AB240">
            <v>0</v>
          </cell>
          <cell r="AC240">
            <v>0</v>
          </cell>
          <cell r="AD240">
            <v>0</v>
          </cell>
          <cell r="AE240" t="str">
            <v>N</v>
          </cell>
          <cell r="AF240" t="str">
            <v>N</v>
          </cell>
          <cell r="AG240">
            <v>0</v>
          </cell>
          <cell r="AH240" t="str">
            <v>N</v>
          </cell>
          <cell r="AI240" t="str">
            <v>N</v>
          </cell>
        </row>
        <row r="241">
          <cell r="U241">
            <v>0</v>
          </cell>
          <cell r="V241">
            <v>0</v>
          </cell>
          <cell r="W241" t="str">
            <v/>
          </cell>
          <cell r="X241" t="str">
            <v>N</v>
          </cell>
          <cell r="Y241" t="str">
            <v>N</v>
          </cell>
          <cell r="Z241" t="str">
            <v>N</v>
          </cell>
          <cell r="AA241">
            <v>0</v>
          </cell>
          <cell r="AB241">
            <v>0</v>
          </cell>
          <cell r="AC241">
            <v>0</v>
          </cell>
          <cell r="AD241">
            <v>0</v>
          </cell>
          <cell r="AE241" t="str">
            <v>N</v>
          </cell>
          <cell r="AF241" t="str">
            <v>N</v>
          </cell>
          <cell r="AG241">
            <v>0</v>
          </cell>
          <cell r="AH241" t="str">
            <v>N</v>
          </cell>
          <cell r="AI241" t="str">
            <v>N</v>
          </cell>
        </row>
        <row r="242">
          <cell r="U242">
            <v>0</v>
          </cell>
          <cell r="V242">
            <v>0</v>
          </cell>
          <cell r="W242" t="str">
            <v/>
          </cell>
          <cell r="X242" t="str">
            <v>N</v>
          </cell>
          <cell r="Y242" t="str">
            <v>N</v>
          </cell>
          <cell r="Z242" t="str">
            <v>N</v>
          </cell>
          <cell r="AA242">
            <v>0</v>
          </cell>
          <cell r="AB242">
            <v>0</v>
          </cell>
          <cell r="AC242">
            <v>0</v>
          </cell>
          <cell r="AD242">
            <v>0</v>
          </cell>
          <cell r="AE242" t="str">
            <v>N</v>
          </cell>
          <cell r="AF242" t="str">
            <v>N</v>
          </cell>
          <cell r="AG242">
            <v>0</v>
          </cell>
          <cell r="AH242" t="str">
            <v>N</v>
          </cell>
          <cell r="AI242" t="str">
            <v>N</v>
          </cell>
        </row>
        <row r="243">
          <cell r="U243">
            <v>0</v>
          </cell>
          <cell r="V243">
            <v>0</v>
          </cell>
          <cell r="W243" t="str">
            <v/>
          </cell>
          <cell r="X243" t="str">
            <v>N</v>
          </cell>
          <cell r="Y243" t="str">
            <v>N</v>
          </cell>
          <cell r="Z243" t="str">
            <v>N</v>
          </cell>
          <cell r="AA243">
            <v>0</v>
          </cell>
          <cell r="AB243">
            <v>0</v>
          </cell>
          <cell r="AC243">
            <v>0</v>
          </cell>
          <cell r="AD243">
            <v>0</v>
          </cell>
          <cell r="AE243" t="str">
            <v>N</v>
          </cell>
          <cell r="AF243" t="str">
            <v>N</v>
          </cell>
          <cell r="AG243">
            <v>0</v>
          </cell>
          <cell r="AH243" t="str">
            <v>N</v>
          </cell>
          <cell r="AI243" t="str">
            <v>N</v>
          </cell>
        </row>
        <row r="244">
          <cell r="U244">
            <v>0</v>
          </cell>
          <cell r="V244">
            <v>0</v>
          </cell>
          <cell r="W244" t="str">
            <v/>
          </cell>
          <cell r="X244" t="str">
            <v>N</v>
          </cell>
          <cell r="Y244" t="str">
            <v>N</v>
          </cell>
          <cell r="Z244" t="str">
            <v>N</v>
          </cell>
          <cell r="AA244">
            <v>0</v>
          </cell>
          <cell r="AB244">
            <v>0</v>
          </cell>
          <cell r="AC244">
            <v>0</v>
          </cell>
          <cell r="AD244">
            <v>0</v>
          </cell>
          <cell r="AE244" t="str">
            <v>N</v>
          </cell>
          <cell r="AF244" t="str">
            <v>N</v>
          </cell>
          <cell r="AG244">
            <v>0</v>
          </cell>
          <cell r="AH244" t="str">
            <v>N</v>
          </cell>
          <cell r="AI244" t="str">
            <v>N</v>
          </cell>
        </row>
        <row r="245">
          <cell r="U245">
            <v>0</v>
          </cell>
          <cell r="V245">
            <v>0</v>
          </cell>
          <cell r="W245" t="str">
            <v/>
          </cell>
          <cell r="X245" t="str">
            <v>N</v>
          </cell>
          <cell r="Y245" t="str">
            <v>N</v>
          </cell>
          <cell r="Z245" t="str">
            <v>N</v>
          </cell>
          <cell r="AA245">
            <v>0</v>
          </cell>
          <cell r="AB245">
            <v>0</v>
          </cell>
          <cell r="AC245">
            <v>0</v>
          </cell>
          <cell r="AD245">
            <v>0</v>
          </cell>
          <cell r="AE245" t="str">
            <v>N</v>
          </cell>
          <cell r="AF245" t="str">
            <v>N</v>
          </cell>
          <cell r="AG245">
            <v>0</v>
          </cell>
          <cell r="AH245" t="str">
            <v>N</v>
          </cell>
          <cell r="AI245" t="str">
            <v>N</v>
          </cell>
        </row>
        <row r="246">
          <cell r="U246">
            <v>0</v>
          </cell>
          <cell r="V246">
            <v>0</v>
          </cell>
          <cell r="W246" t="str">
            <v/>
          </cell>
          <cell r="X246" t="str">
            <v>N</v>
          </cell>
          <cell r="Y246" t="str">
            <v>N</v>
          </cell>
          <cell r="Z246" t="str">
            <v>N</v>
          </cell>
          <cell r="AA246">
            <v>0</v>
          </cell>
          <cell r="AB246">
            <v>0</v>
          </cell>
          <cell r="AC246">
            <v>0</v>
          </cell>
          <cell r="AD246">
            <v>0</v>
          </cell>
          <cell r="AE246" t="str">
            <v>N</v>
          </cell>
          <cell r="AF246" t="str">
            <v>N</v>
          </cell>
          <cell r="AG246">
            <v>0</v>
          </cell>
          <cell r="AH246" t="str">
            <v>N</v>
          </cell>
          <cell r="AI246" t="str">
            <v>N</v>
          </cell>
        </row>
        <row r="247">
          <cell r="U247">
            <v>0</v>
          </cell>
          <cell r="V247">
            <v>0</v>
          </cell>
          <cell r="W247" t="str">
            <v/>
          </cell>
          <cell r="X247" t="str">
            <v>N</v>
          </cell>
          <cell r="Y247" t="str">
            <v>N</v>
          </cell>
          <cell r="Z247" t="str">
            <v>N</v>
          </cell>
          <cell r="AA247">
            <v>0</v>
          </cell>
          <cell r="AB247">
            <v>0</v>
          </cell>
          <cell r="AC247">
            <v>0</v>
          </cell>
          <cell r="AD247">
            <v>0</v>
          </cell>
          <cell r="AE247" t="str">
            <v>N</v>
          </cell>
          <cell r="AF247" t="str">
            <v>N</v>
          </cell>
          <cell r="AG247">
            <v>0</v>
          </cell>
          <cell r="AH247" t="str">
            <v>N</v>
          </cell>
          <cell r="AI247" t="str">
            <v>N</v>
          </cell>
        </row>
        <row r="248">
          <cell r="U248">
            <v>0</v>
          </cell>
          <cell r="V248">
            <v>0</v>
          </cell>
          <cell r="W248" t="str">
            <v/>
          </cell>
          <cell r="X248" t="str">
            <v>N</v>
          </cell>
          <cell r="Y248" t="str">
            <v>N</v>
          </cell>
          <cell r="Z248" t="str">
            <v>N</v>
          </cell>
          <cell r="AA248">
            <v>0</v>
          </cell>
          <cell r="AB248">
            <v>0</v>
          </cell>
          <cell r="AC248">
            <v>0</v>
          </cell>
          <cell r="AD248">
            <v>0</v>
          </cell>
          <cell r="AE248" t="str">
            <v>N</v>
          </cell>
          <cell r="AF248" t="str">
            <v>N</v>
          </cell>
          <cell r="AG248">
            <v>0</v>
          </cell>
          <cell r="AH248" t="str">
            <v>N</v>
          </cell>
          <cell r="AI248" t="str">
            <v>N</v>
          </cell>
        </row>
        <row r="249">
          <cell r="U249">
            <v>0</v>
          </cell>
          <cell r="V249">
            <v>0</v>
          </cell>
          <cell r="W249" t="str">
            <v/>
          </cell>
          <cell r="X249" t="str">
            <v>N</v>
          </cell>
          <cell r="Y249" t="str">
            <v>N</v>
          </cell>
          <cell r="Z249" t="str">
            <v>N</v>
          </cell>
          <cell r="AA249">
            <v>0</v>
          </cell>
          <cell r="AB249">
            <v>0</v>
          </cell>
          <cell r="AC249">
            <v>0</v>
          </cell>
          <cell r="AD249">
            <v>0</v>
          </cell>
          <cell r="AE249" t="str">
            <v>N</v>
          </cell>
          <cell r="AF249" t="str">
            <v>N</v>
          </cell>
          <cell r="AG249">
            <v>0</v>
          </cell>
          <cell r="AH249" t="str">
            <v>N</v>
          </cell>
          <cell r="AI249" t="str">
            <v>N</v>
          </cell>
        </row>
        <row r="250">
          <cell r="U250">
            <v>0</v>
          </cell>
          <cell r="V250">
            <v>0</v>
          </cell>
          <cell r="W250" t="str">
            <v/>
          </cell>
          <cell r="X250" t="str">
            <v>N</v>
          </cell>
          <cell r="Y250" t="str">
            <v>N</v>
          </cell>
          <cell r="Z250" t="str">
            <v>N</v>
          </cell>
          <cell r="AA250">
            <v>0</v>
          </cell>
          <cell r="AB250">
            <v>0</v>
          </cell>
          <cell r="AC250">
            <v>0</v>
          </cell>
          <cell r="AD250">
            <v>0</v>
          </cell>
          <cell r="AE250" t="str">
            <v>N</v>
          </cell>
          <cell r="AF250" t="str">
            <v>N</v>
          </cell>
          <cell r="AG250">
            <v>0</v>
          </cell>
          <cell r="AH250" t="str">
            <v>N</v>
          </cell>
          <cell r="AI250" t="str">
            <v>N</v>
          </cell>
        </row>
        <row r="251">
          <cell r="U251">
            <v>0</v>
          </cell>
          <cell r="V251">
            <v>0</v>
          </cell>
          <cell r="W251" t="str">
            <v/>
          </cell>
          <cell r="X251" t="str">
            <v>N</v>
          </cell>
          <cell r="Y251" t="str">
            <v>N</v>
          </cell>
          <cell r="Z251" t="str">
            <v>N</v>
          </cell>
          <cell r="AA251">
            <v>0</v>
          </cell>
          <cell r="AB251">
            <v>0</v>
          </cell>
          <cell r="AC251">
            <v>0</v>
          </cell>
          <cell r="AD251">
            <v>0</v>
          </cell>
          <cell r="AE251" t="str">
            <v>N</v>
          </cell>
          <cell r="AF251" t="str">
            <v>N</v>
          </cell>
          <cell r="AG251">
            <v>0</v>
          </cell>
          <cell r="AH251" t="str">
            <v>N</v>
          </cell>
          <cell r="AI251" t="str">
            <v>N</v>
          </cell>
        </row>
        <row r="252">
          <cell r="U252">
            <v>0</v>
          </cell>
          <cell r="V252">
            <v>0</v>
          </cell>
          <cell r="W252" t="str">
            <v/>
          </cell>
          <cell r="X252" t="str">
            <v>N</v>
          </cell>
          <cell r="Y252" t="str">
            <v>N</v>
          </cell>
          <cell r="Z252" t="str">
            <v>N</v>
          </cell>
          <cell r="AA252">
            <v>0</v>
          </cell>
          <cell r="AB252">
            <v>0</v>
          </cell>
          <cell r="AC252">
            <v>0</v>
          </cell>
          <cell r="AD252">
            <v>0</v>
          </cell>
          <cell r="AE252" t="str">
            <v>N</v>
          </cell>
          <cell r="AF252" t="str">
            <v>N</v>
          </cell>
          <cell r="AG252">
            <v>0</v>
          </cell>
          <cell r="AH252" t="str">
            <v>N</v>
          </cell>
          <cell r="AI252" t="str">
            <v>N</v>
          </cell>
        </row>
        <row r="253">
          <cell r="U253">
            <v>0</v>
          </cell>
          <cell r="V253">
            <v>0</v>
          </cell>
          <cell r="W253" t="str">
            <v/>
          </cell>
          <cell r="X253" t="str">
            <v>N</v>
          </cell>
          <cell r="Y253" t="str">
            <v>N</v>
          </cell>
          <cell r="Z253" t="str">
            <v>N</v>
          </cell>
          <cell r="AA253">
            <v>0</v>
          </cell>
          <cell r="AB253">
            <v>0</v>
          </cell>
          <cell r="AC253">
            <v>0</v>
          </cell>
          <cell r="AD253">
            <v>0</v>
          </cell>
          <cell r="AE253" t="str">
            <v>N</v>
          </cell>
          <cell r="AF253" t="str">
            <v>N</v>
          </cell>
          <cell r="AG253">
            <v>0</v>
          </cell>
          <cell r="AH253" t="str">
            <v>N</v>
          </cell>
          <cell r="AI253" t="str">
            <v>N</v>
          </cell>
        </row>
        <row r="254">
          <cell r="U254">
            <v>0</v>
          </cell>
          <cell r="V254">
            <v>0</v>
          </cell>
          <cell r="W254" t="str">
            <v/>
          </cell>
          <cell r="X254" t="str">
            <v>N</v>
          </cell>
          <cell r="Y254" t="str">
            <v>N</v>
          </cell>
          <cell r="Z254" t="str">
            <v>N</v>
          </cell>
          <cell r="AA254">
            <v>0</v>
          </cell>
          <cell r="AB254">
            <v>0</v>
          </cell>
          <cell r="AC254">
            <v>0</v>
          </cell>
          <cell r="AD254">
            <v>0</v>
          </cell>
          <cell r="AE254" t="str">
            <v>N</v>
          </cell>
          <cell r="AF254" t="str">
            <v>N</v>
          </cell>
          <cell r="AG254">
            <v>0</v>
          </cell>
          <cell r="AH254" t="str">
            <v>N</v>
          </cell>
          <cell r="AI254" t="str">
            <v>N</v>
          </cell>
        </row>
        <row r="255">
          <cell r="U255">
            <v>0</v>
          </cell>
          <cell r="V255">
            <v>0</v>
          </cell>
          <cell r="W255" t="str">
            <v/>
          </cell>
          <cell r="X255" t="str">
            <v>N</v>
          </cell>
          <cell r="Y255" t="str">
            <v>N</v>
          </cell>
          <cell r="Z255" t="str">
            <v>N</v>
          </cell>
          <cell r="AA255">
            <v>0</v>
          </cell>
          <cell r="AB255">
            <v>0</v>
          </cell>
          <cell r="AC255">
            <v>0</v>
          </cell>
          <cell r="AD255">
            <v>0</v>
          </cell>
          <cell r="AE255" t="str">
            <v>N</v>
          </cell>
          <cell r="AF255" t="str">
            <v>N</v>
          </cell>
          <cell r="AG255">
            <v>0</v>
          </cell>
          <cell r="AH255" t="str">
            <v>N</v>
          </cell>
          <cell r="AI255" t="str">
            <v>N</v>
          </cell>
        </row>
        <row r="256">
          <cell r="U256">
            <v>0</v>
          </cell>
          <cell r="V256">
            <v>0</v>
          </cell>
          <cell r="W256" t="str">
            <v/>
          </cell>
          <cell r="X256" t="str">
            <v>N</v>
          </cell>
          <cell r="Y256" t="str">
            <v>N</v>
          </cell>
          <cell r="Z256" t="str">
            <v>N</v>
          </cell>
          <cell r="AA256">
            <v>0</v>
          </cell>
          <cell r="AB256">
            <v>0</v>
          </cell>
          <cell r="AC256">
            <v>0</v>
          </cell>
          <cell r="AD256">
            <v>0</v>
          </cell>
          <cell r="AE256" t="str">
            <v>N</v>
          </cell>
          <cell r="AF256" t="str">
            <v>N</v>
          </cell>
          <cell r="AG256">
            <v>0</v>
          </cell>
          <cell r="AH256" t="str">
            <v>N</v>
          </cell>
          <cell r="AI256" t="str">
            <v>N</v>
          </cell>
        </row>
        <row r="257">
          <cell r="U257">
            <v>0</v>
          </cell>
          <cell r="V257">
            <v>0</v>
          </cell>
          <cell r="W257" t="str">
            <v/>
          </cell>
          <cell r="X257" t="str">
            <v>N</v>
          </cell>
          <cell r="Y257" t="str">
            <v>N</v>
          </cell>
          <cell r="Z257" t="str">
            <v>N</v>
          </cell>
          <cell r="AA257">
            <v>0</v>
          </cell>
          <cell r="AB257">
            <v>0</v>
          </cell>
          <cell r="AC257">
            <v>0</v>
          </cell>
          <cell r="AD257">
            <v>0</v>
          </cell>
          <cell r="AE257" t="str">
            <v>N</v>
          </cell>
          <cell r="AF257" t="str">
            <v>N</v>
          </cell>
          <cell r="AG257">
            <v>0</v>
          </cell>
          <cell r="AH257" t="str">
            <v>N</v>
          </cell>
          <cell r="AI257" t="str">
            <v>N</v>
          </cell>
        </row>
        <row r="258">
          <cell r="U258">
            <v>0</v>
          </cell>
          <cell r="V258">
            <v>0</v>
          </cell>
          <cell r="W258" t="str">
            <v/>
          </cell>
          <cell r="X258" t="str">
            <v>N</v>
          </cell>
          <cell r="Y258" t="str">
            <v>N</v>
          </cell>
          <cell r="Z258" t="str">
            <v>N</v>
          </cell>
          <cell r="AA258">
            <v>0</v>
          </cell>
          <cell r="AB258">
            <v>0</v>
          </cell>
          <cell r="AC258">
            <v>0</v>
          </cell>
          <cell r="AD258">
            <v>0</v>
          </cell>
          <cell r="AE258" t="str">
            <v>N</v>
          </cell>
          <cell r="AF258" t="str">
            <v>N</v>
          </cell>
          <cell r="AG258">
            <v>0</v>
          </cell>
          <cell r="AH258" t="str">
            <v>N</v>
          </cell>
          <cell r="AI258" t="str">
            <v>N</v>
          </cell>
        </row>
        <row r="259">
          <cell r="U259">
            <v>0</v>
          </cell>
          <cell r="V259">
            <v>0</v>
          </cell>
          <cell r="W259" t="str">
            <v/>
          </cell>
          <cell r="X259" t="str">
            <v>N</v>
          </cell>
          <cell r="Y259" t="str">
            <v>N</v>
          </cell>
          <cell r="Z259" t="str">
            <v>N</v>
          </cell>
          <cell r="AA259">
            <v>0</v>
          </cell>
          <cell r="AB259">
            <v>0</v>
          </cell>
          <cell r="AC259">
            <v>0</v>
          </cell>
          <cell r="AD259">
            <v>0</v>
          </cell>
          <cell r="AE259" t="str">
            <v>N</v>
          </cell>
          <cell r="AF259" t="str">
            <v>N</v>
          </cell>
          <cell r="AG259">
            <v>0</v>
          </cell>
          <cell r="AH259" t="str">
            <v>N</v>
          </cell>
          <cell r="AI259" t="str">
            <v>N</v>
          </cell>
        </row>
        <row r="260">
          <cell r="U260">
            <v>0</v>
          </cell>
          <cell r="V260">
            <v>0</v>
          </cell>
          <cell r="W260" t="str">
            <v/>
          </cell>
          <cell r="X260" t="str">
            <v>N</v>
          </cell>
          <cell r="Y260" t="str">
            <v>N</v>
          </cell>
          <cell r="Z260" t="str">
            <v>N</v>
          </cell>
          <cell r="AA260">
            <v>0</v>
          </cell>
          <cell r="AB260">
            <v>0</v>
          </cell>
          <cell r="AC260">
            <v>0</v>
          </cell>
          <cell r="AD260">
            <v>0</v>
          </cell>
          <cell r="AE260" t="str">
            <v>N</v>
          </cell>
          <cell r="AF260" t="str">
            <v>N</v>
          </cell>
          <cell r="AG260">
            <v>0</v>
          </cell>
          <cell r="AH260" t="str">
            <v>N</v>
          </cell>
          <cell r="AI260" t="str">
            <v>N</v>
          </cell>
        </row>
        <row r="261">
          <cell r="U261">
            <v>0</v>
          </cell>
          <cell r="V261">
            <v>0</v>
          </cell>
          <cell r="W261" t="str">
            <v/>
          </cell>
          <cell r="X261" t="str">
            <v>N</v>
          </cell>
          <cell r="Y261" t="str">
            <v>N</v>
          </cell>
          <cell r="Z261" t="str">
            <v>N</v>
          </cell>
          <cell r="AA261">
            <v>0</v>
          </cell>
          <cell r="AB261">
            <v>0</v>
          </cell>
          <cell r="AC261">
            <v>0</v>
          </cell>
          <cell r="AD261">
            <v>0</v>
          </cell>
          <cell r="AE261" t="str">
            <v>N</v>
          </cell>
          <cell r="AF261" t="str">
            <v>N</v>
          </cell>
          <cell r="AG261">
            <v>0</v>
          </cell>
          <cell r="AH261" t="str">
            <v>N</v>
          </cell>
          <cell r="AI261" t="str">
            <v>N</v>
          </cell>
        </row>
        <row r="262">
          <cell r="U262">
            <v>0</v>
          </cell>
          <cell r="V262">
            <v>0</v>
          </cell>
          <cell r="W262" t="str">
            <v/>
          </cell>
          <cell r="X262" t="str">
            <v>N</v>
          </cell>
          <cell r="Y262" t="str">
            <v>N</v>
          </cell>
          <cell r="Z262" t="str">
            <v>N</v>
          </cell>
          <cell r="AA262">
            <v>0</v>
          </cell>
          <cell r="AB262">
            <v>0</v>
          </cell>
          <cell r="AC262">
            <v>0</v>
          </cell>
          <cell r="AD262">
            <v>0</v>
          </cell>
          <cell r="AE262" t="str">
            <v>N</v>
          </cell>
          <cell r="AF262" t="str">
            <v>N</v>
          </cell>
          <cell r="AG262">
            <v>0</v>
          </cell>
          <cell r="AH262" t="str">
            <v>N</v>
          </cell>
          <cell r="AI262" t="str">
            <v>N</v>
          </cell>
        </row>
        <row r="263">
          <cell r="U263">
            <v>0</v>
          </cell>
          <cell r="V263">
            <v>0</v>
          </cell>
          <cell r="W263" t="str">
            <v/>
          </cell>
          <cell r="X263" t="str">
            <v>N</v>
          </cell>
          <cell r="Y263" t="str">
            <v>N</v>
          </cell>
          <cell r="Z263" t="str">
            <v>N</v>
          </cell>
          <cell r="AA263">
            <v>0</v>
          </cell>
          <cell r="AB263">
            <v>0</v>
          </cell>
          <cell r="AC263">
            <v>0</v>
          </cell>
          <cell r="AD263">
            <v>0</v>
          </cell>
          <cell r="AE263" t="str">
            <v>N</v>
          </cell>
          <cell r="AF263" t="str">
            <v>N</v>
          </cell>
          <cell r="AG263">
            <v>0</v>
          </cell>
          <cell r="AH263" t="str">
            <v>N</v>
          </cell>
          <cell r="AI263" t="str">
            <v>N</v>
          </cell>
        </row>
        <row r="264">
          <cell r="U264">
            <v>0</v>
          </cell>
          <cell r="V264">
            <v>0</v>
          </cell>
          <cell r="W264" t="str">
            <v/>
          </cell>
          <cell r="X264" t="str">
            <v>N</v>
          </cell>
          <cell r="Y264" t="str">
            <v>N</v>
          </cell>
          <cell r="Z264" t="str">
            <v>N</v>
          </cell>
          <cell r="AA264">
            <v>0</v>
          </cell>
          <cell r="AB264">
            <v>0</v>
          </cell>
          <cell r="AC264">
            <v>0</v>
          </cell>
          <cell r="AD264">
            <v>0</v>
          </cell>
          <cell r="AE264" t="str">
            <v>N</v>
          </cell>
          <cell r="AF264" t="str">
            <v>N</v>
          </cell>
          <cell r="AG264">
            <v>0</v>
          </cell>
          <cell r="AH264" t="str">
            <v>N</v>
          </cell>
          <cell r="AI264" t="str">
            <v>N</v>
          </cell>
        </row>
        <row r="265">
          <cell r="U265">
            <v>0</v>
          </cell>
          <cell r="V265">
            <v>0</v>
          </cell>
          <cell r="W265" t="str">
            <v/>
          </cell>
          <cell r="X265" t="str">
            <v>N</v>
          </cell>
          <cell r="Y265" t="str">
            <v>N</v>
          </cell>
          <cell r="Z265" t="str">
            <v>N</v>
          </cell>
          <cell r="AA265">
            <v>0</v>
          </cell>
          <cell r="AB265">
            <v>0</v>
          </cell>
          <cell r="AC265">
            <v>0</v>
          </cell>
          <cell r="AD265">
            <v>0</v>
          </cell>
          <cell r="AE265" t="str">
            <v>N</v>
          </cell>
          <cell r="AF265" t="str">
            <v>N</v>
          </cell>
          <cell r="AG265">
            <v>0</v>
          </cell>
          <cell r="AH265" t="str">
            <v>N</v>
          </cell>
          <cell r="AI265" t="str">
            <v>N</v>
          </cell>
        </row>
        <row r="266">
          <cell r="U266">
            <v>0</v>
          </cell>
          <cell r="V266">
            <v>0</v>
          </cell>
          <cell r="W266" t="str">
            <v/>
          </cell>
          <cell r="X266" t="str">
            <v>N</v>
          </cell>
          <cell r="Y266" t="str">
            <v>N</v>
          </cell>
          <cell r="Z266" t="str">
            <v>N</v>
          </cell>
          <cell r="AA266">
            <v>0</v>
          </cell>
          <cell r="AB266">
            <v>0</v>
          </cell>
          <cell r="AC266">
            <v>0</v>
          </cell>
          <cell r="AD266">
            <v>0</v>
          </cell>
          <cell r="AE266" t="str">
            <v>N</v>
          </cell>
          <cell r="AF266" t="str">
            <v>N</v>
          </cell>
          <cell r="AG266">
            <v>0</v>
          </cell>
          <cell r="AH266" t="str">
            <v>N</v>
          </cell>
          <cell r="AI266" t="str">
            <v>N</v>
          </cell>
        </row>
        <row r="267">
          <cell r="U267">
            <v>0</v>
          </cell>
          <cell r="V267">
            <v>0</v>
          </cell>
          <cell r="W267" t="str">
            <v/>
          </cell>
          <cell r="X267" t="str">
            <v>N</v>
          </cell>
          <cell r="Y267" t="str">
            <v>N</v>
          </cell>
          <cell r="Z267" t="str">
            <v>N</v>
          </cell>
          <cell r="AA267">
            <v>0</v>
          </cell>
          <cell r="AB267">
            <v>0</v>
          </cell>
          <cell r="AC267">
            <v>0</v>
          </cell>
          <cell r="AD267">
            <v>0</v>
          </cell>
          <cell r="AE267" t="str">
            <v>N</v>
          </cell>
          <cell r="AF267" t="str">
            <v>N</v>
          </cell>
          <cell r="AG267">
            <v>0</v>
          </cell>
          <cell r="AH267" t="str">
            <v>N</v>
          </cell>
          <cell r="AI267" t="str">
            <v>N</v>
          </cell>
        </row>
        <row r="268">
          <cell r="U268">
            <v>0</v>
          </cell>
          <cell r="V268">
            <v>0</v>
          </cell>
          <cell r="W268" t="str">
            <v/>
          </cell>
          <cell r="X268" t="str">
            <v>N</v>
          </cell>
          <cell r="Y268" t="str">
            <v>N</v>
          </cell>
          <cell r="Z268" t="str">
            <v>N</v>
          </cell>
          <cell r="AA268">
            <v>0</v>
          </cell>
          <cell r="AB268">
            <v>0</v>
          </cell>
          <cell r="AC268">
            <v>0</v>
          </cell>
          <cell r="AD268">
            <v>0</v>
          </cell>
          <cell r="AE268" t="str">
            <v>N</v>
          </cell>
          <cell r="AF268" t="str">
            <v>N</v>
          </cell>
          <cell r="AG268">
            <v>0</v>
          </cell>
          <cell r="AH268" t="str">
            <v>N</v>
          </cell>
          <cell r="AI268" t="str">
            <v>N</v>
          </cell>
        </row>
        <row r="269">
          <cell r="U269">
            <v>0</v>
          </cell>
          <cell r="V269">
            <v>0</v>
          </cell>
          <cell r="W269" t="str">
            <v/>
          </cell>
          <cell r="X269" t="str">
            <v>N</v>
          </cell>
          <cell r="Y269" t="str">
            <v>N</v>
          </cell>
          <cell r="Z269" t="str">
            <v>N</v>
          </cell>
          <cell r="AA269">
            <v>0</v>
          </cell>
          <cell r="AB269">
            <v>0</v>
          </cell>
          <cell r="AC269">
            <v>0</v>
          </cell>
          <cell r="AD269">
            <v>0</v>
          </cell>
          <cell r="AE269" t="str">
            <v>N</v>
          </cell>
          <cell r="AF269" t="str">
            <v>N</v>
          </cell>
          <cell r="AG269">
            <v>0</v>
          </cell>
          <cell r="AH269" t="str">
            <v>N</v>
          </cell>
          <cell r="AI269" t="str">
            <v>N</v>
          </cell>
        </row>
        <row r="270">
          <cell r="U270">
            <v>0</v>
          </cell>
          <cell r="V270">
            <v>0</v>
          </cell>
          <cell r="W270" t="str">
            <v/>
          </cell>
          <cell r="X270" t="str">
            <v>N</v>
          </cell>
          <cell r="Y270" t="str">
            <v>N</v>
          </cell>
          <cell r="Z270" t="str">
            <v>N</v>
          </cell>
          <cell r="AA270">
            <v>0</v>
          </cell>
          <cell r="AB270">
            <v>0</v>
          </cell>
          <cell r="AC270">
            <v>0</v>
          </cell>
          <cell r="AD270">
            <v>0</v>
          </cell>
          <cell r="AE270" t="str">
            <v>N</v>
          </cell>
          <cell r="AF270" t="str">
            <v>N</v>
          </cell>
          <cell r="AG270">
            <v>0</v>
          </cell>
          <cell r="AH270" t="str">
            <v>N</v>
          </cell>
          <cell r="AI270" t="str">
            <v>N</v>
          </cell>
        </row>
        <row r="271">
          <cell r="U271">
            <v>0</v>
          </cell>
          <cell r="V271">
            <v>0</v>
          </cell>
          <cell r="W271" t="str">
            <v/>
          </cell>
          <cell r="X271" t="str">
            <v>N</v>
          </cell>
          <cell r="Y271" t="str">
            <v>N</v>
          </cell>
          <cell r="Z271" t="str">
            <v>N</v>
          </cell>
          <cell r="AA271">
            <v>0</v>
          </cell>
          <cell r="AB271">
            <v>0</v>
          </cell>
          <cell r="AC271">
            <v>0</v>
          </cell>
          <cell r="AD271">
            <v>0</v>
          </cell>
          <cell r="AE271" t="str">
            <v>N</v>
          </cell>
          <cell r="AF271" t="str">
            <v>N</v>
          </cell>
          <cell r="AG271">
            <v>0</v>
          </cell>
          <cell r="AH271" t="str">
            <v>N</v>
          </cell>
          <cell r="AI271" t="str">
            <v>N</v>
          </cell>
        </row>
        <row r="272">
          <cell r="U272">
            <v>0</v>
          </cell>
          <cell r="V272">
            <v>0</v>
          </cell>
          <cell r="W272" t="str">
            <v/>
          </cell>
          <cell r="X272" t="str">
            <v>N</v>
          </cell>
          <cell r="Y272" t="str">
            <v>N</v>
          </cell>
          <cell r="Z272" t="str">
            <v>N</v>
          </cell>
          <cell r="AA272">
            <v>0</v>
          </cell>
          <cell r="AB272">
            <v>0</v>
          </cell>
          <cell r="AC272">
            <v>0</v>
          </cell>
          <cell r="AD272">
            <v>0</v>
          </cell>
          <cell r="AE272" t="str">
            <v>N</v>
          </cell>
          <cell r="AF272" t="str">
            <v>N</v>
          </cell>
          <cell r="AG272">
            <v>0</v>
          </cell>
          <cell r="AH272" t="str">
            <v>N</v>
          </cell>
          <cell r="AI272" t="str">
            <v>N</v>
          </cell>
        </row>
        <row r="273">
          <cell r="U273">
            <v>0</v>
          </cell>
          <cell r="V273">
            <v>0</v>
          </cell>
          <cell r="W273" t="str">
            <v/>
          </cell>
          <cell r="X273" t="str">
            <v>N</v>
          </cell>
          <cell r="Y273" t="str">
            <v>N</v>
          </cell>
          <cell r="Z273" t="str">
            <v>N</v>
          </cell>
          <cell r="AA273">
            <v>0</v>
          </cell>
          <cell r="AB273">
            <v>0</v>
          </cell>
          <cell r="AC273">
            <v>0</v>
          </cell>
          <cell r="AD273">
            <v>0</v>
          </cell>
          <cell r="AE273" t="str">
            <v>N</v>
          </cell>
          <cell r="AF273" t="str">
            <v>N</v>
          </cell>
          <cell r="AG273">
            <v>0</v>
          </cell>
          <cell r="AH273" t="str">
            <v>N</v>
          </cell>
          <cell r="AI273" t="str">
            <v>N</v>
          </cell>
        </row>
        <row r="274">
          <cell r="U274">
            <v>0</v>
          </cell>
          <cell r="V274">
            <v>0</v>
          </cell>
          <cell r="W274" t="str">
            <v/>
          </cell>
          <cell r="X274" t="str">
            <v>N</v>
          </cell>
          <cell r="Y274" t="str">
            <v>N</v>
          </cell>
          <cell r="Z274" t="str">
            <v>N</v>
          </cell>
          <cell r="AA274">
            <v>0</v>
          </cell>
          <cell r="AB274">
            <v>0</v>
          </cell>
          <cell r="AC274">
            <v>0</v>
          </cell>
          <cell r="AD274">
            <v>0</v>
          </cell>
          <cell r="AE274" t="str">
            <v>N</v>
          </cell>
          <cell r="AF274" t="str">
            <v>N</v>
          </cell>
          <cell r="AG274">
            <v>0</v>
          </cell>
          <cell r="AH274" t="str">
            <v>N</v>
          </cell>
          <cell r="AI274" t="str">
            <v>N</v>
          </cell>
        </row>
        <row r="275">
          <cell r="U275">
            <v>0</v>
          </cell>
          <cell r="V275">
            <v>0</v>
          </cell>
          <cell r="W275" t="str">
            <v/>
          </cell>
          <cell r="X275" t="str">
            <v>N</v>
          </cell>
          <cell r="Y275" t="str">
            <v>N</v>
          </cell>
          <cell r="Z275" t="str">
            <v>N</v>
          </cell>
          <cell r="AA275">
            <v>0</v>
          </cell>
          <cell r="AB275">
            <v>0</v>
          </cell>
          <cell r="AC275">
            <v>0</v>
          </cell>
          <cell r="AD275">
            <v>0</v>
          </cell>
          <cell r="AE275" t="str">
            <v>N</v>
          </cell>
          <cell r="AF275" t="str">
            <v>N</v>
          </cell>
          <cell r="AG275">
            <v>0</v>
          </cell>
          <cell r="AH275" t="str">
            <v>N</v>
          </cell>
          <cell r="AI275" t="str">
            <v>N</v>
          </cell>
        </row>
        <row r="276">
          <cell r="U276">
            <v>0</v>
          </cell>
          <cell r="V276">
            <v>0</v>
          </cell>
          <cell r="W276" t="str">
            <v/>
          </cell>
          <cell r="X276" t="str">
            <v>N</v>
          </cell>
          <cell r="Y276" t="str">
            <v>N</v>
          </cell>
          <cell r="Z276" t="str">
            <v>N</v>
          </cell>
          <cell r="AA276">
            <v>0</v>
          </cell>
          <cell r="AB276">
            <v>0</v>
          </cell>
          <cell r="AC276">
            <v>0</v>
          </cell>
          <cell r="AD276">
            <v>0</v>
          </cell>
          <cell r="AE276" t="str">
            <v>N</v>
          </cell>
          <cell r="AF276" t="str">
            <v>N</v>
          </cell>
          <cell r="AG276">
            <v>0</v>
          </cell>
          <cell r="AH276" t="str">
            <v>N</v>
          </cell>
          <cell r="AI276" t="str">
            <v>N</v>
          </cell>
        </row>
        <row r="277">
          <cell r="U277">
            <v>0</v>
          </cell>
          <cell r="V277">
            <v>0</v>
          </cell>
          <cell r="W277" t="str">
            <v/>
          </cell>
          <cell r="X277" t="str">
            <v>N</v>
          </cell>
          <cell r="Y277" t="str">
            <v>N</v>
          </cell>
          <cell r="Z277" t="str">
            <v>N</v>
          </cell>
          <cell r="AA277">
            <v>0</v>
          </cell>
          <cell r="AB277">
            <v>0</v>
          </cell>
          <cell r="AC277">
            <v>0</v>
          </cell>
          <cell r="AD277">
            <v>0</v>
          </cell>
          <cell r="AE277" t="str">
            <v>N</v>
          </cell>
          <cell r="AF277" t="str">
            <v>N</v>
          </cell>
          <cell r="AG277">
            <v>0</v>
          </cell>
          <cell r="AH277" t="str">
            <v>N</v>
          </cell>
          <cell r="AI277" t="str">
            <v>N</v>
          </cell>
        </row>
        <row r="278">
          <cell r="U278">
            <v>0</v>
          </cell>
          <cell r="V278">
            <v>0</v>
          </cell>
          <cell r="W278" t="str">
            <v/>
          </cell>
          <cell r="X278" t="str">
            <v>N</v>
          </cell>
          <cell r="Y278" t="str">
            <v>N</v>
          </cell>
          <cell r="Z278" t="str">
            <v>N</v>
          </cell>
          <cell r="AA278">
            <v>0</v>
          </cell>
          <cell r="AB278">
            <v>0</v>
          </cell>
          <cell r="AC278">
            <v>0</v>
          </cell>
          <cell r="AD278">
            <v>0</v>
          </cell>
          <cell r="AE278" t="str">
            <v>N</v>
          </cell>
          <cell r="AF278" t="str">
            <v>N</v>
          </cell>
          <cell r="AG278">
            <v>0</v>
          </cell>
          <cell r="AH278" t="str">
            <v>N</v>
          </cell>
          <cell r="AI278" t="str">
            <v>N</v>
          </cell>
        </row>
        <row r="279">
          <cell r="U279">
            <v>0</v>
          </cell>
          <cell r="V279">
            <v>0</v>
          </cell>
          <cell r="W279" t="str">
            <v/>
          </cell>
          <cell r="X279" t="str">
            <v>N</v>
          </cell>
          <cell r="Y279" t="str">
            <v>N</v>
          </cell>
          <cell r="Z279" t="str">
            <v>N</v>
          </cell>
          <cell r="AA279">
            <v>0</v>
          </cell>
          <cell r="AB279">
            <v>0</v>
          </cell>
          <cell r="AC279">
            <v>0</v>
          </cell>
          <cell r="AD279">
            <v>0</v>
          </cell>
          <cell r="AE279" t="str">
            <v>N</v>
          </cell>
          <cell r="AF279" t="str">
            <v>N</v>
          </cell>
          <cell r="AG279">
            <v>0</v>
          </cell>
          <cell r="AH279" t="str">
            <v>N</v>
          </cell>
          <cell r="AI279" t="str">
            <v>N</v>
          </cell>
        </row>
        <row r="280">
          <cell r="U280">
            <v>0</v>
          </cell>
          <cell r="V280">
            <v>0</v>
          </cell>
          <cell r="W280" t="str">
            <v/>
          </cell>
          <cell r="X280" t="str">
            <v>N</v>
          </cell>
          <cell r="Y280" t="str">
            <v>N</v>
          </cell>
          <cell r="Z280" t="str">
            <v>N</v>
          </cell>
          <cell r="AA280">
            <v>0</v>
          </cell>
          <cell r="AB280">
            <v>0</v>
          </cell>
          <cell r="AC280">
            <v>0</v>
          </cell>
          <cell r="AD280">
            <v>0</v>
          </cell>
          <cell r="AE280" t="str">
            <v>N</v>
          </cell>
          <cell r="AF280" t="str">
            <v>N</v>
          </cell>
          <cell r="AG280">
            <v>0</v>
          </cell>
          <cell r="AH280" t="str">
            <v>N</v>
          </cell>
          <cell r="AI280" t="str">
            <v>N</v>
          </cell>
        </row>
        <row r="281">
          <cell r="U281">
            <v>0</v>
          </cell>
          <cell r="V281">
            <v>0</v>
          </cell>
          <cell r="W281" t="str">
            <v/>
          </cell>
          <cell r="X281" t="str">
            <v>N</v>
          </cell>
          <cell r="Y281" t="str">
            <v>N</v>
          </cell>
          <cell r="Z281" t="str">
            <v>N</v>
          </cell>
          <cell r="AA281">
            <v>0</v>
          </cell>
          <cell r="AB281">
            <v>0</v>
          </cell>
          <cell r="AC281">
            <v>0</v>
          </cell>
          <cell r="AD281">
            <v>0</v>
          </cell>
          <cell r="AE281" t="str">
            <v>N</v>
          </cell>
          <cell r="AF281" t="str">
            <v>N</v>
          </cell>
          <cell r="AG281">
            <v>0</v>
          </cell>
          <cell r="AH281" t="str">
            <v>N</v>
          </cell>
          <cell r="AI281" t="str">
            <v>N</v>
          </cell>
        </row>
        <row r="282">
          <cell r="U282">
            <v>0</v>
          </cell>
          <cell r="V282">
            <v>0</v>
          </cell>
          <cell r="W282" t="str">
            <v/>
          </cell>
          <cell r="X282" t="str">
            <v>N</v>
          </cell>
          <cell r="Y282" t="str">
            <v>N</v>
          </cell>
          <cell r="Z282" t="str">
            <v>N</v>
          </cell>
          <cell r="AA282">
            <v>0</v>
          </cell>
          <cell r="AB282">
            <v>0</v>
          </cell>
          <cell r="AC282">
            <v>0</v>
          </cell>
          <cell r="AD282">
            <v>0</v>
          </cell>
          <cell r="AE282" t="str">
            <v>N</v>
          </cell>
          <cell r="AF282" t="str">
            <v>N</v>
          </cell>
          <cell r="AG282">
            <v>0</v>
          </cell>
          <cell r="AH282" t="str">
            <v>N</v>
          </cell>
          <cell r="AI282" t="str">
            <v>N</v>
          </cell>
        </row>
        <row r="283">
          <cell r="U283">
            <v>0</v>
          </cell>
          <cell r="V283">
            <v>0</v>
          </cell>
          <cell r="W283" t="str">
            <v/>
          </cell>
          <cell r="X283" t="str">
            <v>N</v>
          </cell>
          <cell r="Y283" t="str">
            <v>N</v>
          </cell>
          <cell r="Z283" t="str">
            <v>N</v>
          </cell>
          <cell r="AA283">
            <v>0</v>
          </cell>
          <cell r="AB283">
            <v>0</v>
          </cell>
          <cell r="AC283">
            <v>0</v>
          </cell>
          <cell r="AD283">
            <v>0</v>
          </cell>
          <cell r="AE283" t="str">
            <v>N</v>
          </cell>
          <cell r="AF283" t="str">
            <v>N</v>
          </cell>
          <cell r="AG283">
            <v>0</v>
          </cell>
          <cell r="AH283" t="str">
            <v>N</v>
          </cell>
          <cell r="AI283" t="str">
            <v>N</v>
          </cell>
        </row>
        <row r="284">
          <cell r="U284">
            <v>0</v>
          </cell>
          <cell r="V284">
            <v>0</v>
          </cell>
          <cell r="W284" t="str">
            <v/>
          </cell>
          <cell r="X284" t="str">
            <v>N</v>
          </cell>
          <cell r="Y284" t="str">
            <v>N</v>
          </cell>
          <cell r="Z284" t="str">
            <v>N</v>
          </cell>
          <cell r="AA284">
            <v>0</v>
          </cell>
          <cell r="AB284">
            <v>0</v>
          </cell>
          <cell r="AC284">
            <v>0</v>
          </cell>
          <cell r="AD284">
            <v>0</v>
          </cell>
          <cell r="AE284" t="str">
            <v>N</v>
          </cell>
          <cell r="AF284" t="str">
            <v>N</v>
          </cell>
          <cell r="AG284">
            <v>0</v>
          </cell>
          <cell r="AH284" t="str">
            <v>N</v>
          </cell>
          <cell r="AI284" t="str">
            <v>N</v>
          </cell>
        </row>
        <row r="285">
          <cell r="U285">
            <v>0</v>
          </cell>
          <cell r="V285">
            <v>0</v>
          </cell>
          <cell r="W285" t="str">
            <v/>
          </cell>
          <cell r="X285" t="str">
            <v>N</v>
          </cell>
          <cell r="Y285" t="str">
            <v>N</v>
          </cell>
          <cell r="Z285" t="str">
            <v>N</v>
          </cell>
          <cell r="AA285">
            <v>0</v>
          </cell>
          <cell r="AB285">
            <v>0</v>
          </cell>
          <cell r="AC285">
            <v>0</v>
          </cell>
          <cell r="AD285">
            <v>0</v>
          </cell>
          <cell r="AE285" t="str">
            <v>N</v>
          </cell>
          <cell r="AF285" t="str">
            <v>N</v>
          </cell>
          <cell r="AG285">
            <v>0</v>
          </cell>
          <cell r="AH285" t="str">
            <v>N</v>
          </cell>
          <cell r="AI285" t="str">
            <v>N</v>
          </cell>
        </row>
        <row r="286">
          <cell r="U286">
            <v>0</v>
          </cell>
          <cell r="V286">
            <v>0</v>
          </cell>
          <cell r="W286" t="str">
            <v/>
          </cell>
          <cell r="X286" t="str">
            <v>N</v>
          </cell>
          <cell r="Y286" t="str">
            <v>N</v>
          </cell>
          <cell r="Z286" t="str">
            <v>N</v>
          </cell>
          <cell r="AA286">
            <v>0</v>
          </cell>
          <cell r="AB286">
            <v>0</v>
          </cell>
          <cell r="AC286">
            <v>0</v>
          </cell>
          <cell r="AD286">
            <v>0</v>
          </cell>
          <cell r="AE286" t="str">
            <v>N</v>
          </cell>
          <cell r="AF286" t="str">
            <v>N</v>
          </cell>
          <cell r="AG286">
            <v>0</v>
          </cell>
          <cell r="AH286" t="str">
            <v>N</v>
          </cell>
          <cell r="AI286" t="str">
            <v>N</v>
          </cell>
        </row>
        <row r="287">
          <cell r="U287">
            <v>0</v>
          </cell>
          <cell r="V287">
            <v>0</v>
          </cell>
          <cell r="W287" t="str">
            <v/>
          </cell>
          <cell r="X287" t="str">
            <v>N</v>
          </cell>
          <cell r="Y287" t="str">
            <v>N</v>
          </cell>
          <cell r="Z287" t="str">
            <v>N</v>
          </cell>
          <cell r="AA287">
            <v>0</v>
          </cell>
          <cell r="AB287">
            <v>0</v>
          </cell>
          <cell r="AC287">
            <v>0</v>
          </cell>
          <cell r="AD287">
            <v>0</v>
          </cell>
          <cell r="AE287" t="str">
            <v>N</v>
          </cell>
          <cell r="AF287" t="str">
            <v>N</v>
          </cell>
          <cell r="AG287">
            <v>0</v>
          </cell>
          <cell r="AH287" t="str">
            <v>N</v>
          </cell>
          <cell r="AI287" t="str">
            <v>N</v>
          </cell>
        </row>
        <row r="288">
          <cell r="U288">
            <v>0</v>
          </cell>
          <cell r="V288">
            <v>0</v>
          </cell>
          <cell r="W288" t="str">
            <v/>
          </cell>
          <cell r="X288" t="str">
            <v>N</v>
          </cell>
          <cell r="Y288" t="str">
            <v>N</v>
          </cell>
          <cell r="Z288" t="str">
            <v>N</v>
          </cell>
          <cell r="AA288">
            <v>0</v>
          </cell>
          <cell r="AB288">
            <v>0</v>
          </cell>
          <cell r="AC288">
            <v>0</v>
          </cell>
          <cell r="AD288">
            <v>0</v>
          </cell>
          <cell r="AE288" t="str">
            <v>N</v>
          </cell>
          <cell r="AF288" t="str">
            <v>N</v>
          </cell>
          <cell r="AG288">
            <v>0</v>
          </cell>
          <cell r="AH288" t="str">
            <v>N</v>
          </cell>
          <cell r="AI288" t="str">
            <v>N</v>
          </cell>
        </row>
        <row r="289">
          <cell r="U289">
            <v>0</v>
          </cell>
          <cell r="V289">
            <v>0</v>
          </cell>
          <cell r="W289" t="str">
            <v/>
          </cell>
          <cell r="X289" t="str">
            <v>N</v>
          </cell>
          <cell r="Y289" t="str">
            <v>N</v>
          </cell>
          <cell r="Z289" t="str">
            <v>N</v>
          </cell>
          <cell r="AA289">
            <v>0</v>
          </cell>
          <cell r="AB289">
            <v>0</v>
          </cell>
          <cell r="AC289">
            <v>0</v>
          </cell>
          <cell r="AD289">
            <v>0</v>
          </cell>
          <cell r="AE289" t="str">
            <v>N</v>
          </cell>
          <cell r="AF289" t="str">
            <v>N</v>
          </cell>
          <cell r="AG289">
            <v>0</v>
          </cell>
          <cell r="AH289" t="str">
            <v>N</v>
          </cell>
          <cell r="AI289" t="str">
            <v>N</v>
          </cell>
        </row>
        <row r="290">
          <cell r="U290">
            <v>0</v>
          </cell>
          <cell r="V290">
            <v>0</v>
          </cell>
          <cell r="W290" t="str">
            <v/>
          </cell>
          <cell r="X290" t="str">
            <v>N</v>
          </cell>
          <cell r="Y290" t="str">
            <v>N</v>
          </cell>
          <cell r="Z290" t="str">
            <v>N</v>
          </cell>
          <cell r="AA290">
            <v>0</v>
          </cell>
          <cell r="AB290">
            <v>0</v>
          </cell>
          <cell r="AC290">
            <v>0</v>
          </cell>
          <cell r="AD290">
            <v>0</v>
          </cell>
          <cell r="AE290" t="str">
            <v>N</v>
          </cell>
          <cell r="AF290" t="str">
            <v>N</v>
          </cell>
          <cell r="AG290">
            <v>0</v>
          </cell>
          <cell r="AH290" t="str">
            <v>N</v>
          </cell>
          <cell r="AI290" t="str">
            <v>N</v>
          </cell>
        </row>
        <row r="291">
          <cell r="U291">
            <v>0</v>
          </cell>
          <cell r="V291">
            <v>0</v>
          </cell>
          <cell r="W291" t="str">
            <v/>
          </cell>
          <cell r="X291" t="str">
            <v>N</v>
          </cell>
          <cell r="Y291" t="str">
            <v>N</v>
          </cell>
          <cell r="Z291" t="str">
            <v>N</v>
          </cell>
          <cell r="AA291">
            <v>0</v>
          </cell>
          <cell r="AB291">
            <v>0</v>
          </cell>
          <cell r="AC291">
            <v>0</v>
          </cell>
          <cell r="AD291">
            <v>0</v>
          </cell>
          <cell r="AE291" t="str">
            <v>N</v>
          </cell>
          <cell r="AF291" t="str">
            <v>N</v>
          </cell>
          <cell r="AG291">
            <v>0</v>
          </cell>
          <cell r="AH291" t="str">
            <v>N</v>
          </cell>
          <cell r="AI291" t="str">
            <v>N</v>
          </cell>
        </row>
        <row r="292">
          <cell r="U292">
            <v>0</v>
          </cell>
          <cell r="V292">
            <v>0</v>
          </cell>
          <cell r="W292" t="str">
            <v/>
          </cell>
          <cell r="X292" t="str">
            <v>N</v>
          </cell>
          <cell r="Y292" t="str">
            <v>N</v>
          </cell>
          <cell r="Z292" t="str">
            <v>N</v>
          </cell>
          <cell r="AA292">
            <v>0</v>
          </cell>
          <cell r="AB292">
            <v>0</v>
          </cell>
          <cell r="AC292">
            <v>0</v>
          </cell>
          <cell r="AD292">
            <v>0</v>
          </cell>
          <cell r="AE292" t="str">
            <v>N</v>
          </cell>
          <cell r="AF292" t="str">
            <v>N</v>
          </cell>
          <cell r="AG292">
            <v>0</v>
          </cell>
          <cell r="AH292" t="str">
            <v>N</v>
          </cell>
          <cell r="AI292" t="str">
            <v>N</v>
          </cell>
        </row>
        <row r="293">
          <cell r="U293">
            <v>0</v>
          </cell>
          <cell r="V293">
            <v>0</v>
          </cell>
          <cell r="W293" t="str">
            <v/>
          </cell>
          <cell r="X293" t="str">
            <v>N</v>
          </cell>
          <cell r="Y293" t="str">
            <v>N</v>
          </cell>
          <cell r="Z293" t="str">
            <v>N</v>
          </cell>
          <cell r="AA293">
            <v>0</v>
          </cell>
          <cell r="AB293">
            <v>0</v>
          </cell>
          <cell r="AC293">
            <v>0</v>
          </cell>
          <cell r="AD293">
            <v>0</v>
          </cell>
          <cell r="AE293" t="str">
            <v>N</v>
          </cell>
          <cell r="AF293" t="str">
            <v>N</v>
          </cell>
          <cell r="AG293">
            <v>0</v>
          </cell>
          <cell r="AH293" t="str">
            <v>N</v>
          </cell>
          <cell r="AI293" t="str">
            <v>N</v>
          </cell>
        </row>
        <row r="294">
          <cell r="U294">
            <v>0</v>
          </cell>
          <cell r="V294">
            <v>0</v>
          </cell>
          <cell r="W294" t="str">
            <v/>
          </cell>
          <cell r="X294" t="str">
            <v>N</v>
          </cell>
          <cell r="Y294" t="str">
            <v>N</v>
          </cell>
          <cell r="Z294" t="str">
            <v>N</v>
          </cell>
          <cell r="AA294">
            <v>0</v>
          </cell>
          <cell r="AB294">
            <v>0</v>
          </cell>
          <cell r="AC294">
            <v>0</v>
          </cell>
          <cell r="AD294">
            <v>0</v>
          </cell>
          <cell r="AE294" t="str">
            <v>N</v>
          </cell>
          <cell r="AF294" t="str">
            <v>N</v>
          </cell>
          <cell r="AG294">
            <v>0</v>
          </cell>
          <cell r="AH294" t="str">
            <v>N</v>
          </cell>
          <cell r="AI294" t="str">
            <v>N</v>
          </cell>
        </row>
        <row r="295">
          <cell r="U295">
            <v>0</v>
          </cell>
          <cell r="V295">
            <v>0</v>
          </cell>
          <cell r="W295" t="str">
            <v/>
          </cell>
          <cell r="X295" t="str">
            <v>N</v>
          </cell>
          <cell r="Y295" t="str">
            <v>N</v>
          </cell>
          <cell r="Z295" t="str">
            <v>N</v>
          </cell>
          <cell r="AA295">
            <v>0</v>
          </cell>
          <cell r="AB295">
            <v>0</v>
          </cell>
          <cell r="AC295">
            <v>0</v>
          </cell>
          <cell r="AD295">
            <v>0</v>
          </cell>
          <cell r="AE295" t="str">
            <v>N</v>
          </cell>
          <cell r="AF295" t="str">
            <v>N</v>
          </cell>
          <cell r="AG295">
            <v>0</v>
          </cell>
          <cell r="AH295" t="str">
            <v>N</v>
          </cell>
          <cell r="AI295" t="str">
            <v>N</v>
          </cell>
        </row>
        <row r="296">
          <cell r="U296">
            <v>0</v>
          </cell>
          <cell r="V296">
            <v>0</v>
          </cell>
          <cell r="W296" t="str">
            <v/>
          </cell>
          <cell r="X296" t="str">
            <v>N</v>
          </cell>
          <cell r="Y296" t="str">
            <v>N</v>
          </cell>
          <cell r="Z296" t="str">
            <v>N</v>
          </cell>
          <cell r="AA296">
            <v>0</v>
          </cell>
          <cell r="AB296">
            <v>0</v>
          </cell>
          <cell r="AC296">
            <v>0</v>
          </cell>
          <cell r="AD296">
            <v>0</v>
          </cell>
          <cell r="AE296" t="str">
            <v>N</v>
          </cell>
          <cell r="AF296" t="str">
            <v>N</v>
          </cell>
          <cell r="AG296">
            <v>0</v>
          </cell>
          <cell r="AH296" t="str">
            <v>N</v>
          </cell>
          <cell r="AI296" t="str">
            <v>N</v>
          </cell>
        </row>
        <row r="297">
          <cell r="U297">
            <v>0</v>
          </cell>
          <cell r="V297">
            <v>0</v>
          </cell>
          <cell r="W297" t="str">
            <v/>
          </cell>
          <cell r="X297" t="str">
            <v>N</v>
          </cell>
          <cell r="Y297" t="str">
            <v>N</v>
          </cell>
          <cell r="Z297" t="str">
            <v>N</v>
          </cell>
          <cell r="AA297">
            <v>0</v>
          </cell>
          <cell r="AB297">
            <v>0</v>
          </cell>
          <cell r="AC297">
            <v>0</v>
          </cell>
          <cell r="AD297">
            <v>0</v>
          </cell>
          <cell r="AE297" t="str">
            <v>N</v>
          </cell>
          <cell r="AF297" t="str">
            <v>N</v>
          </cell>
          <cell r="AG297">
            <v>0</v>
          </cell>
          <cell r="AH297" t="str">
            <v>N</v>
          </cell>
          <cell r="AI297" t="str">
            <v>N</v>
          </cell>
        </row>
        <row r="298">
          <cell r="U298">
            <v>0</v>
          </cell>
          <cell r="V298">
            <v>0</v>
          </cell>
          <cell r="W298" t="str">
            <v/>
          </cell>
          <cell r="X298" t="str">
            <v>N</v>
          </cell>
          <cell r="Y298" t="str">
            <v>N</v>
          </cell>
          <cell r="Z298" t="str">
            <v>N</v>
          </cell>
          <cell r="AA298">
            <v>0</v>
          </cell>
          <cell r="AB298">
            <v>0</v>
          </cell>
          <cell r="AC298">
            <v>0</v>
          </cell>
          <cell r="AD298">
            <v>0</v>
          </cell>
          <cell r="AE298" t="str">
            <v>N</v>
          </cell>
          <cell r="AF298" t="str">
            <v>N</v>
          </cell>
          <cell r="AG298">
            <v>0</v>
          </cell>
          <cell r="AH298" t="str">
            <v>N</v>
          </cell>
          <cell r="AI298" t="str">
            <v>N</v>
          </cell>
        </row>
        <row r="299">
          <cell r="U299">
            <v>0</v>
          </cell>
          <cell r="V299">
            <v>0</v>
          </cell>
          <cell r="W299" t="str">
            <v/>
          </cell>
          <cell r="X299" t="str">
            <v>N</v>
          </cell>
          <cell r="Y299" t="str">
            <v>N</v>
          </cell>
          <cell r="Z299" t="str">
            <v>N</v>
          </cell>
          <cell r="AA299">
            <v>0</v>
          </cell>
          <cell r="AB299">
            <v>0</v>
          </cell>
          <cell r="AC299">
            <v>0</v>
          </cell>
          <cell r="AD299">
            <v>0</v>
          </cell>
          <cell r="AE299" t="str">
            <v>N</v>
          </cell>
          <cell r="AF299" t="str">
            <v>N</v>
          </cell>
          <cell r="AG299">
            <v>0</v>
          </cell>
          <cell r="AH299" t="str">
            <v>N</v>
          </cell>
          <cell r="AI299" t="str">
            <v>N</v>
          </cell>
        </row>
        <row r="300">
          <cell r="U300">
            <v>0</v>
          </cell>
          <cell r="V300">
            <v>0</v>
          </cell>
          <cell r="W300" t="str">
            <v/>
          </cell>
          <cell r="X300" t="str">
            <v>N</v>
          </cell>
          <cell r="Y300" t="str">
            <v>N</v>
          </cell>
          <cell r="Z300" t="str">
            <v>N</v>
          </cell>
          <cell r="AA300">
            <v>0</v>
          </cell>
          <cell r="AB300">
            <v>0</v>
          </cell>
          <cell r="AC300">
            <v>0</v>
          </cell>
          <cell r="AD300">
            <v>0</v>
          </cell>
          <cell r="AE300" t="str">
            <v>N</v>
          </cell>
          <cell r="AF300" t="str">
            <v>N</v>
          </cell>
          <cell r="AG300">
            <v>0</v>
          </cell>
          <cell r="AH300" t="str">
            <v>N</v>
          </cell>
          <cell r="AI300" t="str">
            <v>N</v>
          </cell>
        </row>
        <row r="301">
          <cell r="U301">
            <v>0</v>
          </cell>
          <cell r="V301">
            <v>0</v>
          </cell>
          <cell r="W301" t="str">
            <v/>
          </cell>
          <cell r="X301" t="str">
            <v>N</v>
          </cell>
          <cell r="Y301" t="str">
            <v>N</v>
          </cell>
          <cell r="Z301" t="str">
            <v>N</v>
          </cell>
          <cell r="AA301">
            <v>0</v>
          </cell>
          <cell r="AB301">
            <v>0</v>
          </cell>
          <cell r="AC301">
            <v>0</v>
          </cell>
          <cell r="AD301">
            <v>0</v>
          </cell>
          <cell r="AE301" t="str">
            <v>N</v>
          </cell>
          <cell r="AF301" t="str">
            <v>N</v>
          </cell>
          <cell r="AG301">
            <v>0</v>
          </cell>
          <cell r="AH301" t="str">
            <v>N</v>
          </cell>
          <cell r="AI301" t="str">
            <v>N</v>
          </cell>
        </row>
        <row r="302">
          <cell r="U302">
            <v>0</v>
          </cell>
          <cell r="V302">
            <v>0</v>
          </cell>
          <cell r="W302" t="str">
            <v/>
          </cell>
          <cell r="X302" t="str">
            <v>N</v>
          </cell>
          <cell r="Y302" t="str">
            <v>N</v>
          </cell>
          <cell r="Z302" t="str">
            <v>N</v>
          </cell>
          <cell r="AA302">
            <v>0</v>
          </cell>
          <cell r="AB302">
            <v>0</v>
          </cell>
          <cell r="AC302">
            <v>0</v>
          </cell>
          <cell r="AD302">
            <v>0</v>
          </cell>
          <cell r="AE302" t="str">
            <v>N</v>
          </cell>
          <cell r="AF302" t="str">
            <v>N</v>
          </cell>
          <cell r="AG302">
            <v>0</v>
          </cell>
          <cell r="AH302" t="str">
            <v>N</v>
          </cell>
          <cell r="AI302" t="str">
            <v>N</v>
          </cell>
        </row>
        <row r="303">
          <cell r="U303">
            <v>0</v>
          </cell>
          <cell r="V303">
            <v>0</v>
          </cell>
          <cell r="W303" t="str">
            <v/>
          </cell>
          <cell r="X303" t="str">
            <v>N</v>
          </cell>
          <cell r="Y303" t="str">
            <v>N</v>
          </cell>
          <cell r="Z303" t="str">
            <v>N</v>
          </cell>
          <cell r="AA303">
            <v>0</v>
          </cell>
          <cell r="AB303">
            <v>0</v>
          </cell>
          <cell r="AC303">
            <v>0</v>
          </cell>
          <cell r="AD303">
            <v>0</v>
          </cell>
          <cell r="AE303" t="str">
            <v>N</v>
          </cell>
          <cell r="AF303" t="str">
            <v>N</v>
          </cell>
          <cell r="AG303">
            <v>0</v>
          </cell>
          <cell r="AH303" t="str">
            <v>N</v>
          </cell>
          <cell r="AI303" t="str">
            <v>N</v>
          </cell>
        </row>
        <row r="304">
          <cell r="U304">
            <v>0</v>
          </cell>
          <cell r="V304">
            <v>0</v>
          </cell>
          <cell r="W304" t="str">
            <v/>
          </cell>
          <cell r="X304" t="str">
            <v>N</v>
          </cell>
          <cell r="Y304" t="str">
            <v>N</v>
          </cell>
          <cell r="Z304" t="str">
            <v>N</v>
          </cell>
          <cell r="AA304">
            <v>0</v>
          </cell>
          <cell r="AB304">
            <v>0</v>
          </cell>
          <cell r="AC304">
            <v>0</v>
          </cell>
          <cell r="AD304">
            <v>0</v>
          </cell>
          <cell r="AE304" t="str">
            <v>N</v>
          </cell>
          <cell r="AF304" t="str">
            <v>N</v>
          </cell>
          <cell r="AG304">
            <v>0</v>
          </cell>
          <cell r="AH304" t="str">
            <v>N</v>
          </cell>
          <cell r="AI304" t="str">
            <v>N</v>
          </cell>
        </row>
        <row r="305">
          <cell r="U305">
            <v>0</v>
          </cell>
          <cell r="V305">
            <v>0</v>
          </cell>
          <cell r="W305" t="str">
            <v/>
          </cell>
          <cell r="X305" t="str">
            <v>N</v>
          </cell>
          <cell r="Y305" t="str">
            <v>N</v>
          </cell>
          <cell r="Z305" t="str">
            <v>N</v>
          </cell>
          <cell r="AA305">
            <v>0</v>
          </cell>
          <cell r="AB305">
            <v>0</v>
          </cell>
          <cell r="AC305">
            <v>0</v>
          </cell>
          <cell r="AD305">
            <v>0</v>
          </cell>
          <cell r="AE305" t="str">
            <v>N</v>
          </cell>
          <cell r="AF305" t="str">
            <v>N</v>
          </cell>
          <cell r="AG305">
            <v>0</v>
          </cell>
          <cell r="AH305" t="str">
            <v>N</v>
          </cell>
          <cell r="AI305" t="str">
            <v>N</v>
          </cell>
        </row>
        <row r="306">
          <cell r="U306">
            <v>0</v>
          </cell>
          <cell r="V306">
            <v>0</v>
          </cell>
          <cell r="W306" t="str">
            <v/>
          </cell>
          <cell r="X306" t="str">
            <v>N</v>
          </cell>
          <cell r="Y306" t="str">
            <v>N</v>
          </cell>
          <cell r="Z306" t="str">
            <v>N</v>
          </cell>
          <cell r="AA306">
            <v>0</v>
          </cell>
          <cell r="AB306">
            <v>0</v>
          </cell>
          <cell r="AC306">
            <v>0</v>
          </cell>
          <cell r="AD306">
            <v>0</v>
          </cell>
          <cell r="AE306" t="str">
            <v>N</v>
          </cell>
          <cell r="AF306" t="str">
            <v>N</v>
          </cell>
          <cell r="AG306">
            <v>0</v>
          </cell>
          <cell r="AH306" t="str">
            <v>N</v>
          </cell>
          <cell r="AI306" t="str">
            <v>N</v>
          </cell>
        </row>
        <row r="307">
          <cell r="U307">
            <v>0</v>
          </cell>
          <cell r="V307">
            <v>0</v>
          </cell>
          <cell r="W307" t="str">
            <v/>
          </cell>
          <cell r="X307" t="str">
            <v>N</v>
          </cell>
          <cell r="Y307" t="str">
            <v>N</v>
          </cell>
          <cell r="Z307" t="str">
            <v>N</v>
          </cell>
          <cell r="AA307">
            <v>0</v>
          </cell>
          <cell r="AB307">
            <v>0</v>
          </cell>
          <cell r="AC307">
            <v>0</v>
          </cell>
          <cell r="AD307">
            <v>0</v>
          </cell>
          <cell r="AE307" t="str">
            <v>N</v>
          </cell>
          <cell r="AF307" t="str">
            <v>N</v>
          </cell>
          <cell r="AG307">
            <v>0</v>
          </cell>
          <cell r="AH307" t="str">
            <v>N</v>
          </cell>
          <cell r="AI307" t="str">
            <v>N</v>
          </cell>
        </row>
        <row r="308">
          <cell r="U308">
            <v>0</v>
          </cell>
          <cell r="V308">
            <v>0</v>
          </cell>
          <cell r="W308" t="str">
            <v/>
          </cell>
          <cell r="X308" t="str">
            <v>N</v>
          </cell>
          <cell r="Y308" t="str">
            <v>N</v>
          </cell>
          <cell r="Z308" t="str">
            <v>N</v>
          </cell>
          <cell r="AA308">
            <v>0</v>
          </cell>
          <cell r="AB308">
            <v>0</v>
          </cell>
          <cell r="AC308">
            <v>0</v>
          </cell>
          <cell r="AD308">
            <v>0</v>
          </cell>
          <cell r="AE308" t="str">
            <v>N</v>
          </cell>
          <cell r="AF308" t="str">
            <v>N</v>
          </cell>
          <cell r="AG308">
            <v>0</v>
          </cell>
          <cell r="AH308" t="str">
            <v>N</v>
          </cell>
          <cell r="AI308" t="str">
            <v>N</v>
          </cell>
        </row>
        <row r="309">
          <cell r="U309">
            <v>0</v>
          </cell>
          <cell r="V309">
            <v>0</v>
          </cell>
          <cell r="W309" t="str">
            <v/>
          </cell>
          <cell r="X309" t="str">
            <v>N</v>
          </cell>
          <cell r="Y309" t="str">
            <v>N</v>
          </cell>
          <cell r="Z309" t="str">
            <v>N</v>
          </cell>
          <cell r="AA309">
            <v>0</v>
          </cell>
          <cell r="AB309">
            <v>0</v>
          </cell>
          <cell r="AC309">
            <v>0</v>
          </cell>
          <cell r="AD309">
            <v>0</v>
          </cell>
          <cell r="AE309" t="str">
            <v>N</v>
          </cell>
          <cell r="AF309" t="str">
            <v>N</v>
          </cell>
          <cell r="AG309">
            <v>0</v>
          </cell>
          <cell r="AH309" t="str">
            <v>N</v>
          </cell>
          <cell r="AI309" t="str">
            <v>N</v>
          </cell>
        </row>
        <row r="310">
          <cell r="U310">
            <v>0</v>
          </cell>
          <cell r="V310">
            <v>0</v>
          </cell>
          <cell r="W310" t="str">
            <v/>
          </cell>
          <cell r="X310" t="str">
            <v>N</v>
          </cell>
          <cell r="Y310" t="str">
            <v>N</v>
          </cell>
          <cell r="Z310" t="str">
            <v>N</v>
          </cell>
          <cell r="AA310">
            <v>0</v>
          </cell>
          <cell r="AB310">
            <v>0</v>
          </cell>
          <cell r="AC310">
            <v>0</v>
          </cell>
          <cell r="AD310">
            <v>0</v>
          </cell>
          <cell r="AE310" t="str">
            <v>N</v>
          </cell>
          <cell r="AF310" t="str">
            <v>N</v>
          </cell>
          <cell r="AG310">
            <v>0</v>
          </cell>
          <cell r="AH310" t="str">
            <v>N</v>
          </cell>
          <cell r="AI310" t="str">
            <v>N</v>
          </cell>
        </row>
        <row r="311">
          <cell r="U311">
            <v>0</v>
          </cell>
          <cell r="V311">
            <v>0</v>
          </cell>
          <cell r="W311" t="str">
            <v/>
          </cell>
          <cell r="X311" t="str">
            <v>N</v>
          </cell>
          <cell r="Y311" t="str">
            <v>N</v>
          </cell>
          <cell r="Z311" t="str">
            <v>N</v>
          </cell>
          <cell r="AA311">
            <v>0</v>
          </cell>
          <cell r="AB311">
            <v>0</v>
          </cell>
          <cell r="AC311">
            <v>0</v>
          </cell>
          <cell r="AD311">
            <v>0</v>
          </cell>
          <cell r="AE311" t="str">
            <v>N</v>
          </cell>
          <cell r="AF311" t="str">
            <v>N</v>
          </cell>
          <cell r="AG311">
            <v>0</v>
          </cell>
          <cell r="AH311" t="str">
            <v>N</v>
          </cell>
          <cell r="AI311" t="str">
            <v>N</v>
          </cell>
        </row>
        <row r="312">
          <cell r="U312">
            <v>0</v>
          </cell>
          <cell r="V312">
            <v>0</v>
          </cell>
          <cell r="W312" t="str">
            <v/>
          </cell>
          <cell r="X312" t="str">
            <v>N</v>
          </cell>
          <cell r="Y312" t="str">
            <v>N</v>
          </cell>
          <cell r="Z312" t="str">
            <v>N</v>
          </cell>
          <cell r="AA312">
            <v>0</v>
          </cell>
          <cell r="AB312">
            <v>0</v>
          </cell>
          <cell r="AC312">
            <v>0</v>
          </cell>
          <cell r="AD312">
            <v>0</v>
          </cell>
          <cell r="AE312" t="str">
            <v>N</v>
          </cell>
          <cell r="AF312" t="str">
            <v>N</v>
          </cell>
          <cell r="AG312">
            <v>0</v>
          </cell>
          <cell r="AH312" t="str">
            <v>N</v>
          </cell>
          <cell r="AI312" t="str">
            <v>N</v>
          </cell>
        </row>
        <row r="313">
          <cell r="U313">
            <v>0</v>
          </cell>
          <cell r="V313">
            <v>0</v>
          </cell>
          <cell r="W313" t="str">
            <v/>
          </cell>
          <cell r="X313" t="str">
            <v>N</v>
          </cell>
          <cell r="Y313" t="str">
            <v>N</v>
          </cell>
          <cell r="Z313" t="str">
            <v>N</v>
          </cell>
          <cell r="AA313">
            <v>0</v>
          </cell>
          <cell r="AB313">
            <v>0</v>
          </cell>
          <cell r="AC313">
            <v>0</v>
          </cell>
          <cell r="AD313">
            <v>0</v>
          </cell>
          <cell r="AE313" t="str">
            <v>N</v>
          </cell>
          <cell r="AF313" t="str">
            <v>N</v>
          </cell>
          <cell r="AG313">
            <v>0</v>
          </cell>
          <cell r="AH313" t="str">
            <v>N</v>
          </cell>
          <cell r="AI313" t="str">
            <v>N</v>
          </cell>
        </row>
        <row r="314">
          <cell r="U314">
            <v>0</v>
          </cell>
          <cell r="V314">
            <v>0</v>
          </cell>
          <cell r="W314" t="str">
            <v/>
          </cell>
          <cell r="X314" t="str">
            <v>N</v>
          </cell>
          <cell r="Y314" t="str">
            <v>N</v>
          </cell>
          <cell r="Z314" t="str">
            <v>N</v>
          </cell>
          <cell r="AA314">
            <v>0</v>
          </cell>
          <cell r="AB314">
            <v>0</v>
          </cell>
          <cell r="AC314">
            <v>0</v>
          </cell>
          <cell r="AD314">
            <v>0</v>
          </cell>
          <cell r="AE314" t="str">
            <v>N</v>
          </cell>
          <cell r="AF314" t="str">
            <v>N</v>
          </cell>
          <cell r="AG314">
            <v>0</v>
          </cell>
          <cell r="AH314" t="str">
            <v>N</v>
          </cell>
          <cell r="AI314" t="str">
            <v>N</v>
          </cell>
        </row>
        <row r="315">
          <cell r="U315">
            <v>0</v>
          </cell>
          <cell r="V315">
            <v>0</v>
          </cell>
          <cell r="W315" t="str">
            <v/>
          </cell>
          <cell r="X315" t="str">
            <v>N</v>
          </cell>
          <cell r="Y315" t="str">
            <v>N</v>
          </cell>
          <cell r="Z315" t="str">
            <v>N</v>
          </cell>
          <cell r="AA315">
            <v>0</v>
          </cell>
          <cell r="AB315">
            <v>0</v>
          </cell>
          <cell r="AC315">
            <v>0</v>
          </cell>
          <cell r="AD315">
            <v>0</v>
          </cell>
          <cell r="AE315" t="str">
            <v>N</v>
          </cell>
          <cell r="AF315" t="str">
            <v>N</v>
          </cell>
          <cell r="AG315">
            <v>0</v>
          </cell>
          <cell r="AH315" t="str">
            <v>N</v>
          </cell>
          <cell r="AI315" t="str">
            <v>N</v>
          </cell>
        </row>
        <row r="316">
          <cell r="U316">
            <v>0</v>
          </cell>
          <cell r="V316">
            <v>0</v>
          </cell>
          <cell r="W316" t="str">
            <v/>
          </cell>
          <cell r="X316" t="str">
            <v>N</v>
          </cell>
          <cell r="Y316" t="str">
            <v>N</v>
          </cell>
          <cell r="Z316" t="str">
            <v>N</v>
          </cell>
          <cell r="AA316">
            <v>0</v>
          </cell>
          <cell r="AB316">
            <v>0</v>
          </cell>
          <cell r="AC316">
            <v>0</v>
          </cell>
          <cell r="AD316">
            <v>0</v>
          </cell>
          <cell r="AE316" t="str">
            <v>N</v>
          </cell>
          <cell r="AF316" t="str">
            <v>N</v>
          </cell>
          <cell r="AG316">
            <v>0</v>
          </cell>
          <cell r="AH316" t="str">
            <v>N</v>
          </cell>
          <cell r="AI316" t="str">
            <v>N</v>
          </cell>
        </row>
        <row r="317">
          <cell r="U317">
            <v>0</v>
          </cell>
          <cell r="V317">
            <v>0</v>
          </cell>
          <cell r="W317" t="str">
            <v/>
          </cell>
          <cell r="X317" t="str">
            <v>N</v>
          </cell>
          <cell r="Y317" t="str">
            <v>N</v>
          </cell>
          <cell r="Z317" t="str">
            <v>N</v>
          </cell>
          <cell r="AA317">
            <v>0</v>
          </cell>
          <cell r="AB317">
            <v>0</v>
          </cell>
          <cell r="AC317">
            <v>0</v>
          </cell>
          <cell r="AD317">
            <v>0</v>
          </cell>
          <cell r="AE317" t="str">
            <v>N</v>
          </cell>
          <cell r="AF317" t="str">
            <v>N</v>
          </cell>
          <cell r="AG317">
            <v>0</v>
          </cell>
          <cell r="AH317" t="str">
            <v>N</v>
          </cell>
          <cell r="AI317" t="str">
            <v>N</v>
          </cell>
        </row>
        <row r="318">
          <cell r="U318">
            <v>0</v>
          </cell>
          <cell r="V318">
            <v>0</v>
          </cell>
          <cell r="W318" t="str">
            <v/>
          </cell>
          <cell r="X318" t="str">
            <v>N</v>
          </cell>
          <cell r="Y318" t="str">
            <v>N</v>
          </cell>
          <cell r="Z318" t="str">
            <v>N</v>
          </cell>
          <cell r="AA318">
            <v>0</v>
          </cell>
          <cell r="AB318">
            <v>0</v>
          </cell>
          <cell r="AC318">
            <v>0</v>
          </cell>
          <cell r="AD318">
            <v>0</v>
          </cell>
          <cell r="AE318" t="str">
            <v>N</v>
          </cell>
          <cell r="AF318" t="str">
            <v>N</v>
          </cell>
          <cell r="AG318">
            <v>0</v>
          </cell>
          <cell r="AH318" t="str">
            <v>N</v>
          </cell>
          <cell r="AI318" t="str">
            <v>N</v>
          </cell>
        </row>
        <row r="319">
          <cell r="U319">
            <v>0</v>
          </cell>
          <cell r="V319">
            <v>0</v>
          </cell>
          <cell r="W319" t="str">
            <v/>
          </cell>
          <cell r="X319" t="str">
            <v>N</v>
          </cell>
          <cell r="Y319" t="str">
            <v>N</v>
          </cell>
          <cell r="Z319" t="str">
            <v>N</v>
          </cell>
          <cell r="AA319">
            <v>0</v>
          </cell>
          <cell r="AB319">
            <v>0</v>
          </cell>
          <cell r="AC319">
            <v>0</v>
          </cell>
          <cell r="AD319">
            <v>0</v>
          </cell>
          <cell r="AE319" t="str">
            <v>N</v>
          </cell>
          <cell r="AF319" t="str">
            <v>N</v>
          </cell>
          <cell r="AG319">
            <v>0</v>
          </cell>
          <cell r="AH319" t="str">
            <v>N</v>
          </cell>
          <cell r="AI319" t="str">
            <v>N</v>
          </cell>
        </row>
        <row r="320">
          <cell r="U320">
            <v>0</v>
          </cell>
          <cell r="V320">
            <v>0</v>
          </cell>
          <cell r="W320" t="str">
            <v/>
          </cell>
          <cell r="X320" t="str">
            <v>N</v>
          </cell>
          <cell r="Y320" t="str">
            <v>N</v>
          </cell>
          <cell r="Z320" t="str">
            <v>N</v>
          </cell>
          <cell r="AA320">
            <v>0</v>
          </cell>
          <cell r="AB320">
            <v>0</v>
          </cell>
          <cell r="AC320">
            <v>0</v>
          </cell>
          <cell r="AD320">
            <v>0</v>
          </cell>
          <cell r="AE320" t="str">
            <v>N</v>
          </cell>
          <cell r="AF320" t="str">
            <v>N</v>
          </cell>
          <cell r="AG320">
            <v>0</v>
          </cell>
          <cell r="AH320" t="str">
            <v>N</v>
          </cell>
          <cell r="AI320" t="str">
            <v>N</v>
          </cell>
        </row>
        <row r="321">
          <cell r="U321">
            <v>0</v>
          </cell>
          <cell r="V321">
            <v>0</v>
          </cell>
          <cell r="W321" t="str">
            <v/>
          </cell>
          <cell r="X321" t="str">
            <v>N</v>
          </cell>
          <cell r="Y321" t="str">
            <v>N</v>
          </cell>
          <cell r="Z321" t="str">
            <v>N</v>
          </cell>
          <cell r="AA321">
            <v>0</v>
          </cell>
          <cell r="AB321">
            <v>0</v>
          </cell>
          <cell r="AC321">
            <v>0</v>
          </cell>
          <cell r="AD321">
            <v>0</v>
          </cell>
          <cell r="AE321" t="str">
            <v>N</v>
          </cell>
          <cell r="AF321" t="str">
            <v>N</v>
          </cell>
          <cell r="AG321">
            <v>0</v>
          </cell>
          <cell r="AH321" t="str">
            <v>N</v>
          </cell>
          <cell r="AI321" t="str">
            <v>N</v>
          </cell>
        </row>
        <row r="322">
          <cell r="U322">
            <v>0</v>
          </cell>
          <cell r="V322">
            <v>0</v>
          </cell>
          <cell r="W322" t="str">
            <v/>
          </cell>
          <cell r="X322" t="str">
            <v>N</v>
          </cell>
          <cell r="Y322" t="str">
            <v>N</v>
          </cell>
          <cell r="Z322" t="str">
            <v>N</v>
          </cell>
          <cell r="AA322">
            <v>0</v>
          </cell>
          <cell r="AB322">
            <v>0</v>
          </cell>
          <cell r="AC322">
            <v>0</v>
          </cell>
          <cell r="AD322">
            <v>0</v>
          </cell>
          <cell r="AE322" t="str">
            <v>N</v>
          </cell>
          <cell r="AF322" t="str">
            <v>N</v>
          </cell>
          <cell r="AG322">
            <v>0</v>
          </cell>
          <cell r="AH322" t="str">
            <v>N</v>
          </cell>
          <cell r="AI322" t="str">
            <v>N</v>
          </cell>
        </row>
        <row r="323">
          <cell r="U323">
            <v>0</v>
          </cell>
          <cell r="V323">
            <v>0</v>
          </cell>
          <cell r="W323" t="str">
            <v/>
          </cell>
          <cell r="X323" t="str">
            <v>N</v>
          </cell>
          <cell r="Y323" t="str">
            <v>N</v>
          </cell>
          <cell r="Z323" t="str">
            <v>N</v>
          </cell>
          <cell r="AA323">
            <v>0</v>
          </cell>
          <cell r="AB323">
            <v>0</v>
          </cell>
          <cell r="AC323">
            <v>0</v>
          </cell>
          <cell r="AD323">
            <v>0</v>
          </cell>
          <cell r="AE323" t="str">
            <v>N</v>
          </cell>
          <cell r="AF323" t="str">
            <v>N</v>
          </cell>
          <cell r="AG323">
            <v>0</v>
          </cell>
          <cell r="AH323" t="str">
            <v>N</v>
          </cell>
          <cell r="AI323" t="str">
            <v>N</v>
          </cell>
        </row>
        <row r="324">
          <cell r="U324">
            <v>0</v>
          </cell>
          <cell r="V324">
            <v>0</v>
          </cell>
          <cell r="W324" t="str">
            <v/>
          </cell>
          <cell r="X324" t="str">
            <v>N</v>
          </cell>
          <cell r="Y324" t="str">
            <v>N</v>
          </cell>
          <cell r="Z324" t="str">
            <v>N</v>
          </cell>
          <cell r="AA324">
            <v>0</v>
          </cell>
          <cell r="AB324">
            <v>0</v>
          </cell>
          <cell r="AC324">
            <v>0</v>
          </cell>
          <cell r="AD324">
            <v>0</v>
          </cell>
          <cell r="AE324" t="str">
            <v>N</v>
          </cell>
          <cell r="AF324" t="str">
            <v>N</v>
          </cell>
          <cell r="AG324">
            <v>0</v>
          </cell>
          <cell r="AH324" t="str">
            <v>N</v>
          </cell>
          <cell r="AI324" t="str">
            <v>N</v>
          </cell>
        </row>
        <row r="325">
          <cell r="U325">
            <v>0</v>
          </cell>
          <cell r="V325">
            <v>0</v>
          </cell>
          <cell r="W325" t="str">
            <v/>
          </cell>
          <cell r="X325" t="str">
            <v>N</v>
          </cell>
          <cell r="Y325" t="str">
            <v>N</v>
          </cell>
          <cell r="Z325" t="str">
            <v>N</v>
          </cell>
          <cell r="AA325">
            <v>0</v>
          </cell>
          <cell r="AB325">
            <v>0</v>
          </cell>
          <cell r="AC325">
            <v>0</v>
          </cell>
          <cell r="AD325">
            <v>0</v>
          </cell>
          <cell r="AE325" t="str">
            <v>N</v>
          </cell>
          <cell r="AF325" t="str">
            <v>N</v>
          </cell>
          <cell r="AG325">
            <v>0</v>
          </cell>
          <cell r="AH325" t="str">
            <v>N</v>
          </cell>
          <cell r="AI325" t="str">
            <v>N</v>
          </cell>
        </row>
        <row r="326">
          <cell r="U326">
            <v>0</v>
          </cell>
          <cell r="V326">
            <v>0</v>
          </cell>
          <cell r="W326" t="str">
            <v/>
          </cell>
          <cell r="X326" t="str">
            <v>N</v>
          </cell>
          <cell r="Y326" t="str">
            <v>N</v>
          </cell>
          <cell r="Z326" t="str">
            <v>N</v>
          </cell>
          <cell r="AA326">
            <v>0</v>
          </cell>
          <cell r="AB326">
            <v>0</v>
          </cell>
          <cell r="AC326">
            <v>0</v>
          </cell>
          <cell r="AD326">
            <v>0</v>
          </cell>
          <cell r="AE326" t="str">
            <v>N</v>
          </cell>
          <cell r="AF326" t="str">
            <v>N</v>
          </cell>
          <cell r="AG326">
            <v>0</v>
          </cell>
          <cell r="AH326" t="str">
            <v>N</v>
          </cell>
          <cell r="AI326" t="str">
            <v>N</v>
          </cell>
        </row>
        <row r="327">
          <cell r="U327">
            <v>0</v>
          </cell>
          <cell r="V327">
            <v>0</v>
          </cell>
          <cell r="W327" t="str">
            <v/>
          </cell>
          <cell r="X327" t="str">
            <v>N</v>
          </cell>
          <cell r="Y327" t="str">
            <v>N</v>
          </cell>
          <cell r="Z327" t="str">
            <v>N</v>
          </cell>
          <cell r="AA327">
            <v>0</v>
          </cell>
          <cell r="AB327">
            <v>0</v>
          </cell>
          <cell r="AC327">
            <v>0</v>
          </cell>
          <cell r="AD327">
            <v>0</v>
          </cell>
          <cell r="AE327" t="str">
            <v>N</v>
          </cell>
          <cell r="AF327" t="str">
            <v>N</v>
          </cell>
          <cell r="AG327">
            <v>0</v>
          </cell>
          <cell r="AH327" t="str">
            <v>N</v>
          </cell>
          <cell r="AI327" t="str">
            <v>N</v>
          </cell>
        </row>
        <row r="328">
          <cell r="U328">
            <v>0</v>
          </cell>
          <cell r="V328">
            <v>0</v>
          </cell>
          <cell r="W328" t="str">
            <v/>
          </cell>
          <cell r="X328" t="str">
            <v>N</v>
          </cell>
          <cell r="Y328" t="str">
            <v>N</v>
          </cell>
          <cell r="Z328" t="str">
            <v>N</v>
          </cell>
          <cell r="AA328">
            <v>0</v>
          </cell>
          <cell r="AB328">
            <v>0</v>
          </cell>
          <cell r="AC328">
            <v>0</v>
          </cell>
          <cell r="AD328">
            <v>0</v>
          </cell>
          <cell r="AE328" t="str">
            <v>N</v>
          </cell>
          <cell r="AF328" t="str">
            <v>N</v>
          </cell>
          <cell r="AG328">
            <v>0</v>
          </cell>
          <cell r="AH328" t="str">
            <v>N</v>
          </cell>
          <cell r="AI328" t="str">
            <v>N</v>
          </cell>
        </row>
        <row r="329">
          <cell r="U329">
            <v>0</v>
          </cell>
          <cell r="V329">
            <v>0</v>
          </cell>
          <cell r="W329" t="str">
            <v/>
          </cell>
          <cell r="X329" t="str">
            <v>N</v>
          </cell>
          <cell r="Y329" t="str">
            <v>N</v>
          </cell>
          <cell r="Z329" t="str">
            <v>N</v>
          </cell>
          <cell r="AA329">
            <v>0</v>
          </cell>
          <cell r="AB329">
            <v>0</v>
          </cell>
          <cell r="AC329">
            <v>0</v>
          </cell>
          <cell r="AD329">
            <v>0</v>
          </cell>
          <cell r="AE329" t="str">
            <v>N</v>
          </cell>
          <cell r="AF329" t="str">
            <v>N</v>
          </cell>
          <cell r="AG329">
            <v>0</v>
          </cell>
          <cell r="AH329" t="str">
            <v>N</v>
          </cell>
          <cell r="AI329" t="str">
            <v>N</v>
          </cell>
        </row>
        <row r="330">
          <cell r="U330">
            <v>0</v>
          </cell>
          <cell r="V330">
            <v>0</v>
          </cell>
          <cell r="W330" t="str">
            <v/>
          </cell>
          <cell r="X330" t="str">
            <v>N</v>
          </cell>
          <cell r="Y330" t="str">
            <v>N</v>
          </cell>
          <cell r="Z330" t="str">
            <v>N</v>
          </cell>
          <cell r="AA330">
            <v>0</v>
          </cell>
          <cell r="AB330">
            <v>0</v>
          </cell>
          <cell r="AC330">
            <v>0</v>
          </cell>
          <cell r="AD330">
            <v>0</v>
          </cell>
          <cell r="AE330" t="str">
            <v>N</v>
          </cell>
          <cell r="AF330" t="str">
            <v>N</v>
          </cell>
          <cell r="AG330">
            <v>0</v>
          </cell>
          <cell r="AH330" t="str">
            <v>N</v>
          </cell>
          <cell r="AI330" t="str">
            <v>N</v>
          </cell>
        </row>
        <row r="331">
          <cell r="U331">
            <v>0</v>
          </cell>
          <cell r="V331">
            <v>0</v>
          </cell>
          <cell r="W331" t="str">
            <v/>
          </cell>
          <cell r="X331" t="str">
            <v>N</v>
          </cell>
          <cell r="Y331" t="str">
            <v>N</v>
          </cell>
          <cell r="Z331" t="str">
            <v>N</v>
          </cell>
          <cell r="AA331">
            <v>0</v>
          </cell>
          <cell r="AB331">
            <v>0</v>
          </cell>
          <cell r="AC331">
            <v>0</v>
          </cell>
          <cell r="AD331">
            <v>0</v>
          </cell>
          <cell r="AE331" t="str">
            <v>N</v>
          </cell>
          <cell r="AF331" t="str">
            <v>N</v>
          </cell>
          <cell r="AG331">
            <v>0</v>
          </cell>
          <cell r="AH331" t="str">
            <v>N</v>
          </cell>
          <cell r="AI331" t="str">
            <v>N</v>
          </cell>
        </row>
        <row r="332">
          <cell r="U332">
            <v>0</v>
          </cell>
          <cell r="V332">
            <v>0</v>
          </cell>
          <cell r="W332" t="str">
            <v/>
          </cell>
          <cell r="X332" t="str">
            <v>N</v>
          </cell>
          <cell r="Y332" t="str">
            <v>N</v>
          </cell>
          <cell r="Z332" t="str">
            <v>N</v>
          </cell>
          <cell r="AA332">
            <v>0</v>
          </cell>
          <cell r="AB332">
            <v>0</v>
          </cell>
          <cell r="AC332">
            <v>0</v>
          </cell>
          <cell r="AD332">
            <v>0</v>
          </cell>
          <cell r="AE332" t="str">
            <v>N</v>
          </cell>
          <cell r="AF332" t="str">
            <v>N</v>
          </cell>
          <cell r="AG332">
            <v>0</v>
          </cell>
          <cell r="AH332" t="str">
            <v>N</v>
          </cell>
          <cell r="AI332" t="str">
            <v>N</v>
          </cell>
        </row>
        <row r="333">
          <cell r="U333">
            <v>0</v>
          </cell>
          <cell r="V333">
            <v>0</v>
          </cell>
          <cell r="W333" t="str">
            <v/>
          </cell>
          <cell r="X333" t="str">
            <v>N</v>
          </cell>
          <cell r="Y333" t="str">
            <v>N</v>
          </cell>
          <cell r="Z333" t="str">
            <v>N</v>
          </cell>
          <cell r="AA333">
            <v>0</v>
          </cell>
          <cell r="AB333">
            <v>0</v>
          </cell>
          <cell r="AC333">
            <v>0</v>
          </cell>
          <cell r="AD333">
            <v>0</v>
          </cell>
          <cell r="AE333" t="str">
            <v>N</v>
          </cell>
          <cell r="AF333" t="str">
            <v>N</v>
          </cell>
          <cell r="AG333">
            <v>0</v>
          </cell>
          <cell r="AH333" t="str">
            <v>N</v>
          </cell>
          <cell r="AI333" t="str">
            <v>N</v>
          </cell>
        </row>
        <row r="334">
          <cell r="U334">
            <v>0</v>
          </cell>
          <cell r="V334">
            <v>0</v>
          </cell>
          <cell r="W334" t="str">
            <v/>
          </cell>
          <cell r="X334" t="str">
            <v>N</v>
          </cell>
          <cell r="Y334" t="str">
            <v>N</v>
          </cell>
          <cell r="Z334" t="str">
            <v>N</v>
          </cell>
          <cell r="AA334">
            <v>0</v>
          </cell>
          <cell r="AB334">
            <v>0</v>
          </cell>
          <cell r="AC334">
            <v>0</v>
          </cell>
          <cell r="AD334">
            <v>0</v>
          </cell>
          <cell r="AE334" t="str">
            <v>N</v>
          </cell>
          <cell r="AF334" t="str">
            <v>N</v>
          </cell>
          <cell r="AG334">
            <v>0</v>
          </cell>
          <cell r="AH334" t="str">
            <v>N</v>
          </cell>
          <cell r="AI334" t="str">
            <v>N</v>
          </cell>
        </row>
        <row r="335">
          <cell r="U335">
            <v>0</v>
          </cell>
          <cell r="V335">
            <v>0</v>
          </cell>
          <cell r="W335" t="str">
            <v/>
          </cell>
          <cell r="X335" t="str">
            <v>N</v>
          </cell>
          <cell r="Y335" t="str">
            <v>N</v>
          </cell>
          <cell r="Z335" t="str">
            <v>N</v>
          </cell>
          <cell r="AA335">
            <v>0</v>
          </cell>
          <cell r="AB335">
            <v>0</v>
          </cell>
          <cell r="AC335">
            <v>0</v>
          </cell>
          <cell r="AD335">
            <v>0</v>
          </cell>
          <cell r="AE335" t="str">
            <v>N</v>
          </cell>
          <cell r="AF335" t="str">
            <v>N</v>
          </cell>
          <cell r="AG335">
            <v>0</v>
          </cell>
          <cell r="AH335" t="str">
            <v>N</v>
          </cell>
          <cell r="AI335" t="str">
            <v>N</v>
          </cell>
        </row>
        <row r="336">
          <cell r="U336">
            <v>0</v>
          </cell>
          <cell r="V336">
            <v>0</v>
          </cell>
          <cell r="W336" t="str">
            <v/>
          </cell>
          <cell r="X336" t="str">
            <v>N</v>
          </cell>
          <cell r="Y336" t="str">
            <v>N</v>
          </cell>
          <cell r="Z336" t="str">
            <v>N</v>
          </cell>
          <cell r="AA336">
            <v>0</v>
          </cell>
          <cell r="AB336">
            <v>0</v>
          </cell>
          <cell r="AC336">
            <v>0</v>
          </cell>
          <cell r="AD336">
            <v>0</v>
          </cell>
          <cell r="AE336" t="str">
            <v>N</v>
          </cell>
          <cell r="AF336" t="str">
            <v>N</v>
          </cell>
          <cell r="AG336">
            <v>0</v>
          </cell>
          <cell r="AH336" t="str">
            <v>N</v>
          </cell>
          <cell r="AI336" t="str">
            <v>N</v>
          </cell>
        </row>
        <row r="337">
          <cell r="U337">
            <v>0</v>
          </cell>
          <cell r="V337">
            <v>0</v>
          </cell>
          <cell r="W337" t="str">
            <v/>
          </cell>
          <cell r="X337" t="str">
            <v>N</v>
          </cell>
          <cell r="Y337" t="str">
            <v>N</v>
          </cell>
          <cell r="Z337" t="str">
            <v>N</v>
          </cell>
          <cell r="AA337">
            <v>0</v>
          </cell>
          <cell r="AB337">
            <v>0</v>
          </cell>
          <cell r="AC337">
            <v>0</v>
          </cell>
          <cell r="AD337">
            <v>0</v>
          </cell>
          <cell r="AE337" t="str">
            <v>N</v>
          </cell>
          <cell r="AF337" t="str">
            <v>N</v>
          </cell>
          <cell r="AG337">
            <v>0</v>
          </cell>
          <cell r="AH337" t="str">
            <v>N</v>
          </cell>
          <cell r="AI337" t="str">
            <v>N</v>
          </cell>
        </row>
        <row r="338">
          <cell r="U338">
            <v>0</v>
          </cell>
          <cell r="V338">
            <v>0</v>
          </cell>
          <cell r="W338" t="str">
            <v/>
          </cell>
          <cell r="X338" t="str">
            <v>N</v>
          </cell>
          <cell r="Y338" t="str">
            <v>N</v>
          </cell>
          <cell r="Z338" t="str">
            <v>N</v>
          </cell>
          <cell r="AA338">
            <v>0</v>
          </cell>
          <cell r="AB338">
            <v>0</v>
          </cell>
          <cell r="AC338">
            <v>0</v>
          </cell>
          <cell r="AD338">
            <v>0</v>
          </cell>
          <cell r="AE338" t="str">
            <v>N</v>
          </cell>
          <cell r="AF338" t="str">
            <v>N</v>
          </cell>
          <cell r="AG338">
            <v>0</v>
          </cell>
          <cell r="AH338" t="str">
            <v>N</v>
          </cell>
          <cell r="AI338" t="str">
            <v>N</v>
          </cell>
        </row>
        <row r="339">
          <cell r="U339">
            <v>0</v>
          </cell>
          <cell r="V339">
            <v>0</v>
          </cell>
          <cell r="W339" t="str">
            <v/>
          </cell>
          <cell r="X339" t="str">
            <v>N</v>
          </cell>
          <cell r="Y339" t="str">
            <v>N</v>
          </cell>
          <cell r="Z339" t="str">
            <v>N</v>
          </cell>
          <cell r="AA339">
            <v>0</v>
          </cell>
          <cell r="AB339">
            <v>0</v>
          </cell>
          <cell r="AC339">
            <v>0</v>
          </cell>
          <cell r="AD339">
            <v>0</v>
          </cell>
          <cell r="AE339" t="str">
            <v>N</v>
          </cell>
          <cell r="AF339" t="str">
            <v>N</v>
          </cell>
          <cell r="AG339">
            <v>0</v>
          </cell>
          <cell r="AH339" t="str">
            <v>N</v>
          </cell>
          <cell r="AI339" t="str">
            <v>N</v>
          </cell>
        </row>
        <row r="340">
          <cell r="U340">
            <v>0</v>
          </cell>
          <cell r="V340">
            <v>0</v>
          </cell>
          <cell r="W340" t="str">
            <v/>
          </cell>
          <cell r="X340" t="str">
            <v>N</v>
          </cell>
          <cell r="Y340" t="str">
            <v>N</v>
          </cell>
          <cell r="Z340" t="str">
            <v>N</v>
          </cell>
          <cell r="AA340">
            <v>0</v>
          </cell>
          <cell r="AB340">
            <v>0</v>
          </cell>
          <cell r="AC340">
            <v>0</v>
          </cell>
          <cell r="AD340">
            <v>0</v>
          </cell>
          <cell r="AE340" t="str">
            <v>N</v>
          </cell>
          <cell r="AF340" t="str">
            <v>N</v>
          </cell>
          <cell r="AG340">
            <v>0</v>
          </cell>
          <cell r="AH340" t="str">
            <v>N</v>
          </cell>
          <cell r="AI340" t="str">
            <v>N</v>
          </cell>
        </row>
        <row r="341">
          <cell r="U341">
            <v>0</v>
          </cell>
          <cell r="V341">
            <v>0</v>
          </cell>
          <cell r="W341" t="str">
            <v/>
          </cell>
          <cell r="X341" t="str">
            <v>N</v>
          </cell>
          <cell r="Y341" t="str">
            <v>N</v>
          </cell>
          <cell r="Z341" t="str">
            <v>N</v>
          </cell>
          <cell r="AA341">
            <v>0</v>
          </cell>
          <cell r="AB341">
            <v>0</v>
          </cell>
          <cell r="AC341">
            <v>0</v>
          </cell>
          <cell r="AD341">
            <v>0</v>
          </cell>
          <cell r="AE341" t="str">
            <v>N</v>
          </cell>
          <cell r="AF341" t="str">
            <v>N</v>
          </cell>
          <cell r="AG341">
            <v>0</v>
          </cell>
          <cell r="AH341" t="str">
            <v>N</v>
          </cell>
          <cell r="AI341" t="str">
            <v>N</v>
          </cell>
        </row>
        <row r="342">
          <cell r="U342">
            <v>0</v>
          </cell>
          <cell r="V342">
            <v>0</v>
          </cell>
          <cell r="W342" t="str">
            <v/>
          </cell>
          <cell r="X342" t="str">
            <v>N</v>
          </cell>
          <cell r="Y342" t="str">
            <v>N</v>
          </cell>
          <cell r="Z342" t="str">
            <v>N</v>
          </cell>
          <cell r="AA342">
            <v>0</v>
          </cell>
          <cell r="AB342">
            <v>0</v>
          </cell>
          <cell r="AC342">
            <v>0</v>
          </cell>
          <cell r="AD342">
            <v>0</v>
          </cell>
          <cell r="AE342" t="str">
            <v>N</v>
          </cell>
          <cell r="AF342" t="str">
            <v>N</v>
          </cell>
          <cell r="AG342">
            <v>0</v>
          </cell>
          <cell r="AH342" t="str">
            <v>N</v>
          </cell>
          <cell r="AI342" t="str">
            <v>N</v>
          </cell>
        </row>
        <row r="343">
          <cell r="U343">
            <v>0</v>
          </cell>
          <cell r="V343">
            <v>0</v>
          </cell>
          <cell r="W343" t="str">
            <v/>
          </cell>
          <cell r="X343" t="str">
            <v>N</v>
          </cell>
          <cell r="Y343" t="str">
            <v>N</v>
          </cell>
          <cell r="Z343" t="str">
            <v>N</v>
          </cell>
          <cell r="AA343">
            <v>0</v>
          </cell>
          <cell r="AB343">
            <v>0</v>
          </cell>
          <cell r="AC343">
            <v>0</v>
          </cell>
          <cell r="AD343">
            <v>0</v>
          </cell>
          <cell r="AE343" t="str">
            <v>N</v>
          </cell>
          <cell r="AF343" t="str">
            <v>N</v>
          </cell>
          <cell r="AG343">
            <v>0</v>
          </cell>
          <cell r="AH343" t="str">
            <v>N</v>
          </cell>
          <cell r="AI343" t="str">
            <v>N</v>
          </cell>
        </row>
        <row r="344">
          <cell r="U344">
            <v>0</v>
          </cell>
          <cell r="V344">
            <v>0</v>
          </cell>
          <cell r="W344" t="str">
            <v/>
          </cell>
          <cell r="X344" t="str">
            <v>N</v>
          </cell>
          <cell r="Y344" t="str">
            <v>N</v>
          </cell>
          <cell r="Z344" t="str">
            <v>N</v>
          </cell>
          <cell r="AA344">
            <v>0</v>
          </cell>
          <cell r="AB344">
            <v>0</v>
          </cell>
          <cell r="AC344">
            <v>0</v>
          </cell>
          <cell r="AD344">
            <v>0</v>
          </cell>
          <cell r="AE344" t="str">
            <v>N</v>
          </cell>
          <cell r="AF344" t="str">
            <v>N</v>
          </cell>
          <cell r="AG344">
            <v>0</v>
          </cell>
          <cell r="AH344" t="str">
            <v>N</v>
          </cell>
          <cell r="AI344" t="str">
            <v>N</v>
          </cell>
        </row>
        <row r="345">
          <cell r="U345">
            <v>0</v>
          </cell>
          <cell r="V345">
            <v>0</v>
          </cell>
          <cell r="W345" t="str">
            <v/>
          </cell>
          <cell r="X345" t="str">
            <v>N</v>
          </cell>
          <cell r="Y345" t="str">
            <v>N</v>
          </cell>
          <cell r="Z345" t="str">
            <v>N</v>
          </cell>
          <cell r="AA345">
            <v>0</v>
          </cell>
          <cell r="AB345">
            <v>0</v>
          </cell>
          <cell r="AC345">
            <v>0</v>
          </cell>
          <cell r="AD345">
            <v>0</v>
          </cell>
          <cell r="AE345" t="str">
            <v>N</v>
          </cell>
          <cell r="AF345" t="str">
            <v>N</v>
          </cell>
          <cell r="AG345">
            <v>0</v>
          </cell>
          <cell r="AH345" t="str">
            <v>N</v>
          </cell>
          <cell r="AI345" t="str">
            <v>N</v>
          </cell>
        </row>
        <row r="346">
          <cell r="U346">
            <v>0</v>
          </cell>
          <cell r="V346">
            <v>0</v>
          </cell>
          <cell r="W346" t="str">
            <v/>
          </cell>
          <cell r="X346" t="str">
            <v>N</v>
          </cell>
          <cell r="Y346" t="str">
            <v>N</v>
          </cell>
          <cell r="Z346" t="str">
            <v>N</v>
          </cell>
          <cell r="AA346">
            <v>0</v>
          </cell>
          <cell r="AB346">
            <v>0</v>
          </cell>
          <cell r="AC346">
            <v>0</v>
          </cell>
          <cell r="AD346">
            <v>0</v>
          </cell>
          <cell r="AE346" t="str">
            <v>N</v>
          </cell>
          <cell r="AF346" t="str">
            <v>N</v>
          </cell>
          <cell r="AG346">
            <v>0</v>
          </cell>
          <cell r="AH346" t="str">
            <v>N</v>
          </cell>
          <cell r="AI346" t="str">
            <v>N</v>
          </cell>
        </row>
        <row r="347">
          <cell r="U347">
            <v>0</v>
          </cell>
          <cell r="V347">
            <v>0</v>
          </cell>
          <cell r="W347" t="str">
            <v/>
          </cell>
          <cell r="X347" t="str">
            <v>N</v>
          </cell>
          <cell r="Y347" t="str">
            <v>N</v>
          </cell>
          <cell r="Z347" t="str">
            <v>N</v>
          </cell>
          <cell r="AA347">
            <v>0</v>
          </cell>
          <cell r="AB347">
            <v>0</v>
          </cell>
          <cell r="AC347">
            <v>0</v>
          </cell>
          <cell r="AD347">
            <v>0</v>
          </cell>
          <cell r="AE347" t="str">
            <v>N</v>
          </cell>
          <cell r="AF347" t="str">
            <v>N</v>
          </cell>
          <cell r="AG347">
            <v>0</v>
          </cell>
          <cell r="AH347" t="str">
            <v>N</v>
          </cell>
          <cell r="AI347" t="str">
            <v>N</v>
          </cell>
        </row>
        <row r="348">
          <cell r="U348">
            <v>0</v>
          </cell>
          <cell r="V348">
            <v>0</v>
          </cell>
          <cell r="W348" t="str">
            <v/>
          </cell>
          <cell r="X348" t="str">
            <v>N</v>
          </cell>
          <cell r="Y348" t="str">
            <v>N</v>
          </cell>
          <cell r="Z348" t="str">
            <v>N</v>
          </cell>
          <cell r="AA348">
            <v>0</v>
          </cell>
          <cell r="AB348">
            <v>0</v>
          </cell>
          <cell r="AC348">
            <v>0</v>
          </cell>
          <cell r="AD348">
            <v>0</v>
          </cell>
          <cell r="AE348" t="str">
            <v>N</v>
          </cell>
          <cell r="AF348" t="str">
            <v>N</v>
          </cell>
          <cell r="AG348">
            <v>0</v>
          </cell>
          <cell r="AH348" t="str">
            <v>N</v>
          </cell>
          <cell r="AI348" t="str">
            <v>N</v>
          </cell>
        </row>
        <row r="349">
          <cell r="U349">
            <v>0</v>
          </cell>
          <cell r="V349">
            <v>0</v>
          </cell>
          <cell r="W349" t="str">
            <v/>
          </cell>
          <cell r="X349" t="str">
            <v>N</v>
          </cell>
          <cell r="Y349" t="str">
            <v>N</v>
          </cell>
          <cell r="Z349" t="str">
            <v>N</v>
          </cell>
          <cell r="AA349">
            <v>0</v>
          </cell>
          <cell r="AB349">
            <v>0</v>
          </cell>
          <cell r="AC349">
            <v>0</v>
          </cell>
          <cell r="AD349">
            <v>0</v>
          </cell>
          <cell r="AE349" t="str">
            <v>N</v>
          </cell>
          <cell r="AF349" t="str">
            <v>N</v>
          </cell>
          <cell r="AG349">
            <v>0</v>
          </cell>
          <cell r="AH349" t="str">
            <v>N</v>
          </cell>
          <cell r="AI349" t="str">
            <v>N</v>
          </cell>
        </row>
        <row r="350">
          <cell r="U350">
            <v>0</v>
          </cell>
          <cell r="V350">
            <v>0</v>
          </cell>
          <cell r="W350" t="str">
            <v/>
          </cell>
          <cell r="X350" t="str">
            <v>N</v>
          </cell>
          <cell r="Y350" t="str">
            <v>N</v>
          </cell>
          <cell r="Z350" t="str">
            <v>N</v>
          </cell>
          <cell r="AA350">
            <v>0</v>
          </cell>
          <cell r="AB350">
            <v>0</v>
          </cell>
          <cell r="AC350">
            <v>0</v>
          </cell>
          <cell r="AD350">
            <v>0</v>
          </cell>
          <cell r="AE350" t="str">
            <v>N</v>
          </cell>
          <cell r="AF350" t="str">
            <v>N</v>
          </cell>
          <cell r="AG350">
            <v>0</v>
          </cell>
          <cell r="AH350" t="str">
            <v>N</v>
          </cell>
          <cell r="AI350" t="str">
            <v>N</v>
          </cell>
        </row>
        <row r="351">
          <cell r="U351">
            <v>0</v>
          </cell>
          <cell r="V351">
            <v>0</v>
          </cell>
          <cell r="W351" t="str">
            <v/>
          </cell>
          <cell r="X351" t="str">
            <v>N</v>
          </cell>
          <cell r="Y351" t="str">
            <v>N</v>
          </cell>
          <cell r="Z351" t="str">
            <v>N</v>
          </cell>
          <cell r="AA351">
            <v>0</v>
          </cell>
          <cell r="AB351">
            <v>0</v>
          </cell>
          <cell r="AC351">
            <v>0</v>
          </cell>
          <cell r="AD351">
            <v>0</v>
          </cell>
          <cell r="AE351" t="str">
            <v>N</v>
          </cell>
          <cell r="AF351" t="str">
            <v>N</v>
          </cell>
          <cell r="AG351">
            <v>0</v>
          </cell>
          <cell r="AH351" t="str">
            <v>N</v>
          </cell>
          <cell r="AI351" t="str">
            <v>N</v>
          </cell>
        </row>
        <row r="352">
          <cell r="U352">
            <v>0</v>
          </cell>
          <cell r="V352">
            <v>0</v>
          </cell>
          <cell r="W352" t="str">
            <v/>
          </cell>
          <cell r="X352" t="str">
            <v>N</v>
          </cell>
          <cell r="Y352" t="str">
            <v>N</v>
          </cell>
          <cell r="Z352" t="str">
            <v>N</v>
          </cell>
          <cell r="AA352">
            <v>0</v>
          </cell>
          <cell r="AB352">
            <v>0</v>
          </cell>
          <cell r="AC352">
            <v>0</v>
          </cell>
          <cell r="AD352">
            <v>0</v>
          </cell>
          <cell r="AE352" t="str">
            <v>N</v>
          </cell>
          <cell r="AF352" t="str">
            <v>N</v>
          </cell>
          <cell r="AG352">
            <v>0</v>
          </cell>
          <cell r="AH352" t="str">
            <v>N</v>
          </cell>
          <cell r="AI352" t="str">
            <v>N</v>
          </cell>
        </row>
        <row r="353">
          <cell r="U353">
            <v>0</v>
          </cell>
          <cell r="V353">
            <v>0</v>
          </cell>
          <cell r="W353" t="str">
            <v/>
          </cell>
          <cell r="X353" t="str">
            <v>N</v>
          </cell>
          <cell r="Y353" t="str">
            <v>N</v>
          </cell>
          <cell r="Z353" t="str">
            <v>N</v>
          </cell>
          <cell r="AA353">
            <v>0</v>
          </cell>
          <cell r="AB353">
            <v>0</v>
          </cell>
          <cell r="AC353">
            <v>0</v>
          </cell>
          <cell r="AD353">
            <v>0</v>
          </cell>
          <cell r="AE353" t="str">
            <v>N</v>
          </cell>
          <cell r="AF353" t="str">
            <v>N</v>
          </cell>
          <cell r="AG353">
            <v>0</v>
          </cell>
          <cell r="AH353" t="str">
            <v>N</v>
          </cell>
          <cell r="AI353" t="str">
            <v>N</v>
          </cell>
        </row>
        <row r="354">
          <cell r="U354">
            <v>0</v>
          </cell>
          <cell r="V354">
            <v>0</v>
          </cell>
          <cell r="W354" t="str">
            <v/>
          </cell>
          <cell r="X354" t="str">
            <v>N</v>
          </cell>
          <cell r="Y354" t="str">
            <v>N</v>
          </cell>
          <cell r="Z354" t="str">
            <v>N</v>
          </cell>
          <cell r="AA354">
            <v>0</v>
          </cell>
          <cell r="AB354">
            <v>0</v>
          </cell>
          <cell r="AC354">
            <v>0</v>
          </cell>
          <cell r="AD354">
            <v>0</v>
          </cell>
          <cell r="AE354" t="str">
            <v>N</v>
          </cell>
          <cell r="AF354" t="str">
            <v>N</v>
          </cell>
          <cell r="AG354">
            <v>0</v>
          </cell>
          <cell r="AH354" t="str">
            <v>N</v>
          </cell>
          <cell r="AI354" t="str">
            <v>N</v>
          </cell>
        </row>
        <row r="355">
          <cell r="U355">
            <v>0</v>
          </cell>
          <cell r="V355">
            <v>0</v>
          </cell>
          <cell r="W355" t="str">
            <v/>
          </cell>
          <cell r="X355" t="str">
            <v>N</v>
          </cell>
          <cell r="Y355" t="str">
            <v>N</v>
          </cell>
          <cell r="Z355" t="str">
            <v>N</v>
          </cell>
          <cell r="AA355">
            <v>0</v>
          </cell>
          <cell r="AB355">
            <v>0</v>
          </cell>
          <cell r="AC355">
            <v>0</v>
          </cell>
          <cell r="AD355">
            <v>0</v>
          </cell>
          <cell r="AE355" t="str">
            <v>N</v>
          </cell>
          <cell r="AF355" t="str">
            <v>N</v>
          </cell>
          <cell r="AG355">
            <v>0</v>
          </cell>
          <cell r="AH355" t="str">
            <v>N</v>
          </cell>
          <cell r="AI355" t="str">
            <v>N</v>
          </cell>
        </row>
        <row r="356">
          <cell r="U356">
            <v>0</v>
          </cell>
          <cell r="V356">
            <v>0</v>
          </cell>
          <cell r="W356" t="str">
            <v/>
          </cell>
          <cell r="X356" t="str">
            <v>N</v>
          </cell>
          <cell r="Y356" t="str">
            <v>N</v>
          </cell>
          <cell r="Z356" t="str">
            <v>N</v>
          </cell>
          <cell r="AA356">
            <v>0</v>
          </cell>
          <cell r="AB356">
            <v>0</v>
          </cell>
          <cell r="AC356">
            <v>0</v>
          </cell>
          <cell r="AD356">
            <v>0</v>
          </cell>
          <cell r="AE356" t="str">
            <v>N</v>
          </cell>
          <cell r="AF356" t="str">
            <v>N</v>
          </cell>
          <cell r="AG356">
            <v>0</v>
          </cell>
          <cell r="AH356" t="str">
            <v>N</v>
          </cell>
          <cell r="AI356" t="str">
            <v>N</v>
          </cell>
        </row>
        <row r="357">
          <cell r="U357">
            <v>0</v>
          </cell>
          <cell r="V357">
            <v>0</v>
          </cell>
          <cell r="W357" t="str">
            <v/>
          </cell>
          <cell r="X357" t="str">
            <v>N</v>
          </cell>
          <cell r="Y357" t="str">
            <v>N</v>
          </cell>
          <cell r="Z357" t="str">
            <v>N</v>
          </cell>
          <cell r="AA357">
            <v>0</v>
          </cell>
          <cell r="AB357">
            <v>0</v>
          </cell>
          <cell r="AC357">
            <v>0</v>
          </cell>
          <cell r="AD357">
            <v>0</v>
          </cell>
          <cell r="AE357" t="str">
            <v>N</v>
          </cell>
          <cell r="AF357" t="str">
            <v>N</v>
          </cell>
          <cell r="AG357">
            <v>0</v>
          </cell>
          <cell r="AH357" t="str">
            <v>N</v>
          </cell>
          <cell r="AI357" t="str">
            <v>N</v>
          </cell>
        </row>
        <row r="358">
          <cell r="U358">
            <v>0</v>
          </cell>
          <cell r="V358">
            <v>0</v>
          </cell>
          <cell r="W358" t="str">
            <v/>
          </cell>
          <cell r="X358" t="str">
            <v>N</v>
          </cell>
          <cell r="Y358" t="str">
            <v>N</v>
          </cell>
          <cell r="Z358" t="str">
            <v>N</v>
          </cell>
          <cell r="AA358">
            <v>0</v>
          </cell>
          <cell r="AB358">
            <v>0</v>
          </cell>
          <cell r="AC358">
            <v>0</v>
          </cell>
          <cell r="AD358">
            <v>0</v>
          </cell>
          <cell r="AE358" t="str">
            <v>N</v>
          </cell>
          <cell r="AF358" t="str">
            <v>N</v>
          </cell>
          <cell r="AG358">
            <v>0</v>
          </cell>
          <cell r="AH358" t="str">
            <v>N</v>
          </cell>
          <cell r="AI358" t="str">
            <v>N</v>
          </cell>
        </row>
        <row r="359">
          <cell r="U359">
            <v>0</v>
          </cell>
          <cell r="V359">
            <v>0</v>
          </cell>
          <cell r="W359" t="str">
            <v/>
          </cell>
          <cell r="X359" t="str">
            <v>N</v>
          </cell>
          <cell r="Y359" t="str">
            <v>N</v>
          </cell>
          <cell r="Z359" t="str">
            <v>N</v>
          </cell>
          <cell r="AA359">
            <v>0</v>
          </cell>
          <cell r="AB359">
            <v>0</v>
          </cell>
          <cell r="AC359">
            <v>0</v>
          </cell>
          <cell r="AD359">
            <v>0</v>
          </cell>
          <cell r="AE359" t="str">
            <v>N</v>
          </cell>
          <cell r="AF359" t="str">
            <v>N</v>
          </cell>
          <cell r="AG359">
            <v>0</v>
          </cell>
          <cell r="AH359" t="str">
            <v>N</v>
          </cell>
          <cell r="AI359" t="str">
            <v>N</v>
          </cell>
        </row>
        <row r="360">
          <cell r="U360">
            <v>0</v>
          </cell>
          <cell r="V360">
            <v>0</v>
          </cell>
          <cell r="W360" t="str">
            <v/>
          </cell>
          <cell r="X360" t="str">
            <v>N</v>
          </cell>
          <cell r="Y360" t="str">
            <v>N</v>
          </cell>
          <cell r="Z360" t="str">
            <v>N</v>
          </cell>
          <cell r="AA360">
            <v>0</v>
          </cell>
          <cell r="AB360">
            <v>0</v>
          </cell>
          <cell r="AC360">
            <v>0</v>
          </cell>
          <cell r="AD360">
            <v>0</v>
          </cell>
          <cell r="AE360" t="str">
            <v>N</v>
          </cell>
          <cell r="AF360" t="str">
            <v>N</v>
          </cell>
          <cell r="AG360">
            <v>0</v>
          </cell>
          <cell r="AH360" t="str">
            <v>N</v>
          </cell>
          <cell r="AI360" t="str">
            <v>N</v>
          </cell>
        </row>
        <row r="361">
          <cell r="U361">
            <v>0</v>
          </cell>
          <cell r="V361">
            <v>0</v>
          </cell>
          <cell r="W361" t="str">
            <v/>
          </cell>
          <cell r="X361" t="str">
            <v>N</v>
          </cell>
          <cell r="Y361" t="str">
            <v>N</v>
          </cell>
          <cell r="Z361" t="str">
            <v>N</v>
          </cell>
          <cell r="AA361">
            <v>0</v>
          </cell>
          <cell r="AB361">
            <v>0</v>
          </cell>
          <cell r="AC361">
            <v>0</v>
          </cell>
          <cell r="AD361">
            <v>0</v>
          </cell>
          <cell r="AE361" t="str">
            <v>N</v>
          </cell>
          <cell r="AF361" t="str">
            <v>N</v>
          </cell>
          <cell r="AG361">
            <v>0</v>
          </cell>
          <cell r="AH361" t="str">
            <v>N</v>
          </cell>
          <cell r="AI361" t="str">
            <v>N</v>
          </cell>
        </row>
        <row r="362">
          <cell r="U362">
            <v>0</v>
          </cell>
          <cell r="V362">
            <v>0</v>
          </cell>
          <cell r="W362" t="str">
            <v/>
          </cell>
          <cell r="X362" t="str">
            <v>N</v>
          </cell>
          <cell r="Y362" t="str">
            <v>N</v>
          </cell>
          <cell r="Z362" t="str">
            <v>N</v>
          </cell>
          <cell r="AA362">
            <v>0</v>
          </cell>
          <cell r="AB362">
            <v>0</v>
          </cell>
          <cell r="AC362">
            <v>0</v>
          </cell>
          <cell r="AD362">
            <v>0</v>
          </cell>
          <cell r="AE362" t="str">
            <v>N</v>
          </cell>
          <cell r="AF362" t="str">
            <v>N</v>
          </cell>
          <cell r="AG362">
            <v>0</v>
          </cell>
          <cell r="AH362" t="str">
            <v>N</v>
          </cell>
          <cell r="AI362" t="str">
            <v>N</v>
          </cell>
        </row>
        <row r="363">
          <cell r="U363">
            <v>0</v>
          </cell>
          <cell r="V363">
            <v>0</v>
          </cell>
          <cell r="W363" t="str">
            <v/>
          </cell>
          <cell r="X363" t="str">
            <v>N</v>
          </cell>
          <cell r="Y363" t="str">
            <v>N</v>
          </cell>
          <cell r="Z363" t="str">
            <v>N</v>
          </cell>
          <cell r="AA363">
            <v>0</v>
          </cell>
          <cell r="AB363">
            <v>0</v>
          </cell>
          <cell r="AC363">
            <v>0</v>
          </cell>
          <cell r="AD363">
            <v>0</v>
          </cell>
          <cell r="AE363" t="str">
            <v>N</v>
          </cell>
          <cell r="AF363" t="str">
            <v>N</v>
          </cell>
          <cell r="AG363">
            <v>0</v>
          </cell>
          <cell r="AH363" t="str">
            <v>N</v>
          </cell>
          <cell r="AI363" t="str">
            <v>N</v>
          </cell>
        </row>
        <row r="364">
          <cell r="U364">
            <v>0</v>
          </cell>
          <cell r="V364">
            <v>0</v>
          </cell>
          <cell r="W364" t="str">
            <v/>
          </cell>
          <cell r="X364" t="str">
            <v>N</v>
          </cell>
          <cell r="Y364" t="str">
            <v>N</v>
          </cell>
          <cell r="Z364" t="str">
            <v>N</v>
          </cell>
          <cell r="AA364">
            <v>0</v>
          </cell>
          <cell r="AB364">
            <v>0</v>
          </cell>
          <cell r="AC364">
            <v>0</v>
          </cell>
          <cell r="AD364">
            <v>0</v>
          </cell>
          <cell r="AE364" t="str">
            <v>N</v>
          </cell>
          <cell r="AF364" t="str">
            <v>N</v>
          </cell>
          <cell r="AG364">
            <v>0</v>
          </cell>
          <cell r="AH364" t="str">
            <v>N</v>
          </cell>
          <cell r="AI364" t="str">
            <v>N</v>
          </cell>
        </row>
        <row r="365">
          <cell r="U365">
            <v>0</v>
          </cell>
          <cell r="V365">
            <v>0</v>
          </cell>
          <cell r="W365" t="str">
            <v/>
          </cell>
          <cell r="X365" t="str">
            <v>N</v>
          </cell>
          <cell r="Y365" t="str">
            <v>N</v>
          </cell>
          <cell r="Z365" t="str">
            <v>N</v>
          </cell>
          <cell r="AA365">
            <v>0</v>
          </cell>
          <cell r="AB365">
            <v>0</v>
          </cell>
          <cell r="AC365">
            <v>0</v>
          </cell>
          <cell r="AD365">
            <v>0</v>
          </cell>
          <cell r="AE365" t="str">
            <v>N</v>
          </cell>
          <cell r="AF365" t="str">
            <v>N</v>
          </cell>
          <cell r="AG365">
            <v>0</v>
          </cell>
          <cell r="AH365" t="str">
            <v>N</v>
          </cell>
          <cell r="AI365" t="str">
            <v>N</v>
          </cell>
        </row>
        <row r="366">
          <cell r="U366">
            <v>0</v>
          </cell>
          <cell r="V366">
            <v>0</v>
          </cell>
          <cell r="W366" t="str">
            <v/>
          </cell>
          <cell r="X366" t="str">
            <v>N</v>
          </cell>
          <cell r="Y366" t="str">
            <v>N</v>
          </cell>
          <cell r="Z366" t="str">
            <v>N</v>
          </cell>
          <cell r="AA366">
            <v>0</v>
          </cell>
          <cell r="AB366">
            <v>0</v>
          </cell>
          <cell r="AC366">
            <v>0</v>
          </cell>
          <cell r="AD366">
            <v>0</v>
          </cell>
          <cell r="AE366" t="str">
            <v>N</v>
          </cell>
          <cell r="AF366" t="str">
            <v>N</v>
          </cell>
          <cell r="AG366">
            <v>0</v>
          </cell>
          <cell r="AH366" t="str">
            <v>N</v>
          </cell>
          <cell r="AI366" t="str">
            <v>N</v>
          </cell>
        </row>
        <row r="367">
          <cell r="U367">
            <v>0</v>
          </cell>
          <cell r="V367">
            <v>0</v>
          </cell>
          <cell r="W367" t="str">
            <v/>
          </cell>
          <cell r="X367" t="str">
            <v>N</v>
          </cell>
          <cell r="Y367" t="str">
            <v>N</v>
          </cell>
          <cell r="Z367" t="str">
            <v>N</v>
          </cell>
          <cell r="AA367">
            <v>0</v>
          </cell>
          <cell r="AB367">
            <v>0</v>
          </cell>
          <cell r="AC367">
            <v>0</v>
          </cell>
          <cell r="AD367">
            <v>0</v>
          </cell>
          <cell r="AE367" t="str">
            <v>N</v>
          </cell>
          <cell r="AF367" t="str">
            <v>N</v>
          </cell>
          <cell r="AG367">
            <v>0</v>
          </cell>
          <cell r="AH367" t="str">
            <v>N</v>
          </cell>
          <cell r="AI367" t="str">
            <v>N</v>
          </cell>
        </row>
        <row r="368">
          <cell r="U368">
            <v>0</v>
          </cell>
          <cell r="V368">
            <v>0</v>
          </cell>
          <cell r="W368" t="str">
            <v/>
          </cell>
          <cell r="X368" t="str">
            <v>N</v>
          </cell>
          <cell r="Y368" t="str">
            <v>N</v>
          </cell>
          <cell r="Z368" t="str">
            <v>N</v>
          </cell>
          <cell r="AA368">
            <v>0</v>
          </cell>
          <cell r="AB368">
            <v>0</v>
          </cell>
          <cell r="AC368">
            <v>0</v>
          </cell>
          <cell r="AD368">
            <v>0</v>
          </cell>
          <cell r="AE368" t="str">
            <v>N</v>
          </cell>
          <cell r="AF368" t="str">
            <v>N</v>
          </cell>
          <cell r="AG368">
            <v>0</v>
          </cell>
          <cell r="AH368" t="str">
            <v>N</v>
          </cell>
          <cell r="AI368" t="str">
            <v>N</v>
          </cell>
        </row>
        <row r="369">
          <cell r="U369">
            <v>0</v>
          </cell>
          <cell r="V369">
            <v>0</v>
          </cell>
          <cell r="W369" t="str">
            <v/>
          </cell>
          <cell r="X369" t="str">
            <v>N</v>
          </cell>
          <cell r="Y369" t="str">
            <v>N</v>
          </cell>
          <cell r="Z369" t="str">
            <v>N</v>
          </cell>
          <cell r="AA369">
            <v>0</v>
          </cell>
          <cell r="AB369">
            <v>0</v>
          </cell>
          <cell r="AC369">
            <v>0</v>
          </cell>
          <cell r="AD369">
            <v>0</v>
          </cell>
          <cell r="AE369" t="str">
            <v>N</v>
          </cell>
          <cell r="AF369" t="str">
            <v>N</v>
          </cell>
          <cell r="AG369">
            <v>0</v>
          </cell>
          <cell r="AH369" t="str">
            <v>N</v>
          </cell>
          <cell r="AI369" t="str">
            <v>N</v>
          </cell>
        </row>
        <row r="370">
          <cell r="U370">
            <v>0</v>
          </cell>
          <cell r="V370">
            <v>0</v>
          </cell>
          <cell r="W370" t="str">
            <v/>
          </cell>
          <cell r="X370" t="str">
            <v>N</v>
          </cell>
          <cell r="Y370" t="str">
            <v>N</v>
          </cell>
          <cell r="Z370" t="str">
            <v>N</v>
          </cell>
          <cell r="AA370">
            <v>0</v>
          </cell>
          <cell r="AB370">
            <v>0</v>
          </cell>
          <cell r="AC370">
            <v>0</v>
          </cell>
          <cell r="AD370">
            <v>0</v>
          </cell>
          <cell r="AE370" t="str">
            <v>N</v>
          </cell>
          <cell r="AF370" t="str">
            <v>N</v>
          </cell>
          <cell r="AG370">
            <v>0</v>
          </cell>
          <cell r="AH370" t="str">
            <v>N</v>
          </cell>
          <cell r="AI370" t="str">
            <v>N</v>
          </cell>
        </row>
        <row r="371">
          <cell r="U371">
            <v>0</v>
          </cell>
          <cell r="V371">
            <v>0</v>
          </cell>
          <cell r="W371" t="str">
            <v/>
          </cell>
          <cell r="X371" t="str">
            <v>N</v>
          </cell>
          <cell r="Y371" t="str">
            <v>N</v>
          </cell>
          <cell r="Z371" t="str">
            <v>N</v>
          </cell>
          <cell r="AA371">
            <v>0</v>
          </cell>
          <cell r="AB371">
            <v>0</v>
          </cell>
          <cell r="AC371">
            <v>0</v>
          </cell>
          <cell r="AD371">
            <v>0</v>
          </cell>
          <cell r="AE371" t="str">
            <v>N</v>
          </cell>
          <cell r="AF371" t="str">
            <v>N</v>
          </cell>
          <cell r="AG371">
            <v>0</v>
          </cell>
          <cell r="AH371" t="str">
            <v>N</v>
          </cell>
          <cell r="AI371" t="str">
            <v>N</v>
          </cell>
        </row>
        <row r="372">
          <cell r="U372">
            <v>0</v>
          </cell>
          <cell r="V372">
            <v>0</v>
          </cell>
          <cell r="W372" t="str">
            <v/>
          </cell>
          <cell r="X372" t="str">
            <v>N</v>
          </cell>
          <cell r="Y372" t="str">
            <v>N</v>
          </cell>
          <cell r="Z372" t="str">
            <v>N</v>
          </cell>
          <cell r="AA372">
            <v>0</v>
          </cell>
          <cell r="AB372">
            <v>0</v>
          </cell>
          <cell r="AC372">
            <v>0</v>
          </cell>
          <cell r="AD372">
            <v>0</v>
          </cell>
          <cell r="AE372" t="str">
            <v>N</v>
          </cell>
          <cell r="AF372" t="str">
            <v>N</v>
          </cell>
          <cell r="AG372">
            <v>0</v>
          </cell>
          <cell r="AH372" t="str">
            <v>N</v>
          </cell>
          <cell r="AI372" t="str">
            <v>N</v>
          </cell>
        </row>
        <row r="373">
          <cell r="U373">
            <v>0</v>
          </cell>
          <cell r="V373">
            <v>0</v>
          </cell>
          <cell r="W373" t="str">
            <v/>
          </cell>
          <cell r="X373" t="str">
            <v>N</v>
          </cell>
          <cell r="Y373" t="str">
            <v>N</v>
          </cell>
          <cell r="Z373" t="str">
            <v>N</v>
          </cell>
          <cell r="AA373">
            <v>0</v>
          </cell>
          <cell r="AB373">
            <v>0</v>
          </cell>
          <cell r="AC373">
            <v>0</v>
          </cell>
          <cell r="AD373">
            <v>0</v>
          </cell>
          <cell r="AE373" t="str">
            <v>N</v>
          </cell>
          <cell r="AF373" t="str">
            <v>N</v>
          </cell>
          <cell r="AG373">
            <v>0</v>
          </cell>
          <cell r="AH373" t="str">
            <v>N</v>
          </cell>
          <cell r="AI373" t="str">
            <v>N</v>
          </cell>
        </row>
        <row r="374">
          <cell r="U374">
            <v>0</v>
          </cell>
          <cell r="V374">
            <v>0</v>
          </cell>
          <cell r="W374" t="str">
            <v/>
          </cell>
          <cell r="X374" t="str">
            <v>N</v>
          </cell>
          <cell r="Y374" t="str">
            <v>N</v>
          </cell>
          <cell r="Z374" t="str">
            <v>N</v>
          </cell>
          <cell r="AA374">
            <v>0</v>
          </cell>
          <cell r="AB374">
            <v>0</v>
          </cell>
          <cell r="AC374">
            <v>0</v>
          </cell>
          <cell r="AD374">
            <v>0</v>
          </cell>
          <cell r="AE374" t="str">
            <v>N</v>
          </cell>
          <cell r="AF374" t="str">
            <v>N</v>
          </cell>
          <cell r="AG374">
            <v>0</v>
          </cell>
          <cell r="AH374" t="str">
            <v>N</v>
          </cell>
          <cell r="AI374" t="str">
            <v>N</v>
          </cell>
        </row>
        <row r="375">
          <cell r="U375">
            <v>0</v>
          </cell>
          <cell r="V375">
            <v>0</v>
          </cell>
          <cell r="W375" t="str">
            <v/>
          </cell>
          <cell r="X375" t="str">
            <v>N</v>
          </cell>
          <cell r="Y375" t="str">
            <v>N</v>
          </cell>
          <cell r="Z375" t="str">
            <v>N</v>
          </cell>
          <cell r="AA375">
            <v>0</v>
          </cell>
          <cell r="AB375">
            <v>0</v>
          </cell>
          <cell r="AC375">
            <v>0</v>
          </cell>
          <cell r="AD375">
            <v>0</v>
          </cell>
          <cell r="AE375" t="str">
            <v>N</v>
          </cell>
          <cell r="AF375" t="str">
            <v>N</v>
          </cell>
          <cell r="AG375">
            <v>0</v>
          </cell>
          <cell r="AH375" t="str">
            <v>N</v>
          </cell>
          <cell r="AI375" t="str">
            <v>N</v>
          </cell>
        </row>
        <row r="376">
          <cell r="U376">
            <v>0</v>
          </cell>
          <cell r="V376">
            <v>0</v>
          </cell>
          <cell r="W376" t="str">
            <v/>
          </cell>
          <cell r="X376" t="str">
            <v>N</v>
          </cell>
          <cell r="Y376" t="str">
            <v>N</v>
          </cell>
          <cell r="Z376" t="str">
            <v>N</v>
          </cell>
          <cell r="AA376">
            <v>0</v>
          </cell>
          <cell r="AB376">
            <v>0</v>
          </cell>
          <cell r="AC376">
            <v>0</v>
          </cell>
          <cell r="AD376">
            <v>0</v>
          </cell>
          <cell r="AE376" t="str">
            <v>N</v>
          </cell>
          <cell r="AF376" t="str">
            <v>N</v>
          </cell>
          <cell r="AG376">
            <v>0</v>
          </cell>
          <cell r="AH376" t="str">
            <v>N</v>
          </cell>
          <cell r="AI376" t="str">
            <v>N</v>
          </cell>
        </row>
        <row r="377">
          <cell r="U377">
            <v>0</v>
          </cell>
          <cell r="V377">
            <v>0</v>
          </cell>
          <cell r="W377" t="str">
            <v/>
          </cell>
          <cell r="X377" t="str">
            <v>N</v>
          </cell>
          <cell r="Y377" t="str">
            <v>N</v>
          </cell>
          <cell r="Z377" t="str">
            <v>N</v>
          </cell>
          <cell r="AA377">
            <v>0</v>
          </cell>
          <cell r="AB377">
            <v>0</v>
          </cell>
          <cell r="AC377">
            <v>0</v>
          </cell>
          <cell r="AD377">
            <v>0</v>
          </cell>
          <cell r="AE377" t="str">
            <v>N</v>
          </cell>
          <cell r="AF377" t="str">
            <v>N</v>
          </cell>
          <cell r="AG377">
            <v>0</v>
          </cell>
          <cell r="AH377" t="str">
            <v>N</v>
          </cell>
          <cell r="AI377" t="str">
            <v>N</v>
          </cell>
        </row>
        <row r="378">
          <cell r="U378">
            <v>0</v>
          </cell>
          <cell r="V378">
            <v>0</v>
          </cell>
          <cell r="W378" t="str">
            <v/>
          </cell>
          <cell r="X378" t="str">
            <v>N</v>
          </cell>
          <cell r="Y378" t="str">
            <v>N</v>
          </cell>
          <cell r="Z378" t="str">
            <v>N</v>
          </cell>
          <cell r="AA378">
            <v>0</v>
          </cell>
          <cell r="AB378">
            <v>0</v>
          </cell>
          <cell r="AC378">
            <v>0</v>
          </cell>
          <cell r="AD378">
            <v>0</v>
          </cell>
          <cell r="AE378" t="str">
            <v>N</v>
          </cell>
          <cell r="AF378" t="str">
            <v>N</v>
          </cell>
          <cell r="AG378">
            <v>0</v>
          </cell>
          <cell r="AH378" t="str">
            <v>N</v>
          </cell>
          <cell r="AI378" t="str">
            <v>N</v>
          </cell>
        </row>
        <row r="379">
          <cell r="U379">
            <v>0</v>
          </cell>
          <cell r="V379">
            <v>0</v>
          </cell>
          <cell r="W379" t="str">
            <v/>
          </cell>
          <cell r="X379" t="str">
            <v>N</v>
          </cell>
          <cell r="Y379" t="str">
            <v>N</v>
          </cell>
          <cell r="Z379" t="str">
            <v>N</v>
          </cell>
          <cell r="AA379">
            <v>0</v>
          </cell>
          <cell r="AB379">
            <v>0</v>
          </cell>
          <cell r="AC379">
            <v>0</v>
          </cell>
          <cell r="AD379">
            <v>0</v>
          </cell>
          <cell r="AE379" t="str">
            <v>N</v>
          </cell>
          <cell r="AF379" t="str">
            <v>N</v>
          </cell>
          <cell r="AG379">
            <v>0</v>
          </cell>
          <cell r="AH379" t="str">
            <v>N</v>
          </cell>
          <cell r="AI379" t="str">
            <v>N</v>
          </cell>
        </row>
        <row r="380">
          <cell r="U380">
            <v>0</v>
          </cell>
          <cell r="V380">
            <v>0</v>
          </cell>
          <cell r="W380" t="str">
            <v/>
          </cell>
          <cell r="X380" t="str">
            <v>N</v>
          </cell>
          <cell r="Y380" t="str">
            <v>N</v>
          </cell>
          <cell r="Z380" t="str">
            <v>N</v>
          </cell>
          <cell r="AA380">
            <v>0</v>
          </cell>
          <cell r="AB380">
            <v>0</v>
          </cell>
          <cell r="AC380">
            <v>0</v>
          </cell>
          <cell r="AD380">
            <v>0</v>
          </cell>
          <cell r="AE380" t="str">
            <v>N</v>
          </cell>
          <cell r="AF380" t="str">
            <v>N</v>
          </cell>
          <cell r="AG380">
            <v>0</v>
          </cell>
          <cell r="AH380" t="str">
            <v>N</v>
          </cell>
          <cell r="AI380" t="str">
            <v>N</v>
          </cell>
        </row>
        <row r="381">
          <cell r="U381">
            <v>0</v>
          </cell>
          <cell r="V381">
            <v>0</v>
          </cell>
          <cell r="W381" t="str">
            <v/>
          </cell>
          <cell r="X381" t="str">
            <v>N</v>
          </cell>
          <cell r="Y381" t="str">
            <v>N</v>
          </cell>
          <cell r="Z381" t="str">
            <v>N</v>
          </cell>
          <cell r="AA381">
            <v>0</v>
          </cell>
          <cell r="AB381">
            <v>0</v>
          </cell>
          <cell r="AC381">
            <v>0</v>
          </cell>
          <cell r="AD381">
            <v>0</v>
          </cell>
          <cell r="AE381" t="str">
            <v>N</v>
          </cell>
          <cell r="AF381" t="str">
            <v>N</v>
          </cell>
          <cell r="AG381">
            <v>0</v>
          </cell>
          <cell r="AH381" t="str">
            <v>N</v>
          </cell>
          <cell r="AI381" t="str">
            <v>N</v>
          </cell>
        </row>
        <row r="382">
          <cell r="U382">
            <v>0</v>
          </cell>
          <cell r="V382">
            <v>0</v>
          </cell>
          <cell r="W382" t="str">
            <v/>
          </cell>
          <cell r="X382" t="str">
            <v>N</v>
          </cell>
          <cell r="Y382" t="str">
            <v>N</v>
          </cell>
          <cell r="Z382" t="str">
            <v>N</v>
          </cell>
          <cell r="AA382">
            <v>0</v>
          </cell>
          <cell r="AB382">
            <v>0</v>
          </cell>
          <cell r="AC382">
            <v>0</v>
          </cell>
          <cell r="AD382">
            <v>0</v>
          </cell>
          <cell r="AE382" t="str">
            <v>N</v>
          </cell>
          <cell r="AF382" t="str">
            <v>N</v>
          </cell>
          <cell r="AG382">
            <v>0</v>
          </cell>
          <cell r="AH382" t="str">
            <v>N</v>
          </cell>
          <cell r="AI382" t="str">
            <v>N</v>
          </cell>
        </row>
        <row r="383">
          <cell r="U383">
            <v>0</v>
          </cell>
          <cell r="V383">
            <v>0</v>
          </cell>
          <cell r="W383" t="str">
            <v/>
          </cell>
          <cell r="X383" t="str">
            <v>N</v>
          </cell>
          <cell r="Y383" t="str">
            <v>N</v>
          </cell>
          <cell r="Z383" t="str">
            <v>N</v>
          </cell>
          <cell r="AA383">
            <v>0</v>
          </cell>
          <cell r="AB383">
            <v>0</v>
          </cell>
          <cell r="AC383">
            <v>0</v>
          </cell>
          <cell r="AD383">
            <v>0</v>
          </cell>
          <cell r="AE383" t="str">
            <v>N</v>
          </cell>
          <cell r="AF383" t="str">
            <v>N</v>
          </cell>
          <cell r="AG383">
            <v>0</v>
          </cell>
          <cell r="AH383" t="str">
            <v>N</v>
          </cell>
          <cell r="AI383" t="str">
            <v>N</v>
          </cell>
        </row>
        <row r="384">
          <cell r="U384">
            <v>0</v>
          </cell>
          <cell r="V384">
            <v>0</v>
          </cell>
          <cell r="W384" t="str">
            <v/>
          </cell>
          <cell r="X384" t="str">
            <v>N</v>
          </cell>
          <cell r="Y384" t="str">
            <v>N</v>
          </cell>
          <cell r="Z384" t="str">
            <v>N</v>
          </cell>
          <cell r="AA384">
            <v>0</v>
          </cell>
          <cell r="AB384">
            <v>0</v>
          </cell>
          <cell r="AC384">
            <v>0</v>
          </cell>
          <cell r="AD384">
            <v>0</v>
          </cell>
          <cell r="AE384" t="str">
            <v>N</v>
          </cell>
          <cell r="AF384" t="str">
            <v>N</v>
          </cell>
          <cell r="AG384">
            <v>0</v>
          </cell>
          <cell r="AH384" t="str">
            <v>N</v>
          </cell>
          <cell r="AI384" t="str">
            <v>N</v>
          </cell>
        </row>
        <row r="385">
          <cell r="U385">
            <v>0</v>
          </cell>
          <cell r="V385">
            <v>0</v>
          </cell>
          <cell r="W385" t="str">
            <v/>
          </cell>
          <cell r="X385" t="str">
            <v>N</v>
          </cell>
          <cell r="Y385" t="str">
            <v>N</v>
          </cell>
          <cell r="Z385" t="str">
            <v>N</v>
          </cell>
          <cell r="AA385">
            <v>0</v>
          </cell>
          <cell r="AB385">
            <v>0</v>
          </cell>
          <cell r="AC385">
            <v>0</v>
          </cell>
          <cell r="AD385">
            <v>0</v>
          </cell>
          <cell r="AE385" t="str">
            <v>N</v>
          </cell>
          <cell r="AF385" t="str">
            <v>N</v>
          </cell>
          <cell r="AG385">
            <v>0</v>
          </cell>
          <cell r="AH385" t="str">
            <v>N</v>
          </cell>
          <cell r="AI385" t="str">
            <v>N</v>
          </cell>
        </row>
        <row r="386">
          <cell r="U386">
            <v>0</v>
          </cell>
          <cell r="V386">
            <v>0</v>
          </cell>
          <cell r="W386" t="str">
            <v/>
          </cell>
          <cell r="X386" t="str">
            <v>N</v>
          </cell>
          <cell r="Y386" t="str">
            <v>N</v>
          </cell>
          <cell r="Z386" t="str">
            <v>N</v>
          </cell>
          <cell r="AA386">
            <v>0</v>
          </cell>
          <cell r="AB386">
            <v>0</v>
          </cell>
          <cell r="AC386">
            <v>0</v>
          </cell>
          <cell r="AD386">
            <v>0</v>
          </cell>
          <cell r="AE386" t="str">
            <v>N</v>
          </cell>
          <cell r="AF386" t="str">
            <v>N</v>
          </cell>
          <cell r="AG386">
            <v>0</v>
          </cell>
          <cell r="AH386" t="str">
            <v>N</v>
          </cell>
          <cell r="AI386" t="str">
            <v>N</v>
          </cell>
        </row>
        <row r="387">
          <cell r="U387">
            <v>0</v>
          </cell>
          <cell r="V387">
            <v>0</v>
          </cell>
          <cell r="W387" t="str">
            <v/>
          </cell>
          <cell r="X387" t="str">
            <v>N</v>
          </cell>
          <cell r="Y387" t="str">
            <v>N</v>
          </cell>
          <cell r="Z387" t="str">
            <v>N</v>
          </cell>
          <cell r="AA387">
            <v>0</v>
          </cell>
          <cell r="AB387">
            <v>0</v>
          </cell>
          <cell r="AC387">
            <v>0</v>
          </cell>
          <cell r="AD387">
            <v>0</v>
          </cell>
          <cell r="AE387" t="str">
            <v>N</v>
          </cell>
          <cell r="AF387" t="str">
            <v>N</v>
          </cell>
          <cell r="AG387">
            <v>0</v>
          </cell>
          <cell r="AH387" t="str">
            <v>N</v>
          </cell>
          <cell r="AI387" t="str">
            <v>N</v>
          </cell>
        </row>
        <row r="388">
          <cell r="U388">
            <v>0</v>
          </cell>
          <cell r="V388">
            <v>0</v>
          </cell>
          <cell r="W388" t="str">
            <v/>
          </cell>
          <cell r="X388" t="str">
            <v>N</v>
          </cell>
          <cell r="Y388" t="str">
            <v>N</v>
          </cell>
          <cell r="Z388" t="str">
            <v>N</v>
          </cell>
          <cell r="AA388">
            <v>0</v>
          </cell>
          <cell r="AB388">
            <v>0</v>
          </cell>
          <cell r="AC388">
            <v>0</v>
          </cell>
          <cell r="AD388">
            <v>0</v>
          </cell>
          <cell r="AE388" t="str">
            <v>N</v>
          </cell>
          <cell r="AF388" t="str">
            <v>N</v>
          </cell>
          <cell r="AG388">
            <v>0</v>
          </cell>
          <cell r="AH388" t="str">
            <v>N</v>
          </cell>
          <cell r="AI388" t="str">
            <v>N</v>
          </cell>
        </row>
        <row r="389">
          <cell r="U389">
            <v>0</v>
          </cell>
          <cell r="V389">
            <v>0</v>
          </cell>
          <cell r="W389" t="str">
            <v/>
          </cell>
          <cell r="X389" t="str">
            <v>N</v>
          </cell>
          <cell r="Y389" t="str">
            <v>N</v>
          </cell>
          <cell r="Z389" t="str">
            <v>N</v>
          </cell>
          <cell r="AA389">
            <v>0</v>
          </cell>
          <cell r="AB389">
            <v>0</v>
          </cell>
          <cell r="AC389">
            <v>0</v>
          </cell>
          <cell r="AD389">
            <v>0</v>
          </cell>
          <cell r="AE389" t="str">
            <v>N</v>
          </cell>
          <cell r="AF389" t="str">
            <v>N</v>
          </cell>
          <cell r="AG389">
            <v>0</v>
          </cell>
          <cell r="AH389" t="str">
            <v>N</v>
          </cell>
          <cell r="AI389" t="str">
            <v>N</v>
          </cell>
        </row>
        <row r="390">
          <cell r="U390">
            <v>0</v>
          </cell>
          <cell r="V390">
            <v>0</v>
          </cell>
          <cell r="W390" t="str">
            <v/>
          </cell>
          <cell r="X390" t="str">
            <v>N</v>
          </cell>
          <cell r="Y390" t="str">
            <v>N</v>
          </cell>
          <cell r="Z390" t="str">
            <v>N</v>
          </cell>
          <cell r="AA390">
            <v>0</v>
          </cell>
          <cell r="AB390">
            <v>0</v>
          </cell>
          <cell r="AC390">
            <v>0</v>
          </cell>
          <cell r="AD390">
            <v>0</v>
          </cell>
          <cell r="AE390" t="str">
            <v>N</v>
          </cell>
          <cell r="AF390" t="str">
            <v>N</v>
          </cell>
          <cell r="AG390">
            <v>0</v>
          </cell>
          <cell r="AH390" t="str">
            <v>N</v>
          </cell>
          <cell r="AI390" t="str">
            <v>N</v>
          </cell>
        </row>
        <row r="391">
          <cell r="U391">
            <v>0</v>
          </cell>
          <cell r="V391">
            <v>0</v>
          </cell>
          <cell r="W391" t="str">
            <v/>
          </cell>
          <cell r="X391" t="str">
            <v>N</v>
          </cell>
          <cell r="Y391" t="str">
            <v>N</v>
          </cell>
          <cell r="Z391" t="str">
            <v>N</v>
          </cell>
          <cell r="AA391">
            <v>0</v>
          </cell>
          <cell r="AB391">
            <v>0</v>
          </cell>
          <cell r="AC391">
            <v>0</v>
          </cell>
          <cell r="AD391">
            <v>0</v>
          </cell>
          <cell r="AE391" t="str">
            <v>N</v>
          </cell>
          <cell r="AF391" t="str">
            <v>N</v>
          </cell>
          <cell r="AG391">
            <v>0</v>
          </cell>
          <cell r="AH391" t="str">
            <v>N</v>
          </cell>
          <cell r="AI391" t="str">
            <v>N</v>
          </cell>
        </row>
        <row r="392">
          <cell r="U392">
            <v>0</v>
          </cell>
          <cell r="V392">
            <v>0</v>
          </cell>
          <cell r="W392" t="str">
            <v/>
          </cell>
          <cell r="X392" t="str">
            <v>N</v>
          </cell>
          <cell r="Y392" t="str">
            <v>N</v>
          </cell>
          <cell r="Z392" t="str">
            <v>N</v>
          </cell>
          <cell r="AA392">
            <v>0</v>
          </cell>
          <cell r="AB392">
            <v>0</v>
          </cell>
          <cell r="AC392">
            <v>0</v>
          </cell>
          <cell r="AD392">
            <v>0</v>
          </cell>
          <cell r="AE392" t="str">
            <v>N</v>
          </cell>
          <cell r="AF392" t="str">
            <v>N</v>
          </cell>
          <cell r="AG392">
            <v>0</v>
          </cell>
          <cell r="AH392" t="str">
            <v>N</v>
          </cell>
          <cell r="AI392" t="str">
            <v>N</v>
          </cell>
        </row>
        <row r="393">
          <cell r="U393">
            <v>0</v>
          </cell>
          <cell r="V393">
            <v>0</v>
          </cell>
          <cell r="W393" t="str">
            <v/>
          </cell>
          <cell r="X393" t="str">
            <v>N</v>
          </cell>
          <cell r="Y393" t="str">
            <v>N</v>
          </cell>
          <cell r="Z393" t="str">
            <v>N</v>
          </cell>
          <cell r="AA393">
            <v>0</v>
          </cell>
          <cell r="AB393">
            <v>0</v>
          </cell>
          <cell r="AC393">
            <v>0</v>
          </cell>
          <cell r="AD393">
            <v>0</v>
          </cell>
          <cell r="AE393" t="str">
            <v>N</v>
          </cell>
          <cell r="AF393" t="str">
            <v>N</v>
          </cell>
          <cell r="AG393">
            <v>0</v>
          </cell>
          <cell r="AH393" t="str">
            <v>N</v>
          </cell>
          <cell r="AI393" t="str">
            <v>N</v>
          </cell>
        </row>
        <row r="394">
          <cell r="U394">
            <v>0</v>
          </cell>
          <cell r="V394">
            <v>0</v>
          </cell>
          <cell r="W394" t="str">
            <v/>
          </cell>
          <cell r="X394" t="str">
            <v>N</v>
          </cell>
          <cell r="Y394" t="str">
            <v>N</v>
          </cell>
          <cell r="Z394" t="str">
            <v>N</v>
          </cell>
          <cell r="AA394">
            <v>0</v>
          </cell>
          <cell r="AB394">
            <v>0</v>
          </cell>
          <cell r="AC394">
            <v>0</v>
          </cell>
          <cell r="AD394">
            <v>0</v>
          </cell>
          <cell r="AE394" t="str">
            <v>N</v>
          </cell>
          <cell r="AF394" t="str">
            <v>N</v>
          </cell>
          <cell r="AG394">
            <v>0</v>
          </cell>
          <cell r="AH394" t="str">
            <v>N</v>
          </cell>
          <cell r="AI394" t="str">
            <v>N</v>
          </cell>
        </row>
        <row r="395">
          <cell r="U395">
            <v>0</v>
          </cell>
          <cell r="V395">
            <v>0</v>
          </cell>
          <cell r="W395" t="str">
            <v/>
          </cell>
          <cell r="X395" t="str">
            <v>N</v>
          </cell>
          <cell r="Y395" t="str">
            <v>N</v>
          </cell>
          <cell r="Z395" t="str">
            <v>N</v>
          </cell>
          <cell r="AA395">
            <v>0</v>
          </cell>
          <cell r="AB395">
            <v>0</v>
          </cell>
          <cell r="AC395">
            <v>0</v>
          </cell>
          <cell r="AD395">
            <v>0</v>
          </cell>
          <cell r="AE395" t="str">
            <v>N</v>
          </cell>
          <cell r="AF395" t="str">
            <v>N</v>
          </cell>
          <cell r="AG395">
            <v>0</v>
          </cell>
          <cell r="AH395" t="str">
            <v>N</v>
          </cell>
          <cell r="AI395" t="str">
            <v>N</v>
          </cell>
        </row>
        <row r="396">
          <cell r="U396">
            <v>0</v>
          </cell>
          <cell r="V396">
            <v>0</v>
          </cell>
          <cell r="W396" t="str">
            <v/>
          </cell>
          <cell r="X396" t="str">
            <v>N</v>
          </cell>
          <cell r="Y396" t="str">
            <v>N</v>
          </cell>
          <cell r="Z396" t="str">
            <v>N</v>
          </cell>
          <cell r="AA396">
            <v>0</v>
          </cell>
          <cell r="AB396">
            <v>0</v>
          </cell>
          <cell r="AC396">
            <v>0</v>
          </cell>
          <cell r="AD396">
            <v>0</v>
          </cell>
          <cell r="AE396" t="str">
            <v>N</v>
          </cell>
          <cell r="AF396" t="str">
            <v>N</v>
          </cell>
          <cell r="AG396">
            <v>0</v>
          </cell>
          <cell r="AH396" t="str">
            <v>N</v>
          </cell>
          <cell r="AI396" t="str">
            <v>N</v>
          </cell>
        </row>
        <row r="397">
          <cell r="U397">
            <v>0</v>
          </cell>
          <cell r="V397">
            <v>0</v>
          </cell>
          <cell r="W397" t="str">
            <v/>
          </cell>
          <cell r="X397" t="str">
            <v>N</v>
          </cell>
          <cell r="Y397" t="str">
            <v>N</v>
          </cell>
          <cell r="Z397" t="str">
            <v>N</v>
          </cell>
          <cell r="AA397">
            <v>0</v>
          </cell>
          <cell r="AB397">
            <v>0</v>
          </cell>
          <cell r="AC397">
            <v>0</v>
          </cell>
          <cell r="AD397">
            <v>0</v>
          </cell>
          <cell r="AE397" t="str">
            <v>N</v>
          </cell>
          <cell r="AF397" t="str">
            <v>N</v>
          </cell>
          <cell r="AG397">
            <v>0</v>
          </cell>
          <cell r="AH397" t="str">
            <v>N</v>
          </cell>
          <cell r="AI397" t="str">
            <v>N</v>
          </cell>
        </row>
        <row r="398">
          <cell r="U398">
            <v>0</v>
          </cell>
          <cell r="V398">
            <v>0</v>
          </cell>
          <cell r="W398" t="str">
            <v/>
          </cell>
          <cell r="X398" t="str">
            <v>N</v>
          </cell>
          <cell r="Y398" t="str">
            <v>N</v>
          </cell>
          <cell r="Z398" t="str">
            <v>N</v>
          </cell>
          <cell r="AA398">
            <v>0</v>
          </cell>
          <cell r="AB398">
            <v>0</v>
          </cell>
          <cell r="AC398">
            <v>0</v>
          </cell>
          <cell r="AD398">
            <v>0</v>
          </cell>
          <cell r="AE398" t="str">
            <v>N</v>
          </cell>
          <cell r="AF398" t="str">
            <v>N</v>
          </cell>
          <cell r="AG398">
            <v>0</v>
          </cell>
          <cell r="AH398" t="str">
            <v>N</v>
          </cell>
          <cell r="AI398" t="str">
            <v>N</v>
          </cell>
        </row>
        <row r="399">
          <cell r="U399">
            <v>0</v>
          </cell>
          <cell r="V399">
            <v>0</v>
          </cell>
          <cell r="W399" t="str">
            <v/>
          </cell>
          <cell r="X399" t="str">
            <v>N</v>
          </cell>
          <cell r="Y399" t="str">
            <v>N</v>
          </cell>
          <cell r="Z399" t="str">
            <v>N</v>
          </cell>
          <cell r="AA399">
            <v>0</v>
          </cell>
          <cell r="AB399">
            <v>0</v>
          </cell>
          <cell r="AC399">
            <v>0</v>
          </cell>
          <cell r="AD399">
            <v>0</v>
          </cell>
          <cell r="AE399" t="str">
            <v>N</v>
          </cell>
          <cell r="AF399" t="str">
            <v>N</v>
          </cell>
          <cell r="AG399">
            <v>0</v>
          </cell>
          <cell r="AH399" t="str">
            <v>N</v>
          </cell>
          <cell r="AI399" t="str">
            <v>N</v>
          </cell>
        </row>
        <row r="400">
          <cell r="U400">
            <v>0</v>
          </cell>
          <cell r="V400">
            <v>0</v>
          </cell>
          <cell r="W400" t="str">
            <v/>
          </cell>
          <cell r="X400" t="str">
            <v>N</v>
          </cell>
          <cell r="Y400" t="str">
            <v>N</v>
          </cell>
          <cell r="Z400" t="str">
            <v>N</v>
          </cell>
          <cell r="AA400">
            <v>0</v>
          </cell>
          <cell r="AB400">
            <v>0</v>
          </cell>
          <cell r="AC400">
            <v>0</v>
          </cell>
          <cell r="AD400">
            <v>0</v>
          </cell>
          <cell r="AE400" t="str">
            <v>N</v>
          </cell>
          <cell r="AF400" t="str">
            <v>N</v>
          </cell>
          <cell r="AG400">
            <v>0</v>
          </cell>
          <cell r="AH400" t="str">
            <v>N</v>
          </cell>
          <cell r="AI400" t="str">
            <v>N</v>
          </cell>
        </row>
        <row r="401">
          <cell r="U401">
            <v>0</v>
          </cell>
          <cell r="V401">
            <v>0</v>
          </cell>
          <cell r="W401" t="str">
            <v/>
          </cell>
          <cell r="X401" t="str">
            <v>N</v>
          </cell>
          <cell r="Y401" t="str">
            <v>N</v>
          </cell>
          <cell r="Z401" t="str">
            <v>N</v>
          </cell>
          <cell r="AA401">
            <v>0</v>
          </cell>
          <cell r="AB401">
            <v>0</v>
          </cell>
          <cell r="AC401">
            <v>0</v>
          </cell>
          <cell r="AD401">
            <v>0</v>
          </cell>
          <cell r="AE401" t="str">
            <v>N</v>
          </cell>
          <cell r="AF401" t="str">
            <v>N</v>
          </cell>
          <cell r="AG401">
            <v>0</v>
          </cell>
          <cell r="AH401" t="str">
            <v>N</v>
          </cell>
          <cell r="AI401" t="str">
            <v>N</v>
          </cell>
        </row>
        <row r="402">
          <cell r="U402">
            <v>0</v>
          </cell>
          <cell r="V402">
            <v>0</v>
          </cell>
          <cell r="W402" t="str">
            <v/>
          </cell>
          <cell r="X402" t="str">
            <v>N</v>
          </cell>
          <cell r="Y402" t="str">
            <v>N</v>
          </cell>
          <cell r="Z402" t="str">
            <v>N</v>
          </cell>
          <cell r="AA402">
            <v>0</v>
          </cell>
          <cell r="AB402">
            <v>0</v>
          </cell>
          <cell r="AC402">
            <v>0</v>
          </cell>
          <cell r="AD402">
            <v>0</v>
          </cell>
          <cell r="AE402" t="str">
            <v>N</v>
          </cell>
          <cell r="AF402" t="str">
            <v>N</v>
          </cell>
          <cell r="AG402">
            <v>0</v>
          </cell>
          <cell r="AH402" t="str">
            <v>N</v>
          </cell>
          <cell r="AI402" t="str">
            <v>N</v>
          </cell>
        </row>
        <row r="403">
          <cell r="U403">
            <v>0</v>
          </cell>
          <cell r="V403">
            <v>0</v>
          </cell>
          <cell r="W403" t="str">
            <v/>
          </cell>
          <cell r="X403" t="str">
            <v>N</v>
          </cell>
          <cell r="Y403" t="str">
            <v>N</v>
          </cell>
          <cell r="Z403" t="str">
            <v>N</v>
          </cell>
          <cell r="AA403">
            <v>0</v>
          </cell>
          <cell r="AB403">
            <v>0</v>
          </cell>
          <cell r="AC403">
            <v>0</v>
          </cell>
          <cell r="AD403">
            <v>0</v>
          </cell>
          <cell r="AE403" t="str">
            <v>N</v>
          </cell>
          <cell r="AF403" t="str">
            <v>N</v>
          </cell>
          <cell r="AG403">
            <v>0</v>
          </cell>
          <cell r="AH403" t="str">
            <v>N</v>
          </cell>
          <cell r="AI403" t="str">
            <v>N</v>
          </cell>
        </row>
        <row r="404">
          <cell r="U404">
            <v>0</v>
          </cell>
          <cell r="V404">
            <v>0</v>
          </cell>
          <cell r="W404" t="str">
            <v/>
          </cell>
          <cell r="X404" t="str">
            <v>N</v>
          </cell>
          <cell r="Y404" t="str">
            <v>N</v>
          </cell>
          <cell r="Z404" t="str">
            <v>N</v>
          </cell>
          <cell r="AA404">
            <v>0</v>
          </cell>
          <cell r="AB404">
            <v>0</v>
          </cell>
          <cell r="AC404">
            <v>0</v>
          </cell>
          <cell r="AD404">
            <v>0</v>
          </cell>
          <cell r="AE404" t="str">
            <v>N</v>
          </cell>
          <cell r="AF404" t="str">
            <v>N</v>
          </cell>
          <cell r="AG404">
            <v>0</v>
          </cell>
          <cell r="AH404" t="str">
            <v>N</v>
          </cell>
          <cell r="AI404" t="str">
            <v>N</v>
          </cell>
        </row>
        <row r="405">
          <cell r="U405">
            <v>0</v>
          </cell>
          <cell r="V405">
            <v>0</v>
          </cell>
          <cell r="W405" t="str">
            <v/>
          </cell>
          <cell r="X405" t="str">
            <v>N</v>
          </cell>
          <cell r="Y405" t="str">
            <v>N</v>
          </cell>
          <cell r="Z405" t="str">
            <v>N</v>
          </cell>
          <cell r="AA405">
            <v>0</v>
          </cell>
          <cell r="AB405">
            <v>0</v>
          </cell>
          <cell r="AC405">
            <v>0</v>
          </cell>
          <cell r="AD405">
            <v>0</v>
          </cell>
          <cell r="AE405" t="str">
            <v>N</v>
          </cell>
          <cell r="AF405" t="str">
            <v>N</v>
          </cell>
          <cell r="AG405">
            <v>0</v>
          </cell>
          <cell r="AH405" t="str">
            <v>N</v>
          </cell>
          <cell r="AI405" t="str">
            <v>N</v>
          </cell>
        </row>
        <row r="406">
          <cell r="U406">
            <v>0</v>
          </cell>
          <cell r="V406">
            <v>0</v>
          </cell>
          <cell r="W406" t="str">
            <v/>
          </cell>
          <cell r="X406" t="str">
            <v>N</v>
          </cell>
          <cell r="Y406" t="str">
            <v>N</v>
          </cell>
          <cell r="Z406" t="str">
            <v>N</v>
          </cell>
          <cell r="AA406">
            <v>0</v>
          </cell>
          <cell r="AB406">
            <v>0</v>
          </cell>
          <cell r="AC406">
            <v>0</v>
          </cell>
          <cell r="AD406">
            <v>0</v>
          </cell>
          <cell r="AE406" t="str">
            <v>N</v>
          </cell>
          <cell r="AF406" t="str">
            <v>N</v>
          </cell>
          <cell r="AG406">
            <v>0</v>
          </cell>
          <cell r="AH406" t="str">
            <v>N</v>
          </cell>
          <cell r="AI406" t="str">
            <v>N</v>
          </cell>
        </row>
        <row r="407">
          <cell r="U407">
            <v>0</v>
          </cell>
          <cell r="V407">
            <v>0</v>
          </cell>
          <cell r="W407" t="str">
            <v/>
          </cell>
          <cell r="X407" t="str">
            <v>N</v>
          </cell>
          <cell r="Y407" t="str">
            <v>N</v>
          </cell>
          <cell r="Z407" t="str">
            <v>N</v>
          </cell>
          <cell r="AA407">
            <v>0</v>
          </cell>
          <cell r="AB407">
            <v>0</v>
          </cell>
          <cell r="AC407">
            <v>0</v>
          </cell>
          <cell r="AD407">
            <v>0</v>
          </cell>
          <cell r="AE407" t="str">
            <v>N</v>
          </cell>
          <cell r="AF407" t="str">
            <v>N</v>
          </cell>
          <cell r="AG407">
            <v>0</v>
          </cell>
          <cell r="AH407" t="str">
            <v>N</v>
          </cell>
          <cell r="AI407" t="str">
            <v>N</v>
          </cell>
        </row>
        <row r="408">
          <cell r="U408">
            <v>0</v>
          </cell>
          <cell r="V408">
            <v>0</v>
          </cell>
          <cell r="W408" t="str">
            <v/>
          </cell>
          <cell r="X408" t="str">
            <v>N</v>
          </cell>
          <cell r="Y408" t="str">
            <v>N</v>
          </cell>
          <cell r="Z408" t="str">
            <v>N</v>
          </cell>
          <cell r="AA408">
            <v>0</v>
          </cell>
          <cell r="AB408">
            <v>0</v>
          </cell>
          <cell r="AC408">
            <v>0</v>
          </cell>
          <cell r="AD408">
            <v>0</v>
          </cell>
          <cell r="AE408" t="str">
            <v>N</v>
          </cell>
          <cell r="AF408" t="str">
            <v>N</v>
          </cell>
          <cell r="AG408">
            <v>0</v>
          </cell>
          <cell r="AH408" t="str">
            <v>N</v>
          </cell>
          <cell r="AI408" t="str">
            <v>N</v>
          </cell>
        </row>
        <row r="409">
          <cell r="U409">
            <v>0</v>
          </cell>
          <cell r="V409">
            <v>0</v>
          </cell>
          <cell r="W409" t="str">
            <v/>
          </cell>
          <cell r="X409" t="str">
            <v>N</v>
          </cell>
          <cell r="Y409" t="str">
            <v>N</v>
          </cell>
          <cell r="Z409" t="str">
            <v>N</v>
          </cell>
          <cell r="AA409">
            <v>0</v>
          </cell>
          <cell r="AB409">
            <v>0</v>
          </cell>
          <cell r="AC409">
            <v>0</v>
          </cell>
          <cell r="AD409">
            <v>0</v>
          </cell>
          <cell r="AE409" t="str">
            <v>N</v>
          </cell>
          <cell r="AF409" t="str">
            <v>N</v>
          </cell>
          <cell r="AG409">
            <v>0</v>
          </cell>
          <cell r="AH409" t="str">
            <v>N</v>
          </cell>
          <cell r="AI409" t="str">
            <v>N</v>
          </cell>
        </row>
        <row r="410">
          <cell r="U410">
            <v>0</v>
          </cell>
          <cell r="V410">
            <v>0</v>
          </cell>
          <cell r="W410" t="str">
            <v/>
          </cell>
          <cell r="X410" t="str">
            <v>N</v>
          </cell>
          <cell r="Y410" t="str">
            <v>N</v>
          </cell>
          <cell r="Z410" t="str">
            <v>N</v>
          </cell>
          <cell r="AA410">
            <v>0</v>
          </cell>
          <cell r="AB410">
            <v>0</v>
          </cell>
          <cell r="AC410">
            <v>0</v>
          </cell>
          <cell r="AD410">
            <v>0</v>
          </cell>
          <cell r="AE410" t="str">
            <v>N</v>
          </cell>
          <cell r="AF410" t="str">
            <v>N</v>
          </cell>
          <cell r="AG410">
            <v>0</v>
          </cell>
          <cell r="AH410" t="str">
            <v>N</v>
          </cell>
          <cell r="AI410" t="str">
            <v>N</v>
          </cell>
        </row>
        <row r="411">
          <cell r="U411">
            <v>0</v>
          </cell>
          <cell r="V411">
            <v>0</v>
          </cell>
          <cell r="W411" t="str">
            <v/>
          </cell>
          <cell r="X411" t="str">
            <v>N</v>
          </cell>
          <cell r="Y411" t="str">
            <v>N</v>
          </cell>
          <cell r="Z411" t="str">
            <v>N</v>
          </cell>
          <cell r="AA411">
            <v>0</v>
          </cell>
          <cell r="AB411">
            <v>0</v>
          </cell>
          <cell r="AC411">
            <v>0</v>
          </cell>
          <cell r="AD411">
            <v>0</v>
          </cell>
          <cell r="AE411" t="str">
            <v>N</v>
          </cell>
          <cell r="AF411" t="str">
            <v>N</v>
          </cell>
          <cell r="AG411">
            <v>0</v>
          </cell>
          <cell r="AH411" t="str">
            <v>N</v>
          </cell>
          <cell r="AI411" t="str">
            <v>N</v>
          </cell>
        </row>
        <row r="412">
          <cell r="U412">
            <v>0</v>
          </cell>
          <cell r="V412">
            <v>0</v>
          </cell>
          <cell r="W412" t="str">
            <v/>
          </cell>
          <cell r="X412" t="str">
            <v>N</v>
          </cell>
          <cell r="Y412" t="str">
            <v>N</v>
          </cell>
          <cell r="Z412" t="str">
            <v>N</v>
          </cell>
          <cell r="AA412">
            <v>0</v>
          </cell>
          <cell r="AB412">
            <v>0</v>
          </cell>
          <cell r="AC412">
            <v>0</v>
          </cell>
          <cell r="AD412">
            <v>0</v>
          </cell>
          <cell r="AE412" t="str">
            <v>N</v>
          </cell>
          <cell r="AF412" t="str">
            <v>N</v>
          </cell>
          <cell r="AG412">
            <v>0</v>
          </cell>
          <cell r="AH412" t="str">
            <v>N</v>
          </cell>
          <cell r="AI412" t="str">
            <v>N</v>
          </cell>
        </row>
        <row r="413">
          <cell r="U413">
            <v>0</v>
          </cell>
          <cell r="V413">
            <v>0</v>
          </cell>
          <cell r="W413" t="str">
            <v/>
          </cell>
          <cell r="X413" t="str">
            <v>N</v>
          </cell>
          <cell r="Y413" t="str">
            <v>N</v>
          </cell>
          <cell r="Z413" t="str">
            <v>N</v>
          </cell>
          <cell r="AA413">
            <v>0</v>
          </cell>
          <cell r="AB413">
            <v>0</v>
          </cell>
          <cell r="AC413">
            <v>0</v>
          </cell>
          <cell r="AD413">
            <v>0</v>
          </cell>
          <cell r="AE413" t="str">
            <v>N</v>
          </cell>
          <cell r="AF413" t="str">
            <v>N</v>
          </cell>
          <cell r="AG413">
            <v>0</v>
          </cell>
          <cell r="AH413" t="str">
            <v>N</v>
          </cell>
          <cell r="AI413" t="str">
            <v>N</v>
          </cell>
        </row>
        <row r="414">
          <cell r="U414">
            <v>0</v>
          </cell>
          <cell r="V414">
            <v>0</v>
          </cell>
          <cell r="W414" t="str">
            <v/>
          </cell>
          <cell r="X414" t="str">
            <v>N</v>
          </cell>
          <cell r="Y414" t="str">
            <v>N</v>
          </cell>
          <cell r="Z414" t="str">
            <v>N</v>
          </cell>
          <cell r="AA414">
            <v>0</v>
          </cell>
          <cell r="AB414">
            <v>0</v>
          </cell>
          <cell r="AC414">
            <v>0</v>
          </cell>
          <cell r="AD414">
            <v>0</v>
          </cell>
          <cell r="AE414" t="str">
            <v>N</v>
          </cell>
          <cell r="AF414" t="str">
            <v>N</v>
          </cell>
          <cell r="AG414">
            <v>0</v>
          </cell>
          <cell r="AH414" t="str">
            <v>N</v>
          </cell>
          <cell r="AI414" t="str">
            <v>N</v>
          </cell>
        </row>
        <row r="415">
          <cell r="U415">
            <v>0</v>
          </cell>
          <cell r="V415">
            <v>0</v>
          </cell>
          <cell r="W415" t="str">
            <v/>
          </cell>
          <cell r="X415" t="str">
            <v>N</v>
          </cell>
          <cell r="Y415" t="str">
            <v>N</v>
          </cell>
          <cell r="Z415" t="str">
            <v>N</v>
          </cell>
          <cell r="AA415">
            <v>0</v>
          </cell>
          <cell r="AB415">
            <v>0</v>
          </cell>
          <cell r="AC415">
            <v>0</v>
          </cell>
          <cell r="AD415">
            <v>0</v>
          </cell>
          <cell r="AE415" t="str">
            <v>N</v>
          </cell>
          <cell r="AF415" t="str">
            <v>N</v>
          </cell>
          <cell r="AG415">
            <v>0</v>
          </cell>
          <cell r="AH415" t="str">
            <v>N</v>
          </cell>
          <cell r="AI415" t="str">
            <v>N</v>
          </cell>
        </row>
        <row r="416">
          <cell r="U416">
            <v>0</v>
          </cell>
          <cell r="V416">
            <v>0</v>
          </cell>
          <cell r="W416" t="str">
            <v/>
          </cell>
          <cell r="X416" t="str">
            <v>N</v>
          </cell>
          <cell r="Y416" t="str">
            <v>N</v>
          </cell>
          <cell r="Z416" t="str">
            <v>N</v>
          </cell>
          <cell r="AA416">
            <v>0</v>
          </cell>
          <cell r="AB416">
            <v>0</v>
          </cell>
          <cell r="AC416">
            <v>0</v>
          </cell>
          <cell r="AD416">
            <v>0</v>
          </cell>
          <cell r="AE416" t="str">
            <v>N</v>
          </cell>
          <cell r="AF416" t="str">
            <v>N</v>
          </cell>
          <cell r="AG416">
            <v>0</v>
          </cell>
          <cell r="AH416" t="str">
            <v>N</v>
          </cell>
          <cell r="AI416" t="str">
            <v>N</v>
          </cell>
        </row>
        <row r="417">
          <cell r="U417">
            <v>0</v>
          </cell>
          <cell r="V417">
            <v>0</v>
          </cell>
          <cell r="W417" t="str">
            <v/>
          </cell>
          <cell r="X417" t="str">
            <v>N</v>
          </cell>
          <cell r="Y417" t="str">
            <v>N</v>
          </cell>
          <cell r="Z417" t="str">
            <v>N</v>
          </cell>
          <cell r="AA417">
            <v>0</v>
          </cell>
          <cell r="AB417">
            <v>0</v>
          </cell>
          <cell r="AC417">
            <v>0</v>
          </cell>
          <cell r="AD417">
            <v>0</v>
          </cell>
          <cell r="AE417" t="str">
            <v>N</v>
          </cell>
          <cell r="AF417" t="str">
            <v>N</v>
          </cell>
          <cell r="AG417">
            <v>0</v>
          </cell>
          <cell r="AH417" t="str">
            <v>N</v>
          </cell>
          <cell r="AI417" t="str">
            <v>N</v>
          </cell>
        </row>
        <row r="418">
          <cell r="U418">
            <v>0</v>
          </cell>
          <cell r="V418">
            <v>0</v>
          </cell>
          <cell r="W418" t="str">
            <v/>
          </cell>
          <cell r="X418" t="str">
            <v>N</v>
          </cell>
          <cell r="Y418" t="str">
            <v>N</v>
          </cell>
          <cell r="Z418" t="str">
            <v>N</v>
          </cell>
          <cell r="AA418">
            <v>0</v>
          </cell>
          <cell r="AB418">
            <v>0</v>
          </cell>
          <cell r="AC418">
            <v>0</v>
          </cell>
          <cell r="AD418">
            <v>0</v>
          </cell>
          <cell r="AE418" t="str">
            <v>N</v>
          </cell>
          <cell r="AF418" t="str">
            <v>N</v>
          </cell>
          <cell r="AG418">
            <v>0</v>
          </cell>
          <cell r="AH418" t="str">
            <v>N</v>
          </cell>
          <cell r="AI418" t="str">
            <v>N</v>
          </cell>
        </row>
        <row r="419">
          <cell r="U419">
            <v>0</v>
          </cell>
          <cell r="V419">
            <v>0</v>
          </cell>
          <cell r="W419" t="str">
            <v/>
          </cell>
          <cell r="X419" t="str">
            <v>N</v>
          </cell>
          <cell r="Y419" t="str">
            <v>N</v>
          </cell>
          <cell r="Z419" t="str">
            <v>N</v>
          </cell>
          <cell r="AA419">
            <v>0</v>
          </cell>
          <cell r="AB419">
            <v>0</v>
          </cell>
          <cell r="AC419">
            <v>0</v>
          </cell>
          <cell r="AD419">
            <v>0</v>
          </cell>
          <cell r="AE419" t="str">
            <v>N</v>
          </cell>
          <cell r="AF419" t="str">
            <v>N</v>
          </cell>
          <cell r="AG419">
            <v>0</v>
          </cell>
          <cell r="AH419" t="str">
            <v>N</v>
          </cell>
          <cell r="AI419" t="str">
            <v>N</v>
          </cell>
        </row>
        <row r="420">
          <cell r="U420">
            <v>0</v>
          </cell>
          <cell r="V420">
            <v>0</v>
          </cell>
          <cell r="W420" t="str">
            <v/>
          </cell>
          <cell r="X420" t="str">
            <v>N</v>
          </cell>
          <cell r="Y420" t="str">
            <v>N</v>
          </cell>
          <cell r="Z420" t="str">
            <v>N</v>
          </cell>
          <cell r="AA420">
            <v>0</v>
          </cell>
          <cell r="AB420">
            <v>0</v>
          </cell>
          <cell r="AC420">
            <v>0</v>
          </cell>
          <cell r="AD420">
            <v>0</v>
          </cell>
          <cell r="AE420" t="str">
            <v>N</v>
          </cell>
          <cell r="AF420" t="str">
            <v>N</v>
          </cell>
          <cell r="AG420">
            <v>0</v>
          </cell>
          <cell r="AH420" t="str">
            <v>N</v>
          </cell>
          <cell r="AI420" t="str">
            <v>N</v>
          </cell>
        </row>
        <row r="421">
          <cell r="U421">
            <v>0</v>
          </cell>
          <cell r="V421">
            <v>0</v>
          </cell>
          <cell r="W421" t="str">
            <v/>
          </cell>
          <cell r="X421" t="str">
            <v>N</v>
          </cell>
          <cell r="Y421" t="str">
            <v>N</v>
          </cell>
          <cell r="Z421" t="str">
            <v>N</v>
          </cell>
          <cell r="AA421">
            <v>0</v>
          </cell>
          <cell r="AB421">
            <v>0</v>
          </cell>
          <cell r="AC421">
            <v>0</v>
          </cell>
          <cell r="AD421">
            <v>0</v>
          </cell>
          <cell r="AE421" t="str">
            <v>N</v>
          </cell>
          <cell r="AF421" t="str">
            <v>N</v>
          </cell>
          <cell r="AG421">
            <v>0</v>
          </cell>
          <cell r="AH421" t="str">
            <v>N</v>
          </cell>
          <cell r="AI421" t="str">
            <v>N</v>
          </cell>
        </row>
        <row r="422">
          <cell r="U422">
            <v>0</v>
          </cell>
          <cell r="V422">
            <v>0</v>
          </cell>
          <cell r="W422" t="str">
            <v/>
          </cell>
          <cell r="X422" t="str">
            <v>N</v>
          </cell>
          <cell r="Y422" t="str">
            <v>N</v>
          </cell>
          <cell r="Z422" t="str">
            <v>N</v>
          </cell>
          <cell r="AA422">
            <v>0</v>
          </cell>
          <cell r="AB422">
            <v>0</v>
          </cell>
          <cell r="AC422">
            <v>0</v>
          </cell>
          <cell r="AD422">
            <v>0</v>
          </cell>
          <cell r="AE422" t="str">
            <v>N</v>
          </cell>
          <cell r="AF422" t="str">
            <v>N</v>
          </cell>
          <cell r="AG422">
            <v>0</v>
          </cell>
          <cell r="AH422" t="str">
            <v>N</v>
          </cell>
          <cell r="AI422" t="str">
            <v>N</v>
          </cell>
        </row>
        <row r="423">
          <cell r="U423">
            <v>0</v>
          </cell>
          <cell r="V423">
            <v>0</v>
          </cell>
          <cell r="W423" t="str">
            <v/>
          </cell>
          <cell r="X423" t="str">
            <v>N</v>
          </cell>
          <cell r="Y423" t="str">
            <v>N</v>
          </cell>
          <cell r="Z423" t="str">
            <v>N</v>
          </cell>
          <cell r="AA423">
            <v>0</v>
          </cell>
          <cell r="AB423">
            <v>0</v>
          </cell>
          <cell r="AC423">
            <v>0</v>
          </cell>
          <cell r="AD423">
            <v>0</v>
          </cell>
          <cell r="AE423" t="str">
            <v>N</v>
          </cell>
          <cell r="AF423" t="str">
            <v>N</v>
          </cell>
          <cell r="AG423">
            <v>0</v>
          </cell>
          <cell r="AH423" t="str">
            <v>N</v>
          </cell>
          <cell r="AI423" t="str">
            <v>N</v>
          </cell>
        </row>
        <row r="424">
          <cell r="U424">
            <v>0</v>
          </cell>
          <cell r="V424">
            <v>0</v>
          </cell>
          <cell r="W424" t="str">
            <v/>
          </cell>
          <cell r="X424" t="str">
            <v>N</v>
          </cell>
          <cell r="Y424" t="str">
            <v>N</v>
          </cell>
          <cell r="Z424" t="str">
            <v>N</v>
          </cell>
          <cell r="AA424">
            <v>0</v>
          </cell>
          <cell r="AB424">
            <v>0</v>
          </cell>
          <cell r="AC424">
            <v>0</v>
          </cell>
          <cell r="AD424">
            <v>0</v>
          </cell>
          <cell r="AE424" t="str">
            <v>N</v>
          </cell>
          <cell r="AF424" t="str">
            <v>N</v>
          </cell>
          <cell r="AG424">
            <v>0</v>
          </cell>
          <cell r="AH424" t="str">
            <v>N</v>
          </cell>
          <cell r="AI424" t="str">
            <v>N</v>
          </cell>
        </row>
        <row r="425">
          <cell r="U425">
            <v>0</v>
          </cell>
          <cell r="V425">
            <v>0</v>
          </cell>
          <cell r="W425" t="str">
            <v/>
          </cell>
          <cell r="X425" t="str">
            <v>N</v>
          </cell>
          <cell r="Y425" t="str">
            <v>N</v>
          </cell>
          <cell r="Z425" t="str">
            <v>N</v>
          </cell>
          <cell r="AA425">
            <v>0</v>
          </cell>
          <cell r="AB425">
            <v>0</v>
          </cell>
          <cell r="AC425">
            <v>0</v>
          </cell>
          <cell r="AD425">
            <v>0</v>
          </cell>
          <cell r="AE425" t="str">
            <v>N</v>
          </cell>
          <cell r="AF425" t="str">
            <v>N</v>
          </cell>
          <cell r="AG425">
            <v>0</v>
          </cell>
          <cell r="AH425" t="str">
            <v>N</v>
          </cell>
          <cell r="AI425" t="str">
            <v>N</v>
          </cell>
        </row>
        <row r="426">
          <cell r="U426">
            <v>0</v>
          </cell>
          <cell r="V426">
            <v>0</v>
          </cell>
          <cell r="W426" t="str">
            <v/>
          </cell>
          <cell r="X426" t="str">
            <v>N</v>
          </cell>
          <cell r="Y426" t="str">
            <v>N</v>
          </cell>
          <cell r="Z426" t="str">
            <v>N</v>
          </cell>
          <cell r="AA426">
            <v>0</v>
          </cell>
          <cell r="AB426">
            <v>0</v>
          </cell>
          <cell r="AC426">
            <v>0</v>
          </cell>
          <cell r="AD426">
            <v>0</v>
          </cell>
          <cell r="AE426" t="str">
            <v>N</v>
          </cell>
          <cell r="AF426" t="str">
            <v>N</v>
          </cell>
          <cell r="AG426">
            <v>0</v>
          </cell>
          <cell r="AH426" t="str">
            <v>N</v>
          </cell>
          <cell r="AI426" t="str">
            <v>N</v>
          </cell>
        </row>
        <row r="427">
          <cell r="U427">
            <v>0</v>
          </cell>
          <cell r="V427">
            <v>0</v>
          </cell>
          <cell r="W427" t="str">
            <v/>
          </cell>
          <cell r="X427" t="str">
            <v>N</v>
          </cell>
          <cell r="Y427" t="str">
            <v>N</v>
          </cell>
          <cell r="Z427" t="str">
            <v>N</v>
          </cell>
          <cell r="AA427">
            <v>0</v>
          </cell>
          <cell r="AB427">
            <v>0</v>
          </cell>
          <cell r="AC427">
            <v>0</v>
          </cell>
          <cell r="AD427">
            <v>0</v>
          </cell>
          <cell r="AE427" t="str">
            <v>N</v>
          </cell>
          <cell r="AF427" t="str">
            <v>N</v>
          </cell>
          <cell r="AG427">
            <v>0</v>
          </cell>
          <cell r="AH427" t="str">
            <v>N</v>
          </cell>
          <cell r="AI427" t="str">
            <v>N</v>
          </cell>
        </row>
        <row r="428">
          <cell r="U428">
            <v>0</v>
          </cell>
          <cell r="V428">
            <v>0</v>
          </cell>
          <cell r="W428" t="str">
            <v/>
          </cell>
          <cell r="X428" t="str">
            <v>N</v>
          </cell>
          <cell r="Y428" t="str">
            <v>N</v>
          </cell>
          <cell r="Z428" t="str">
            <v>N</v>
          </cell>
          <cell r="AA428">
            <v>0</v>
          </cell>
          <cell r="AB428">
            <v>0</v>
          </cell>
          <cell r="AC428">
            <v>0</v>
          </cell>
          <cell r="AD428">
            <v>0</v>
          </cell>
          <cell r="AE428" t="str">
            <v>N</v>
          </cell>
          <cell r="AF428" t="str">
            <v>N</v>
          </cell>
          <cell r="AG428">
            <v>0</v>
          </cell>
          <cell r="AH428" t="str">
            <v>N</v>
          </cell>
          <cell r="AI428" t="str">
            <v>N</v>
          </cell>
        </row>
        <row r="429">
          <cell r="U429">
            <v>0</v>
          </cell>
          <cell r="V429">
            <v>0</v>
          </cell>
          <cell r="W429" t="str">
            <v/>
          </cell>
          <cell r="X429" t="str">
            <v>N</v>
          </cell>
          <cell r="Y429" t="str">
            <v>N</v>
          </cell>
          <cell r="Z429" t="str">
            <v>N</v>
          </cell>
          <cell r="AA429">
            <v>0</v>
          </cell>
          <cell r="AB429">
            <v>0</v>
          </cell>
          <cell r="AC429">
            <v>0</v>
          </cell>
          <cell r="AD429">
            <v>0</v>
          </cell>
          <cell r="AE429" t="str">
            <v>N</v>
          </cell>
          <cell r="AF429" t="str">
            <v>N</v>
          </cell>
          <cell r="AG429">
            <v>0</v>
          </cell>
          <cell r="AH429" t="str">
            <v>N</v>
          </cell>
          <cell r="AI429" t="str">
            <v>N</v>
          </cell>
        </row>
        <row r="430">
          <cell r="U430">
            <v>0</v>
          </cell>
          <cell r="V430">
            <v>0</v>
          </cell>
          <cell r="W430" t="str">
            <v/>
          </cell>
          <cell r="X430" t="str">
            <v>N</v>
          </cell>
          <cell r="Y430" t="str">
            <v>N</v>
          </cell>
          <cell r="Z430" t="str">
            <v>N</v>
          </cell>
          <cell r="AA430">
            <v>0</v>
          </cell>
          <cell r="AB430">
            <v>0</v>
          </cell>
          <cell r="AC430">
            <v>0</v>
          </cell>
          <cell r="AD430">
            <v>0</v>
          </cell>
          <cell r="AE430" t="str">
            <v>N</v>
          </cell>
          <cell r="AF430" t="str">
            <v>N</v>
          </cell>
          <cell r="AG430">
            <v>0</v>
          </cell>
          <cell r="AH430" t="str">
            <v>N</v>
          </cell>
          <cell r="AI430" t="str">
            <v>N</v>
          </cell>
        </row>
        <row r="431">
          <cell r="U431">
            <v>0</v>
          </cell>
          <cell r="V431">
            <v>0</v>
          </cell>
          <cell r="W431" t="str">
            <v/>
          </cell>
          <cell r="X431" t="str">
            <v>N</v>
          </cell>
          <cell r="Y431" t="str">
            <v>N</v>
          </cell>
          <cell r="Z431" t="str">
            <v>N</v>
          </cell>
          <cell r="AA431">
            <v>0</v>
          </cell>
          <cell r="AB431">
            <v>0</v>
          </cell>
          <cell r="AC431">
            <v>0</v>
          </cell>
          <cell r="AD431">
            <v>0</v>
          </cell>
          <cell r="AE431" t="str">
            <v>N</v>
          </cell>
          <cell r="AF431" t="str">
            <v>N</v>
          </cell>
          <cell r="AG431">
            <v>0</v>
          </cell>
          <cell r="AH431" t="str">
            <v>N</v>
          </cell>
          <cell r="AI431" t="str">
            <v>N</v>
          </cell>
        </row>
        <row r="432">
          <cell r="U432">
            <v>0</v>
          </cell>
          <cell r="V432">
            <v>0</v>
          </cell>
          <cell r="W432" t="str">
            <v/>
          </cell>
          <cell r="X432" t="str">
            <v>N</v>
          </cell>
          <cell r="Y432" t="str">
            <v>N</v>
          </cell>
          <cell r="Z432" t="str">
            <v>N</v>
          </cell>
          <cell r="AA432">
            <v>0</v>
          </cell>
          <cell r="AB432">
            <v>0</v>
          </cell>
          <cell r="AC432">
            <v>0</v>
          </cell>
          <cell r="AD432">
            <v>0</v>
          </cell>
          <cell r="AE432" t="str">
            <v>N</v>
          </cell>
          <cell r="AF432" t="str">
            <v>N</v>
          </cell>
          <cell r="AG432">
            <v>0</v>
          </cell>
          <cell r="AH432" t="str">
            <v>N</v>
          </cell>
          <cell r="AI432" t="str">
            <v>N</v>
          </cell>
        </row>
        <row r="433">
          <cell r="U433">
            <v>0</v>
          </cell>
          <cell r="V433">
            <v>0</v>
          </cell>
          <cell r="W433" t="str">
            <v/>
          </cell>
          <cell r="X433" t="str">
            <v>N</v>
          </cell>
          <cell r="Y433" t="str">
            <v>N</v>
          </cell>
          <cell r="Z433" t="str">
            <v>N</v>
          </cell>
          <cell r="AA433">
            <v>0</v>
          </cell>
          <cell r="AB433">
            <v>0</v>
          </cell>
          <cell r="AC433">
            <v>0</v>
          </cell>
          <cell r="AD433">
            <v>0</v>
          </cell>
          <cell r="AE433" t="str">
            <v>N</v>
          </cell>
          <cell r="AF433" t="str">
            <v>N</v>
          </cell>
          <cell r="AG433">
            <v>0</v>
          </cell>
          <cell r="AH433" t="str">
            <v>N</v>
          </cell>
          <cell r="AI433" t="str">
            <v>N</v>
          </cell>
        </row>
        <row r="434">
          <cell r="U434">
            <v>0</v>
          </cell>
          <cell r="V434">
            <v>0</v>
          </cell>
          <cell r="W434" t="str">
            <v/>
          </cell>
          <cell r="X434" t="str">
            <v>N</v>
          </cell>
          <cell r="Y434" t="str">
            <v>N</v>
          </cell>
          <cell r="Z434" t="str">
            <v>N</v>
          </cell>
          <cell r="AA434">
            <v>0</v>
          </cell>
          <cell r="AB434">
            <v>0</v>
          </cell>
          <cell r="AC434">
            <v>0</v>
          </cell>
          <cell r="AD434">
            <v>0</v>
          </cell>
          <cell r="AE434" t="str">
            <v>N</v>
          </cell>
          <cell r="AF434" t="str">
            <v>N</v>
          </cell>
          <cell r="AG434">
            <v>0</v>
          </cell>
          <cell r="AH434" t="str">
            <v>N</v>
          </cell>
          <cell r="AI434" t="str">
            <v>N</v>
          </cell>
        </row>
        <row r="435">
          <cell r="U435">
            <v>0</v>
          </cell>
          <cell r="V435">
            <v>0</v>
          </cell>
          <cell r="W435" t="str">
            <v/>
          </cell>
          <cell r="X435" t="str">
            <v>N</v>
          </cell>
          <cell r="Y435" t="str">
            <v>N</v>
          </cell>
          <cell r="Z435" t="str">
            <v>N</v>
          </cell>
          <cell r="AA435">
            <v>0</v>
          </cell>
          <cell r="AB435">
            <v>0</v>
          </cell>
          <cell r="AC435">
            <v>0</v>
          </cell>
          <cell r="AD435">
            <v>0</v>
          </cell>
          <cell r="AE435" t="str">
            <v>N</v>
          </cell>
          <cell r="AF435" t="str">
            <v>N</v>
          </cell>
          <cell r="AG435">
            <v>0</v>
          </cell>
          <cell r="AH435" t="str">
            <v>N</v>
          </cell>
          <cell r="AI435" t="str">
            <v>N</v>
          </cell>
        </row>
        <row r="436">
          <cell r="U436">
            <v>0</v>
          </cell>
          <cell r="V436">
            <v>0</v>
          </cell>
          <cell r="W436" t="str">
            <v/>
          </cell>
          <cell r="X436" t="str">
            <v>N</v>
          </cell>
          <cell r="Y436" t="str">
            <v>N</v>
          </cell>
          <cell r="Z436" t="str">
            <v>N</v>
          </cell>
          <cell r="AA436">
            <v>0</v>
          </cell>
          <cell r="AB436">
            <v>0</v>
          </cell>
          <cell r="AC436">
            <v>0</v>
          </cell>
          <cell r="AD436">
            <v>0</v>
          </cell>
          <cell r="AE436" t="str">
            <v>N</v>
          </cell>
          <cell r="AF436" t="str">
            <v>N</v>
          </cell>
          <cell r="AG436">
            <v>0</v>
          </cell>
          <cell r="AH436" t="str">
            <v>N</v>
          </cell>
          <cell r="AI436" t="str">
            <v>N</v>
          </cell>
        </row>
        <row r="437">
          <cell r="U437">
            <v>0</v>
          </cell>
          <cell r="V437">
            <v>0</v>
          </cell>
          <cell r="W437" t="str">
            <v/>
          </cell>
          <cell r="X437" t="str">
            <v>N</v>
          </cell>
          <cell r="Y437" t="str">
            <v>N</v>
          </cell>
          <cell r="Z437" t="str">
            <v>N</v>
          </cell>
          <cell r="AA437">
            <v>0</v>
          </cell>
          <cell r="AB437">
            <v>0</v>
          </cell>
          <cell r="AC437">
            <v>0</v>
          </cell>
          <cell r="AD437">
            <v>0</v>
          </cell>
          <cell r="AE437" t="str">
            <v>N</v>
          </cell>
          <cell r="AF437" t="str">
            <v>N</v>
          </cell>
          <cell r="AG437">
            <v>0</v>
          </cell>
          <cell r="AH437" t="str">
            <v>N</v>
          </cell>
          <cell r="AI437" t="str">
            <v>N</v>
          </cell>
        </row>
        <row r="438">
          <cell r="U438">
            <v>0</v>
          </cell>
          <cell r="V438">
            <v>0</v>
          </cell>
          <cell r="W438" t="str">
            <v/>
          </cell>
          <cell r="X438" t="str">
            <v>N</v>
          </cell>
          <cell r="Y438" t="str">
            <v>N</v>
          </cell>
          <cell r="Z438" t="str">
            <v>N</v>
          </cell>
          <cell r="AA438">
            <v>0</v>
          </cell>
          <cell r="AB438">
            <v>0</v>
          </cell>
          <cell r="AC438">
            <v>0</v>
          </cell>
          <cell r="AD438">
            <v>0</v>
          </cell>
          <cell r="AE438" t="str">
            <v>N</v>
          </cell>
          <cell r="AF438" t="str">
            <v>N</v>
          </cell>
          <cell r="AG438">
            <v>0</v>
          </cell>
          <cell r="AH438" t="str">
            <v>N</v>
          </cell>
          <cell r="AI438" t="str">
            <v>N</v>
          </cell>
        </row>
        <row r="439">
          <cell r="U439">
            <v>0</v>
          </cell>
          <cell r="V439">
            <v>0</v>
          </cell>
          <cell r="W439" t="str">
            <v/>
          </cell>
          <cell r="X439" t="str">
            <v>N</v>
          </cell>
          <cell r="Y439" t="str">
            <v>N</v>
          </cell>
          <cell r="Z439" t="str">
            <v>N</v>
          </cell>
          <cell r="AA439">
            <v>0</v>
          </cell>
          <cell r="AB439">
            <v>0</v>
          </cell>
          <cell r="AC439">
            <v>0</v>
          </cell>
          <cell r="AD439">
            <v>0</v>
          </cell>
          <cell r="AE439" t="str">
            <v>N</v>
          </cell>
          <cell r="AF439" t="str">
            <v>N</v>
          </cell>
          <cell r="AG439">
            <v>0</v>
          </cell>
          <cell r="AH439" t="str">
            <v>N</v>
          </cell>
          <cell r="AI439" t="str">
            <v>N</v>
          </cell>
        </row>
        <row r="440">
          <cell r="U440">
            <v>0</v>
          </cell>
          <cell r="V440">
            <v>0</v>
          </cell>
          <cell r="W440" t="str">
            <v/>
          </cell>
          <cell r="X440" t="str">
            <v>N</v>
          </cell>
          <cell r="Y440" t="str">
            <v>N</v>
          </cell>
          <cell r="Z440" t="str">
            <v>N</v>
          </cell>
          <cell r="AA440">
            <v>0</v>
          </cell>
          <cell r="AB440">
            <v>0</v>
          </cell>
          <cell r="AC440">
            <v>0</v>
          </cell>
          <cell r="AD440">
            <v>0</v>
          </cell>
          <cell r="AE440" t="str">
            <v>N</v>
          </cell>
          <cell r="AF440" t="str">
            <v>N</v>
          </cell>
          <cell r="AG440">
            <v>0</v>
          </cell>
          <cell r="AH440" t="str">
            <v>N</v>
          </cell>
          <cell r="AI440" t="str">
            <v>N</v>
          </cell>
        </row>
        <row r="441">
          <cell r="U441">
            <v>0</v>
          </cell>
          <cell r="V441">
            <v>0</v>
          </cell>
          <cell r="W441" t="str">
            <v/>
          </cell>
          <cell r="X441" t="str">
            <v>N</v>
          </cell>
          <cell r="Y441" t="str">
            <v>N</v>
          </cell>
          <cell r="Z441" t="str">
            <v>N</v>
          </cell>
          <cell r="AA441">
            <v>0</v>
          </cell>
          <cell r="AB441">
            <v>0</v>
          </cell>
          <cell r="AC441">
            <v>0</v>
          </cell>
          <cell r="AD441">
            <v>0</v>
          </cell>
          <cell r="AE441" t="str">
            <v>N</v>
          </cell>
          <cell r="AF441" t="str">
            <v>N</v>
          </cell>
          <cell r="AG441">
            <v>0</v>
          </cell>
          <cell r="AH441" t="str">
            <v>N</v>
          </cell>
          <cell r="AI441" t="str">
            <v>N</v>
          </cell>
        </row>
        <row r="442">
          <cell r="U442">
            <v>0</v>
          </cell>
          <cell r="V442">
            <v>0</v>
          </cell>
          <cell r="W442" t="str">
            <v/>
          </cell>
          <cell r="X442" t="str">
            <v>N</v>
          </cell>
          <cell r="Y442" t="str">
            <v>N</v>
          </cell>
          <cell r="Z442" t="str">
            <v>N</v>
          </cell>
          <cell r="AA442">
            <v>0</v>
          </cell>
          <cell r="AB442">
            <v>0</v>
          </cell>
          <cell r="AC442">
            <v>0</v>
          </cell>
          <cell r="AD442">
            <v>0</v>
          </cell>
          <cell r="AE442" t="str">
            <v>N</v>
          </cell>
          <cell r="AF442" t="str">
            <v>N</v>
          </cell>
          <cell r="AG442">
            <v>0</v>
          </cell>
          <cell r="AH442" t="str">
            <v>N</v>
          </cell>
          <cell r="AI442" t="str">
            <v>N</v>
          </cell>
        </row>
        <row r="443">
          <cell r="U443">
            <v>0</v>
          </cell>
          <cell r="V443">
            <v>0</v>
          </cell>
          <cell r="W443" t="str">
            <v/>
          </cell>
          <cell r="X443" t="str">
            <v>N</v>
          </cell>
          <cell r="Y443" t="str">
            <v>N</v>
          </cell>
          <cell r="Z443" t="str">
            <v>N</v>
          </cell>
          <cell r="AA443">
            <v>0</v>
          </cell>
          <cell r="AB443">
            <v>0</v>
          </cell>
          <cell r="AC443">
            <v>0</v>
          </cell>
          <cell r="AD443">
            <v>0</v>
          </cell>
          <cell r="AE443" t="str">
            <v>N</v>
          </cell>
          <cell r="AF443" t="str">
            <v>N</v>
          </cell>
          <cell r="AG443">
            <v>0</v>
          </cell>
          <cell r="AH443" t="str">
            <v>N</v>
          </cell>
          <cell r="AI443" t="str">
            <v>N</v>
          </cell>
        </row>
        <row r="444">
          <cell r="U444">
            <v>0</v>
          </cell>
          <cell r="V444">
            <v>0</v>
          </cell>
          <cell r="W444" t="str">
            <v/>
          </cell>
          <cell r="X444" t="str">
            <v>N</v>
          </cell>
          <cell r="Y444" t="str">
            <v>N</v>
          </cell>
          <cell r="Z444" t="str">
            <v>N</v>
          </cell>
          <cell r="AA444">
            <v>0</v>
          </cell>
          <cell r="AB444">
            <v>0</v>
          </cell>
          <cell r="AC444">
            <v>0</v>
          </cell>
          <cell r="AD444">
            <v>0</v>
          </cell>
          <cell r="AE444" t="str">
            <v>N</v>
          </cell>
          <cell r="AF444" t="str">
            <v>N</v>
          </cell>
          <cell r="AG444">
            <v>0</v>
          </cell>
          <cell r="AH444" t="str">
            <v>N</v>
          </cell>
          <cell r="AI444" t="str">
            <v>N</v>
          </cell>
        </row>
        <row r="445">
          <cell r="U445">
            <v>0</v>
          </cell>
          <cell r="V445">
            <v>0</v>
          </cell>
          <cell r="W445" t="str">
            <v/>
          </cell>
          <cell r="X445" t="str">
            <v>N</v>
          </cell>
          <cell r="Y445" t="str">
            <v>N</v>
          </cell>
          <cell r="Z445" t="str">
            <v>N</v>
          </cell>
          <cell r="AA445">
            <v>0</v>
          </cell>
          <cell r="AB445">
            <v>0</v>
          </cell>
          <cell r="AC445">
            <v>0</v>
          </cell>
          <cell r="AD445">
            <v>0</v>
          </cell>
          <cell r="AE445" t="str">
            <v>N</v>
          </cell>
          <cell r="AF445" t="str">
            <v>N</v>
          </cell>
          <cell r="AG445">
            <v>0</v>
          </cell>
          <cell r="AH445" t="str">
            <v>N</v>
          </cell>
          <cell r="AI445" t="str">
            <v>N</v>
          </cell>
        </row>
        <row r="446">
          <cell r="U446">
            <v>0</v>
          </cell>
          <cell r="V446">
            <v>0</v>
          </cell>
          <cell r="W446" t="str">
            <v/>
          </cell>
          <cell r="X446" t="str">
            <v>N</v>
          </cell>
          <cell r="Y446" t="str">
            <v>N</v>
          </cell>
          <cell r="Z446" t="str">
            <v>N</v>
          </cell>
          <cell r="AA446">
            <v>0</v>
          </cell>
          <cell r="AB446">
            <v>0</v>
          </cell>
          <cell r="AC446">
            <v>0</v>
          </cell>
          <cell r="AD446">
            <v>0</v>
          </cell>
          <cell r="AE446" t="str">
            <v>N</v>
          </cell>
          <cell r="AF446" t="str">
            <v>N</v>
          </cell>
          <cell r="AG446">
            <v>0</v>
          </cell>
          <cell r="AH446" t="str">
            <v>N</v>
          </cell>
          <cell r="AI446" t="str">
            <v>N</v>
          </cell>
        </row>
        <row r="447">
          <cell r="U447">
            <v>0</v>
          </cell>
          <cell r="V447">
            <v>0</v>
          </cell>
          <cell r="W447" t="str">
            <v/>
          </cell>
          <cell r="X447" t="str">
            <v>N</v>
          </cell>
          <cell r="Y447" t="str">
            <v>N</v>
          </cell>
          <cell r="Z447" t="str">
            <v>N</v>
          </cell>
          <cell r="AA447">
            <v>0</v>
          </cell>
          <cell r="AB447">
            <v>0</v>
          </cell>
          <cell r="AC447">
            <v>0</v>
          </cell>
          <cell r="AD447">
            <v>0</v>
          </cell>
          <cell r="AE447" t="str">
            <v>N</v>
          </cell>
          <cell r="AF447" t="str">
            <v>N</v>
          </cell>
          <cell r="AG447">
            <v>0</v>
          </cell>
          <cell r="AH447" t="str">
            <v>N</v>
          </cell>
          <cell r="AI447" t="str">
            <v>N</v>
          </cell>
        </row>
        <row r="448">
          <cell r="U448">
            <v>0</v>
          </cell>
          <cell r="V448">
            <v>0</v>
          </cell>
          <cell r="W448" t="str">
            <v/>
          </cell>
          <cell r="X448" t="str">
            <v>N</v>
          </cell>
          <cell r="Y448" t="str">
            <v>N</v>
          </cell>
          <cell r="Z448" t="str">
            <v>N</v>
          </cell>
          <cell r="AA448">
            <v>0</v>
          </cell>
          <cell r="AB448">
            <v>0</v>
          </cell>
          <cell r="AC448">
            <v>0</v>
          </cell>
          <cell r="AD448">
            <v>0</v>
          </cell>
          <cell r="AE448" t="str">
            <v>N</v>
          </cell>
          <cell r="AF448" t="str">
            <v>N</v>
          </cell>
          <cell r="AG448">
            <v>0</v>
          </cell>
          <cell r="AH448" t="str">
            <v>N</v>
          </cell>
          <cell r="AI448" t="str">
            <v>N</v>
          </cell>
        </row>
        <row r="449">
          <cell r="U449">
            <v>0</v>
          </cell>
          <cell r="V449">
            <v>0</v>
          </cell>
          <cell r="W449" t="str">
            <v/>
          </cell>
          <cell r="X449" t="str">
            <v>N</v>
          </cell>
          <cell r="Y449" t="str">
            <v>N</v>
          </cell>
          <cell r="Z449" t="str">
            <v>N</v>
          </cell>
          <cell r="AA449">
            <v>0</v>
          </cell>
          <cell r="AB449">
            <v>0</v>
          </cell>
          <cell r="AC449">
            <v>0</v>
          </cell>
          <cell r="AD449">
            <v>0</v>
          </cell>
          <cell r="AE449" t="str">
            <v>N</v>
          </cell>
          <cell r="AF449" t="str">
            <v>N</v>
          </cell>
          <cell r="AG449">
            <v>0</v>
          </cell>
          <cell r="AH449" t="str">
            <v>N</v>
          </cell>
          <cell r="AI449" t="str">
            <v>N</v>
          </cell>
        </row>
        <row r="450">
          <cell r="U450">
            <v>0</v>
          </cell>
          <cell r="V450">
            <v>0</v>
          </cell>
          <cell r="W450" t="str">
            <v/>
          </cell>
          <cell r="X450" t="str">
            <v>N</v>
          </cell>
          <cell r="Y450" t="str">
            <v>N</v>
          </cell>
          <cell r="Z450" t="str">
            <v>N</v>
          </cell>
          <cell r="AA450">
            <v>0</v>
          </cell>
          <cell r="AB450">
            <v>0</v>
          </cell>
          <cell r="AC450">
            <v>0</v>
          </cell>
          <cell r="AD450">
            <v>0</v>
          </cell>
          <cell r="AE450" t="str">
            <v>N</v>
          </cell>
          <cell r="AF450" t="str">
            <v>N</v>
          </cell>
          <cell r="AG450">
            <v>0</v>
          </cell>
          <cell r="AH450" t="str">
            <v>N</v>
          </cell>
          <cell r="AI450" t="str">
            <v>N</v>
          </cell>
        </row>
        <row r="451">
          <cell r="U451">
            <v>0</v>
          </cell>
          <cell r="V451">
            <v>0</v>
          </cell>
          <cell r="W451" t="str">
            <v/>
          </cell>
          <cell r="X451" t="str">
            <v>N</v>
          </cell>
          <cell r="Y451" t="str">
            <v>N</v>
          </cell>
          <cell r="Z451" t="str">
            <v>N</v>
          </cell>
          <cell r="AA451">
            <v>0</v>
          </cell>
          <cell r="AB451">
            <v>0</v>
          </cell>
          <cell r="AC451">
            <v>0</v>
          </cell>
          <cell r="AD451">
            <v>0</v>
          </cell>
          <cell r="AE451" t="str">
            <v>N</v>
          </cell>
          <cell r="AF451" t="str">
            <v>N</v>
          </cell>
          <cell r="AG451">
            <v>0</v>
          </cell>
          <cell r="AH451" t="str">
            <v>N</v>
          </cell>
          <cell r="AI451" t="str">
            <v>N</v>
          </cell>
        </row>
        <row r="452">
          <cell r="U452">
            <v>0</v>
          </cell>
          <cell r="V452">
            <v>0</v>
          </cell>
          <cell r="W452" t="str">
            <v/>
          </cell>
          <cell r="X452" t="str">
            <v>N</v>
          </cell>
          <cell r="Y452" t="str">
            <v>N</v>
          </cell>
          <cell r="Z452" t="str">
            <v>N</v>
          </cell>
          <cell r="AA452">
            <v>0</v>
          </cell>
          <cell r="AB452">
            <v>0</v>
          </cell>
          <cell r="AC452">
            <v>0</v>
          </cell>
          <cell r="AD452">
            <v>0</v>
          </cell>
          <cell r="AE452" t="str">
            <v>N</v>
          </cell>
          <cell r="AF452" t="str">
            <v>N</v>
          </cell>
          <cell r="AG452">
            <v>0</v>
          </cell>
          <cell r="AH452" t="str">
            <v>N</v>
          </cell>
          <cell r="AI452" t="str">
            <v>N</v>
          </cell>
        </row>
        <row r="453">
          <cell r="U453">
            <v>0</v>
          </cell>
          <cell r="V453">
            <v>0</v>
          </cell>
          <cell r="W453" t="str">
            <v/>
          </cell>
          <cell r="X453" t="str">
            <v>N</v>
          </cell>
          <cell r="Y453" t="str">
            <v>N</v>
          </cell>
          <cell r="Z453" t="str">
            <v>N</v>
          </cell>
          <cell r="AA453">
            <v>0</v>
          </cell>
          <cell r="AB453">
            <v>0</v>
          </cell>
          <cell r="AC453">
            <v>0</v>
          </cell>
          <cell r="AD453">
            <v>0</v>
          </cell>
          <cell r="AE453" t="str">
            <v>N</v>
          </cell>
          <cell r="AF453" t="str">
            <v>N</v>
          </cell>
          <cell r="AG453">
            <v>0</v>
          </cell>
          <cell r="AH453" t="str">
            <v>N</v>
          </cell>
          <cell r="AI453" t="str">
            <v>N</v>
          </cell>
        </row>
        <row r="454">
          <cell r="U454">
            <v>0</v>
          </cell>
          <cell r="V454">
            <v>0</v>
          </cell>
          <cell r="W454" t="str">
            <v/>
          </cell>
          <cell r="X454" t="str">
            <v>N</v>
          </cell>
          <cell r="Y454" t="str">
            <v>N</v>
          </cell>
          <cell r="Z454" t="str">
            <v>N</v>
          </cell>
          <cell r="AA454">
            <v>0</v>
          </cell>
          <cell r="AB454">
            <v>0</v>
          </cell>
          <cell r="AC454">
            <v>0</v>
          </cell>
          <cell r="AD454">
            <v>0</v>
          </cell>
          <cell r="AE454" t="str">
            <v>N</v>
          </cell>
          <cell r="AF454" t="str">
            <v>N</v>
          </cell>
          <cell r="AG454">
            <v>0</v>
          </cell>
          <cell r="AH454" t="str">
            <v>N</v>
          </cell>
          <cell r="AI454" t="str">
            <v>N</v>
          </cell>
        </row>
        <row r="455">
          <cell r="U455">
            <v>0</v>
          </cell>
          <cell r="V455">
            <v>0</v>
          </cell>
          <cell r="W455" t="str">
            <v/>
          </cell>
          <cell r="X455" t="str">
            <v>N</v>
          </cell>
          <cell r="Y455" t="str">
            <v>N</v>
          </cell>
          <cell r="Z455" t="str">
            <v>N</v>
          </cell>
          <cell r="AA455">
            <v>0</v>
          </cell>
          <cell r="AB455">
            <v>0</v>
          </cell>
          <cell r="AC455">
            <v>0</v>
          </cell>
          <cell r="AD455">
            <v>0</v>
          </cell>
          <cell r="AE455" t="str">
            <v>N</v>
          </cell>
          <cell r="AF455" t="str">
            <v>N</v>
          </cell>
          <cell r="AG455">
            <v>0</v>
          </cell>
          <cell r="AH455" t="str">
            <v>N</v>
          </cell>
          <cell r="AI455" t="str">
            <v>N</v>
          </cell>
        </row>
        <row r="456">
          <cell r="U456">
            <v>0</v>
          </cell>
          <cell r="V456">
            <v>0</v>
          </cell>
          <cell r="W456" t="str">
            <v/>
          </cell>
          <cell r="X456" t="str">
            <v>N</v>
          </cell>
          <cell r="Y456" t="str">
            <v>N</v>
          </cell>
          <cell r="Z456" t="str">
            <v>N</v>
          </cell>
          <cell r="AA456">
            <v>0</v>
          </cell>
          <cell r="AB456">
            <v>0</v>
          </cell>
          <cell r="AC456">
            <v>0</v>
          </cell>
          <cell r="AD456">
            <v>0</v>
          </cell>
          <cell r="AE456" t="str">
            <v>N</v>
          </cell>
          <cell r="AF456" t="str">
            <v>N</v>
          </cell>
          <cell r="AG456">
            <v>0</v>
          </cell>
          <cell r="AH456" t="str">
            <v>N</v>
          </cell>
          <cell r="AI456" t="str">
            <v>N</v>
          </cell>
        </row>
        <row r="457">
          <cell r="U457">
            <v>0</v>
          </cell>
          <cell r="V457">
            <v>0</v>
          </cell>
          <cell r="W457" t="str">
            <v/>
          </cell>
          <cell r="X457" t="str">
            <v>N</v>
          </cell>
          <cell r="Y457" t="str">
            <v>N</v>
          </cell>
          <cell r="Z457" t="str">
            <v>N</v>
          </cell>
          <cell r="AA457">
            <v>0</v>
          </cell>
          <cell r="AB457">
            <v>0</v>
          </cell>
          <cell r="AC457">
            <v>0</v>
          </cell>
          <cell r="AD457">
            <v>0</v>
          </cell>
          <cell r="AE457" t="str">
            <v>N</v>
          </cell>
          <cell r="AF457" t="str">
            <v>N</v>
          </cell>
          <cell r="AG457">
            <v>0</v>
          </cell>
          <cell r="AH457" t="str">
            <v>N</v>
          </cell>
          <cell r="AI457" t="str">
            <v>N</v>
          </cell>
        </row>
        <row r="458">
          <cell r="U458">
            <v>0</v>
          </cell>
          <cell r="V458">
            <v>0</v>
          </cell>
          <cell r="W458" t="str">
            <v/>
          </cell>
          <cell r="X458" t="str">
            <v>N</v>
          </cell>
          <cell r="Y458" t="str">
            <v>N</v>
          </cell>
          <cell r="Z458" t="str">
            <v>N</v>
          </cell>
          <cell r="AA458">
            <v>0</v>
          </cell>
          <cell r="AB458">
            <v>0</v>
          </cell>
          <cell r="AC458">
            <v>0</v>
          </cell>
          <cell r="AD458">
            <v>0</v>
          </cell>
          <cell r="AE458" t="str">
            <v>N</v>
          </cell>
          <cell r="AF458" t="str">
            <v>N</v>
          </cell>
          <cell r="AG458">
            <v>0</v>
          </cell>
          <cell r="AH458" t="str">
            <v>N</v>
          </cell>
          <cell r="AI458" t="str">
            <v>N</v>
          </cell>
        </row>
        <row r="459">
          <cell r="U459">
            <v>0</v>
          </cell>
          <cell r="V459">
            <v>0</v>
          </cell>
          <cell r="W459" t="str">
            <v/>
          </cell>
          <cell r="X459" t="str">
            <v>N</v>
          </cell>
          <cell r="Y459" t="str">
            <v>N</v>
          </cell>
          <cell r="Z459" t="str">
            <v>N</v>
          </cell>
          <cell r="AA459">
            <v>0</v>
          </cell>
          <cell r="AB459">
            <v>0</v>
          </cell>
          <cell r="AC459">
            <v>0</v>
          </cell>
          <cell r="AD459">
            <v>0</v>
          </cell>
          <cell r="AE459" t="str">
            <v>N</v>
          </cell>
          <cell r="AF459" t="str">
            <v>N</v>
          </cell>
          <cell r="AG459">
            <v>0</v>
          </cell>
          <cell r="AH459" t="str">
            <v>N</v>
          </cell>
          <cell r="AI459" t="str">
            <v>N</v>
          </cell>
        </row>
        <row r="460">
          <cell r="U460">
            <v>0</v>
          </cell>
          <cell r="V460">
            <v>0</v>
          </cell>
          <cell r="W460" t="str">
            <v/>
          </cell>
          <cell r="X460" t="str">
            <v>N</v>
          </cell>
          <cell r="Y460" t="str">
            <v>N</v>
          </cell>
          <cell r="Z460" t="str">
            <v>N</v>
          </cell>
          <cell r="AA460">
            <v>0</v>
          </cell>
          <cell r="AB460">
            <v>0</v>
          </cell>
          <cell r="AC460">
            <v>0</v>
          </cell>
          <cell r="AD460">
            <v>0</v>
          </cell>
          <cell r="AE460" t="str">
            <v>N</v>
          </cell>
          <cell r="AF460" t="str">
            <v>N</v>
          </cell>
          <cell r="AG460">
            <v>0</v>
          </cell>
          <cell r="AH460" t="str">
            <v>N</v>
          </cell>
          <cell r="AI460" t="str">
            <v>N</v>
          </cell>
        </row>
        <row r="461">
          <cell r="U461">
            <v>0</v>
          </cell>
          <cell r="V461">
            <v>0</v>
          </cell>
          <cell r="W461" t="str">
            <v/>
          </cell>
          <cell r="X461" t="str">
            <v>N</v>
          </cell>
          <cell r="Y461" t="str">
            <v>N</v>
          </cell>
          <cell r="Z461" t="str">
            <v>N</v>
          </cell>
          <cell r="AA461">
            <v>0</v>
          </cell>
          <cell r="AB461">
            <v>0</v>
          </cell>
          <cell r="AC461">
            <v>0</v>
          </cell>
          <cell r="AD461">
            <v>0</v>
          </cell>
          <cell r="AE461" t="str">
            <v>N</v>
          </cell>
          <cell r="AF461" t="str">
            <v>N</v>
          </cell>
          <cell r="AG461">
            <v>0</v>
          </cell>
          <cell r="AH461" t="str">
            <v>N</v>
          </cell>
          <cell r="AI461" t="str">
            <v>N</v>
          </cell>
        </row>
        <row r="462">
          <cell r="U462">
            <v>0</v>
          </cell>
          <cell r="V462">
            <v>0</v>
          </cell>
          <cell r="W462" t="str">
            <v/>
          </cell>
          <cell r="X462" t="str">
            <v>N</v>
          </cell>
          <cell r="Y462" t="str">
            <v>N</v>
          </cell>
          <cell r="Z462" t="str">
            <v>N</v>
          </cell>
          <cell r="AA462">
            <v>0</v>
          </cell>
          <cell r="AB462">
            <v>0</v>
          </cell>
          <cell r="AC462">
            <v>0</v>
          </cell>
          <cell r="AD462">
            <v>0</v>
          </cell>
          <cell r="AE462" t="str">
            <v>N</v>
          </cell>
          <cell r="AF462" t="str">
            <v>N</v>
          </cell>
          <cell r="AG462">
            <v>0</v>
          </cell>
          <cell r="AH462" t="str">
            <v>N</v>
          </cell>
          <cell r="AI462" t="str">
            <v>N</v>
          </cell>
        </row>
        <row r="463">
          <cell r="U463">
            <v>0</v>
          </cell>
          <cell r="V463">
            <v>0</v>
          </cell>
          <cell r="W463" t="str">
            <v/>
          </cell>
          <cell r="X463" t="str">
            <v>N</v>
          </cell>
          <cell r="Y463" t="str">
            <v>N</v>
          </cell>
          <cell r="Z463" t="str">
            <v>N</v>
          </cell>
          <cell r="AA463">
            <v>0</v>
          </cell>
          <cell r="AB463">
            <v>0</v>
          </cell>
          <cell r="AC463">
            <v>0</v>
          </cell>
          <cell r="AD463">
            <v>0</v>
          </cell>
          <cell r="AE463" t="str">
            <v>N</v>
          </cell>
          <cell r="AF463" t="str">
            <v>N</v>
          </cell>
          <cell r="AG463">
            <v>0</v>
          </cell>
          <cell r="AH463" t="str">
            <v>N</v>
          </cell>
          <cell r="AI463" t="str">
            <v>N</v>
          </cell>
        </row>
        <row r="464">
          <cell r="U464">
            <v>0</v>
          </cell>
          <cell r="V464">
            <v>0</v>
          </cell>
          <cell r="W464" t="str">
            <v/>
          </cell>
          <cell r="X464" t="str">
            <v>N</v>
          </cell>
          <cell r="Y464" t="str">
            <v>N</v>
          </cell>
          <cell r="Z464" t="str">
            <v>N</v>
          </cell>
          <cell r="AA464">
            <v>0</v>
          </cell>
          <cell r="AB464">
            <v>0</v>
          </cell>
          <cell r="AC464">
            <v>0</v>
          </cell>
          <cell r="AD464">
            <v>0</v>
          </cell>
          <cell r="AE464" t="str">
            <v>N</v>
          </cell>
          <cell r="AF464" t="str">
            <v>N</v>
          </cell>
          <cell r="AG464">
            <v>0</v>
          </cell>
          <cell r="AH464" t="str">
            <v>N</v>
          </cell>
          <cell r="AI464" t="str">
            <v>N</v>
          </cell>
        </row>
        <row r="465">
          <cell r="U465">
            <v>0</v>
          </cell>
          <cell r="V465">
            <v>0</v>
          </cell>
          <cell r="W465" t="str">
            <v/>
          </cell>
          <cell r="X465" t="str">
            <v>N</v>
          </cell>
          <cell r="Y465" t="str">
            <v>N</v>
          </cell>
          <cell r="Z465" t="str">
            <v>N</v>
          </cell>
          <cell r="AA465">
            <v>0</v>
          </cell>
          <cell r="AB465">
            <v>0</v>
          </cell>
          <cell r="AC465">
            <v>0</v>
          </cell>
          <cell r="AD465">
            <v>0</v>
          </cell>
          <cell r="AE465" t="str">
            <v>N</v>
          </cell>
          <cell r="AF465" t="str">
            <v>N</v>
          </cell>
          <cell r="AG465">
            <v>0</v>
          </cell>
          <cell r="AH465" t="str">
            <v>N</v>
          </cell>
          <cell r="AI465" t="str">
            <v>N</v>
          </cell>
        </row>
        <row r="466">
          <cell r="U466">
            <v>0</v>
          </cell>
          <cell r="V466">
            <v>0</v>
          </cell>
          <cell r="W466" t="str">
            <v/>
          </cell>
          <cell r="X466" t="str">
            <v>N</v>
          </cell>
          <cell r="Y466" t="str">
            <v>N</v>
          </cell>
          <cell r="Z466" t="str">
            <v>N</v>
          </cell>
          <cell r="AA466">
            <v>0</v>
          </cell>
          <cell r="AB466">
            <v>0</v>
          </cell>
          <cell r="AC466">
            <v>0</v>
          </cell>
          <cell r="AD466">
            <v>0</v>
          </cell>
          <cell r="AE466" t="str">
            <v>N</v>
          </cell>
          <cell r="AF466" t="str">
            <v>N</v>
          </cell>
          <cell r="AG466">
            <v>0</v>
          </cell>
          <cell r="AH466" t="str">
            <v>N</v>
          </cell>
          <cell r="AI466" t="str">
            <v>N</v>
          </cell>
        </row>
        <row r="467">
          <cell r="U467">
            <v>0</v>
          </cell>
          <cell r="V467">
            <v>0</v>
          </cell>
          <cell r="W467" t="str">
            <v/>
          </cell>
          <cell r="X467" t="str">
            <v>N</v>
          </cell>
          <cell r="Y467" t="str">
            <v>N</v>
          </cell>
          <cell r="Z467" t="str">
            <v>N</v>
          </cell>
          <cell r="AA467">
            <v>0</v>
          </cell>
          <cell r="AB467">
            <v>0</v>
          </cell>
          <cell r="AC467">
            <v>0</v>
          </cell>
          <cell r="AD467">
            <v>0</v>
          </cell>
          <cell r="AE467" t="str">
            <v>N</v>
          </cell>
          <cell r="AF467" t="str">
            <v>N</v>
          </cell>
          <cell r="AG467">
            <v>0</v>
          </cell>
          <cell r="AH467" t="str">
            <v>N</v>
          </cell>
          <cell r="AI467" t="str">
            <v>N</v>
          </cell>
        </row>
        <row r="468">
          <cell r="U468">
            <v>0</v>
          </cell>
          <cell r="V468">
            <v>0</v>
          </cell>
          <cell r="W468" t="str">
            <v/>
          </cell>
          <cell r="X468" t="str">
            <v>N</v>
          </cell>
          <cell r="Y468" t="str">
            <v>N</v>
          </cell>
          <cell r="Z468" t="str">
            <v>N</v>
          </cell>
          <cell r="AA468">
            <v>0</v>
          </cell>
          <cell r="AB468">
            <v>0</v>
          </cell>
          <cell r="AC468">
            <v>0</v>
          </cell>
          <cell r="AD468">
            <v>0</v>
          </cell>
          <cell r="AE468" t="str">
            <v>N</v>
          </cell>
          <cell r="AF468" t="str">
            <v>N</v>
          </cell>
          <cell r="AG468">
            <v>0</v>
          </cell>
          <cell r="AH468" t="str">
            <v>N</v>
          </cell>
          <cell r="AI468" t="str">
            <v>N</v>
          </cell>
        </row>
        <row r="469">
          <cell r="U469">
            <v>0</v>
          </cell>
          <cell r="V469">
            <v>0</v>
          </cell>
          <cell r="W469" t="str">
            <v/>
          </cell>
          <cell r="X469" t="str">
            <v>N</v>
          </cell>
          <cell r="Y469" t="str">
            <v>N</v>
          </cell>
          <cell r="Z469" t="str">
            <v>N</v>
          </cell>
          <cell r="AA469">
            <v>0</v>
          </cell>
          <cell r="AB469">
            <v>0</v>
          </cell>
          <cell r="AC469">
            <v>0</v>
          </cell>
          <cell r="AD469">
            <v>0</v>
          </cell>
          <cell r="AE469" t="str">
            <v>N</v>
          </cell>
          <cell r="AF469" t="str">
            <v>N</v>
          </cell>
          <cell r="AG469">
            <v>0</v>
          </cell>
          <cell r="AH469" t="str">
            <v>N</v>
          </cell>
          <cell r="AI469" t="str">
            <v>N</v>
          </cell>
        </row>
        <row r="470">
          <cell r="U470">
            <v>0</v>
          </cell>
          <cell r="V470">
            <v>0</v>
          </cell>
          <cell r="W470" t="str">
            <v/>
          </cell>
          <cell r="X470" t="str">
            <v>N</v>
          </cell>
          <cell r="Y470" t="str">
            <v>N</v>
          </cell>
          <cell r="Z470" t="str">
            <v>N</v>
          </cell>
          <cell r="AA470">
            <v>0</v>
          </cell>
          <cell r="AB470">
            <v>0</v>
          </cell>
          <cell r="AC470">
            <v>0</v>
          </cell>
          <cell r="AD470">
            <v>0</v>
          </cell>
          <cell r="AE470" t="str">
            <v>N</v>
          </cell>
          <cell r="AF470" t="str">
            <v>N</v>
          </cell>
          <cell r="AG470">
            <v>0</v>
          </cell>
          <cell r="AH470" t="str">
            <v>N</v>
          </cell>
          <cell r="AI470" t="str">
            <v>N</v>
          </cell>
        </row>
        <row r="471">
          <cell r="U471">
            <v>0</v>
          </cell>
          <cell r="V471">
            <v>0</v>
          </cell>
          <cell r="W471" t="str">
            <v/>
          </cell>
          <cell r="X471" t="str">
            <v>N</v>
          </cell>
          <cell r="Y471" t="str">
            <v>N</v>
          </cell>
          <cell r="Z471" t="str">
            <v>N</v>
          </cell>
          <cell r="AA471">
            <v>0</v>
          </cell>
          <cell r="AB471">
            <v>0</v>
          </cell>
          <cell r="AC471">
            <v>0</v>
          </cell>
          <cell r="AD471">
            <v>0</v>
          </cell>
          <cell r="AE471" t="str">
            <v>N</v>
          </cell>
          <cell r="AF471" t="str">
            <v>N</v>
          </cell>
          <cell r="AG471">
            <v>0</v>
          </cell>
          <cell r="AH471" t="str">
            <v>N</v>
          </cell>
          <cell r="AI471" t="str">
            <v>N</v>
          </cell>
        </row>
        <row r="472">
          <cell r="U472">
            <v>0</v>
          </cell>
          <cell r="V472">
            <v>0</v>
          </cell>
          <cell r="W472" t="str">
            <v/>
          </cell>
          <cell r="X472" t="str">
            <v>N</v>
          </cell>
          <cell r="Y472" t="str">
            <v>N</v>
          </cell>
          <cell r="Z472" t="str">
            <v>N</v>
          </cell>
          <cell r="AA472">
            <v>0</v>
          </cell>
          <cell r="AB472">
            <v>0</v>
          </cell>
          <cell r="AC472">
            <v>0</v>
          </cell>
          <cell r="AD472">
            <v>0</v>
          </cell>
          <cell r="AE472" t="str">
            <v>N</v>
          </cell>
          <cell r="AF472" t="str">
            <v>N</v>
          </cell>
          <cell r="AG472">
            <v>0</v>
          </cell>
          <cell r="AH472" t="str">
            <v>N</v>
          </cell>
          <cell r="AI472" t="str">
            <v>N</v>
          </cell>
        </row>
        <row r="473">
          <cell r="U473">
            <v>0</v>
          </cell>
          <cell r="V473">
            <v>0</v>
          </cell>
          <cell r="W473" t="str">
            <v/>
          </cell>
          <cell r="X473" t="str">
            <v>N</v>
          </cell>
          <cell r="Y473" t="str">
            <v>N</v>
          </cell>
          <cell r="Z473" t="str">
            <v>N</v>
          </cell>
          <cell r="AA473">
            <v>0</v>
          </cell>
          <cell r="AB473">
            <v>0</v>
          </cell>
          <cell r="AC473">
            <v>0</v>
          </cell>
          <cell r="AD473">
            <v>0</v>
          </cell>
          <cell r="AE473" t="str">
            <v>N</v>
          </cell>
          <cell r="AF473" t="str">
            <v>N</v>
          </cell>
          <cell r="AG473">
            <v>0</v>
          </cell>
          <cell r="AH473" t="str">
            <v>N</v>
          </cell>
          <cell r="AI473" t="str">
            <v>N</v>
          </cell>
        </row>
        <row r="474">
          <cell r="U474">
            <v>0</v>
          </cell>
          <cell r="V474">
            <v>0</v>
          </cell>
          <cell r="W474" t="str">
            <v/>
          </cell>
          <cell r="X474" t="str">
            <v>N</v>
          </cell>
          <cell r="Y474" t="str">
            <v>N</v>
          </cell>
          <cell r="Z474" t="str">
            <v>N</v>
          </cell>
          <cell r="AA474">
            <v>0</v>
          </cell>
          <cell r="AB474">
            <v>0</v>
          </cell>
          <cell r="AC474">
            <v>0</v>
          </cell>
          <cell r="AD474">
            <v>0</v>
          </cell>
          <cell r="AE474" t="str">
            <v>N</v>
          </cell>
          <cell r="AF474" t="str">
            <v>N</v>
          </cell>
          <cell r="AG474">
            <v>0</v>
          </cell>
          <cell r="AH474" t="str">
            <v>N</v>
          </cell>
          <cell r="AI474" t="str">
            <v>N</v>
          </cell>
        </row>
        <row r="475">
          <cell r="U475">
            <v>0</v>
          </cell>
          <cell r="V475">
            <v>0</v>
          </cell>
          <cell r="W475" t="str">
            <v/>
          </cell>
          <cell r="X475" t="str">
            <v>N</v>
          </cell>
          <cell r="Y475" t="str">
            <v>N</v>
          </cell>
          <cell r="Z475" t="str">
            <v>N</v>
          </cell>
          <cell r="AA475">
            <v>0</v>
          </cell>
          <cell r="AB475">
            <v>0</v>
          </cell>
          <cell r="AC475">
            <v>0</v>
          </cell>
          <cell r="AD475">
            <v>0</v>
          </cell>
          <cell r="AE475" t="str">
            <v>N</v>
          </cell>
          <cell r="AF475" t="str">
            <v>N</v>
          </cell>
          <cell r="AG475">
            <v>0</v>
          </cell>
          <cell r="AH475" t="str">
            <v>N</v>
          </cell>
          <cell r="AI475" t="str">
            <v>N</v>
          </cell>
        </row>
        <row r="476">
          <cell r="U476">
            <v>0</v>
          </cell>
          <cell r="V476">
            <v>0</v>
          </cell>
          <cell r="W476" t="str">
            <v/>
          </cell>
          <cell r="X476" t="str">
            <v>N</v>
          </cell>
          <cell r="Y476" t="str">
            <v>N</v>
          </cell>
          <cell r="Z476" t="str">
            <v>N</v>
          </cell>
          <cell r="AA476">
            <v>0</v>
          </cell>
          <cell r="AB476">
            <v>0</v>
          </cell>
          <cell r="AC476">
            <v>0</v>
          </cell>
          <cell r="AD476">
            <v>0</v>
          </cell>
          <cell r="AE476" t="str">
            <v>N</v>
          </cell>
          <cell r="AF476" t="str">
            <v>N</v>
          </cell>
          <cell r="AG476">
            <v>0</v>
          </cell>
          <cell r="AH476" t="str">
            <v>N</v>
          </cell>
          <cell r="AI476" t="str">
            <v>N</v>
          </cell>
        </row>
        <row r="477">
          <cell r="U477">
            <v>0</v>
          </cell>
          <cell r="V477">
            <v>0</v>
          </cell>
          <cell r="W477" t="str">
            <v/>
          </cell>
          <cell r="X477" t="str">
            <v>N</v>
          </cell>
          <cell r="Y477" t="str">
            <v>N</v>
          </cell>
          <cell r="Z477" t="str">
            <v>N</v>
          </cell>
          <cell r="AA477">
            <v>0</v>
          </cell>
          <cell r="AB477">
            <v>0</v>
          </cell>
          <cell r="AC477">
            <v>0</v>
          </cell>
          <cell r="AD477">
            <v>0</v>
          </cell>
          <cell r="AE477" t="str">
            <v>N</v>
          </cell>
          <cell r="AF477" t="str">
            <v>N</v>
          </cell>
          <cell r="AG477">
            <v>0</v>
          </cell>
          <cell r="AH477" t="str">
            <v>N</v>
          </cell>
          <cell r="AI477" t="str">
            <v>N</v>
          </cell>
        </row>
        <row r="478">
          <cell r="U478">
            <v>0</v>
          </cell>
          <cell r="V478">
            <v>0</v>
          </cell>
          <cell r="W478" t="str">
            <v/>
          </cell>
          <cell r="X478" t="str">
            <v>N</v>
          </cell>
          <cell r="Y478" t="str">
            <v>N</v>
          </cell>
          <cell r="Z478" t="str">
            <v>N</v>
          </cell>
          <cell r="AA478">
            <v>0</v>
          </cell>
          <cell r="AB478">
            <v>0</v>
          </cell>
          <cell r="AC478">
            <v>0</v>
          </cell>
          <cell r="AD478">
            <v>0</v>
          </cell>
          <cell r="AE478" t="str">
            <v>N</v>
          </cell>
          <cell r="AF478" t="str">
            <v>N</v>
          </cell>
          <cell r="AG478">
            <v>0</v>
          </cell>
          <cell r="AH478" t="str">
            <v>N</v>
          </cell>
          <cell r="AI478" t="str">
            <v>N</v>
          </cell>
        </row>
        <row r="479">
          <cell r="U479">
            <v>0</v>
          </cell>
          <cell r="V479">
            <v>0</v>
          </cell>
          <cell r="W479" t="str">
            <v/>
          </cell>
          <cell r="X479" t="str">
            <v>N</v>
          </cell>
          <cell r="Y479" t="str">
            <v>N</v>
          </cell>
          <cell r="Z479" t="str">
            <v>N</v>
          </cell>
          <cell r="AA479">
            <v>0</v>
          </cell>
          <cell r="AB479">
            <v>0</v>
          </cell>
          <cell r="AC479">
            <v>0</v>
          </cell>
          <cell r="AD479">
            <v>0</v>
          </cell>
          <cell r="AE479" t="str">
            <v>N</v>
          </cell>
          <cell r="AF479" t="str">
            <v>N</v>
          </cell>
          <cell r="AG479">
            <v>0</v>
          </cell>
          <cell r="AH479" t="str">
            <v>N</v>
          </cell>
          <cell r="AI479" t="str">
            <v>N</v>
          </cell>
        </row>
        <row r="480">
          <cell r="U480">
            <v>0</v>
          </cell>
          <cell r="V480">
            <v>0</v>
          </cell>
          <cell r="W480" t="str">
            <v/>
          </cell>
          <cell r="X480" t="str">
            <v>N</v>
          </cell>
          <cell r="Y480" t="str">
            <v>N</v>
          </cell>
          <cell r="Z480" t="str">
            <v>N</v>
          </cell>
          <cell r="AA480">
            <v>0</v>
          </cell>
          <cell r="AB480">
            <v>0</v>
          </cell>
          <cell r="AC480">
            <v>0</v>
          </cell>
          <cell r="AD480">
            <v>0</v>
          </cell>
          <cell r="AE480" t="str">
            <v>N</v>
          </cell>
          <cell r="AF480" t="str">
            <v>N</v>
          </cell>
          <cell r="AG480">
            <v>0</v>
          </cell>
          <cell r="AH480" t="str">
            <v>N</v>
          </cell>
          <cell r="AI480" t="str">
            <v>N</v>
          </cell>
        </row>
        <row r="481">
          <cell r="U481">
            <v>0</v>
          </cell>
          <cell r="V481">
            <v>0</v>
          </cell>
          <cell r="W481" t="str">
            <v/>
          </cell>
          <cell r="X481" t="str">
            <v>N</v>
          </cell>
          <cell r="Y481" t="str">
            <v>N</v>
          </cell>
          <cell r="Z481" t="str">
            <v>N</v>
          </cell>
          <cell r="AA481">
            <v>0</v>
          </cell>
          <cell r="AB481">
            <v>0</v>
          </cell>
          <cell r="AC481">
            <v>0</v>
          </cell>
          <cell r="AD481">
            <v>0</v>
          </cell>
          <cell r="AE481" t="str">
            <v>N</v>
          </cell>
          <cell r="AF481" t="str">
            <v>N</v>
          </cell>
          <cell r="AG481">
            <v>0</v>
          </cell>
          <cell r="AH481" t="str">
            <v>N</v>
          </cell>
          <cell r="AI481" t="str">
            <v>N</v>
          </cell>
        </row>
        <row r="482">
          <cell r="U482">
            <v>0</v>
          </cell>
          <cell r="V482">
            <v>0</v>
          </cell>
          <cell r="W482" t="str">
            <v/>
          </cell>
          <cell r="X482" t="str">
            <v>N</v>
          </cell>
          <cell r="Y482" t="str">
            <v>N</v>
          </cell>
          <cell r="Z482" t="str">
            <v>N</v>
          </cell>
          <cell r="AA482">
            <v>0</v>
          </cell>
          <cell r="AB482">
            <v>0</v>
          </cell>
          <cell r="AC482">
            <v>0</v>
          </cell>
          <cell r="AD482">
            <v>0</v>
          </cell>
          <cell r="AE482" t="str">
            <v>N</v>
          </cell>
          <cell r="AF482" t="str">
            <v>N</v>
          </cell>
          <cell r="AG482">
            <v>0</v>
          </cell>
          <cell r="AH482" t="str">
            <v>N</v>
          </cell>
          <cell r="AI482" t="str">
            <v>N</v>
          </cell>
        </row>
        <row r="483">
          <cell r="U483">
            <v>0</v>
          </cell>
          <cell r="V483">
            <v>0</v>
          </cell>
          <cell r="W483" t="str">
            <v/>
          </cell>
          <cell r="X483" t="str">
            <v>N</v>
          </cell>
          <cell r="Y483" t="str">
            <v>N</v>
          </cell>
          <cell r="Z483" t="str">
            <v>N</v>
          </cell>
          <cell r="AA483">
            <v>0</v>
          </cell>
          <cell r="AB483">
            <v>0</v>
          </cell>
          <cell r="AC483">
            <v>0</v>
          </cell>
          <cell r="AD483">
            <v>0</v>
          </cell>
          <cell r="AE483" t="str">
            <v>N</v>
          </cell>
          <cell r="AF483" t="str">
            <v>N</v>
          </cell>
          <cell r="AG483">
            <v>0</v>
          </cell>
          <cell r="AH483" t="str">
            <v>N</v>
          </cell>
          <cell r="AI483" t="str">
            <v>N</v>
          </cell>
        </row>
        <row r="484">
          <cell r="U484">
            <v>0</v>
          </cell>
          <cell r="V484">
            <v>0</v>
          </cell>
          <cell r="W484" t="str">
            <v/>
          </cell>
          <cell r="X484" t="str">
            <v>N</v>
          </cell>
          <cell r="Y484" t="str">
            <v>N</v>
          </cell>
          <cell r="Z484" t="str">
            <v>N</v>
          </cell>
          <cell r="AA484">
            <v>0</v>
          </cell>
          <cell r="AB484">
            <v>0</v>
          </cell>
          <cell r="AC484">
            <v>0</v>
          </cell>
          <cell r="AD484">
            <v>0</v>
          </cell>
          <cell r="AE484" t="str">
            <v>N</v>
          </cell>
          <cell r="AF484" t="str">
            <v>N</v>
          </cell>
          <cell r="AG484">
            <v>0</v>
          </cell>
          <cell r="AH484" t="str">
            <v>N</v>
          </cell>
          <cell r="AI484" t="str">
            <v>N</v>
          </cell>
        </row>
        <row r="485">
          <cell r="U485">
            <v>0</v>
          </cell>
          <cell r="V485">
            <v>0</v>
          </cell>
          <cell r="W485" t="str">
            <v/>
          </cell>
          <cell r="X485" t="str">
            <v>N</v>
          </cell>
          <cell r="Y485" t="str">
            <v>N</v>
          </cell>
          <cell r="Z485" t="str">
            <v>N</v>
          </cell>
          <cell r="AA485">
            <v>0</v>
          </cell>
          <cell r="AB485">
            <v>0</v>
          </cell>
          <cell r="AC485">
            <v>0</v>
          </cell>
          <cell r="AD485">
            <v>0</v>
          </cell>
          <cell r="AE485" t="str">
            <v>N</v>
          </cell>
          <cell r="AF485" t="str">
            <v>N</v>
          </cell>
          <cell r="AG485">
            <v>0</v>
          </cell>
          <cell r="AH485" t="str">
            <v>N</v>
          </cell>
          <cell r="AI485" t="str">
            <v>N</v>
          </cell>
        </row>
        <row r="486">
          <cell r="U486">
            <v>0</v>
          </cell>
          <cell r="V486">
            <v>0</v>
          </cell>
          <cell r="W486" t="str">
            <v/>
          </cell>
          <cell r="X486" t="str">
            <v>N</v>
          </cell>
          <cell r="Y486" t="str">
            <v>N</v>
          </cell>
          <cell r="Z486" t="str">
            <v>N</v>
          </cell>
          <cell r="AA486">
            <v>0</v>
          </cell>
          <cell r="AB486">
            <v>0</v>
          </cell>
          <cell r="AC486">
            <v>0</v>
          </cell>
          <cell r="AD486">
            <v>0</v>
          </cell>
          <cell r="AE486" t="str">
            <v>N</v>
          </cell>
          <cell r="AF486" t="str">
            <v>N</v>
          </cell>
          <cell r="AG486">
            <v>0</v>
          </cell>
          <cell r="AH486" t="str">
            <v>N</v>
          </cell>
          <cell r="AI486" t="str">
            <v>N</v>
          </cell>
        </row>
        <row r="487">
          <cell r="U487">
            <v>0</v>
          </cell>
          <cell r="V487">
            <v>0</v>
          </cell>
          <cell r="W487" t="str">
            <v/>
          </cell>
          <cell r="X487" t="str">
            <v>N</v>
          </cell>
          <cell r="Y487" t="str">
            <v>N</v>
          </cell>
          <cell r="Z487" t="str">
            <v>N</v>
          </cell>
          <cell r="AA487">
            <v>0</v>
          </cell>
          <cell r="AB487">
            <v>0</v>
          </cell>
          <cell r="AC487">
            <v>0</v>
          </cell>
          <cell r="AD487">
            <v>0</v>
          </cell>
          <cell r="AE487" t="str">
            <v>N</v>
          </cell>
          <cell r="AF487" t="str">
            <v>N</v>
          </cell>
          <cell r="AG487">
            <v>0</v>
          </cell>
          <cell r="AH487" t="str">
            <v>N</v>
          </cell>
          <cell r="AI487" t="str">
            <v>N</v>
          </cell>
        </row>
        <row r="488">
          <cell r="U488">
            <v>0</v>
          </cell>
          <cell r="V488">
            <v>0</v>
          </cell>
          <cell r="W488" t="str">
            <v/>
          </cell>
          <cell r="X488" t="str">
            <v>N</v>
          </cell>
          <cell r="Y488" t="str">
            <v>N</v>
          </cell>
          <cell r="Z488" t="str">
            <v>N</v>
          </cell>
          <cell r="AA488">
            <v>0</v>
          </cell>
          <cell r="AB488">
            <v>0</v>
          </cell>
          <cell r="AC488">
            <v>0</v>
          </cell>
          <cell r="AD488">
            <v>0</v>
          </cell>
          <cell r="AE488" t="str">
            <v>N</v>
          </cell>
          <cell r="AF488" t="str">
            <v>N</v>
          </cell>
          <cell r="AG488">
            <v>0</v>
          </cell>
          <cell r="AH488" t="str">
            <v>N</v>
          </cell>
          <cell r="AI488" t="str">
            <v>N</v>
          </cell>
        </row>
        <row r="489">
          <cell r="U489">
            <v>0</v>
          </cell>
          <cell r="V489">
            <v>0</v>
          </cell>
          <cell r="W489" t="str">
            <v/>
          </cell>
          <cell r="X489" t="str">
            <v>N</v>
          </cell>
          <cell r="Y489" t="str">
            <v>N</v>
          </cell>
          <cell r="Z489" t="str">
            <v>N</v>
          </cell>
          <cell r="AA489">
            <v>0</v>
          </cell>
          <cell r="AB489">
            <v>0</v>
          </cell>
          <cell r="AC489">
            <v>0</v>
          </cell>
          <cell r="AD489">
            <v>0</v>
          </cell>
          <cell r="AE489" t="str">
            <v>N</v>
          </cell>
          <cell r="AF489" t="str">
            <v>N</v>
          </cell>
          <cell r="AG489">
            <v>0</v>
          </cell>
          <cell r="AH489" t="str">
            <v>N</v>
          </cell>
          <cell r="AI489" t="str">
            <v>N</v>
          </cell>
        </row>
        <row r="490">
          <cell r="U490">
            <v>0</v>
          </cell>
          <cell r="V490">
            <v>0</v>
          </cell>
          <cell r="W490" t="str">
            <v/>
          </cell>
          <cell r="X490" t="str">
            <v>N</v>
          </cell>
          <cell r="Y490" t="str">
            <v>N</v>
          </cell>
          <cell r="Z490" t="str">
            <v>N</v>
          </cell>
          <cell r="AA490">
            <v>0</v>
          </cell>
          <cell r="AB490">
            <v>0</v>
          </cell>
          <cell r="AC490">
            <v>0</v>
          </cell>
          <cell r="AD490">
            <v>0</v>
          </cell>
          <cell r="AE490" t="str">
            <v>N</v>
          </cell>
          <cell r="AF490" t="str">
            <v>N</v>
          </cell>
          <cell r="AG490">
            <v>0</v>
          </cell>
          <cell r="AH490" t="str">
            <v>N</v>
          </cell>
          <cell r="AI490" t="str">
            <v>N</v>
          </cell>
        </row>
        <row r="491">
          <cell r="U491">
            <v>0</v>
          </cell>
          <cell r="V491">
            <v>0</v>
          </cell>
          <cell r="W491" t="str">
            <v/>
          </cell>
          <cell r="X491" t="str">
            <v>N</v>
          </cell>
          <cell r="Y491" t="str">
            <v>N</v>
          </cell>
          <cell r="Z491" t="str">
            <v>N</v>
          </cell>
          <cell r="AA491">
            <v>0</v>
          </cell>
          <cell r="AB491">
            <v>0</v>
          </cell>
          <cell r="AC491">
            <v>0</v>
          </cell>
          <cell r="AD491">
            <v>0</v>
          </cell>
          <cell r="AE491" t="str">
            <v>N</v>
          </cell>
          <cell r="AF491" t="str">
            <v>N</v>
          </cell>
          <cell r="AG491">
            <v>0</v>
          </cell>
          <cell r="AH491" t="str">
            <v>N</v>
          </cell>
          <cell r="AI491" t="str">
            <v>N</v>
          </cell>
        </row>
        <row r="492">
          <cell r="U492">
            <v>0</v>
          </cell>
          <cell r="V492">
            <v>0</v>
          </cell>
          <cell r="W492" t="str">
            <v/>
          </cell>
          <cell r="X492" t="str">
            <v>N</v>
          </cell>
          <cell r="Y492" t="str">
            <v>N</v>
          </cell>
          <cell r="Z492" t="str">
            <v>N</v>
          </cell>
          <cell r="AA492">
            <v>0</v>
          </cell>
          <cell r="AB492">
            <v>0</v>
          </cell>
          <cell r="AC492">
            <v>0</v>
          </cell>
          <cell r="AD492">
            <v>0</v>
          </cell>
          <cell r="AE492" t="str">
            <v>N</v>
          </cell>
          <cell r="AF492" t="str">
            <v>N</v>
          </cell>
          <cell r="AG492">
            <v>0</v>
          </cell>
          <cell r="AH492" t="str">
            <v>N</v>
          </cell>
          <cell r="AI492" t="str">
            <v>N</v>
          </cell>
        </row>
        <row r="493">
          <cell r="U493">
            <v>0</v>
          </cell>
          <cell r="V493">
            <v>0</v>
          </cell>
          <cell r="W493" t="str">
            <v/>
          </cell>
          <cell r="X493" t="str">
            <v>N</v>
          </cell>
          <cell r="Y493" t="str">
            <v>N</v>
          </cell>
          <cell r="Z493" t="str">
            <v>N</v>
          </cell>
          <cell r="AA493">
            <v>0</v>
          </cell>
          <cell r="AB493">
            <v>0</v>
          </cell>
          <cell r="AC493">
            <v>0</v>
          </cell>
          <cell r="AD493">
            <v>0</v>
          </cell>
          <cell r="AE493" t="str">
            <v>N</v>
          </cell>
          <cell r="AF493" t="str">
            <v>N</v>
          </cell>
          <cell r="AG493">
            <v>0</v>
          </cell>
          <cell r="AH493" t="str">
            <v>N</v>
          </cell>
          <cell r="AI493" t="str">
            <v>N</v>
          </cell>
        </row>
        <row r="494">
          <cell r="U494">
            <v>0</v>
          </cell>
          <cell r="V494">
            <v>0</v>
          </cell>
          <cell r="W494" t="str">
            <v/>
          </cell>
          <cell r="X494" t="str">
            <v>N</v>
          </cell>
          <cell r="Y494" t="str">
            <v>N</v>
          </cell>
          <cell r="Z494" t="str">
            <v>N</v>
          </cell>
          <cell r="AA494">
            <v>0</v>
          </cell>
          <cell r="AB494">
            <v>0</v>
          </cell>
          <cell r="AC494">
            <v>0</v>
          </cell>
          <cell r="AD494">
            <v>0</v>
          </cell>
          <cell r="AE494" t="str">
            <v>N</v>
          </cell>
          <cell r="AF494" t="str">
            <v>N</v>
          </cell>
          <cell r="AG494">
            <v>0</v>
          </cell>
          <cell r="AH494" t="str">
            <v>N</v>
          </cell>
          <cell r="AI494" t="str">
            <v>N</v>
          </cell>
        </row>
        <row r="495">
          <cell r="U495">
            <v>0</v>
          </cell>
          <cell r="V495">
            <v>0</v>
          </cell>
          <cell r="W495" t="str">
            <v/>
          </cell>
          <cell r="X495" t="str">
            <v>N</v>
          </cell>
          <cell r="Y495" t="str">
            <v>N</v>
          </cell>
          <cell r="Z495" t="str">
            <v>N</v>
          </cell>
          <cell r="AA495">
            <v>0</v>
          </cell>
          <cell r="AB495">
            <v>0</v>
          </cell>
          <cell r="AC495">
            <v>0</v>
          </cell>
          <cell r="AD495">
            <v>0</v>
          </cell>
          <cell r="AE495" t="str">
            <v>N</v>
          </cell>
          <cell r="AF495" t="str">
            <v>N</v>
          </cell>
          <cell r="AG495">
            <v>0</v>
          </cell>
          <cell r="AH495" t="str">
            <v>N</v>
          </cell>
          <cell r="AI495" t="str">
            <v>N</v>
          </cell>
        </row>
        <row r="496">
          <cell r="U496">
            <v>0</v>
          </cell>
          <cell r="V496">
            <v>0</v>
          </cell>
          <cell r="W496" t="str">
            <v/>
          </cell>
          <cell r="X496" t="str">
            <v>N</v>
          </cell>
          <cell r="Y496" t="str">
            <v>N</v>
          </cell>
          <cell r="Z496" t="str">
            <v>N</v>
          </cell>
          <cell r="AA496">
            <v>0</v>
          </cell>
          <cell r="AB496">
            <v>0</v>
          </cell>
          <cell r="AC496">
            <v>0</v>
          </cell>
          <cell r="AD496">
            <v>0</v>
          </cell>
          <cell r="AE496" t="str">
            <v>N</v>
          </cell>
          <cell r="AF496" t="str">
            <v>N</v>
          </cell>
          <cell r="AG496">
            <v>0</v>
          </cell>
          <cell r="AH496" t="str">
            <v>N</v>
          </cell>
          <cell r="AI496" t="str">
            <v>N</v>
          </cell>
        </row>
        <row r="497">
          <cell r="U497">
            <v>0</v>
          </cell>
          <cell r="V497">
            <v>0</v>
          </cell>
          <cell r="W497" t="str">
            <v/>
          </cell>
          <cell r="X497" t="str">
            <v>N</v>
          </cell>
          <cell r="Y497" t="str">
            <v>N</v>
          </cell>
          <cell r="Z497" t="str">
            <v>N</v>
          </cell>
          <cell r="AA497">
            <v>0</v>
          </cell>
          <cell r="AB497">
            <v>0</v>
          </cell>
          <cell r="AC497">
            <v>0</v>
          </cell>
          <cell r="AD497">
            <v>0</v>
          </cell>
          <cell r="AE497" t="str">
            <v>N</v>
          </cell>
          <cell r="AF497" t="str">
            <v>N</v>
          </cell>
          <cell r="AG497">
            <v>0</v>
          </cell>
          <cell r="AH497" t="str">
            <v>N</v>
          </cell>
          <cell r="AI497" t="str">
            <v>N</v>
          </cell>
        </row>
        <row r="498">
          <cell r="U498">
            <v>0</v>
          </cell>
          <cell r="V498">
            <v>0</v>
          </cell>
          <cell r="W498" t="str">
            <v/>
          </cell>
          <cell r="X498" t="str">
            <v>N</v>
          </cell>
          <cell r="Y498" t="str">
            <v>N</v>
          </cell>
          <cell r="Z498" t="str">
            <v>N</v>
          </cell>
          <cell r="AA498">
            <v>0</v>
          </cell>
          <cell r="AB498">
            <v>0</v>
          </cell>
          <cell r="AC498">
            <v>0</v>
          </cell>
          <cell r="AD498">
            <v>0</v>
          </cell>
          <cell r="AE498" t="str">
            <v>N</v>
          </cell>
          <cell r="AF498" t="str">
            <v>N</v>
          </cell>
          <cell r="AG498">
            <v>0</v>
          </cell>
          <cell r="AH498" t="str">
            <v>N</v>
          </cell>
          <cell r="AI498" t="str">
            <v>N</v>
          </cell>
        </row>
        <row r="499">
          <cell r="U499">
            <v>0</v>
          </cell>
          <cell r="V499">
            <v>0</v>
          </cell>
          <cell r="W499" t="str">
            <v/>
          </cell>
          <cell r="X499" t="str">
            <v>N</v>
          </cell>
          <cell r="Y499" t="str">
            <v>N</v>
          </cell>
          <cell r="Z499" t="str">
            <v>N</v>
          </cell>
          <cell r="AA499">
            <v>0</v>
          </cell>
          <cell r="AB499">
            <v>0</v>
          </cell>
          <cell r="AC499">
            <v>0</v>
          </cell>
          <cell r="AD499">
            <v>0</v>
          </cell>
          <cell r="AE499" t="str">
            <v>N</v>
          </cell>
          <cell r="AF499" t="str">
            <v>N</v>
          </cell>
          <cell r="AG499">
            <v>0</v>
          </cell>
          <cell r="AH499" t="str">
            <v>N</v>
          </cell>
          <cell r="AI499" t="str">
            <v>N</v>
          </cell>
        </row>
        <row r="500">
          <cell r="U500">
            <v>0</v>
          </cell>
          <cell r="V500">
            <v>0</v>
          </cell>
          <cell r="W500" t="str">
            <v/>
          </cell>
          <cell r="X500" t="str">
            <v>N</v>
          </cell>
          <cell r="Y500" t="str">
            <v>N</v>
          </cell>
          <cell r="Z500" t="str">
            <v>N</v>
          </cell>
          <cell r="AA500">
            <v>0</v>
          </cell>
          <cell r="AB500">
            <v>0</v>
          </cell>
          <cell r="AC500">
            <v>0</v>
          </cell>
          <cell r="AD500">
            <v>0</v>
          </cell>
          <cell r="AE500" t="str">
            <v>N</v>
          </cell>
          <cell r="AF500" t="str">
            <v>N</v>
          </cell>
          <cell r="AG500">
            <v>0</v>
          </cell>
          <cell r="AH500" t="str">
            <v>N</v>
          </cell>
          <cell r="AI500" t="str">
            <v>N</v>
          </cell>
        </row>
        <row r="501">
          <cell r="U501">
            <v>0</v>
          </cell>
          <cell r="V501">
            <v>0</v>
          </cell>
          <cell r="W501" t="str">
            <v/>
          </cell>
          <cell r="X501" t="str">
            <v>N</v>
          </cell>
          <cell r="Y501" t="str">
            <v>N</v>
          </cell>
          <cell r="Z501" t="str">
            <v>N</v>
          </cell>
          <cell r="AA501">
            <v>0</v>
          </cell>
          <cell r="AB501">
            <v>0</v>
          </cell>
          <cell r="AC501">
            <v>0</v>
          </cell>
          <cell r="AD501">
            <v>0</v>
          </cell>
          <cell r="AE501" t="str">
            <v>N</v>
          </cell>
          <cell r="AF501" t="str">
            <v>N</v>
          </cell>
          <cell r="AG501">
            <v>0</v>
          </cell>
          <cell r="AH501" t="str">
            <v>N</v>
          </cell>
          <cell r="AI501" t="str">
            <v>N</v>
          </cell>
        </row>
        <row r="502">
          <cell r="U502">
            <v>0</v>
          </cell>
          <cell r="V502">
            <v>0</v>
          </cell>
          <cell r="W502" t="str">
            <v/>
          </cell>
          <cell r="X502" t="str">
            <v>N</v>
          </cell>
          <cell r="Y502" t="str">
            <v>N</v>
          </cell>
          <cell r="Z502" t="str">
            <v>N</v>
          </cell>
          <cell r="AA502">
            <v>0</v>
          </cell>
          <cell r="AB502">
            <v>0</v>
          </cell>
          <cell r="AC502">
            <v>0</v>
          </cell>
          <cell r="AD502">
            <v>0</v>
          </cell>
          <cell r="AE502" t="str">
            <v>N</v>
          </cell>
          <cell r="AF502" t="str">
            <v>N</v>
          </cell>
          <cell r="AG502">
            <v>0</v>
          </cell>
          <cell r="AH502" t="str">
            <v>N</v>
          </cell>
          <cell r="AI502" t="str">
            <v>N</v>
          </cell>
        </row>
        <row r="503">
          <cell r="U503">
            <v>0</v>
          </cell>
          <cell r="V503">
            <v>0</v>
          </cell>
          <cell r="W503" t="str">
            <v/>
          </cell>
          <cell r="X503" t="str">
            <v>N</v>
          </cell>
          <cell r="Y503" t="str">
            <v>N</v>
          </cell>
          <cell r="Z503" t="str">
            <v>N</v>
          </cell>
          <cell r="AA503">
            <v>0</v>
          </cell>
          <cell r="AB503">
            <v>0</v>
          </cell>
          <cell r="AC503">
            <v>0</v>
          </cell>
          <cell r="AD503">
            <v>0</v>
          </cell>
          <cell r="AE503" t="str">
            <v>N</v>
          </cell>
          <cell r="AF503" t="str">
            <v>N</v>
          </cell>
          <cell r="AG503">
            <v>0</v>
          </cell>
          <cell r="AH503" t="str">
            <v>N</v>
          </cell>
          <cell r="AI503" t="str">
            <v>N</v>
          </cell>
        </row>
        <row r="504">
          <cell r="U504">
            <v>0</v>
          </cell>
          <cell r="V504">
            <v>0</v>
          </cell>
          <cell r="W504" t="str">
            <v/>
          </cell>
          <cell r="X504" t="str">
            <v>N</v>
          </cell>
          <cell r="Y504" t="str">
            <v>N</v>
          </cell>
          <cell r="Z504" t="str">
            <v>N</v>
          </cell>
          <cell r="AA504">
            <v>0</v>
          </cell>
          <cell r="AB504">
            <v>0</v>
          </cell>
          <cell r="AC504">
            <v>0</v>
          </cell>
          <cell r="AD504">
            <v>0</v>
          </cell>
          <cell r="AE504" t="str">
            <v>N</v>
          </cell>
          <cell r="AF504" t="str">
            <v>N</v>
          </cell>
          <cell r="AG504">
            <v>0</v>
          </cell>
          <cell r="AH504" t="str">
            <v>N</v>
          </cell>
          <cell r="AI504" t="str">
            <v>N</v>
          </cell>
        </row>
        <row r="505">
          <cell r="U505">
            <v>0</v>
          </cell>
          <cell r="V505">
            <v>0</v>
          </cell>
          <cell r="W505" t="str">
            <v/>
          </cell>
          <cell r="X505" t="str">
            <v>N</v>
          </cell>
          <cell r="Y505" t="str">
            <v>N</v>
          </cell>
          <cell r="Z505" t="str">
            <v>N</v>
          </cell>
          <cell r="AA505">
            <v>0</v>
          </cell>
          <cell r="AB505">
            <v>0</v>
          </cell>
          <cell r="AC505">
            <v>0</v>
          </cell>
          <cell r="AD505">
            <v>0</v>
          </cell>
          <cell r="AE505" t="str">
            <v>N</v>
          </cell>
          <cell r="AF505" t="str">
            <v>N</v>
          </cell>
          <cell r="AG505">
            <v>0</v>
          </cell>
          <cell r="AH505" t="str">
            <v>N</v>
          </cell>
          <cell r="AI505" t="str">
            <v>N</v>
          </cell>
        </row>
        <row r="506">
          <cell r="U506">
            <v>0</v>
          </cell>
          <cell r="V506">
            <v>0</v>
          </cell>
          <cell r="W506" t="str">
            <v/>
          </cell>
          <cell r="X506" t="str">
            <v>N</v>
          </cell>
          <cell r="Y506" t="str">
            <v>N</v>
          </cell>
          <cell r="Z506" t="str">
            <v>N</v>
          </cell>
          <cell r="AA506">
            <v>0</v>
          </cell>
          <cell r="AB506">
            <v>0</v>
          </cell>
          <cell r="AC506">
            <v>0</v>
          </cell>
          <cell r="AD506">
            <v>0</v>
          </cell>
          <cell r="AE506" t="str">
            <v>N</v>
          </cell>
          <cell r="AF506" t="str">
            <v>N</v>
          </cell>
          <cell r="AG506">
            <v>0</v>
          </cell>
          <cell r="AH506" t="str">
            <v>N</v>
          </cell>
          <cell r="AI506" t="str">
            <v>N</v>
          </cell>
        </row>
        <row r="507">
          <cell r="U507">
            <v>0</v>
          </cell>
          <cell r="V507">
            <v>0</v>
          </cell>
          <cell r="W507" t="str">
            <v/>
          </cell>
          <cell r="X507" t="str">
            <v>N</v>
          </cell>
          <cell r="Y507" t="str">
            <v>N</v>
          </cell>
          <cell r="Z507" t="str">
            <v>N</v>
          </cell>
          <cell r="AA507">
            <v>0</v>
          </cell>
          <cell r="AB507">
            <v>0</v>
          </cell>
          <cell r="AC507">
            <v>0</v>
          </cell>
          <cell r="AD507">
            <v>0</v>
          </cell>
          <cell r="AE507" t="str">
            <v>N</v>
          </cell>
          <cell r="AF507" t="str">
            <v>N</v>
          </cell>
          <cell r="AG507">
            <v>0</v>
          </cell>
          <cell r="AH507" t="str">
            <v>N</v>
          </cell>
          <cell r="AI507" t="str">
            <v>N</v>
          </cell>
        </row>
        <row r="508">
          <cell r="U508">
            <v>0</v>
          </cell>
          <cell r="V508">
            <v>0</v>
          </cell>
          <cell r="W508" t="str">
            <v/>
          </cell>
          <cell r="X508" t="str">
            <v>N</v>
          </cell>
          <cell r="Y508" t="str">
            <v>N</v>
          </cell>
          <cell r="Z508" t="str">
            <v>N</v>
          </cell>
          <cell r="AA508">
            <v>0</v>
          </cell>
          <cell r="AB508">
            <v>0</v>
          </cell>
          <cell r="AC508">
            <v>0</v>
          </cell>
          <cell r="AD508">
            <v>0</v>
          </cell>
          <cell r="AE508" t="str">
            <v>N</v>
          </cell>
          <cell r="AF508" t="str">
            <v>N</v>
          </cell>
          <cell r="AG508">
            <v>0</v>
          </cell>
          <cell r="AH508" t="str">
            <v>N</v>
          </cell>
          <cell r="AI508" t="str">
            <v>N</v>
          </cell>
        </row>
        <row r="509">
          <cell r="U509">
            <v>0</v>
          </cell>
          <cell r="V509">
            <v>0</v>
          </cell>
          <cell r="W509" t="str">
            <v/>
          </cell>
          <cell r="X509" t="str">
            <v>N</v>
          </cell>
          <cell r="Y509" t="str">
            <v>N</v>
          </cell>
          <cell r="Z509" t="str">
            <v>N</v>
          </cell>
          <cell r="AA509">
            <v>0</v>
          </cell>
          <cell r="AB509">
            <v>0</v>
          </cell>
          <cell r="AC509">
            <v>0</v>
          </cell>
          <cell r="AD509">
            <v>0</v>
          </cell>
          <cell r="AE509" t="str">
            <v>N</v>
          </cell>
          <cell r="AF509" t="str">
            <v>N</v>
          </cell>
          <cell r="AG509">
            <v>0</v>
          </cell>
          <cell r="AH509" t="str">
            <v>N</v>
          </cell>
          <cell r="AI509" t="str">
            <v>N</v>
          </cell>
        </row>
        <row r="510">
          <cell r="U510">
            <v>0</v>
          </cell>
          <cell r="V510">
            <v>0</v>
          </cell>
          <cell r="W510" t="str">
            <v/>
          </cell>
          <cell r="X510" t="str">
            <v>N</v>
          </cell>
          <cell r="Y510" t="str">
            <v>N</v>
          </cell>
          <cell r="Z510" t="str">
            <v>N</v>
          </cell>
          <cell r="AA510">
            <v>0</v>
          </cell>
          <cell r="AB510">
            <v>0</v>
          </cell>
          <cell r="AC510">
            <v>0</v>
          </cell>
          <cell r="AD510">
            <v>0</v>
          </cell>
          <cell r="AE510" t="str">
            <v>N</v>
          </cell>
          <cell r="AF510" t="str">
            <v>N</v>
          </cell>
          <cell r="AG510">
            <v>0</v>
          </cell>
          <cell r="AH510" t="str">
            <v>N</v>
          </cell>
          <cell r="AI510" t="str">
            <v>N</v>
          </cell>
        </row>
        <row r="511">
          <cell r="U511">
            <v>0</v>
          </cell>
          <cell r="V511">
            <v>0</v>
          </cell>
          <cell r="W511" t="str">
            <v/>
          </cell>
          <cell r="X511" t="str">
            <v>N</v>
          </cell>
          <cell r="Y511" t="str">
            <v>N</v>
          </cell>
          <cell r="Z511" t="str">
            <v>N</v>
          </cell>
          <cell r="AA511">
            <v>0</v>
          </cell>
          <cell r="AB511">
            <v>0</v>
          </cell>
          <cell r="AC511">
            <v>0</v>
          </cell>
          <cell r="AD511">
            <v>0</v>
          </cell>
          <cell r="AE511" t="str">
            <v>N</v>
          </cell>
          <cell r="AF511" t="str">
            <v>N</v>
          </cell>
          <cell r="AG511">
            <v>0</v>
          </cell>
          <cell r="AH511" t="str">
            <v>N</v>
          </cell>
          <cell r="AI511" t="str">
            <v>N</v>
          </cell>
        </row>
        <row r="512">
          <cell r="U512">
            <v>0</v>
          </cell>
          <cell r="V512">
            <v>0</v>
          </cell>
          <cell r="W512" t="str">
            <v/>
          </cell>
          <cell r="X512" t="str">
            <v>N</v>
          </cell>
          <cell r="Y512" t="str">
            <v>N</v>
          </cell>
          <cell r="Z512" t="str">
            <v>N</v>
          </cell>
          <cell r="AA512">
            <v>0</v>
          </cell>
          <cell r="AB512">
            <v>0</v>
          </cell>
          <cell r="AC512">
            <v>0</v>
          </cell>
          <cell r="AD512">
            <v>0</v>
          </cell>
          <cell r="AE512" t="str">
            <v>N</v>
          </cell>
          <cell r="AF512" t="str">
            <v>N</v>
          </cell>
          <cell r="AG512">
            <v>0</v>
          </cell>
          <cell r="AH512" t="str">
            <v>N</v>
          </cell>
          <cell r="AI512" t="str">
            <v>N</v>
          </cell>
        </row>
        <row r="513">
          <cell r="U513">
            <v>0</v>
          </cell>
          <cell r="V513">
            <v>0</v>
          </cell>
          <cell r="W513" t="str">
            <v/>
          </cell>
          <cell r="X513" t="str">
            <v>N</v>
          </cell>
          <cell r="Y513" t="str">
            <v>N</v>
          </cell>
          <cell r="Z513" t="str">
            <v>N</v>
          </cell>
          <cell r="AA513">
            <v>0</v>
          </cell>
          <cell r="AB513">
            <v>0</v>
          </cell>
          <cell r="AC513">
            <v>0</v>
          </cell>
          <cell r="AD513">
            <v>0</v>
          </cell>
          <cell r="AE513" t="str">
            <v>N</v>
          </cell>
          <cell r="AF513" t="str">
            <v>N</v>
          </cell>
          <cell r="AG513">
            <v>0</v>
          </cell>
          <cell r="AH513" t="str">
            <v>N</v>
          </cell>
          <cell r="AI513" t="str">
            <v>N</v>
          </cell>
        </row>
        <row r="514">
          <cell r="U514">
            <v>0</v>
          </cell>
          <cell r="V514">
            <v>0</v>
          </cell>
          <cell r="W514" t="str">
            <v/>
          </cell>
          <cell r="X514" t="str">
            <v>N</v>
          </cell>
          <cell r="Y514" t="str">
            <v>N</v>
          </cell>
          <cell r="Z514" t="str">
            <v>N</v>
          </cell>
          <cell r="AA514">
            <v>0</v>
          </cell>
          <cell r="AB514">
            <v>0</v>
          </cell>
          <cell r="AC514">
            <v>0</v>
          </cell>
          <cell r="AD514">
            <v>0</v>
          </cell>
          <cell r="AE514" t="str">
            <v>N</v>
          </cell>
          <cell r="AF514" t="str">
            <v>N</v>
          </cell>
          <cell r="AG514">
            <v>0</v>
          </cell>
          <cell r="AH514" t="str">
            <v>N</v>
          </cell>
          <cell r="AI514" t="str">
            <v>N</v>
          </cell>
        </row>
        <row r="515">
          <cell r="U515">
            <v>0</v>
          </cell>
          <cell r="V515">
            <v>0</v>
          </cell>
          <cell r="W515" t="str">
            <v/>
          </cell>
          <cell r="X515" t="str">
            <v>N</v>
          </cell>
          <cell r="Y515" t="str">
            <v>N</v>
          </cell>
          <cell r="Z515" t="str">
            <v>N</v>
          </cell>
          <cell r="AA515">
            <v>0</v>
          </cell>
          <cell r="AB515">
            <v>0</v>
          </cell>
          <cell r="AC515">
            <v>0</v>
          </cell>
          <cell r="AD515">
            <v>0</v>
          </cell>
          <cell r="AE515" t="str">
            <v>N</v>
          </cell>
          <cell r="AF515" t="str">
            <v>N</v>
          </cell>
          <cell r="AG515">
            <v>0</v>
          </cell>
          <cell r="AH515" t="str">
            <v>N</v>
          </cell>
          <cell r="AI515" t="str">
            <v>N</v>
          </cell>
        </row>
        <row r="516">
          <cell r="U516">
            <v>0</v>
          </cell>
          <cell r="V516">
            <v>0</v>
          </cell>
          <cell r="W516" t="str">
            <v/>
          </cell>
          <cell r="X516" t="str">
            <v>N</v>
          </cell>
          <cell r="Y516" t="str">
            <v>N</v>
          </cell>
          <cell r="Z516" t="str">
            <v>N</v>
          </cell>
          <cell r="AA516">
            <v>0</v>
          </cell>
          <cell r="AB516">
            <v>0</v>
          </cell>
          <cell r="AC516">
            <v>0</v>
          </cell>
          <cell r="AD516">
            <v>0</v>
          </cell>
          <cell r="AE516" t="str">
            <v>N</v>
          </cell>
          <cell r="AF516" t="str">
            <v>N</v>
          </cell>
          <cell r="AG516">
            <v>0</v>
          </cell>
          <cell r="AH516" t="str">
            <v>N</v>
          </cell>
          <cell r="AI516" t="str">
            <v>N</v>
          </cell>
        </row>
        <row r="517">
          <cell r="U517">
            <v>0</v>
          </cell>
          <cell r="V517">
            <v>0</v>
          </cell>
          <cell r="W517" t="str">
            <v/>
          </cell>
          <cell r="X517" t="str">
            <v>N</v>
          </cell>
          <cell r="Y517" t="str">
            <v>N</v>
          </cell>
          <cell r="Z517" t="str">
            <v>N</v>
          </cell>
          <cell r="AA517">
            <v>0</v>
          </cell>
          <cell r="AB517">
            <v>0</v>
          </cell>
          <cell r="AC517">
            <v>0</v>
          </cell>
          <cell r="AD517">
            <v>0</v>
          </cell>
          <cell r="AE517" t="str">
            <v>N</v>
          </cell>
          <cell r="AF517" t="str">
            <v>N</v>
          </cell>
          <cell r="AG517">
            <v>0</v>
          </cell>
          <cell r="AH517" t="str">
            <v>N</v>
          </cell>
          <cell r="AI517" t="str">
            <v>N</v>
          </cell>
        </row>
        <row r="518">
          <cell r="U518">
            <v>0</v>
          </cell>
          <cell r="V518">
            <v>0</v>
          </cell>
          <cell r="W518" t="str">
            <v/>
          </cell>
          <cell r="X518" t="str">
            <v>N</v>
          </cell>
          <cell r="Y518" t="str">
            <v>N</v>
          </cell>
          <cell r="Z518" t="str">
            <v>N</v>
          </cell>
          <cell r="AA518">
            <v>0</v>
          </cell>
          <cell r="AB518">
            <v>0</v>
          </cell>
          <cell r="AC518">
            <v>0</v>
          </cell>
          <cell r="AD518">
            <v>0</v>
          </cell>
          <cell r="AE518" t="str">
            <v>N</v>
          </cell>
          <cell r="AF518" t="str">
            <v>N</v>
          </cell>
          <cell r="AG518">
            <v>0</v>
          </cell>
          <cell r="AH518" t="str">
            <v>N</v>
          </cell>
          <cell r="AI518" t="str">
            <v>N</v>
          </cell>
        </row>
        <row r="519">
          <cell r="U519">
            <v>0</v>
          </cell>
          <cell r="V519">
            <v>0</v>
          </cell>
          <cell r="W519" t="str">
            <v/>
          </cell>
          <cell r="X519" t="str">
            <v>N</v>
          </cell>
          <cell r="Y519" t="str">
            <v>N</v>
          </cell>
          <cell r="Z519" t="str">
            <v>N</v>
          </cell>
          <cell r="AA519">
            <v>0</v>
          </cell>
          <cell r="AB519">
            <v>0</v>
          </cell>
          <cell r="AC519">
            <v>0</v>
          </cell>
          <cell r="AD519">
            <v>0</v>
          </cell>
          <cell r="AE519" t="str">
            <v>N</v>
          </cell>
          <cell r="AF519" t="str">
            <v>N</v>
          </cell>
          <cell r="AG519">
            <v>0</v>
          </cell>
          <cell r="AH519" t="str">
            <v>N</v>
          </cell>
          <cell r="AI519" t="str">
            <v>N</v>
          </cell>
        </row>
        <row r="520">
          <cell r="U520">
            <v>0</v>
          </cell>
          <cell r="V520">
            <v>0</v>
          </cell>
          <cell r="W520" t="str">
            <v/>
          </cell>
          <cell r="X520" t="str">
            <v>N</v>
          </cell>
          <cell r="Y520" t="str">
            <v>N</v>
          </cell>
          <cell r="Z520" t="str">
            <v>N</v>
          </cell>
          <cell r="AA520">
            <v>0</v>
          </cell>
          <cell r="AB520">
            <v>0</v>
          </cell>
          <cell r="AC520">
            <v>0</v>
          </cell>
          <cell r="AD520">
            <v>0</v>
          </cell>
          <cell r="AE520" t="str">
            <v>N</v>
          </cell>
          <cell r="AF520" t="str">
            <v>N</v>
          </cell>
          <cell r="AG520">
            <v>0</v>
          </cell>
          <cell r="AH520" t="str">
            <v>N</v>
          </cell>
          <cell r="AI520" t="str">
            <v>N</v>
          </cell>
        </row>
        <row r="521">
          <cell r="U521">
            <v>0</v>
          </cell>
          <cell r="V521">
            <v>0</v>
          </cell>
          <cell r="W521" t="str">
            <v/>
          </cell>
          <cell r="X521" t="str">
            <v>N</v>
          </cell>
          <cell r="Y521" t="str">
            <v>N</v>
          </cell>
          <cell r="Z521" t="str">
            <v>N</v>
          </cell>
          <cell r="AA521">
            <v>0</v>
          </cell>
          <cell r="AB521">
            <v>0</v>
          </cell>
          <cell r="AC521">
            <v>0</v>
          </cell>
          <cell r="AD521">
            <v>0</v>
          </cell>
          <cell r="AE521" t="str">
            <v>N</v>
          </cell>
          <cell r="AF521" t="str">
            <v>N</v>
          </cell>
          <cell r="AG521">
            <v>0</v>
          </cell>
          <cell r="AH521" t="str">
            <v>N</v>
          </cell>
          <cell r="AI521" t="str">
            <v>N</v>
          </cell>
        </row>
        <row r="522">
          <cell r="U522">
            <v>0</v>
          </cell>
          <cell r="V522">
            <v>0</v>
          </cell>
          <cell r="W522" t="str">
            <v/>
          </cell>
          <cell r="X522" t="str">
            <v>N</v>
          </cell>
          <cell r="Y522" t="str">
            <v>N</v>
          </cell>
          <cell r="Z522" t="str">
            <v>N</v>
          </cell>
          <cell r="AA522">
            <v>0</v>
          </cell>
          <cell r="AB522">
            <v>0</v>
          </cell>
          <cell r="AC522">
            <v>0</v>
          </cell>
          <cell r="AD522">
            <v>0</v>
          </cell>
          <cell r="AE522" t="str">
            <v>N</v>
          </cell>
          <cell r="AF522" t="str">
            <v>N</v>
          </cell>
          <cell r="AG522">
            <v>0</v>
          </cell>
          <cell r="AH522" t="str">
            <v>N</v>
          </cell>
          <cell r="AI522" t="str">
            <v>N</v>
          </cell>
        </row>
        <row r="523">
          <cell r="U523">
            <v>0</v>
          </cell>
          <cell r="V523">
            <v>0</v>
          </cell>
          <cell r="W523" t="str">
            <v/>
          </cell>
          <cell r="X523" t="str">
            <v>N</v>
          </cell>
          <cell r="Y523" t="str">
            <v>N</v>
          </cell>
          <cell r="Z523" t="str">
            <v>N</v>
          </cell>
          <cell r="AA523">
            <v>0</v>
          </cell>
          <cell r="AB523">
            <v>0</v>
          </cell>
          <cell r="AC523">
            <v>0</v>
          </cell>
          <cell r="AD523">
            <v>0</v>
          </cell>
          <cell r="AE523" t="str">
            <v>N</v>
          </cell>
          <cell r="AF523" t="str">
            <v>N</v>
          </cell>
          <cell r="AG523">
            <v>0</v>
          </cell>
          <cell r="AH523" t="str">
            <v>N</v>
          </cell>
          <cell r="AI523" t="str">
            <v>N</v>
          </cell>
        </row>
        <row r="524">
          <cell r="U524">
            <v>0</v>
          </cell>
          <cell r="V524">
            <v>0</v>
          </cell>
          <cell r="W524" t="str">
            <v/>
          </cell>
          <cell r="X524" t="str">
            <v>N</v>
          </cell>
          <cell r="Y524" t="str">
            <v>N</v>
          </cell>
          <cell r="Z524" t="str">
            <v>N</v>
          </cell>
          <cell r="AA524">
            <v>0</v>
          </cell>
          <cell r="AB524">
            <v>0</v>
          </cell>
          <cell r="AC524">
            <v>0</v>
          </cell>
          <cell r="AD524">
            <v>0</v>
          </cell>
          <cell r="AE524" t="str">
            <v>N</v>
          </cell>
          <cell r="AF524" t="str">
            <v>N</v>
          </cell>
          <cell r="AG524">
            <v>0</v>
          </cell>
          <cell r="AH524" t="str">
            <v>N</v>
          </cell>
          <cell r="AI524" t="str">
            <v>N</v>
          </cell>
        </row>
        <row r="525">
          <cell r="U525">
            <v>0</v>
          </cell>
          <cell r="V525">
            <v>0</v>
          </cell>
          <cell r="W525" t="str">
            <v/>
          </cell>
          <cell r="X525" t="str">
            <v>N</v>
          </cell>
          <cell r="Y525" t="str">
            <v>N</v>
          </cell>
          <cell r="Z525" t="str">
            <v>N</v>
          </cell>
          <cell r="AA525">
            <v>0</v>
          </cell>
          <cell r="AB525">
            <v>0</v>
          </cell>
          <cell r="AC525">
            <v>0</v>
          </cell>
          <cell r="AD525">
            <v>0</v>
          </cell>
          <cell r="AE525" t="str">
            <v>N</v>
          </cell>
          <cell r="AF525" t="str">
            <v>N</v>
          </cell>
          <cell r="AG525">
            <v>0</v>
          </cell>
          <cell r="AH525" t="str">
            <v>N</v>
          </cell>
          <cell r="AI525" t="str">
            <v>N</v>
          </cell>
        </row>
        <row r="526">
          <cell r="U526">
            <v>0</v>
          </cell>
          <cell r="V526">
            <v>0</v>
          </cell>
          <cell r="W526" t="str">
            <v/>
          </cell>
          <cell r="X526" t="str">
            <v>N</v>
          </cell>
          <cell r="Y526" t="str">
            <v>N</v>
          </cell>
          <cell r="Z526" t="str">
            <v>N</v>
          </cell>
          <cell r="AA526">
            <v>0</v>
          </cell>
          <cell r="AB526">
            <v>0</v>
          </cell>
          <cell r="AC526">
            <v>0</v>
          </cell>
          <cell r="AD526">
            <v>0</v>
          </cell>
          <cell r="AE526" t="str">
            <v>N</v>
          </cell>
          <cell r="AF526" t="str">
            <v>N</v>
          </cell>
          <cell r="AG526">
            <v>0</v>
          </cell>
          <cell r="AH526" t="str">
            <v>N</v>
          </cell>
          <cell r="AI526" t="str">
            <v>N</v>
          </cell>
        </row>
        <row r="527">
          <cell r="U527">
            <v>0</v>
          </cell>
          <cell r="V527">
            <v>0</v>
          </cell>
          <cell r="W527" t="str">
            <v/>
          </cell>
          <cell r="X527" t="str">
            <v>N</v>
          </cell>
          <cell r="Y527" t="str">
            <v>N</v>
          </cell>
          <cell r="Z527" t="str">
            <v>N</v>
          </cell>
          <cell r="AA527">
            <v>0</v>
          </cell>
          <cell r="AB527">
            <v>0</v>
          </cell>
          <cell r="AC527">
            <v>0</v>
          </cell>
          <cell r="AD527">
            <v>0</v>
          </cell>
          <cell r="AE527" t="str">
            <v>N</v>
          </cell>
          <cell r="AF527" t="str">
            <v>N</v>
          </cell>
          <cell r="AG527">
            <v>0</v>
          </cell>
          <cell r="AH527" t="str">
            <v>N</v>
          </cell>
          <cell r="AI527" t="str">
            <v>N</v>
          </cell>
        </row>
        <row r="528">
          <cell r="U528">
            <v>0</v>
          </cell>
          <cell r="V528">
            <v>0</v>
          </cell>
          <cell r="W528" t="str">
            <v/>
          </cell>
          <cell r="X528" t="str">
            <v>N</v>
          </cell>
          <cell r="Y528" t="str">
            <v>N</v>
          </cell>
          <cell r="Z528" t="str">
            <v>N</v>
          </cell>
          <cell r="AA528">
            <v>0</v>
          </cell>
          <cell r="AB528">
            <v>0</v>
          </cell>
          <cell r="AC528">
            <v>0</v>
          </cell>
          <cell r="AD528">
            <v>0</v>
          </cell>
          <cell r="AE528" t="str">
            <v>N</v>
          </cell>
          <cell r="AF528" t="str">
            <v>N</v>
          </cell>
          <cell r="AG528">
            <v>0</v>
          </cell>
          <cell r="AH528" t="str">
            <v>N</v>
          </cell>
          <cell r="AI528" t="str">
            <v>N</v>
          </cell>
        </row>
        <row r="529">
          <cell r="U529">
            <v>0</v>
          </cell>
          <cell r="V529">
            <v>0</v>
          </cell>
          <cell r="W529" t="str">
            <v/>
          </cell>
          <cell r="X529" t="str">
            <v>N</v>
          </cell>
          <cell r="Y529" t="str">
            <v>N</v>
          </cell>
          <cell r="Z529" t="str">
            <v>N</v>
          </cell>
          <cell r="AA529">
            <v>0</v>
          </cell>
          <cell r="AB529">
            <v>0</v>
          </cell>
          <cell r="AC529">
            <v>0</v>
          </cell>
          <cell r="AD529">
            <v>0</v>
          </cell>
          <cell r="AE529" t="str">
            <v>N</v>
          </cell>
          <cell r="AF529" t="str">
            <v>N</v>
          </cell>
          <cell r="AG529">
            <v>0</v>
          </cell>
          <cell r="AH529" t="str">
            <v>N</v>
          </cell>
          <cell r="AI529" t="str">
            <v>N</v>
          </cell>
        </row>
        <row r="530">
          <cell r="U530">
            <v>0</v>
          </cell>
          <cell r="V530">
            <v>0</v>
          </cell>
          <cell r="W530" t="str">
            <v/>
          </cell>
          <cell r="X530" t="str">
            <v>N</v>
          </cell>
          <cell r="Y530" t="str">
            <v>N</v>
          </cell>
          <cell r="Z530" t="str">
            <v>N</v>
          </cell>
          <cell r="AA530">
            <v>0</v>
          </cell>
          <cell r="AB530">
            <v>0</v>
          </cell>
          <cell r="AC530">
            <v>0</v>
          </cell>
          <cell r="AD530">
            <v>0</v>
          </cell>
          <cell r="AE530" t="str">
            <v>N</v>
          </cell>
          <cell r="AF530" t="str">
            <v>N</v>
          </cell>
          <cell r="AG530">
            <v>0</v>
          </cell>
          <cell r="AH530" t="str">
            <v>N</v>
          </cell>
          <cell r="AI530" t="str">
            <v>N</v>
          </cell>
        </row>
        <row r="531">
          <cell r="U531">
            <v>0</v>
          </cell>
          <cell r="V531">
            <v>0</v>
          </cell>
          <cell r="W531" t="str">
            <v/>
          </cell>
          <cell r="X531" t="str">
            <v>N</v>
          </cell>
          <cell r="Y531" t="str">
            <v>N</v>
          </cell>
          <cell r="Z531" t="str">
            <v>N</v>
          </cell>
          <cell r="AA531">
            <v>0</v>
          </cell>
          <cell r="AB531">
            <v>0</v>
          </cell>
          <cell r="AC531">
            <v>0</v>
          </cell>
          <cell r="AD531">
            <v>0</v>
          </cell>
          <cell r="AE531" t="str">
            <v>N</v>
          </cell>
          <cell r="AF531" t="str">
            <v>N</v>
          </cell>
          <cell r="AG531">
            <v>0</v>
          </cell>
          <cell r="AH531" t="str">
            <v>N</v>
          </cell>
          <cell r="AI531" t="str">
            <v>N</v>
          </cell>
        </row>
        <row r="532">
          <cell r="U532">
            <v>0</v>
          </cell>
          <cell r="V532">
            <v>0</v>
          </cell>
          <cell r="W532" t="str">
            <v/>
          </cell>
          <cell r="X532" t="str">
            <v>N</v>
          </cell>
          <cell r="Y532" t="str">
            <v>N</v>
          </cell>
          <cell r="Z532" t="str">
            <v>N</v>
          </cell>
          <cell r="AA532">
            <v>0</v>
          </cell>
          <cell r="AB532">
            <v>0</v>
          </cell>
          <cell r="AC532">
            <v>0</v>
          </cell>
          <cell r="AD532">
            <v>0</v>
          </cell>
          <cell r="AE532" t="str">
            <v>N</v>
          </cell>
          <cell r="AF532" t="str">
            <v>N</v>
          </cell>
          <cell r="AG532">
            <v>0</v>
          </cell>
          <cell r="AH532" t="str">
            <v>N</v>
          </cell>
          <cell r="AI532" t="str">
            <v>N</v>
          </cell>
        </row>
        <row r="533">
          <cell r="U533">
            <v>0</v>
          </cell>
          <cell r="V533">
            <v>0</v>
          </cell>
          <cell r="W533" t="str">
            <v/>
          </cell>
          <cell r="X533" t="str">
            <v>N</v>
          </cell>
          <cell r="Y533" t="str">
            <v>N</v>
          </cell>
          <cell r="Z533" t="str">
            <v>N</v>
          </cell>
          <cell r="AA533">
            <v>0</v>
          </cell>
          <cell r="AB533">
            <v>0</v>
          </cell>
          <cell r="AC533">
            <v>0</v>
          </cell>
          <cell r="AD533">
            <v>0</v>
          </cell>
          <cell r="AE533" t="str">
            <v>N</v>
          </cell>
          <cell r="AF533" t="str">
            <v>N</v>
          </cell>
          <cell r="AG533">
            <v>0</v>
          </cell>
          <cell r="AH533" t="str">
            <v>N</v>
          </cell>
          <cell r="AI533" t="str">
            <v>N</v>
          </cell>
        </row>
        <row r="534">
          <cell r="U534">
            <v>0</v>
          </cell>
          <cell r="V534">
            <v>0</v>
          </cell>
          <cell r="W534" t="str">
            <v/>
          </cell>
          <cell r="X534" t="str">
            <v>N</v>
          </cell>
          <cell r="Y534" t="str">
            <v>N</v>
          </cell>
          <cell r="Z534" t="str">
            <v>N</v>
          </cell>
          <cell r="AA534">
            <v>0</v>
          </cell>
          <cell r="AB534">
            <v>0</v>
          </cell>
          <cell r="AC534">
            <v>0</v>
          </cell>
          <cell r="AD534">
            <v>0</v>
          </cell>
          <cell r="AE534" t="str">
            <v>N</v>
          </cell>
          <cell r="AF534" t="str">
            <v>N</v>
          </cell>
          <cell r="AG534">
            <v>0</v>
          </cell>
          <cell r="AH534" t="str">
            <v>N</v>
          </cell>
          <cell r="AI534" t="str">
            <v>N</v>
          </cell>
        </row>
        <row r="535">
          <cell r="U535">
            <v>0</v>
          </cell>
          <cell r="V535">
            <v>0</v>
          </cell>
          <cell r="W535" t="str">
            <v/>
          </cell>
          <cell r="X535" t="str">
            <v>N</v>
          </cell>
          <cell r="Y535" t="str">
            <v>N</v>
          </cell>
          <cell r="Z535" t="str">
            <v>N</v>
          </cell>
          <cell r="AA535">
            <v>0</v>
          </cell>
          <cell r="AB535">
            <v>0</v>
          </cell>
          <cell r="AC535">
            <v>0</v>
          </cell>
          <cell r="AD535">
            <v>0</v>
          </cell>
          <cell r="AE535" t="str">
            <v>N</v>
          </cell>
          <cell r="AF535" t="str">
            <v>N</v>
          </cell>
          <cell r="AG535">
            <v>0</v>
          </cell>
          <cell r="AH535" t="str">
            <v>N</v>
          </cell>
          <cell r="AI535" t="str">
            <v>N</v>
          </cell>
        </row>
        <row r="536">
          <cell r="U536">
            <v>0</v>
          </cell>
          <cell r="V536">
            <v>0</v>
          </cell>
          <cell r="W536" t="str">
            <v/>
          </cell>
          <cell r="X536" t="str">
            <v>N</v>
          </cell>
          <cell r="Y536" t="str">
            <v>N</v>
          </cell>
          <cell r="Z536" t="str">
            <v>N</v>
          </cell>
          <cell r="AA536">
            <v>0</v>
          </cell>
          <cell r="AB536">
            <v>0</v>
          </cell>
          <cell r="AC536">
            <v>0</v>
          </cell>
          <cell r="AD536">
            <v>0</v>
          </cell>
          <cell r="AE536" t="str">
            <v>N</v>
          </cell>
          <cell r="AF536" t="str">
            <v>N</v>
          </cell>
          <cell r="AG536">
            <v>0</v>
          </cell>
          <cell r="AH536" t="str">
            <v>N</v>
          </cell>
          <cell r="AI536" t="str">
            <v>N</v>
          </cell>
        </row>
        <row r="537">
          <cell r="U537">
            <v>0</v>
          </cell>
          <cell r="V537">
            <v>0</v>
          </cell>
          <cell r="W537" t="str">
            <v/>
          </cell>
          <cell r="X537" t="str">
            <v>N</v>
          </cell>
          <cell r="Y537" t="str">
            <v>N</v>
          </cell>
          <cell r="Z537" t="str">
            <v>N</v>
          </cell>
          <cell r="AA537">
            <v>0</v>
          </cell>
          <cell r="AB537">
            <v>0</v>
          </cell>
          <cell r="AC537">
            <v>0</v>
          </cell>
          <cell r="AD537">
            <v>0</v>
          </cell>
          <cell r="AE537" t="str">
            <v>N</v>
          </cell>
          <cell r="AF537" t="str">
            <v>N</v>
          </cell>
          <cell r="AG537">
            <v>0</v>
          </cell>
          <cell r="AH537" t="str">
            <v>N</v>
          </cell>
          <cell r="AI537" t="str">
            <v>N</v>
          </cell>
        </row>
        <row r="538">
          <cell r="U538">
            <v>0</v>
          </cell>
          <cell r="V538">
            <v>0</v>
          </cell>
          <cell r="W538" t="str">
            <v/>
          </cell>
          <cell r="X538" t="str">
            <v>N</v>
          </cell>
          <cell r="Y538" t="str">
            <v>N</v>
          </cell>
          <cell r="Z538" t="str">
            <v>N</v>
          </cell>
          <cell r="AA538">
            <v>0</v>
          </cell>
          <cell r="AB538">
            <v>0</v>
          </cell>
          <cell r="AC538">
            <v>0</v>
          </cell>
          <cell r="AD538">
            <v>0</v>
          </cell>
          <cell r="AE538" t="str">
            <v>N</v>
          </cell>
          <cell r="AF538" t="str">
            <v>N</v>
          </cell>
          <cell r="AG538">
            <v>0</v>
          </cell>
          <cell r="AH538" t="str">
            <v>N</v>
          </cell>
          <cell r="AI538" t="str">
            <v>N</v>
          </cell>
        </row>
        <row r="539">
          <cell r="U539">
            <v>0</v>
          </cell>
          <cell r="V539">
            <v>0</v>
          </cell>
          <cell r="W539" t="str">
            <v/>
          </cell>
          <cell r="X539" t="str">
            <v>N</v>
          </cell>
          <cell r="Y539" t="str">
            <v>N</v>
          </cell>
          <cell r="Z539" t="str">
            <v>N</v>
          </cell>
          <cell r="AA539">
            <v>0</v>
          </cell>
          <cell r="AB539">
            <v>0</v>
          </cell>
          <cell r="AC539">
            <v>0</v>
          </cell>
          <cell r="AD539">
            <v>0</v>
          </cell>
          <cell r="AE539" t="str">
            <v>N</v>
          </cell>
          <cell r="AF539" t="str">
            <v>N</v>
          </cell>
          <cell r="AG539">
            <v>0</v>
          </cell>
          <cell r="AH539" t="str">
            <v>N</v>
          </cell>
          <cell r="AI539" t="str">
            <v>N</v>
          </cell>
        </row>
        <row r="540">
          <cell r="U540">
            <v>0</v>
          </cell>
          <cell r="V540">
            <v>0</v>
          </cell>
          <cell r="W540" t="str">
            <v/>
          </cell>
          <cell r="X540" t="str">
            <v>N</v>
          </cell>
          <cell r="Y540" t="str">
            <v>N</v>
          </cell>
          <cell r="Z540" t="str">
            <v>N</v>
          </cell>
          <cell r="AA540">
            <v>0</v>
          </cell>
          <cell r="AB540">
            <v>0</v>
          </cell>
          <cell r="AC540">
            <v>0</v>
          </cell>
          <cell r="AD540">
            <v>0</v>
          </cell>
          <cell r="AE540" t="str">
            <v>N</v>
          </cell>
          <cell r="AF540" t="str">
            <v>N</v>
          </cell>
          <cell r="AG540">
            <v>0</v>
          </cell>
          <cell r="AH540" t="str">
            <v>N</v>
          </cell>
          <cell r="AI540" t="str">
            <v>N</v>
          </cell>
        </row>
        <row r="541">
          <cell r="U541">
            <v>0</v>
          </cell>
          <cell r="V541">
            <v>0</v>
          </cell>
          <cell r="W541" t="str">
            <v/>
          </cell>
          <cell r="X541" t="str">
            <v>N</v>
          </cell>
          <cell r="Y541" t="str">
            <v>N</v>
          </cell>
          <cell r="Z541" t="str">
            <v>N</v>
          </cell>
          <cell r="AA541">
            <v>0</v>
          </cell>
          <cell r="AB541">
            <v>0</v>
          </cell>
          <cell r="AC541">
            <v>0</v>
          </cell>
          <cell r="AD541">
            <v>0</v>
          </cell>
          <cell r="AE541" t="str">
            <v>N</v>
          </cell>
          <cell r="AF541" t="str">
            <v>N</v>
          </cell>
          <cell r="AG541">
            <v>0</v>
          </cell>
          <cell r="AH541" t="str">
            <v>N</v>
          </cell>
          <cell r="AI541" t="str">
            <v>N</v>
          </cell>
        </row>
        <row r="542">
          <cell r="U542">
            <v>0</v>
          </cell>
          <cell r="V542">
            <v>0</v>
          </cell>
          <cell r="W542" t="str">
            <v/>
          </cell>
          <cell r="X542" t="str">
            <v>N</v>
          </cell>
          <cell r="Y542" t="str">
            <v>N</v>
          </cell>
          <cell r="Z542" t="str">
            <v>N</v>
          </cell>
          <cell r="AA542">
            <v>0</v>
          </cell>
          <cell r="AB542">
            <v>0</v>
          </cell>
          <cell r="AC542">
            <v>0</v>
          </cell>
          <cell r="AD542">
            <v>0</v>
          </cell>
          <cell r="AE542" t="str">
            <v>N</v>
          </cell>
          <cell r="AF542" t="str">
            <v>N</v>
          </cell>
          <cell r="AG542">
            <v>0</v>
          </cell>
          <cell r="AH542" t="str">
            <v>N</v>
          </cell>
          <cell r="AI542" t="str">
            <v>N</v>
          </cell>
        </row>
        <row r="543">
          <cell r="U543">
            <v>0</v>
          </cell>
          <cell r="V543">
            <v>0</v>
          </cell>
          <cell r="W543" t="str">
            <v/>
          </cell>
          <cell r="X543" t="str">
            <v>N</v>
          </cell>
          <cell r="Y543" t="str">
            <v>N</v>
          </cell>
          <cell r="Z543" t="str">
            <v>N</v>
          </cell>
          <cell r="AA543">
            <v>0</v>
          </cell>
          <cell r="AB543">
            <v>0</v>
          </cell>
          <cell r="AC543">
            <v>0</v>
          </cell>
          <cell r="AD543">
            <v>0</v>
          </cell>
          <cell r="AE543" t="str">
            <v>N</v>
          </cell>
          <cell r="AF543" t="str">
            <v>N</v>
          </cell>
          <cell r="AG543">
            <v>0</v>
          </cell>
          <cell r="AH543" t="str">
            <v>N</v>
          </cell>
          <cell r="AI543" t="str">
            <v>N</v>
          </cell>
        </row>
        <row r="544">
          <cell r="U544">
            <v>0</v>
          </cell>
          <cell r="V544">
            <v>0</v>
          </cell>
          <cell r="W544" t="str">
            <v/>
          </cell>
          <cell r="X544" t="str">
            <v>N</v>
          </cell>
          <cell r="Y544" t="str">
            <v>N</v>
          </cell>
          <cell r="Z544" t="str">
            <v>N</v>
          </cell>
          <cell r="AA544">
            <v>0</v>
          </cell>
          <cell r="AB544">
            <v>0</v>
          </cell>
          <cell r="AC544">
            <v>0</v>
          </cell>
          <cell r="AD544">
            <v>0</v>
          </cell>
          <cell r="AE544" t="str">
            <v>N</v>
          </cell>
          <cell r="AF544" t="str">
            <v>N</v>
          </cell>
          <cell r="AG544">
            <v>0</v>
          </cell>
          <cell r="AH544" t="str">
            <v>N</v>
          </cell>
          <cell r="AI544" t="str">
            <v>N</v>
          </cell>
        </row>
        <row r="545">
          <cell r="U545">
            <v>0</v>
          </cell>
          <cell r="V545">
            <v>0</v>
          </cell>
          <cell r="W545" t="str">
            <v/>
          </cell>
          <cell r="X545" t="str">
            <v>N</v>
          </cell>
          <cell r="Y545" t="str">
            <v>N</v>
          </cell>
          <cell r="Z545" t="str">
            <v>N</v>
          </cell>
          <cell r="AA545">
            <v>0</v>
          </cell>
          <cell r="AB545">
            <v>0</v>
          </cell>
          <cell r="AC545">
            <v>0</v>
          </cell>
          <cell r="AD545">
            <v>0</v>
          </cell>
          <cell r="AE545" t="str">
            <v>N</v>
          </cell>
          <cell r="AF545" t="str">
            <v>N</v>
          </cell>
          <cell r="AG545">
            <v>0</v>
          </cell>
          <cell r="AH545" t="str">
            <v>N</v>
          </cell>
          <cell r="AI545" t="str">
            <v>N</v>
          </cell>
        </row>
        <row r="546">
          <cell r="U546">
            <v>0</v>
          </cell>
          <cell r="V546">
            <v>0</v>
          </cell>
          <cell r="W546" t="str">
            <v/>
          </cell>
          <cell r="X546" t="str">
            <v>N</v>
          </cell>
          <cell r="Y546" t="str">
            <v>N</v>
          </cell>
          <cell r="Z546" t="str">
            <v>N</v>
          </cell>
          <cell r="AA546">
            <v>0</v>
          </cell>
          <cell r="AB546">
            <v>0</v>
          </cell>
          <cell r="AC546">
            <v>0</v>
          </cell>
          <cell r="AD546">
            <v>0</v>
          </cell>
          <cell r="AE546" t="str">
            <v>N</v>
          </cell>
          <cell r="AF546" t="str">
            <v>N</v>
          </cell>
          <cell r="AG546">
            <v>0</v>
          </cell>
          <cell r="AH546" t="str">
            <v>N</v>
          </cell>
          <cell r="AI546" t="str">
            <v>N</v>
          </cell>
        </row>
        <row r="547">
          <cell r="U547">
            <v>0</v>
          </cell>
          <cell r="V547">
            <v>0</v>
          </cell>
          <cell r="W547" t="str">
            <v/>
          </cell>
          <cell r="X547" t="str">
            <v>N</v>
          </cell>
          <cell r="Y547" t="str">
            <v>N</v>
          </cell>
          <cell r="Z547" t="str">
            <v>N</v>
          </cell>
          <cell r="AA547">
            <v>0</v>
          </cell>
          <cell r="AB547">
            <v>0</v>
          </cell>
          <cell r="AC547">
            <v>0</v>
          </cell>
          <cell r="AD547">
            <v>0</v>
          </cell>
          <cell r="AE547" t="str">
            <v>N</v>
          </cell>
          <cell r="AF547" t="str">
            <v>N</v>
          </cell>
          <cell r="AG547">
            <v>0</v>
          </cell>
          <cell r="AH547" t="str">
            <v>N</v>
          </cell>
          <cell r="AI547" t="str">
            <v>N</v>
          </cell>
        </row>
        <row r="548">
          <cell r="U548">
            <v>0</v>
          </cell>
          <cell r="V548">
            <v>0</v>
          </cell>
          <cell r="W548" t="str">
            <v/>
          </cell>
          <cell r="X548" t="str">
            <v>N</v>
          </cell>
          <cell r="Y548" t="str">
            <v>N</v>
          </cell>
          <cell r="Z548" t="str">
            <v>N</v>
          </cell>
          <cell r="AA548">
            <v>0</v>
          </cell>
          <cell r="AB548">
            <v>0</v>
          </cell>
          <cell r="AC548">
            <v>0</v>
          </cell>
          <cell r="AD548">
            <v>0</v>
          </cell>
          <cell r="AE548" t="str">
            <v>N</v>
          </cell>
          <cell r="AF548" t="str">
            <v>N</v>
          </cell>
          <cell r="AG548">
            <v>0</v>
          </cell>
          <cell r="AH548" t="str">
            <v>N</v>
          </cell>
          <cell r="AI548" t="str">
            <v>N</v>
          </cell>
        </row>
        <row r="549">
          <cell r="U549">
            <v>0</v>
          </cell>
          <cell r="V549">
            <v>0</v>
          </cell>
          <cell r="W549" t="str">
            <v/>
          </cell>
          <cell r="X549" t="str">
            <v>N</v>
          </cell>
          <cell r="Y549" t="str">
            <v>N</v>
          </cell>
          <cell r="Z549" t="str">
            <v>N</v>
          </cell>
          <cell r="AA549">
            <v>0</v>
          </cell>
          <cell r="AB549">
            <v>0</v>
          </cell>
          <cell r="AC549">
            <v>0</v>
          </cell>
          <cell r="AD549">
            <v>0</v>
          </cell>
          <cell r="AE549" t="str">
            <v>N</v>
          </cell>
          <cell r="AF549" t="str">
            <v>N</v>
          </cell>
          <cell r="AG549">
            <v>0</v>
          </cell>
          <cell r="AH549" t="str">
            <v>N</v>
          </cell>
          <cell r="AI549" t="str">
            <v>N</v>
          </cell>
        </row>
        <row r="550">
          <cell r="U550">
            <v>0</v>
          </cell>
          <cell r="V550">
            <v>0</v>
          </cell>
          <cell r="W550" t="str">
            <v/>
          </cell>
          <cell r="X550" t="str">
            <v>N</v>
          </cell>
          <cell r="Y550" t="str">
            <v>N</v>
          </cell>
          <cell r="Z550" t="str">
            <v>N</v>
          </cell>
          <cell r="AA550">
            <v>0</v>
          </cell>
          <cell r="AB550">
            <v>0</v>
          </cell>
          <cell r="AC550">
            <v>0</v>
          </cell>
          <cell r="AD550">
            <v>0</v>
          </cell>
          <cell r="AE550" t="str">
            <v>N</v>
          </cell>
          <cell r="AF550" t="str">
            <v>N</v>
          </cell>
          <cell r="AG550">
            <v>0</v>
          </cell>
          <cell r="AH550" t="str">
            <v>N</v>
          </cell>
          <cell r="AI550" t="str">
            <v>N</v>
          </cell>
        </row>
        <row r="551">
          <cell r="U551">
            <v>0</v>
          </cell>
          <cell r="V551">
            <v>0</v>
          </cell>
          <cell r="W551" t="str">
            <v/>
          </cell>
          <cell r="X551" t="str">
            <v>N</v>
          </cell>
          <cell r="Y551" t="str">
            <v>N</v>
          </cell>
          <cell r="Z551" t="str">
            <v>N</v>
          </cell>
          <cell r="AA551">
            <v>0</v>
          </cell>
          <cell r="AB551">
            <v>0</v>
          </cell>
          <cell r="AC551">
            <v>0</v>
          </cell>
          <cell r="AD551">
            <v>0</v>
          </cell>
          <cell r="AE551" t="str">
            <v>N</v>
          </cell>
          <cell r="AF551" t="str">
            <v>N</v>
          </cell>
          <cell r="AG551">
            <v>0</v>
          </cell>
          <cell r="AH551" t="str">
            <v>N</v>
          </cell>
          <cell r="AI551" t="str">
            <v>N</v>
          </cell>
        </row>
        <row r="552">
          <cell r="U552">
            <v>0</v>
          </cell>
          <cell r="V552">
            <v>0</v>
          </cell>
          <cell r="W552" t="str">
            <v/>
          </cell>
          <cell r="X552" t="str">
            <v>N</v>
          </cell>
          <cell r="Y552" t="str">
            <v>N</v>
          </cell>
          <cell r="Z552" t="str">
            <v>N</v>
          </cell>
          <cell r="AA552">
            <v>0</v>
          </cell>
          <cell r="AB552">
            <v>0</v>
          </cell>
          <cell r="AC552">
            <v>0</v>
          </cell>
          <cell r="AD552">
            <v>0</v>
          </cell>
          <cell r="AE552" t="str">
            <v>N</v>
          </cell>
          <cell r="AF552" t="str">
            <v>N</v>
          </cell>
          <cell r="AG552">
            <v>0</v>
          </cell>
          <cell r="AH552" t="str">
            <v>N</v>
          </cell>
          <cell r="AI552" t="str">
            <v>N</v>
          </cell>
        </row>
        <row r="553">
          <cell r="U553">
            <v>0</v>
          </cell>
          <cell r="V553">
            <v>0</v>
          </cell>
          <cell r="W553" t="str">
            <v/>
          </cell>
          <cell r="X553" t="str">
            <v>N</v>
          </cell>
          <cell r="Y553" t="str">
            <v>N</v>
          </cell>
          <cell r="Z553" t="str">
            <v>N</v>
          </cell>
          <cell r="AA553">
            <v>0</v>
          </cell>
          <cell r="AB553">
            <v>0</v>
          </cell>
          <cell r="AC553">
            <v>0</v>
          </cell>
          <cell r="AD553">
            <v>0</v>
          </cell>
          <cell r="AE553" t="str">
            <v>N</v>
          </cell>
          <cell r="AF553" t="str">
            <v>N</v>
          </cell>
          <cell r="AG553">
            <v>0</v>
          </cell>
          <cell r="AH553" t="str">
            <v>N</v>
          </cell>
          <cell r="AI553" t="str">
            <v>N</v>
          </cell>
        </row>
        <row r="554">
          <cell r="U554">
            <v>0</v>
          </cell>
          <cell r="V554">
            <v>0</v>
          </cell>
          <cell r="W554" t="str">
            <v/>
          </cell>
          <cell r="X554" t="str">
            <v>N</v>
          </cell>
          <cell r="Y554" t="str">
            <v>N</v>
          </cell>
          <cell r="Z554" t="str">
            <v>N</v>
          </cell>
          <cell r="AA554">
            <v>0</v>
          </cell>
          <cell r="AB554">
            <v>0</v>
          </cell>
          <cell r="AC554">
            <v>0</v>
          </cell>
          <cell r="AD554">
            <v>0</v>
          </cell>
          <cell r="AE554" t="str">
            <v>N</v>
          </cell>
          <cell r="AF554" t="str">
            <v>N</v>
          </cell>
          <cell r="AG554">
            <v>0</v>
          </cell>
          <cell r="AH554" t="str">
            <v>N</v>
          </cell>
          <cell r="AI554" t="str">
            <v>N</v>
          </cell>
        </row>
        <row r="555">
          <cell r="U555">
            <v>0</v>
          </cell>
          <cell r="V555">
            <v>0</v>
          </cell>
          <cell r="W555" t="str">
            <v/>
          </cell>
          <cell r="X555" t="str">
            <v>N</v>
          </cell>
          <cell r="Y555" t="str">
            <v>N</v>
          </cell>
          <cell r="Z555" t="str">
            <v>N</v>
          </cell>
          <cell r="AA555">
            <v>0</v>
          </cell>
          <cell r="AB555">
            <v>0</v>
          </cell>
          <cell r="AC555">
            <v>0</v>
          </cell>
          <cell r="AD555">
            <v>0</v>
          </cell>
          <cell r="AE555" t="str">
            <v>N</v>
          </cell>
          <cell r="AF555" t="str">
            <v>N</v>
          </cell>
          <cell r="AG555">
            <v>0</v>
          </cell>
          <cell r="AH555" t="str">
            <v>N</v>
          </cell>
          <cell r="AI555" t="str">
            <v>N</v>
          </cell>
        </row>
        <row r="556">
          <cell r="U556">
            <v>0</v>
          </cell>
          <cell r="V556">
            <v>0</v>
          </cell>
          <cell r="W556" t="str">
            <v/>
          </cell>
          <cell r="X556" t="str">
            <v>N</v>
          </cell>
          <cell r="Y556" t="str">
            <v>N</v>
          </cell>
          <cell r="Z556" t="str">
            <v>N</v>
          </cell>
          <cell r="AA556">
            <v>0</v>
          </cell>
          <cell r="AB556">
            <v>0</v>
          </cell>
          <cell r="AC556">
            <v>0</v>
          </cell>
          <cell r="AD556">
            <v>0</v>
          </cell>
          <cell r="AE556" t="str">
            <v>N</v>
          </cell>
          <cell r="AF556" t="str">
            <v>N</v>
          </cell>
          <cell r="AG556">
            <v>0</v>
          </cell>
          <cell r="AH556" t="str">
            <v>N</v>
          </cell>
          <cell r="AI556" t="str">
            <v>N</v>
          </cell>
        </row>
        <row r="557">
          <cell r="U557">
            <v>0</v>
          </cell>
          <cell r="V557">
            <v>0</v>
          </cell>
          <cell r="W557" t="str">
            <v/>
          </cell>
          <cell r="X557" t="str">
            <v>N</v>
          </cell>
          <cell r="Y557" t="str">
            <v>N</v>
          </cell>
          <cell r="Z557" t="str">
            <v>N</v>
          </cell>
          <cell r="AA557">
            <v>0</v>
          </cell>
          <cell r="AB557">
            <v>0</v>
          </cell>
          <cell r="AC557">
            <v>0</v>
          </cell>
          <cell r="AD557">
            <v>0</v>
          </cell>
          <cell r="AE557" t="str">
            <v>N</v>
          </cell>
          <cell r="AF557" t="str">
            <v>N</v>
          </cell>
          <cell r="AG557">
            <v>0</v>
          </cell>
          <cell r="AH557" t="str">
            <v>N</v>
          </cell>
          <cell r="AI557" t="str">
            <v>N</v>
          </cell>
        </row>
        <row r="558">
          <cell r="U558">
            <v>0</v>
          </cell>
          <cell r="V558">
            <v>0</v>
          </cell>
          <cell r="W558" t="str">
            <v/>
          </cell>
          <cell r="X558" t="str">
            <v>N</v>
          </cell>
          <cell r="Y558" t="str">
            <v>N</v>
          </cell>
          <cell r="Z558" t="str">
            <v>N</v>
          </cell>
          <cell r="AA558">
            <v>0</v>
          </cell>
          <cell r="AB558">
            <v>0</v>
          </cell>
          <cell r="AC558">
            <v>0</v>
          </cell>
          <cell r="AD558">
            <v>0</v>
          </cell>
          <cell r="AE558" t="str">
            <v>N</v>
          </cell>
          <cell r="AF558" t="str">
            <v>N</v>
          </cell>
          <cell r="AG558">
            <v>0</v>
          </cell>
          <cell r="AH558" t="str">
            <v>N</v>
          </cell>
          <cell r="AI558" t="str">
            <v>N</v>
          </cell>
        </row>
        <row r="559">
          <cell r="U559">
            <v>0</v>
          </cell>
          <cell r="V559">
            <v>0</v>
          </cell>
          <cell r="W559" t="str">
            <v/>
          </cell>
          <cell r="X559" t="str">
            <v>N</v>
          </cell>
          <cell r="Y559" t="str">
            <v>N</v>
          </cell>
          <cell r="Z559" t="str">
            <v>N</v>
          </cell>
          <cell r="AA559">
            <v>0</v>
          </cell>
          <cell r="AB559">
            <v>0</v>
          </cell>
          <cell r="AC559">
            <v>0</v>
          </cell>
          <cell r="AD559">
            <v>0</v>
          </cell>
          <cell r="AE559" t="str">
            <v>N</v>
          </cell>
          <cell r="AF559" t="str">
            <v>N</v>
          </cell>
          <cell r="AG559">
            <v>0</v>
          </cell>
          <cell r="AH559" t="str">
            <v>N</v>
          </cell>
          <cell r="AI559" t="str">
            <v>N</v>
          </cell>
        </row>
        <row r="560">
          <cell r="U560">
            <v>0</v>
          </cell>
          <cell r="V560">
            <v>0</v>
          </cell>
          <cell r="W560" t="str">
            <v/>
          </cell>
          <cell r="X560" t="str">
            <v>N</v>
          </cell>
          <cell r="Y560" t="str">
            <v>N</v>
          </cell>
          <cell r="Z560" t="str">
            <v>N</v>
          </cell>
          <cell r="AA560">
            <v>0</v>
          </cell>
          <cell r="AB560">
            <v>0</v>
          </cell>
          <cell r="AC560">
            <v>0</v>
          </cell>
          <cell r="AD560">
            <v>0</v>
          </cell>
          <cell r="AE560" t="str">
            <v>N</v>
          </cell>
          <cell r="AF560" t="str">
            <v>N</v>
          </cell>
          <cell r="AG560">
            <v>0</v>
          </cell>
          <cell r="AH560" t="str">
            <v>N</v>
          </cell>
          <cell r="AI560" t="str">
            <v>N</v>
          </cell>
        </row>
        <row r="561">
          <cell r="U561">
            <v>0</v>
          </cell>
          <cell r="V561">
            <v>0</v>
          </cell>
          <cell r="W561" t="str">
            <v/>
          </cell>
          <cell r="X561" t="str">
            <v>N</v>
          </cell>
          <cell r="Y561" t="str">
            <v>N</v>
          </cell>
          <cell r="Z561" t="str">
            <v>N</v>
          </cell>
          <cell r="AA561">
            <v>0</v>
          </cell>
          <cell r="AB561">
            <v>0</v>
          </cell>
          <cell r="AC561">
            <v>0</v>
          </cell>
          <cell r="AD561">
            <v>0</v>
          </cell>
          <cell r="AE561" t="str">
            <v>N</v>
          </cell>
          <cell r="AF561" t="str">
            <v>N</v>
          </cell>
          <cell r="AG561">
            <v>0</v>
          </cell>
          <cell r="AH561" t="str">
            <v>N</v>
          </cell>
          <cell r="AI561" t="str">
            <v>N</v>
          </cell>
        </row>
        <row r="562">
          <cell r="U562">
            <v>0</v>
          </cell>
          <cell r="V562">
            <v>0</v>
          </cell>
          <cell r="W562" t="str">
            <v/>
          </cell>
          <cell r="X562" t="str">
            <v>N</v>
          </cell>
          <cell r="Y562" t="str">
            <v>N</v>
          </cell>
          <cell r="Z562" t="str">
            <v>N</v>
          </cell>
          <cell r="AA562">
            <v>0</v>
          </cell>
          <cell r="AB562">
            <v>0</v>
          </cell>
          <cell r="AC562">
            <v>0</v>
          </cell>
          <cell r="AD562">
            <v>0</v>
          </cell>
          <cell r="AE562" t="str">
            <v>N</v>
          </cell>
          <cell r="AF562" t="str">
            <v>N</v>
          </cell>
          <cell r="AG562">
            <v>0</v>
          </cell>
          <cell r="AH562" t="str">
            <v>N</v>
          </cell>
          <cell r="AI562" t="str">
            <v>N</v>
          </cell>
        </row>
        <row r="563">
          <cell r="U563">
            <v>0</v>
          </cell>
          <cell r="V563">
            <v>0</v>
          </cell>
          <cell r="W563" t="str">
            <v/>
          </cell>
          <cell r="X563" t="str">
            <v>N</v>
          </cell>
          <cell r="Y563" t="str">
            <v>N</v>
          </cell>
          <cell r="Z563" t="str">
            <v>N</v>
          </cell>
          <cell r="AA563">
            <v>0</v>
          </cell>
          <cell r="AB563">
            <v>0</v>
          </cell>
          <cell r="AC563">
            <v>0</v>
          </cell>
          <cell r="AD563">
            <v>0</v>
          </cell>
          <cell r="AE563" t="str">
            <v>N</v>
          </cell>
          <cell r="AF563" t="str">
            <v>N</v>
          </cell>
          <cell r="AG563">
            <v>0</v>
          </cell>
          <cell r="AH563" t="str">
            <v>N</v>
          </cell>
          <cell r="AI563" t="str">
            <v>N</v>
          </cell>
        </row>
        <row r="564">
          <cell r="U564">
            <v>0</v>
          </cell>
          <cell r="V564">
            <v>0</v>
          </cell>
          <cell r="W564" t="str">
            <v/>
          </cell>
          <cell r="X564" t="str">
            <v>N</v>
          </cell>
          <cell r="Y564" t="str">
            <v>N</v>
          </cell>
          <cell r="Z564" t="str">
            <v>N</v>
          </cell>
          <cell r="AA564">
            <v>0</v>
          </cell>
          <cell r="AB564">
            <v>0</v>
          </cell>
          <cell r="AC564">
            <v>0</v>
          </cell>
          <cell r="AD564">
            <v>0</v>
          </cell>
          <cell r="AE564" t="str">
            <v>N</v>
          </cell>
          <cell r="AF564" t="str">
            <v>N</v>
          </cell>
          <cell r="AG564">
            <v>0</v>
          </cell>
          <cell r="AH564" t="str">
            <v>N</v>
          </cell>
          <cell r="AI564" t="str">
            <v>N</v>
          </cell>
        </row>
        <row r="565">
          <cell r="U565">
            <v>0</v>
          </cell>
          <cell r="V565">
            <v>0</v>
          </cell>
          <cell r="W565" t="str">
            <v/>
          </cell>
          <cell r="X565" t="str">
            <v>N</v>
          </cell>
          <cell r="Y565" t="str">
            <v>N</v>
          </cell>
          <cell r="Z565" t="str">
            <v>N</v>
          </cell>
          <cell r="AA565">
            <v>0</v>
          </cell>
          <cell r="AB565">
            <v>0</v>
          </cell>
          <cell r="AC565">
            <v>0</v>
          </cell>
          <cell r="AD565">
            <v>0</v>
          </cell>
          <cell r="AE565" t="str">
            <v>N</v>
          </cell>
          <cell r="AF565" t="str">
            <v>N</v>
          </cell>
          <cell r="AG565">
            <v>0</v>
          </cell>
          <cell r="AH565" t="str">
            <v>N</v>
          </cell>
          <cell r="AI565" t="str">
            <v>N</v>
          </cell>
        </row>
        <row r="566">
          <cell r="U566">
            <v>0</v>
          </cell>
          <cell r="V566">
            <v>0</v>
          </cell>
          <cell r="W566" t="str">
            <v/>
          </cell>
          <cell r="X566" t="str">
            <v>N</v>
          </cell>
          <cell r="Y566" t="str">
            <v>N</v>
          </cell>
          <cell r="Z566" t="str">
            <v>N</v>
          </cell>
          <cell r="AA566">
            <v>0</v>
          </cell>
          <cell r="AB566">
            <v>0</v>
          </cell>
          <cell r="AC566">
            <v>0</v>
          </cell>
          <cell r="AD566">
            <v>0</v>
          </cell>
          <cell r="AE566" t="str">
            <v>N</v>
          </cell>
          <cell r="AF566" t="str">
            <v>N</v>
          </cell>
          <cell r="AG566">
            <v>0</v>
          </cell>
          <cell r="AH566" t="str">
            <v>N</v>
          </cell>
          <cell r="AI566" t="str">
            <v>N</v>
          </cell>
        </row>
        <row r="567">
          <cell r="U567">
            <v>0</v>
          </cell>
          <cell r="V567">
            <v>0</v>
          </cell>
          <cell r="W567" t="str">
            <v/>
          </cell>
          <cell r="X567" t="str">
            <v>N</v>
          </cell>
          <cell r="Y567" t="str">
            <v>N</v>
          </cell>
          <cell r="Z567" t="str">
            <v>N</v>
          </cell>
          <cell r="AA567">
            <v>0</v>
          </cell>
          <cell r="AB567">
            <v>0</v>
          </cell>
          <cell r="AC567">
            <v>0</v>
          </cell>
          <cell r="AD567">
            <v>0</v>
          </cell>
          <cell r="AE567" t="str">
            <v>N</v>
          </cell>
          <cell r="AF567" t="str">
            <v>N</v>
          </cell>
          <cell r="AG567">
            <v>0</v>
          </cell>
          <cell r="AH567" t="str">
            <v>N</v>
          </cell>
          <cell r="AI567" t="str">
            <v>N</v>
          </cell>
        </row>
        <row r="568">
          <cell r="U568">
            <v>0</v>
          </cell>
          <cell r="V568">
            <v>0</v>
          </cell>
          <cell r="W568" t="str">
            <v/>
          </cell>
          <cell r="X568" t="str">
            <v>N</v>
          </cell>
          <cell r="Y568" t="str">
            <v>N</v>
          </cell>
          <cell r="Z568" t="str">
            <v>N</v>
          </cell>
          <cell r="AA568">
            <v>0</v>
          </cell>
          <cell r="AB568">
            <v>0</v>
          </cell>
          <cell r="AC568">
            <v>0</v>
          </cell>
          <cell r="AD568">
            <v>0</v>
          </cell>
          <cell r="AE568" t="str">
            <v>N</v>
          </cell>
          <cell r="AF568" t="str">
            <v>N</v>
          </cell>
          <cell r="AG568">
            <v>0</v>
          </cell>
          <cell r="AH568" t="str">
            <v>N</v>
          </cell>
          <cell r="AI568" t="str">
            <v>N</v>
          </cell>
        </row>
        <row r="569">
          <cell r="U569">
            <v>0</v>
          </cell>
          <cell r="V569">
            <v>0</v>
          </cell>
          <cell r="W569" t="str">
            <v/>
          </cell>
          <cell r="X569" t="str">
            <v>N</v>
          </cell>
          <cell r="Y569" t="str">
            <v>N</v>
          </cell>
          <cell r="Z569" t="str">
            <v>N</v>
          </cell>
          <cell r="AA569">
            <v>0</v>
          </cell>
          <cell r="AB569">
            <v>0</v>
          </cell>
          <cell r="AC569">
            <v>0</v>
          </cell>
          <cell r="AD569">
            <v>0</v>
          </cell>
          <cell r="AE569" t="str">
            <v>N</v>
          </cell>
          <cell r="AF569" t="str">
            <v>N</v>
          </cell>
          <cell r="AG569">
            <v>0</v>
          </cell>
          <cell r="AH569" t="str">
            <v>N</v>
          </cell>
          <cell r="AI569" t="str">
            <v>N</v>
          </cell>
        </row>
        <row r="570">
          <cell r="U570">
            <v>0</v>
          </cell>
          <cell r="V570">
            <v>0</v>
          </cell>
          <cell r="W570" t="str">
            <v/>
          </cell>
          <cell r="X570" t="str">
            <v>N</v>
          </cell>
          <cell r="Y570" t="str">
            <v>N</v>
          </cell>
          <cell r="Z570" t="str">
            <v>N</v>
          </cell>
          <cell r="AA570">
            <v>0</v>
          </cell>
          <cell r="AB570">
            <v>0</v>
          </cell>
          <cell r="AC570">
            <v>0</v>
          </cell>
          <cell r="AD570">
            <v>0</v>
          </cell>
          <cell r="AE570" t="str">
            <v>N</v>
          </cell>
          <cell r="AF570" t="str">
            <v>N</v>
          </cell>
          <cell r="AG570">
            <v>0</v>
          </cell>
          <cell r="AH570" t="str">
            <v>N</v>
          </cell>
          <cell r="AI570" t="str">
            <v>N</v>
          </cell>
        </row>
        <row r="571">
          <cell r="U571">
            <v>0</v>
          </cell>
          <cell r="V571">
            <v>0</v>
          </cell>
          <cell r="W571" t="str">
            <v/>
          </cell>
          <cell r="X571" t="str">
            <v>N</v>
          </cell>
          <cell r="Y571" t="str">
            <v>N</v>
          </cell>
          <cell r="Z571" t="str">
            <v>N</v>
          </cell>
          <cell r="AA571">
            <v>0</v>
          </cell>
          <cell r="AB571">
            <v>0</v>
          </cell>
          <cell r="AC571">
            <v>0</v>
          </cell>
          <cell r="AD571">
            <v>0</v>
          </cell>
          <cell r="AE571" t="str">
            <v>N</v>
          </cell>
          <cell r="AF571" t="str">
            <v>N</v>
          </cell>
          <cell r="AG571">
            <v>0</v>
          </cell>
          <cell r="AH571" t="str">
            <v>N</v>
          </cell>
          <cell r="AI571" t="str">
            <v>N</v>
          </cell>
        </row>
        <row r="572">
          <cell r="U572">
            <v>0</v>
          </cell>
          <cell r="V572">
            <v>0</v>
          </cell>
          <cell r="W572" t="str">
            <v/>
          </cell>
          <cell r="X572" t="str">
            <v>N</v>
          </cell>
          <cell r="Y572" t="str">
            <v>N</v>
          </cell>
          <cell r="Z572" t="str">
            <v>N</v>
          </cell>
          <cell r="AA572">
            <v>0</v>
          </cell>
          <cell r="AB572">
            <v>0</v>
          </cell>
          <cell r="AC572">
            <v>0</v>
          </cell>
          <cell r="AD572">
            <v>0</v>
          </cell>
          <cell r="AE572" t="str">
            <v>N</v>
          </cell>
          <cell r="AF572" t="str">
            <v>N</v>
          </cell>
          <cell r="AG572">
            <v>0</v>
          </cell>
          <cell r="AH572" t="str">
            <v>N</v>
          </cell>
          <cell r="AI572" t="str">
            <v>N</v>
          </cell>
        </row>
        <row r="573">
          <cell r="U573">
            <v>0</v>
          </cell>
          <cell r="V573">
            <v>0</v>
          </cell>
          <cell r="W573" t="str">
            <v/>
          </cell>
          <cell r="X573" t="str">
            <v>N</v>
          </cell>
          <cell r="Y573" t="str">
            <v>N</v>
          </cell>
          <cell r="Z573" t="str">
            <v>N</v>
          </cell>
          <cell r="AA573">
            <v>0</v>
          </cell>
          <cell r="AB573">
            <v>0</v>
          </cell>
          <cell r="AC573">
            <v>0</v>
          </cell>
          <cell r="AD573">
            <v>0</v>
          </cell>
          <cell r="AE573" t="str">
            <v>N</v>
          </cell>
          <cell r="AF573" t="str">
            <v>N</v>
          </cell>
          <cell r="AG573">
            <v>0</v>
          </cell>
          <cell r="AH573" t="str">
            <v>N</v>
          </cell>
          <cell r="AI573" t="str">
            <v>N</v>
          </cell>
        </row>
        <row r="574">
          <cell r="U574">
            <v>0</v>
          </cell>
          <cell r="V574">
            <v>0</v>
          </cell>
          <cell r="W574" t="str">
            <v/>
          </cell>
          <cell r="X574" t="str">
            <v>N</v>
          </cell>
          <cell r="Y574" t="str">
            <v>N</v>
          </cell>
          <cell r="Z574" t="str">
            <v>N</v>
          </cell>
          <cell r="AA574">
            <v>0</v>
          </cell>
          <cell r="AB574">
            <v>0</v>
          </cell>
          <cell r="AC574">
            <v>0</v>
          </cell>
          <cell r="AD574">
            <v>0</v>
          </cell>
          <cell r="AE574" t="str">
            <v>N</v>
          </cell>
          <cell r="AF574" t="str">
            <v>N</v>
          </cell>
          <cell r="AG574">
            <v>0</v>
          </cell>
          <cell r="AH574" t="str">
            <v>N</v>
          </cell>
          <cell r="AI574" t="str">
            <v>N</v>
          </cell>
        </row>
        <row r="575">
          <cell r="U575">
            <v>0</v>
          </cell>
          <cell r="V575">
            <v>0</v>
          </cell>
          <cell r="W575" t="str">
            <v/>
          </cell>
          <cell r="X575" t="str">
            <v>N</v>
          </cell>
          <cell r="Y575" t="str">
            <v>N</v>
          </cell>
          <cell r="Z575" t="str">
            <v>N</v>
          </cell>
          <cell r="AA575">
            <v>0</v>
          </cell>
          <cell r="AB575">
            <v>0</v>
          </cell>
          <cell r="AC575">
            <v>0</v>
          </cell>
          <cell r="AD575">
            <v>0</v>
          </cell>
          <cell r="AE575" t="str">
            <v>N</v>
          </cell>
          <cell r="AF575" t="str">
            <v>N</v>
          </cell>
          <cell r="AG575">
            <v>0</v>
          </cell>
          <cell r="AH575" t="str">
            <v>N</v>
          </cell>
          <cell r="AI575" t="str">
            <v>N</v>
          </cell>
        </row>
        <row r="576">
          <cell r="U576">
            <v>0</v>
          </cell>
          <cell r="V576">
            <v>0</v>
          </cell>
          <cell r="W576" t="str">
            <v/>
          </cell>
          <cell r="X576" t="str">
            <v>N</v>
          </cell>
          <cell r="Y576" t="str">
            <v>N</v>
          </cell>
          <cell r="Z576" t="str">
            <v>N</v>
          </cell>
          <cell r="AA576">
            <v>0</v>
          </cell>
          <cell r="AB576">
            <v>0</v>
          </cell>
          <cell r="AC576">
            <v>0</v>
          </cell>
          <cell r="AD576">
            <v>0</v>
          </cell>
          <cell r="AE576" t="str">
            <v>N</v>
          </cell>
          <cell r="AF576" t="str">
            <v>N</v>
          </cell>
          <cell r="AG576">
            <v>0</v>
          </cell>
          <cell r="AH576" t="str">
            <v>N</v>
          </cell>
          <cell r="AI576" t="str">
            <v>N</v>
          </cell>
        </row>
        <row r="577">
          <cell r="U577">
            <v>0</v>
          </cell>
          <cell r="V577">
            <v>0</v>
          </cell>
          <cell r="W577" t="str">
            <v/>
          </cell>
          <cell r="X577" t="str">
            <v>N</v>
          </cell>
          <cell r="Y577" t="str">
            <v>N</v>
          </cell>
          <cell r="Z577" t="str">
            <v>N</v>
          </cell>
          <cell r="AA577">
            <v>0</v>
          </cell>
          <cell r="AB577">
            <v>0</v>
          </cell>
          <cell r="AC577">
            <v>0</v>
          </cell>
          <cell r="AD577">
            <v>0</v>
          </cell>
          <cell r="AE577" t="str">
            <v>N</v>
          </cell>
          <cell r="AF577" t="str">
            <v>N</v>
          </cell>
          <cell r="AG577">
            <v>0</v>
          </cell>
          <cell r="AH577" t="str">
            <v>N</v>
          </cell>
          <cell r="AI577" t="str">
            <v>N</v>
          </cell>
        </row>
        <row r="578">
          <cell r="U578">
            <v>0</v>
          </cell>
          <cell r="V578">
            <v>0</v>
          </cell>
          <cell r="W578" t="str">
            <v/>
          </cell>
          <cell r="X578" t="str">
            <v>N</v>
          </cell>
          <cell r="Y578" t="str">
            <v>N</v>
          </cell>
          <cell r="Z578" t="str">
            <v>N</v>
          </cell>
          <cell r="AA578">
            <v>0</v>
          </cell>
          <cell r="AB578">
            <v>0</v>
          </cell>
          <cell r="AC578">
            <v>0</v>
          </cell>
          <cell r="AD578">
            <v>0</v>
          </cell>
          <cell r="AE578" t="str">
            <v>N</v>
          </cell>
          <cell r="AF578" t="str">
            <v>N</v>
          </cell>
          <cell r="AG578">
            <v>0</v>
          </cell>
          <cell r="AH578" t="str">
            <v>N</v>
          </cell>
          <cell r="AI578" t="str">
            <v>N</v>
          </cell>
        </row>
        <row r="579">
          <cell r="U579">
            <v>0</v>
          </cell>
          <cell r="V579">
            <v>0</v>
          </cell>
          <cell r="W579" t="str">
            <v/>
          </cell>
          <cell r="X579" t="str">
            <v>N</v>
          </cell>
          <cell r="Y579" t="str">
            <v>N</v>
          </cell>
          <cell r="Z579" t="str">
            <v>N</v>
          </cell>
          <cell r="AA579">
            <v>0</v>
          </cell>
          <cell r="AB579">
            <v>0</v>
          </cell>
          <cell r="AC579">
            <v>0</v>
          </cell>
          <cell r="AD579">
            <v>0</v>
          </cell>
          <cell r="AE579" t="str">
            <v>N</v>
          </cell>
          <cell r="AF579" t="str">
            <v>N</v>
          </cell>
          <cell r="AG579">
            <v>0</v>
          </cell>
          <cell r="AH579" t="str">
            <v>N</v>
          </cell>
          <cell r="AI579" t="str">
            <v>N</v>
          </cell>
        </row>
        <row r="580">
          <cell r="U580">
            <v>0</v>
          </cell>
          <cell r="V580">
            <v>0</v>
          </cell>
          <cell r="W580" t="str">
            <v/>
          </cell>
          <cell r="X580" t="str">
            <v>N</v>
          </cell>
          <cell r="Y580" t="str">
            <v>N</v>
          </cell>
          <cell r="Z580" t="str">
            <v>N</v>
          </cell>
          <cell r="AA580">
            <v>0</v>
          </cell>
          <cell r="AB580">
            <v>0</v>
          </cell>
          <cell r="AC580">
            <v>0</v>
          </cell>
          <cell r="AD580">
            <v>0</v>
          </cell>
          <cell r="AE580" t="str">
            <v>N</v>
          </cell>
          <cell r="AF580" t="str">
            <v>N</v>
          </cell>
          <cell r="AG580">
            <v>0</v>
          </cell>
          <cell r="AH580" t="str">
            <v>N</v>
          </cell>
          <cell r="AI580" t="str">
            <v>N</v>
          </cell>
        </row>
        <row r="581">
          <cell r="U581">
            <v>0</v>
          </cell>
          <cell r="V581">
            <v>0</v>
          </cell>
          <cell r="W581" t="str">
            <v/>
          </cell>
          <cell r="X581" t="str">
            <v>N</v>
          </cell>
          <cell r="Y581" t="str">
            <v>N</v>
          </cell>
          <cell r="Z581" t="str">
            <v>N</v>
          </cell>
          <cell r="AA581">
            <v>0</v>
          </cell>
          <cell r="AB581">
            <v>0</v>
          </cell>
          <cell r="AC581">
            <v>0</v>
          </cell>
          <cell r="AD581">
            <v>0</v>
          </cell>
          <cell r="AE581" t="str">
            <v>N</v>
          </cell>
          <cell r="AF581" t="str">
            <v>N</v>
          </cell>
          <cell r="AG581">
            <v>0</v>
          </cell>
          <cell r="AH581" t="str">
            <v>N</v>
          </cell>
          <cell r="AI581" t="str">
            <v>N</v>
          </cell>
        </row>
        <row r="582">
          <cell r="U582">
            <v>0</v>
          </cell>
          <cell r="V582">
            <v>0</v>
          </cell>
          <cell r="W582" t="str">
            <v/>
          </cell>
          <cell r="X582" t="str">
            <v>N</v>
          </cell>
          <cell r="Y582" t="str">
            <v>N</v>
          </cell>
          <cell r="Z582" t="str">
            <v>N</v>
          </cell>
          <cell r="AA582">
            <v>0</v>
          </cell>
          <cell r="AB582">
            <v>0</v>
          </cell>
          <cell r="AC582">
            <v>0</v>
          </cell>
          <cell r="AD582">
            <v>0</v>
          </cell>
          <cell r="AE582" t="str">
            <v>N</v>
          </cell>
          <cell r="AF582" t="str">
            <v>N</v>
          </cell>
          <cell r="AG582">
            <v>0</v>
          </cell>
          <cell r="AH582" t="str">
            <v>N</v>
          </cell>
          <cell r="AI582" t="str">
            <v>N</v>
          </cell>
        </row>
        <row r="583">
          <cell r="U583">
            <v>0</v>
          </cell>
          <cell r="V583">
            <v>0</v>
          </cell>
          <cell r="W583" t="str">
            <v/>
          </cell>
          <cell r="X583" t="str">
            <v>N</v>
          </cell>
          <cell r="Y583" t="str">
            <v>N</v>
          </cell>
          <cell r="Z583" t="str">
            <v>N</v>
          </cell>
          <cell r="AA583">
            <v>0</v>
          </cell>
          <cell r="AB583">
            <v>0</v>
          </cell>
          <cell r="AC583">
            <v>0</v>
          </cell>
          <cell r="AD583">
            <v>0</v>
          </cell>
          <cell r="AE583" t="str">
            <v>N</v>
          </cell>
          <cell r="AF583" t="str">
            <v>N</v>
          </cell>
          <cell r="AG583">
            <v>0</v>
          </cell>
          <cell r="AH583" t="str">
            <v>N</v>
          </cell>
          <cell r="AI583" t="str">
            <v>N</v>
          </cell>
        </row>
        <row r="584">
          <cell r="U584">
            <v>0</v>
          </cell>
          <cell r="V584">
            <v>0</v>
          </cell>
          <cell r="W584" t="str">
            <v/>
          </cell>
          <cell r="X584" t="str">
            <v>N</v>
          </cell>
          <cell r="Y584" t="str">
            <v>N</v>
          </cell>
          <cell r="Z584" t="str">
            <v>N</v>
          </cell>
          <cell r="AA584">
            <v>0</v>
          </cell>
          <cell r="AB584">
            <v>0</v>
          </cell>
          <cell r="AC584">
            <v>0</v>
          </cell>
          <cell r="AD584">
            <v>0</v>
          </cell>
          <cell r="AE584" t="str">
            <v>N</v>
          </cell>
          <cell r="AF584" t="str">
            <v>N</v>
          </cell>
          <cell r="AG584">
            <v>0</v>
          </cell>
          <cell r="AH584" t="str">
            <v>N</v>
          </cell>
          <cell r="AI584" t="str">
            <v>N</v>
          </cell>
        </row>
        <row r="585">
          <cell r="U585">
            <v>0</v>
          </cell>
          <cell r="V585">
            <v>0</v>
          </cell>
          <cell r="W585" t="str">
            <v/>
          </cell>
          <cell r="X585" t="str">
            <v>N</v>
          </cell>
          <cell r="Y585" t="str">
            <v>N</v>
          </cell>
          <cell r="Z585" t="str">
            <v>N</v>
          </cell>
          <cell r="AA585">
            <v>0</v>
          </cell>
          <cell r="AB585">
            <v>0</v>
          </cell>
          <cell r="AC585">
            <v>0</v>
          </cell>
          <cell r="AD585">
            <v>0</v>
          </cell>
          <cell r="AE585" t="str">
            <v>N</v>
          </cell>
          <cell r="AF585" t="str">
            <v>N</v>
          </cell>
          <cell r="AG585">
            <v>0</v>
          </cell>
          <cell r="AH585" t="str">
            <v>N</v>
          </cell>
          <cell r="AI585" t="str">
            <v>N</v>
          </cell>
        </row>
        <row r="586">
          <cell r="U586">
            <v>0</v>
          </cell>
          <cell r="V586">
            <v>0</v>
          </cell>
          <cell r="W586" t="str">
            <v/>
          </cell>
          <cell r="X586" t="str">
            <v>N</v>
          </cell>
          <cell r="Y586" t="str">
            <v>N</v>
          </cell>
          <cell r="Z586" t="str">
            <v>N</v>
          </cell>
          <cell r="AA586">
            <v>0</v>
          </cell>
          <cell r="AB586">
            <v>0</v>
          </cell>
          <cell r="AC586">
            <v>0</v>
          </cell>
          <cell r="AD586">
            <v>0</v>
          </cell>
          <cell r="AE586" t="str">
            <v>N</v>
          </cell>
          <cell r="AF586" t="str">
            <v>N</v>
          </cell>
          <cell r="AG586">
            <v>0</v>
          </cell>
          <cell r="AH586" t="str">
            <v>N</v>
          </cell>
          <cell r="AI586" t="str">
            <v>N</v>
          </cell>
        </row>
        <row r="587">
          <cell r="U587">
            <v>0</v>
          </cell>
          <cell r="V587">
            <v>0</v>
          </cell>
          <cell r="W587" t="str">
            <v/>
          </cell>
          <cell r="X587" t="str">
            <v>N</v>
          </cell>
          <cell r="Y587" t="str">
            <v>N</v>
          </cell>
          <cell r="Z587" t="str">
            <v>N</v>
          </cell>
          <cell r="AA587">
            <v>0</v>
          </cell>
          <cell r="AB587">
            <v>0</v>
          </cell>
          <cell r="AC587">
            <v>0</v>
          </cell>
          <cell r="AD587">
            <v>0</v>
          </cell>
          <cell r="AE587" t="str">
            <v>N</v>
          </cell>
          <cell r="AF587" t="str">
            <v>N</v>
          </cell>
          <cell r="AG587">
            <v>0</v>
          </cell>
          <cell r="AH587" t="str">
            <v>N</v>
          </cell>
          <cell r="AI587" t="str">
            <v>N</v>
          </cell>
        </row>
        <row r="588">
          <cell r="U588">
            <v>0</v>
          </cell>
          <cell r="V588">
            <v>0</v>
          </cell>
          <cell r="W588" t="str">
            <v/>
          </cell>
          <cell r="X588" t="str">
            <v>N</v>
          </cell>
          <cell r="Y588" t="str">
            <v>N</v>
          </cell>
          <cell r="Z588" t="str">
            <v>N</v>
          </cell>
          <cell r="AA588">
            <v>0</v>
          </cell>
          <cell r="AB588">
            <v>0</v>
          </cell>
          <cell r="AC588">
            <v>0</v>
          </cell>
          <cell r="AD588">
            <v>0</v>
          </cell>
          <cell r="AE588" t="str">
            <v>N</v>
          </cell>
          <cell r="AF588" t="str">
            <v>N</v>
          </cell>
          <cell r="AG588">
            <v>0</v>
          </cell>
          <cell r="AH588" t="str">
            <v>N</v>
          </cell>
          <cell r="AI588" t="str">
            <v>N</v>
          </cell>
        </row>
        <row r="589">
          <cell r="U589">
            <v>0</v>
          </cell>
          <cell r="V589">
            <v>0</v>
          </cell>
          <cell r="W589" t="str">
            <v/>
          </cell>
          <cell r="X589" t="str">
            <v>N</v>
          </cell>
          <cell r="Y589" t="str">
            <v>N</v>
          </cell>
          <cell r="Z589" t="str">
            <v>N</v>
          </cell>
          <cell r="AA589">
            <v>0</v>
          </cell>
          <cell r="AB589">
            <v>0</v>
          </cell>
          <cell r="AC589">
            <v>0</v>
          </cell>
          <cell r="AD589">
            <v>0</v>
          </cell>
          <cell r="AE589" t="str">
            <v>N</v>
          </cell>
          <cell r="AF589" t="str">
            <v>N</v>
          </cell>
          <cell r="AG589">
            <v>0</v>
          </cell>
          <cell r="AH589" t="str">
            <v>N</v>
          </cell>
          <cell r="AI589" t="str">
            <v>N</v>
          </cell>
        </row>
        <row r="590">
          <cell r="U590">
            <v>0</v>
          </cell>
          <cell r="V590">
            <v>0</v>
          </cell>
          <cell r="W590" t="str">
            <v/>
          </cell>
          <cell r="X590" t="str">
            <v>N</v>
          </cell>
          <cell r="Y590" t="str">
            <v>N</v>
          </cell>
          <cell r="Z590" t="str">
            <v>N</v>
          </cell>
          <cell r="AA590">
            <v>0</v>
          </cell>
          <cell r="AB590">
            <v>0</v>
          </cell>
          <cell r="AC590">
            <v>0</v>
          </cell>
          <cell r="AD590">
            <v>0</v>
          </cell>
          <cell r="AE590" t="str">
            <v>N</v>
          </cell>
          <cell r="AF590" t="str">
            <v>N</v>
          </cell>
          <cell r="AG590">
            <v>0</v>
          </cell>
          <cell r="AH590" t="str">
            <v>N</v>
          </cell>
          <cell r="AI590" t="str">
            <v>N</v>
          </cell>
        </row>
        <row r="591">
          <cell r="U591">
            <v>0</v>
          </cell>
          <cell r="V591">
            <v>0</v>
          </cell>
          <cell r="W591" t="str">
            <v/>
          </cell>
          <cell r="X591" t="str">
            <v>N</v>
          </cell>
          <cell r="Y591" t="str">
            <v>N</v>
          </cell>
          <cell r="Z591" t="str">
            <v>N</v>
          </cell>
          <cell r="AA591">
            <v>0</v>
          </cell>
          <cell r="AB591">
            <v>0</v>
          </cell>
          <cell r="AC591">
            <v>0</v>
          </cell>
          <cell r="AD591">
            <v>0</v>
          </cell>
          <cell r="AE591" t="str">
            <v>N</v>
          </cell>
          <cell r="AF591" t="str">
            <v>N</v>
          </cell>
          <cell r="AG591">
            <v>0</v>
          </cell>
          <cell r="AH591" t="str">
            <v>N</v>
          </cell>
          <cell r="AI591" t="str">
            <v>N</v>
          </cell>
        </row>
        <row r="592">
          <cell r="U592">
            <v>0</v>
          </cell>
          <cell r="V592">
            <v>0</v>
          </cell>
          <cell r="W592" t="str">
            <v/>
          </cell>
          <cell r="X592" t="str">
            <v>N</v>
          </cell>
          <cell r="Y592" t="str">
            <v>N</v>
          </cell>
          <cell r="Z592" t="str">
            <v>N</v>
          </cell>
          <cell r="AA592">
            <v>0</v>
          </cell>
          <cell r="AB592">
            <v>0</v>
          </cell>
          <cell r="AC592">
            <v>0</v>
          </cell>
          <cell r="AD592">
            <v>0</v>
          </cell>
          <cell r="AE592" t="str">
            <v>N</v>
          </cell>
          <cell r="AF592" t="str">
            <v>N</v>
          </cell>
          <cell r="AG592">
            <v>0</v>
          </cell>
          <cell r="AH592" t="str">
            <v>N</v>
          </cell>
          <cell r="AI592" t="str">
            <v>N</v>
          </cell>
        </row>
        <row r="593">
          <cell r="U593">
            <v>0</v>
          </cell>
          <cell r="V593">
            <v>0</v>
          </cell>
          <cell r="W593" t="str">
            <v/>
          </cell>
          <cell r="X593" t="str">
            <v>N</v>
          </cell>
          <cell r="Y593" t="str">
            <v>N</v>
          </cell>
          <cell r="Z593" t="str">
            <v>N</v>
          </cell>
          <cell r="AA593">
            <v>0</v>
          </cell>
          <cell r="AB593">
            <v>0</v>
          </cell>
          <cell r="AC593">
            <v>0</v>
          </cell>
          <cell r="AD593">
            <v>0</v>
          </cell>
          <cell r="AE593" t="str">
            <v>N</v>
          </cell>
          <cell r="AF593" t="str">
            <v>N</v>
          </cell>
          <cell r="AG593">
            <v>0</v>
          </cell>
          <cell r="AH593" t="str">
            <v>N</v>
          </cell>
          <cell r="AI593" t="str">
            <v>N</v>
          </cell>
        </row>
        <row r="594">
          <cell r="U594">
            <v>0</v>
          </cell>
          <cell r="V594">
            <v>0</v>
          </cell>
          <cell r="W594" t="str">
            <v/>
          </cell>
          <cell r="X594" t="str">
            <v>N</v>
          </cell>
          <cell r="Y594" t="str">
            <v>N</v>
          </cell>
          <cell r="Z594" t="str">
            <v>N</v>
          </cell>
          <cell r="AA594">
            <v>0</v>
          </cell>
          <cell r="AB594">
            <v>0</v>
          </cell>
          <cell r="AC594">
            <v>0</v>
          </cell>
          <cell r="AD594">
            <v>0</v>
          </cell>
          <cell r="AE594" t="str">
            <v>N</v>
          </cell>
          <cell r="AF594" t="str">
            <v>N</v>
          </cell>
          <cell r="AG594">
            <v>0</v>
          </cell>
          <cell r="AH594" t="str">
            <v>N</v>
          </cell>
          <cell r="AI594" t="str">
            <v>N</v>
          </cell>
        </row>
        <row r="595">
          <cell r="U595">
            <v>0</v>
          </cell>
          <cell r="V595">
            <v>0</v>
          </cell>
          <cell r="W595" t="str">
            <v/>
          </cell>
          <cell r="X595" t="str">
            <v>N</v>
          </cell>
          <cell r="Y595" t="str">
            <v>N</v>
          </cell>
          <cell r="Z595" t="str">
            <v>N</v>
          </cell>
          <cell r="AA595">
            <v>0</v>
          </cell>
          <cell r="AB595">
            <v>0</v>
          </cell>
          <cell r="AC595">
            <v>0</v>
          </cell>
          <cell r="AD595">
            <v>0</v>
          </cell>
          <cell r="AE595" t="str">
            <v>N</v>
          </cell>
          <cell r="AF595" t="str">
            <v>N</v>
          </cell>
          <cell r="AG595">
            <v>0</v>
          </cell>
          <cell r="AH595" t="str">
            <v>N</v>
          </cell>
          <cell r="AI595" t="str">
            <v>N</v>
          </cell>
        </row>
        <row r="596">
          <cell r="U596">
            <v>0</v>
          </cell>
          <cell r="V596">
            <v>0</v>
          </cell>
          <cell r="W596" t="str">
            <v/>
          </cell>
          <cell r="X596" t="str">
            <v>N</v>
          </cell>
          <cell r="Y596" t="str">
            <v>N</v>
          </cell>
          <cell r="Z596" t="str">
            <v>N</v>
          </cell>
          <cell r="AA596">
            <v>0</v>
          </cell>
          <cell r="AB596">
            <v>0</v>
          </cell>
          <cell r="AC596">
            <v>0</v>
          </cell>
          <cell r="AD596">
            <v>0</v>
          </cell>
          <cell r="AE596" t="str">
            <v>N</v>
          </cell>
          <cell r="AF596" t="str">
            <v>N</v>
          </cell>
          <cell r="AG596">
            <v>0</v>
          </cell>
          <cell r="AH596" t="str">
            <v>N</v>
          </cell>
          <cell r="AI596" t="str">
            <v>N</v>
          </cell>
        </row>
        <row r="597">
          <cell r="U597">
            <v>0</v>
          </cell>
          <cell r="V597">
            <v>0</v>
          </cell>
          <cell r="W597" t="str">
            <v/>
          </cell>
          <cell r="X597" t="str">
            <v>N</v>
          </cell>
          <cell r="Y597" t="str">
            <v>N</v>
          </cell>
          <cell r="Z597" t="str">
            <v>N</v>
          </cell>
          <cell r="AA597">
            <v>0</v>
          </cell>
          <cell r="AB597">
            <v>0</v>
          </cell>
          <cell r="AC597">
            <v>0</v>
          </cell>
          <cell r="AD597">
            <v>0</v>
          </cell>
          <cell r="AE597" t="str">
            <v>N</v>
          </cell>
          <cell r="AF597" t="str">
            <v>N</v>
          </cell>
          <cell r="AG597">
            <v>0</v>
          </cell>
          <cell r="AH597" t="str">
            <v>N</v>
          </cell>
          <cell r="AI597" t="str">
            <v>N</v>
          </cell>
        </row>
        <row r="598">
          <cell r="U598">
            <v>0</v>
          </cell>
          <cell r="V598">
            <v>0</v>
          </cell>
          <cell r="W598" t="str">
            <v/>
          </cell>
          <cell r="X598" t="str">
            <v>N</v>
          </cell>
          <cell r="Y598" t="str">
            <v>N</v>
          </cell>
          <cell r="Z598" t="str">
            <v>N</v>
          </cell>
          <cell r="AA598">
            <v>0</v>
          </cell>
          <cell r="AB598">
            <v>0</v>
          </cell>
          <cell r="AC598">
            <v>0</v>
          </cell>
          <cell r="AD598">
            <v>0</v>
          </cell>
          <cell r="AE598" t="str">
            <v>N</v>
          </cell>
          <cell r="AF598" t="str">
            <v>N</v>
          </cell>
          <cell r="AG598">
            <v>0</v>
          </cell>
          <cell r="AH598" t="str">
            <v>N</v>
          </cell>
          <cell r="AI598" t="str">
            <v>N</v>
          </cell>
        </row>
        <row r="599">
          <cell r="U599">
            <v>0</v>
          </cell>
          <cell r="V599">
            <v>0</v>
          </cell>
          <cell r="W599" t="str">
            <v/>
          </cell>
          <cell r="X599" t="str">
            <v>N</v>
          </cell>
          <cell r="Y599" t="str">
            <v>N</v>
          </cell>
          <cell r="Z599" t="str">
            <v>N</v>
          </cell>
          <cell r="AA599">
            <v>0</v>
          </cell>
          <cell r="AB599">
            <v>0</v>
          </cell>
          <cell r="AC599">
            <v>0</v>
          </cell>
          <cell r="AD599">
            <v>0</v>
          </cell>
          <cell r="AE599" t="str">
            <v>N</v>
          </cell>
          <cell r="AF599" t="str">
            <v>N</v>
          </cell>
          <cell r="AG599">
            <v>0</v>
          </cell>
          <cell r="AH599" t="str">
            <v>N</v>
          </cell>
          <cell r="AI599" t="str">
            <v>N</v>
          </cell>
        </row>
        <row r="600">
          <cell r="U600">
            <v>0</v>
          </cell>
          <cell r="V600">
            <v>0</v>
          </cell>
          <cell r="W600" t="str">
            <v/>
          </cell>
          <cell r="X600" t="str">
            <v>N</v>
          </cell>
          <cell r="Y600" t="str">
            <v>N</v>
          </cell>
          <cell r="Z600" t="str">
            <v>N</v>
          </cell>
          <cell r="AA600">
            <v>0</v>
          </cell>
          <cell r="AB600">
            <v>0</v>
          </cell>
          <cell r="AC600">
            <v>0</v>
          </cell>
          <cell r="AD600">
            <v>0</v>
          </cell>
          <cell r="AE600" t="str">
            <v>N</v>
          </cell>
          <cell r="AF600" t="str">
            <v>N</v>
          </cell>
          <cell r="AG600">
            <v>0</v>
          </cell>
          <cell r="AH600" t="str">
            <v>N</v>
          </cell>
          <cell r="AI600" t="str">
            <v>N</v>
          </cell>
        </row>
        <row r="601">
          <cell r="U601">
            <v>0</v>
          </cell>
          <cell r="V601">
            <v>0</v>
          </cell>
          <cell r="W601" t="str">
            <v/>
          </cell>
          <cell r="X601" t="str">
            <v>N</v>
          </cell>
          <cell r="Y601" t="str">
            <v>N</v>
          </cell>
          <cell r="Z601" t="str">
            <v>N</v>
          </cell>
          <cell r="AA601">
            <v>0</v>
          </cell>
          <cell r="AB601">
            <v>0</v>
          </cell>
          <cell r="AC601">
            <v>0</v>
          </cell>
          <cell r="AD601">
            <v>0</v>
          </cell>
          <cell r="AE601" t="str">
            <v>N</v>
          </cell>
          <cell r="AF601" t="str">
            <v>N</v>
          </cell>
          <cell r="AG601">
            <v>0</v>
          </cell>
          <cell r="AH601" t="str">
            <v>N</v>
          </cell>
          <cell r="AI601" t="str">
            <v>N</v>
          </cell>
        </row>
        <row r="602">
          <cell r="U602">
            <v>0</v>
          </cell>
          <cell r="V602">
            <v>0</v>
          </cell>
          <cell r="W602" t="str">
            <v/>
          </cell>
          <cell r="X602" t="str">
            <v>N</v>
          </cell>
          <cell r="Y602" t="str">
            <v>N</v>
          </cell>
          <cell r="Z602" t="str">
            <v>N</v>
          </cell>
          <cell r="AA602">
            <v>0</v>
          </cell>
          <cell r="AB602">
            <v>0</v>
          </cell>
          <cell r="AC602">
            <v>0</v>
          </cell>
          <cell r="AD602">
            <v>0</v>
          </cell>
          <cell r="AE602" t="str">
            <v>N</v>
          </cell>
          <cell r="AF602" t="str">
            <v>N</v>
          </cell>
          <cell r="AG602">
            <v>0</v>
          </cell>
          <cell r="AH602" t="str">
            <v>N</v>
          </cell>
          <cell r="AI602" t="str">
            <v>N</v>
          </cell>
        </row>
        <row r="603">
          <cell r="U603">
            <v>0</v>
          </cell>
          <cell r="V603">
            <v>0</v>
          </cell>
          <cell r="W603" t="str">
            <v/>
          </cell>
          <cell r="X603" t="str">
            <v>N</v>
          </cell>
          <cell r="Y603" t="str">
            <v>N</v>
          </cell>
          <cell r="Z603" t="str">
            <v>N</v>
          </cell>
          <cell r="AA603">
            <v>0</v>
          </cell>
          <cell r="AB603">
            <v>0</v>
          </cell>
          <cell r="AC603">
            <v>0</v>
          </cell>
          <cell r="AD603">
            <v>0</v>
          </cell>
          <cell r="AE603" t="str">
            <v>N</v>
          </cell>
          <cell r="AF603" t="str">
            <v>N</v>
          </cell>
          <cell r="AG603">
            <v>0</v>
          </cell>
          <cell r="AH603" t="str">
            <v>N</v>
          </cell>
          <cell r="AI603" t="str">
            <v>N</v>
          </cell>
        </row>
        <row r="604">
          <cell r="U604">
            <v>0</v>
          </cell>
          <cell r="V604">
            <v>0</v>
          </cell>
          <cell r="W604" t="str">
            <v/>
          </cell>
          <cell r="X604" t="str">
            <v>N</v>
          </cell>
          <cell r="Y604" t="str">
            <v>N</v>
          </cell>
          <cell r="Z604" t="str">
            <v>N</v>
          </cell>
          <cell r="AA604">
            <v>0</v>
          </cell>
          <cell r="AB604">
            <v>0</v>
          </cell>
          <cell r="AC604">
            <v>0</v>
          </cell>
          <cell r="AD604">
            <v>0</v>
          </cell>
          <cell r="AE604" t="str">
            <v>N</v>
          </cell>
          <cell r="AF604" t="str">
            <v>N</v>
          </cell>
          <cell r="AG604">
            <v>0</v>
          </cell>
          <cell r="AH604" t="str">
            <v>N</v>
          </cell>
          <cell r="AI604" t="str">
            <v>N</v>
          </cell>
        </row>
        <row r="605">
          <cell r="U605">
            <v>0</v>
          </cell>
          <cell r="V605">
            <v>0</v>
          </cell>
          <cell r="W605" t="str">
            <v/>
          </cell>
          <cell r="X605" t="str">
            <v>N</v>
          </cell>
          <cell r="Y605" t="str">
            <v>N</v>
          </cell>
          <cell r="Z605" t="str">
            <v>N</v>
          </cell>
          <cell r="AA605">
            <v>0</v>
          </cell>
          <cell r="AB605">
            <v>0</v>
          </cell>
          <cell r="AC605">
            <v>0</v>
          </cell>
          <cell r="AD605">
            <v>0</v>
          </cell>
          <cell r="AE605" t="str">
            <v>N</v>
          </cell>
          <cell r="AF605" t="str">
            <v>N</v>
          </cell>
          <cell r="AG605">
            <v>0</v>
          </cell>
          <cell r="AH605" t="str">
            <v>N</v>
          </cell>
          <cell r="AI605" t="str">
            <v>N</v>
          </cell>
        </row>
        <row r="606">
          <cell r="U606">
            <v>0</v>
          </cell>
          <cell r="V606">
            <v>0</v>
          </cell>
          <cell r="W606" t="str">
            <v/>
          </cell>
          <cell r="X606" t="str">
            <v>N</v>
          </cell>
          <cell r="Y606" t="str">
            <v>N</v>
          </cell>
          <cell r="Z606" t="str">
            <v>N</v>
          </cell>
          <cell r="AA606">
            <v>0</v>
          </cell>
          <cell r="AB606">
            <v>0</v>
          </cell>
          <cell r="AC606">
            <v>0</v>
          </cell>
          <cell r="AD606">
            <v>0</v>
          </cell>
          <cell r="AE606" t="str">
            <v>N</v>
          </cell>
          <cell r="AF606" t="str">
            <v>N</v>
          </cell>
          <cell r="AG606">
            <v>0</v>
          </cell>
          <cell r="AH606" t="str">
            <v>N</v>
          </cell>
          <cell r="AI606" t="str">
            <v>N</v>
          </cell>
        </row>
        <row r="607">
          <cell r="U607">
            <v>0</v>
          </cell>
          <cell r="V607">
            <v>0</v>
          </cell>
          <cell r="W607" t="str">
            <v/>
          </cell>
          <cell r="X607" t="str">
            <v>N</v>
          </cell>
          <cell r="Y607" t="str">
            <v>N</v>
          </cell>
          <cell r="Z607" t="str">
            <v>N</v>
          </cell>
          <cell r="AA607">
            <v>0</v>
          </cell>
          <cell r="AB607">
            <v>0</v>
          </cell>
          <cell r="AC607">
            <v>0</v>
          </cell>
          <cell r="AD607">
            <v>0</v>
          </cell>
          <cell r="AE607" t="str">
            <v>N</v>
          </cell>
          <cell r="AF607" t="str">
            <v>N</v>
          </cell>
          <cell r="AG607">
            <v>0</v>
          </cell>
          <cell r="AH607" t="str">
            <v>N</v>
          </cell>
          <cell r="AI607" t="str">
            <v>N</v>
          </cell>
        </row>
        <row r="608">
          <cell r="U608">
            <v>0</v>
          </cell>
          <cell r="V608">
            <v>0</v>
          </cell>
          <cell r="W608" t="str">
            <v/>
          </cell>
          <cell r="X608" t="str">
            <v>N</v>
          </cell>
          <cell r="Y608" t="str">
            <v>N</v>
          </cell>
          <cell r="Z608" t="str">
            <v>N</v>
          </cell>
          <cell r="AA608">
            <v>0</v>
          </cell>
          <cell r="AB608">
            <v>0</v>
          </cell>
          <cell r="AC608">
            <v>0</v>
          </cell>
          <cell r="AD608">
            <v>0</v>
          </cell>
          <cell r="AE608" t="str">
            <v>N</v>
          </cell>
          <cell r="AF608" t="str">
            <v>N</v>
          </cell>
          <cell r="AG608">
            <v>0</v>
          </cell>
          <cell r="AH608" t="str">
            <v>N</v>
          </cell>
          <cell r="AI608" t="str">
            <v>N</v>
          </cell>
        </row>
        <row r="609">
          <cell r="U609">
            <v>0</v>
          </cell>
          <cell r="V609">
            <v>0</v>
          </cell>
          <cell r="W609" t="str">
            <v/>
          </cell>
          <cell r="X609" t="str">
            <v>N</v>
          </cell>
          <cell r="Y609" t="str">
            <v>N</v>
          </cell>
          <cell r="Z609" t="str">
            <v>N</v>
          </cell>
          <cell r="AA609">
            <v>0</v>
          </cell>
          <cell r="AB609">
            <v>0</v>
          </cell>
          <cell r="AC609">
            <v>0</v>
          </cell>
          <cell r="AD609">
            <v>0</v>
          </cell>
          <cell r="AE609" t="str">
            <v>N</v>
          </cell>
          <cell r="AF609" t="str">
            <v>N</v>
          </cell>
          <cell r="AG609">
            <v>0</v>
          </cell>
          <cell r="AH609" t="str">
            <v>N</v>
          </cell>
          <cell r="AI609" t="str">
            <v>N</v>
          </cell>
        </row>
        <row r="610">
          <cell r="U610">
            <v>0</v>
          </cell>
          <cell r="V610">
            <v>0</v>
          </cell>
          <cell r="W610" t="str">
            <v/>
          </cell>
          <cell r="X610" t="str">
            <v>N</v>
          </cell>
          <cell r="Y610" t="str">
            <v>N</v>
          </cell>
          <cell r="Z610" t="str">
            <v>N</v>
          </cell>
          <cell r="AA610">
            <v>0</v>
          </cell>
          <cell r="AB610">
            <v>0</v>
          </cell>
          <cell r="AC610">
            <v>0</v>
          </cell>
          <cell r="AD610">
            <v>0</v>
          </cell>
          <cell r="AE610" t="str">
            <v>N</v>
          </cell>
          <cell r="AF610" t="str">
            <v>N</v>
          </cell>
          <cell r="AG610">
            <v>0</v>
          </cell>
          <cell r="AH610" t="str">
            <v>N</v>
          </cell>
          <cell r="AI610" t="str">
            <v>N</v>
          </cell>
        </row>
        <row r="611">
          <cell r="U611">
            <v>0</v>
          </cell>
          <cell r="V611">
            <v>0</v>
          </cell>
          <cell r="W611" t="str">
            <v/>
          </cell>
          <cell r="X611" t="str">
            <v>N</v>
          </cell>
          <cell r="Y611" t="str">
            <v>N</v>
          </cell>
          <cell r="Z611" t="str">
            <v>N</v>
          </cell>
          <cell r="AA611">
            <v>0</v>
          </cell>
          <cell r="AB611">
            <v>0</v>
          </cell>
          <cell r="AC611">
            <v>0</v>
          </cell>
          <cell r="AD611">
            <v>0</v>
          </cell>
          <cell r="AE611" t="str">
            <v>N</v>
          </cell>
          <cell r="AF611" t="str">
            <v>N</v>
          </cell>
          <cell r="AG611">
            <v>0</v>
          </cell>
          <cell r="AH611" t="str">
            <v>N</v>
          </cell>
          <cell r="AI611" t="str">
            <v>N</v>
          </cell>
        </row>
        <row r="612">
          <cell r="U612">
            <v>0</v>
          </cell>
          <cell r="V612">
            <v>0</v>
          </cell>
          <cell r="W612" t="str">
            <v/>
          </cell>
          <cell r="X612" t="str">
            <v>N</v>
          </cell>
          <cell r="Y612" t="str">
            <v>N</v>
          </cell>
          <cell r="Z612" t="str">
            <v>N</v>
          </cell>
          <cell r="AA612">
            <v>0</v>
          </cell>
          <cell r="AB612">
            <v>0</v>
          </cell>
          <cell r="AC612">
            <v>0</v>
          </cell>
          <cell r="AD612">
            <v>0</v>
          </cell>
          <cell r="AE612" t="str">
            <v>N</v>
          </cell>
          <cell r="AF612" t="str">
            <v>N</v>
          </cell>
          <cell r="AG612">
            <v>0</v>
          </cell>
          <cell r="AH612" t="str">
            <v>N</v>
          </cell>
          <cell r="AI612" t="str">
            <v>N</v>
          </cell>
        </row>
        <row r="613">
          <cell r="U613">
            <v>0</v>
          </cell>
          <cell r="V613">
            <v>0</v>
          </cell>
          <cell r="W613" t="str">
            <v/>
          </cell>
          <cell r="X613" t="str">
            <v>N</v>
          </cell>
          <cell r="Y613" t="str">
            <v>N</v>
          </cell>
          <cell r="Z613" t="str">
            <v>N</v>
          </cell>
          <cell r="AA613">
            <v>0</v>
          </cell>
          <cell r="AB613">
            <v>0</v>
          </cell>
          <cell r="AC613">
            <v>0</v>
          </cell>
          <cell r="AD613">
            <v>0</v>
          </cell>
          <cell r="AE613" t="str">
            <v>N</v>
          </cell>
          <cell r="AF613" t="str">
            <v>N</v>
          </cell>
          <cell r="AG613">
            <v>0</v>
          </cell>
          <cell r="AH613" t="str">
            <v>N</v>
          </cell>
          <cell r="AI613" t="str">
            <v>N</v>
          </cell>
        </row>
        <row r="614">
          <cell r="U614">
            <v>0</v>
          </cell>
          <cell r="V614">
            <v>0</v>
          </cell>
          <cell r="W614" t="str">
            <v/>
          </cell>
          <cell r="X614" t="str">
            <v>N</v>
          </cell>
          <cell r="Y614" t="str">
            <v>N</v>
          </cell>
          <cell r="Z614" t="str">
            <v>N</v>
          </cell>
          <cell r="AA614">
            <v>0</v>
          </cell>
          <cell r="AB614">
            <v>0</v>
          </cell>
          <cell r="AC614">
            <v>0</v>
          </cell>
          <cell r="AD614">
            <v>0</v>
          </cell>
          <cell r="AE614" t="str">
            <v>N</v>
          </cell>
          <cell r="AF614" t="str">
            <v>N</v>
          </cell>
          <cell r="AG614">
            <v>0</v>
          </cell>
          <cell r="AH614" t="str">
            <v>N</v>
          </cell>
          <cell r="AI614" t="str">
            <v>N</v>
          </cell>
        </row>
        <row r="615">
          <cell r="U615">
            <v>0</v>
          </cell>
          <cell r="V615">
            <v>0</v>
          </cell>
          <cell r="W615" t="str">
            <v/>
          </cell>
          <cell r="X615" t="str">
            <v>N</v>
          </cell>
          <cell r="Y615" t="str">
            <v>N</v>
          </cell>
          <cell r="Z615" t="str">
            <v>N</v>
          </cell>
          <cell r="AA615">
            <v>0</v>
          </cell>
          <cell r="AB615">
            <v>0</v>
          </cell>
          <cell r="AC615">
            <v>0</v>
          </cell>
          <cell r="AD615">
            <v>0</v>
          </cell>
          <cell r="AE615" t="str">
            <v>N</v>
          </cell>
          <cell r="AF615" t="str">
            <v>N</v>
          </cell>
          <cell r="AG615">
            <v>0</v>
          </cell>
          <cell r="AH615" t="str">
            <v>N</v>
          </cell>
          <cell r="AI615" t="str">
            <v>N</v>
          </cell>
        </row>
        <row r="616">
          <cell r="U616">
            <v>0</v>
          </cell>
          <cell r="V616">
            <v>0</v>
          </cell>
          <cell r="W616" t="str">
            <v/>
          </cell>
          <cell r="X616" t="str">
            <v>N</v>
          </cell>
          <cell r="Y616" t="str">
            <v>N</v>
          </cell>
          <cell r="Z616" t="str">
            <v>N</v>
          </cell>
          <cell r="AA616">
            <v>0</v>
          </cell>
          <cell r="AB616">
            <v>0</v>
          </cell>
          <cell r="AC616">
            <v>0</v>
          </cell>
          <cell r="AD616">
            <v>0</v>
          </cell>
          <cell r="AE616" t="str">
            <v>N</v>
          </cell>
          <cell r="AF616" t="str">
            <v>N</v>
          </cell>
          <cell r="AG616">
            <v>0</v>
          </cell>
          <cell r="AH616" t="str">
            <v>N</v>
          </cell>
          <cell r="AI616" t="str">
            <v>N</v>
          </cell>
        </row>
        <row r="617">
          <cell r="U617">
            <v>0</v>
          </cell>
          <cell r="V617">
            <v>0</v>
          </cell>
          <cell r="W617" t="str">
            <v/>
          </cell>
          <cell r="X617" t="str">
            <v>N</v>
          </cell>
          <cell r="Y617" t="str">
            <v>N</v>
          </cell>
          <cell r="Z617" t="str">
            <v>N</v>
          </cell>
          <cell r="AA617">
            <v>0</v>
          </cell>
          <cell r="AB617">
            <v>0</v>
          </cell>
          <cell r="AC617">
            <v>0</v>
          </cell>
          <cell r="AD617">
            <v>0</v>
          </cell>
          <cell r="AE617" t="str">
            <v>N</v>
          </cell>
          <cell r="AF617" t="str">
            <v>N</v>
          </cell>
          <cell r="AG617">
            <v>0</v>
          </cell>
          <cell r="AH617" t="str">
            <v>N</v>
          </cell>
          <cell r="AI617" t="str">
            <v>N</v>
          </cell>
        </row>
        <row r="618">
          <cell r="U618">
            <v>0</v>
          </cell>
          <cell r="V618">
            <v>0</v>
          </cell>
          <cell r="W618" t="str">
            <v/>
          </cell>
          <cell r="X618" t="str">
            <v>N</v>
          </cell>
          <cell r="Y618" t="str">
            <v>N</v>
          </cell>
          <cell r="Z618" t="str">
            <v>N</v>
          </cell>
          <cell r="AA618">
            <v>0</v>
          </cell>
          <cell r="AB618">
            <v>0</v>
          </cell>
          <cell r="AC618">
            <v>0</v>
          </cell>
          <cell r="AD618">
            <v>0</v>
          </cell>
          <cell r="AE618" t="str">
            <v>N</v>
          </cell>
          <cell r="AF618" t="str">
            <v>N</v>
          </cell>
          <cell r="AG618">
            <v>0</v>
          </cell>
          <cell r="AH618" t="str">
            <v>N</v>
          </cell>
          <cell r="AI618" t="str">
            <v>N</v>
          </cell>
        </row>
        <row r="619">
          <cell r="U619">
            <v>0</v>
          </cell>
          <cell r="V619">
            <v>0</v>
          </cell>
          <cell r="W619" t="str">
            <v/>
          </cell>
          <cell r="X619" t="str">
            <v>N</v>
          </cell>
          <cell r="Y619" t="str">
            <v>N</v>
          </cell>
          <cell r="Z619" t="str">
            <v>N</v>
          </cell>
          <cell r="AA619">
            <v>0</v>
          </cell>
          <cell r="AB619">
            <v>0</v>
          </cell>
          <cell r="AC619">
            <v>0</v>
          </cell>
          <cell r="AD619">
            <v>0</v>
          </cell>
          <cell r="AE619" t="str">
            <v>N</v>
          </cell>
          <cell r="AF619" t="str">
            <v>N</v>
          </cell>
          <cell r="AG619">
            <v>0</v>
          </cell>
          <cell r="AH619" t="str">
            <v>N</v>
          </cell>
          <cell r="AI619" t="str">
            <v>N</v>
          </cell>
        </row>
        <row r="620">
          <cell r="U620">
            <v>0</v>
          </cell>
          <cell r="V620">
            <v>0</v>
          </cell>
          <cell r="W620" t="str">
            <v/>
          </cell>
          <cell r="X620" t="str">
            <v>N</v>
          </cell>
          <cell r="Y620" t="str">
            <v>N</v>
          </cell>
          <cell r="Z620" t="str">
            <v>N</v>
          </cell>
          <cell r="AA620">
            <v>0</v>
          </cell>
          <cell r="AB620">
            <v>0</v>
          </cell>
          <cell r="AC620">
            <v>0</v>
          </cell>
          <cell r="AD620">
            <v>0</v>
          </cell>
          <cell r="AE620" t="str">
            <v>N</v>
          </cell>
          <cell r="AF620" t="str">
            <v>N</v>
          </cell>
          <cell r="AG620">
            <v>0</v>
          </cell>
          <cell r="AH620" t="str">
            <v>N</v>
          </cell>
          <cell r="AI620" t="str">
            <v>N</v>
          </cell>
        </row>
        <row r="621">
          <cell r="U621">
            <v>0</v>
          </cell>
          <cell r="V621">
            <v>0</v>
          </cell>
          <cell r="W621" t="str">
            <v/>
          </cell>
          <cell r="X621" t="str">
            <v>N</v>
          </cell>
          <cell r="Y621" t="str">
            <v>N</v>
          </cell>
          <cell r="Z621" t="str">
            <v>N</v>
          </cell>
          <cell r="AA621">
            <v>0</v>
          </cell>
          <cell r="AB621">
            <v>0</v>
          </cell>
          <cell r="AC621">
            <v>0</v>
          </cell>
          <cell r="AD621">
            <v>0</v>
          </cell>
          <cell r="AE621" t="str">
            <v>N</v>
          </cell>
          <cell r="AF621" t="str">
            <v>N</v>
          </cell>
          <cell r="AG621">
            <v>0</v>
          </cell>
          <cell r="AH621" t="str">
            <v>N</v>
          </cell>
          <cell r="AI621" t="str">
            <v>N</v>
          </cell>
        </row>
        <row r="622">
          <cell r="U622">
            <v>0</v>
          </cell>
          <cell r="V622">
            <v>0</v>
          </cell>
          <cell r="W622" t="str">
            <v/>
          </cell>
          <cell r="X622" t="str">
            <v>N</v>
          </cell>
          <cell r="Y622" t="str">
            <v>N</v>
          </cell>
          <cell r="Z622" t="str">
            <v>N</v>
          </cell>
          <cell r="AA622">
            <v>0</v>
          </cell>
          <cell r="AB622">
            <v>0</v>
          </cell>
          <cell r="AC622">
            <v>0</v>
          </cell>
          <cell r="AD622">
            <v>0</v>
          </cell>
          <cell r="AE622" t="str">
            <v>N</v>
          </cell>
          <cell r="AF622" t="str">
            <v>N</v>
          </cell>
          <cell r="AG622">
            <v>0</v>
          </cell>
          <cell r="AH622" t="str">
            <v>N</v>
          </cell>
          <cell r="AI622" t="str">
            <v>N</v>
          </cell>
        </row>
        <row r="623">
          <cell r="U623">
            <v>0</v>
          </cell>
          <cell r="V623">
            <v>0</v>
          </cell>
          <cell r="W623" t="str">
            <v/>
          </cell>
          <cell r="X623" t="str">
            <v>N</v>
          </cell>
          <cell r="Y623" t="str">
            <v>N</v>
          </cell>
          <cell r="Z623" t="str">
            <v>N</v>
          </cell>
          <cell r="AA623">
            <v>0</v>
          </cell>
          <cell r="AB623">
            <v>0</v>
          </cell>
          <cell r="AC623">
            <v>0</v>
          </cell>
          <cell r="AD623">
            <v>0</v>
          </cell>
          <cell r="AE623" t="str">
            <v>N</v>
          </cell>
          <cell r="AF623" t="str">
            <v>N</v>
          </cell>
          <cell r="AG623">
            <v>0</v>
          </cell>
          <cell r="AH623" t="str">
            <v>N</v>
          </cell>
          <cell r="AI623" t="str">
            <v>N</v>
          </cell>
        </row>
        <row r="624">
          <cell r="U624">
            <v>0</v>
          </cell>
          <cell r="V624">
            <v>0</v>
          </cell>
          <cell r="W624" t="str">
            <v/>
          </cell>
          <cell r="X624" t="str">
            <v>N</v>
          </cell>
          <cell r="Y624" t="str">
            <v>N</v>
          </cell>
          <cell r="Z624" t="str">
            <v>N</v>
          </cell>
          <cell r="AA624">
            <v>0</v>
          </cell>
          <cell r="AB624">
            <v>0</v>
          </cell>
          <cell r="AC624">
            <v>0</v>
          </cell>
          <cell r="AD624">
            <v>0</v>
          </cell>
          <cell r="AE624" t="str">
            <v>N</v>
          </cell>
          <cell r="AF624" t="str">
            <v>N</v>
          </cell>
          <cell r="AG624">
            <v>0</v>
          </cell>
          <cell r="AH624" t="str">
            <v>N</v>
          </cell>
          <cell r="AI624" t="str">
            <v>N</v>
          </cell>
        </row>
        <row r="625">
          <cell r="U625">
            <v>0</v>
          </cell>
          <cell r="V625">
            <v>0</v>
          </cell>
          <cell r="W625" t="str">
            <v/>
          </cell>
          <cell r="X625" t="str">
            <v>N</v>
          </cell>
          <cell r="Y625" t="str">
            <v>N</v>
          </cell>
          <cell r="Z625" t="str">
            <v>N</v>
          </cell>
          <cell r="AA625">
            <v>0</v>
          </cell>
          <cell r="AB625">
            <v>0</v>
          </cell>
          <cell r="AC625">
            <v>0</v>
          </cell>
          <cell r="AD625">
            <v>0</v>
          </cell>
          <cell r="AE625" t="str">
            <v>N</v>
          </cell>
          <cell r="AF625" t="str">
            <v>N</v>
          </cell>
          <cell r="AG625">
            <v>0</v>
          </cell>
          <cell r="AH625" t="str">
            <v>N</v>
          </cell>
          <cell r="AI625" t="str">
            <v>N</v>
          </cell>
        </row>
        <row r="626">
          <cell r="U626">
            <v>0</v>
          </cell>
          <cell r="V626">
            <v>0</v>
          </cell>
          <cell r="W626" t="str">
            <v/>
          </cell>
          <cell r="X626" t="str">
            <v>N</v>
          </cell>
          <cell r="Y626" t="str">
            <v>N</v>
          </cell>
          <cell r="Z626" t="str">
            <v>N</v>
          </cell>
          <cell r="AA626">
            <v>0</v>
          </cell>
          <cell r="AB626">
            <v>0</v>
          </cell>
          <cell r="AC626">
            <v>0</v>
          </cell>
          <cell r="AD626">
            <v>0</v>
          </cell>
          <cell r="AE626" t="str">
            <v>N</v>
          </cell>
          <cell r="AF626" t="str">
            <v>N</v>
          </cell>
          <cell r="AG626">
            <v>0</v>
          </cell>
          <cell r="AH626" t="str">
            <v>N</v>
          </cell>
          <cell r="AI626" t="str">
            <v>N</v>
          </cell>
        </row>
        <row r="627">
          <cell r="U627">
            <v>0</v>
          </cell>
          <cell r="V627">
            <v>0</v>
          </cell>
          <cell r="W627" t="str">
            <v/>
          </cell>
          <cell r="X627" t="str">
            <v>N</v>
          </cell>
          <cell r="Y627" t="str">
            <v>N</v>
          </cell>
          <cell r="Z627" t="str">
            <v>N</v>
          </cell>
          <cell r="AA627">
            <v>0</v>
          </cell>
          <cell r="AB627">
            <v>0</v>
          </cell>
          <cell r="AC627">
            <v>0</v>
          </cell>
          <cell r="AD627">
            <v>0</v>
          </cell>
          <cell r="AE627" t="str">
            <v>N</v>
          </cell>
          <cell r="AF627" t="str">
            <v>N</v>
          </cell>
          <cell r="AG627">
            <v>0</v>
          </cell>
          <cell r="AH627" t="str">
            <v>N</v>
          </cell>
          <cell r="AI627" t="str">
            <v>N</v>
          </cell>
        </row>
        <row r="628">
          <cell r="U628">
            <v>0</v>
          </cell>
          <cell r="V628">
            <v>0</v>
          </cell>
          <cell r="W628" t="str">
            <v/>
          </cell>
          <cell r="X628" t="str">
            <v>N</v>
          </cell>
          <cell r="Y628" t="str">
            <v>N</v>
          </cell>
          <cell r="Z628" t="str">
            <v>N</v>
          </cell>
          <cell r="AA628">
            <v>0</v>
          </cell>
          <cell r="AB628">
            <v>0</v>
          </cell>
          <cell r="AC628">
            <v>0</v>
          </cell>
          <cell r="AD628">
            <v>0</v>
          </cell>
          <cell r="AE628" t="str">
            <v>N</v>
          </cell>
          <cell r="AF628" t="str">
            <v>N</v>
          </cell>
          <cell r="AG628">
            <v>0</v>
          </cell>
          <cell r="AH628" t="str">
            <v>N</v>
          </cell>
          <cell r="AI628" t="str">
            <v>N</v>
          </cell>
        </row>
        <row r="629">
          <cell r="U629">
            <v>0</v>
          </cell>
          <cell r="V629">
            <v>0</v>
          </cell>
          <cell r="W629" t="str">
            <v/>
          </cell>
          <cell r="X629" t="str">
            <v>N</v>
          </cell>
          <cell r="Y629" t="str">
            <v>N</v>
          </cell>
          <cell r="Z629" t="str">
            <v>N</v>
          </cell>
          <cell r="AA629">
            <v>0</v>
          </cell>
          <cell r="AB629">
            <v>0</v>
          </cell>
          <cell r="AC629">
            <v>0</v>
          </cell>
          <cell r="AD629">
            <v>0</v>
          </cell>
          <cell r="AE629" t="str">
            <v>N</v>
          </cell>
          <cell r="AF629" t="str">
            <v>N</v>
          </cell>
          <cell r="AG629">
            <v>0</v>
          </cell>
          <cell r="AH629" t="str">
            <v>N</v>
          </cell>
          <cell r="AI629" t="str">
            <v>N</v>
          </cell>
        </row>
        <row r="630">
          <cell r="U630">
            <v>0</v>
          </cell>
          <cell r="V630">
            <v>0</v>
          </cell>
          <cell r="W630" t="str">
            <v/>
          </cell>
          <cell r="X630" t="str">
            <v>N</v>
          </cell>
          <cell r="Y630" t="str">
            <v>N</v>
          </cell>
          <cell r="Z630" t="str">
            <v>N</v>
          </cell>
          <cell r="AA630">
            <v>0</v>
          </cell>
          <cell r="AB630">
            <v>0</v>
          </cell>
          <cell r="AC630">
            <v>0</v>
          </cell>
          <cell r="AD630">
            <v>0</v>
          </cell>
          <cell r="AE630" t="str">
            <v>N</v>
          </cell>
          <cell r="AF630" t="str">
            <v>N</v>
          </cell>
          <cell r="AG630">
            <v>0</v>
          </cell>
          <cell r="AH630" t="str">
            <v>N</v>
          </cell>
          <cell r="AI630" t="str">
            <v>N</v>
          </cell>
        </row>
        <row r="631">
          <cell r="U631">
            <v>0</v>
          </cell>
          <cell r="V631">
            <v>0</v>
          </cell>
          <cell r="W631" t="str">
            <v/>
          </cell>
          <cell r="X631" t="str">
            <v>N</v>
          </cell>
          <cell r="Y631" t="str">
            <v>N</v>
          </cell>
          <cell r="Z631" t="str">
            <v>N</v>
          </cell>
          <cell r="AA631">
            <v>0</v>
          </cell>
          <cell r="AB631">
            <v>0</v>
          </cell>
          <cell r="AC631">
            <v>0</v>
          </cell>
          <cell r="AD631">
            <v>0</v>
          </cell>
          <cell r="AE631" t="str">
            <v>N</v>
          </cell>
          <cell r="AF631" t="str">
            <v>N</v>
          </cell>
          <cell r="AG631">
            <v>0</v>
          </cell>
          <cell r="AH631" t="str">
            <v>N</v>
          </cell>
          <cell r="AI631" t="str">
            <v>N</v>
          </cell>
        </row>
        <row r="632">
          <cell r="U632">
            <v>0</v>
          </cell>
          <cell r="V632">
            <v>0</v>
          </cell>
          <cell r="W632" t="str">
            <v/>
          </cell>
          <cell r="X632" t="str">
            <v>N</v>
          </cell>
          <cell r="Y632" t="str">
            <v>N</v>
          </cell>
          <cell r="Z632" t="str">
            <v>N</v>
          </cell>
          <cell r="AA632">
            <v>0</v>
          </cell>
          <cell r="AB632">
            <v>0</v>
          </cell>
          <cell r="AC632">
            <v>0</v>
          </cell>
          <cell r="AD632">
            <v>0</v>
          </cell>
          <cell r="AE632" t="str">
            <v>N</v>
          </cell>
          <cell r="AF632" t="str">
            <v>N</v>
          </cell>
          <cell r="AG632">
            <v>0</v>
          </cell>
          <cell r="AH632" t="str">
            <v>N</v>
          </cell>
          <cell r="AI632" t="str">
            <v>N</v>
          </cell>
        </row>
        <row r="633">
          <cell r="U633">
            <v>0</v>
          </cell>
          <cell r="V633">
            <v>0</v>
          </cell>
          <cell r="W633" t="str">
            <v/>
          </cell>
          <cell r="X633" t="str">
            <v>N</v>
          </cell>
          <cell r="Y633" t="str">
            <v>N</v>
          </cell>
          <cell r="Z633" t="str">
            <v>N</v>
          </cell>
          <cell r="AA633">
            <v>0</v>
          </cell>
          <cell r="AB633">
            <v>0</v>
          </cell>
          <cell r="AC633">
            <v>0</v>
          </cell>
          <cell r="AD633">
            <v>0</v>
          </cell>
          <cell r="AE633" t="str">
            <v>N</v>
          </cell>
          <cell r="AF633" t="str">
            <v>N</v>
          </cell>
          <cell r="AG633">
            <v>0</v>
          </cell>
          <cell r="AH633" t="str">
            <v>N</v>
          </cell>
          <cell r="AI633" t="str">
            <v>N</v>
          </cell>
        </row>
        <row r="634">
          <cell r="U634">
            <v>0</v>
          </cell>
          <cell r="V634">
            <v>0</v>
          </cell>
          <cell r="W634" t="str">
            <v/>
          </cell>
          <cell r="X634" t="str">
            <v>N</v>
          </cell>
          <cell r="Y634" t="str">
            <v>N</v>
          </cell>
          <cell r="Z634" t="str">
            <v>N</v>
          </cell>
          <cell r="AA634">
            <v>0</v>
          </cell>
          <cell r="AB634">
            <v>0</v>
          </cell>
          <cell r="AC634">
            <v>0</v>
          </cell>
          <cell r="AD634">
            <v>0</v>
          </cell>
          <cell r="AE634" t="str">
            <v>N</v>
          </cell>
          <cell r="AF634" t="str">
            <v>N</v>
          </cell>
          <cell r="AG634">
            <v>0</v>
          </cell>
          <cell r="AH634" t="str">
            <v>N</v>
          </cell>
          <cell r="AI634" t="str">
            <v>N</v>
          </cell>
        </row>
        <row r="635">
          <cell r="U635">
            <v>0</v>
          </cell>
          <cell r="V635">
            <v>0</v>
          </cell>
          <cell r="W635" t="str">
            <v/>
          </cell>
          <cell r="X635" t="str">
            <v>N</v>
          </cell>
          <cell r="Y635" t="str">
            <v>N</v>
          </cell>
          <cell r="Z635" t="str">
            <v>N</v>
          </cell>
          <cell r="AA635">
            <v>0</v>
          </cell>
          <cell r="AB635">
            <v>0</v>
          </cell>
          <cell r="AC635">
            <v>0</v>
          </cell>
          <cell r="AD635">
            <v>0</v>
          </cell>
          <cell r="AE635" t="str">
            <v>N</v>
          </cell>
          <cell r="AF635" t="str">
            <v>N</v>
          </cell>
          <cell r="AG635">
            <v>0</v>
          </cell>
          <cell r="AH635" t="str">
            <v>N</v>
          </cell>
          <cell r="AI635" t="str">
            <v>N</v>
          </cell>
        </row>
        <row r="636">
          <cell r="U636">
            <v>0</v>
          </cell>
          <cell r="V636">
            <v>0</v>
          </cell>
          <cell r="W636" t="str">
            <v/>
          </cell>
          <cell r="X636" t="str">
            <v>N</v>
          </cell>
          <cell r="Y636" t="str">
            <v>N</v>
          </cell>
          <cell r="Z636" t="str">
            <v>N</v>
          </cell>
          <cell r="AA636">
            <v>0</v>
          </cell>
          <cell r="AB636">
            <v>0</v>
          </cell>
          <cell r="AC636">
            <v>0</v>
          </cell>
          <cell r="AD636">
            <v>0</v>
          </cell>
          <cell r="AE636" t="str">
            <v>N</v>
          </cell>
          <cell r="AF636" t="str">
            <v>N</v>
          </cell>
          <cell r="AG636">
            <v>0</v>
          </cell>
          <cell r="AH636" t="str">
            <v>N</v>
          </cell>
          <cell r="AI636" t="str">
            <v>N</v>
          </cell>
        </row>
        <row r="637">
          <cell r="U637">
            <v>0</v>
          </cell>
          <cell r="V637">
            <v>0</v>
          </cell>
          <cell r="W637" t="str">
            <v/>
          </cell>
          <cell r="X637" t="str">
            <v>N</v>
          </cell>
          <cell r="Y637" t="str">
            <v>N</v>
          </cell>
          <cell r="Z637" t="str">
            <v>N</v>
          </cell>
          <cell r="AA637">
            <v>0</v>
          </cell>
          <cell r="AB637">
            <v>0</v>
          </cell>
          <cell r="AC637">
            <v>0</v>
          </cell>
          <cell r="AD637">
            <v>0</v>
          </cell>
          <cell r="AE637" t="str">
            <v>N</v>
          </cell>
          <cell r="AF637" t="str">
            <v>N</v>
          </cell>
          <cell r="AG637">
            <v>0</v>
          </cell>
          <cell r="AH637" t="str">
            <v>N</v>
          </cell>
          <cell r="AI637" t="str">
            <v>N</v>
          </cell>
        </row>
        <row r="638">
          <cell r="U638">
            <v>0</v>
          </cell>
          <cell r="V638">
            <v>0</v>
          </cell>
          <cell r="W638" t="str">
            <v/>
          </cell>
          <cell r="X638" t="str">
            <v>N</v>
          </cell>
          <cell r="Y638" t="str">
            <v>N</v>
          </cell>
          <cell r="Z638" t="str">
            <v>N</v>
          </cell>
          <cell r="AA638">
            <v>0</v>
          </cell>
          <cell r="AB638">
            <v>0</v>
          </cell>
          <cell r="AC638">
            <v>0</v>
          </cell>
          <cell r="AD638">
            <v>0</v>
          </cell>
          <cell r="AE638" t="str">
            <v>N</v>
          </cell>
          <cell r="AF638" t="str">
            <v>N</v>
          </cell>
          <cell r="AG638">
            <v>0</v>
          </cell>
          <cell r="AH638" t="str">
            <v>N</v>
          </cell>
          <cell r="AI638" t="str">
            <v>N</v>
          </cell>
        </row>
        <row r="639">
          <cell r="U639">
            <v>0</v>
          </cell>
          <cell r="V639">
            <v>0</v>
          </cell>
          <cell r="W639" t="str">
            <v/>
          </cell>
          <cell r="X639" t="str">
            <v>N</v>
          </cell>
          <cell r="Y639" t="str">
            <v>N</v>
          </cell>
          <cell r="Z639" t="str">
            <v>N</v>
          </cell>
          <cell r="AA639">
            <v>0</v>
          </cell>
          <cell r="AB639">
            <v>0</v>
          </cell>
          <cell r="AC639">
            <v>0</v>
          </cell>
          <cell r="AD639">
            <v>0</v>
          </cell>
          <cell r="AE639" t="str">
            <v>N</v>
          </cell>
          <cell r="AF639" t="str">
            <v>N</v>
          </cell>
          <cell r="AG639">
            <v>0</v>
          </cell>
          <cell r="AH639" t="str">
            <v>N</v>
          </cell>
          <cell r="AI639" t="str">
            <v>N</v>
          </cell>
        </row>
        <row r="640">
          <cell r="U640">
            <v>0</v>
          </cell>
          <cell r="V640">
            <v>0</v>
          </cell>
          <cell r="W640" t="str">
            <v/>
          </cell>
          <cell r="X640" t="str">
            <v>N</v>
          </cell>
          <cell r="Y640" t="str">
            <v>N</v>
          </cell>
          <cell r="Z640" t="str">
            <v>N</v>
          </cell>
          <cell r="AA640">
            <v>0</v>
          </cell>
          <cell r="AB640">
            <v>0</v>
          </cell>
          <cell r="AC640">
            <v>0</v>
          </cell>
          <cell r="AD640">
            <v>0</v>
          </cell>
          <cell r="AE640" t="str">
            <v>N</v>
          </cell>
          <cell r="AF640" t="str">
            <v>N</v>
          </cell>
          <cell r="AG640">
            <v>0</v>
          </cell>
          <cell r="AH640" t="str">
            <v>N</v>
          </cell>
          <cell r="AI640" t="str">
            <v>N</v>
          </cell>
        </row>
        <row r="641">
          <cell r="U641">
            <v>0</v>
          </cell>
          <cell r="V641">
            <v>0</v>
          </cell>
          <cell r="W641" t="str">
            <v/>
          </cell>
          <cell r="X641" t="str">
            <v>N</v>
          </cell>
          <cell r="Y641" t="str">
            <v>N</v>
          </cell>
          <cell r="Z641" t="str">
            <v>N</v>
          </cell>
          <cell r="AA641">
            <v>0</v>
          </cell>
          <cell r="AB641">
            <v>0</v>
          </cell>
          <cell r="AC641">
            <v>0</v>
          </cell>
          <cell r="AD641">
            <v>0</v>
          </cell>
          <cell r="AE641" t="str">
            <v>N</v>
          </cell>
          <cell r="AF641" t="str">
            <v>N</v>
          </cell>
          <cell r="AG641">
            <v>0</v>
          </cell>
          <cell r="AH641" t="str">
            <v>N</v>
          </cell>
          <cell r="AI641" t="str">
            <v>N</v>
          </cell>
        </row>
        <row r="642">
          <cell r="U642">
            <v>0</v>
          </cell>
          <cell r="V642">
            <v>0</v>
          </cell>
          <cell r="W642" t="str">
            <v/>
          </cell>
          <cell r="X642" t="str">
            <v>N</v>
          </cell>
          <cell r="Y642" t="str">
            <v>N</v>
          </cell>
          <cell r="Z642" t="str">
            <v>N</v>
          </cell>
          <cell r="AA642">
            <v>0</v>
          </cell>
          <cell r="AB642">
            <v>0</v>
          </cell>
          <cell r="AC642">
            <v>0</v>
          </cell>
          <cell r="AD642">
            <v>0</v>
          </cell>
          <cell r="AE642" t="str">
            <v>N</v>
          </cell>
          <cell r="AF642" t="str">
            <v>N</v>
          </cell>
          <cell r="AG642">
            <v>0</v>
          </cell>
          <cell r="AH642" t="str">
            <v>N</v>
          </cell>
          <cell r="AI642" t="str">
            <v>N</v>
          </cell>
        </row>
        <row r="643">
          <cell r="U643">
            <v>0</v>
          </cell>
          <cell r="V643">
            <v>0</v>
          </cell>
          <cell r="W643" t="str">
            <v/>
          </cell>
          <cell r="X643" t="str">
            <v>N</v>
          </cell>
          <cell r="Y643" t="str">
            <v>N</v>
          </cell>
          <cell r="Z643" t="str">
            <v>N</v>
          </cell>
          <cell r="AA643">
            <v>0</v>
          </cell>
          <cell r="AB643">
            <v>0</v>
          </cell>
          <cell r="AC643">
            <v>0</v>
          </cell>
          <cell r="AD643">
            <v>0</v>
          </cell>
          <cell r="AE643" t="str">
            <v>N</v>
          </cell>
          <cell r="AF643" t="str">
            <v>N</v>
          </cell>
          <cell r="AG643">
            <v>0</v>
          </cell>
          <cell r="AH643" t="str">
            <v>N</v>
          </cell>
          <cell r="AI643" t="str">
            <v>N</v>
          </cell>
        </row>
        <row r="644">
          <cell r="U644">
            <v>0</v>
          </cell>
          <cell r="V644">
            <v>0</v>
          </cell>
          <cell r="W644" t="str">
            <v/>
          </cell>
          <cell r="X644" t="str">
            <v>N</v>
          </cell>
          <cell r="Y644" t="str">
            <v>N</v>
          </cell>
          <cell r="Z644" t="str">
            <v>N</v>
          </cell>
          <cell r="AA644">
            <v>0</v>
          </cell>
          <cell r="AB644">
            <v>0</v>
          </cell>
          <cell r="AC644">
            <v>0</v>
          </cell>
          <cell r="AD644">
            <v>0</v>
          </cell>
          <cell r="AE644" t="str">
            <v>N</v>
          </cell>
          <cell r="AF644" t="str">
            <v>N</v>
          </cell>
          <cell r="AG644">
            <v>0</v>
          </cell>
          <cell r="AH644" t="str">
            <v>N</v>
          </cell>
          <cell r="AI644" t="str">
            <v>N</v>
          </cell>
        </row>
        <row r="645">
          <cell r="U645">
            <v>0</v>
          </cell>
          <cell r="V645">
            <v>0</v>
          </cell>
          <cell r="W645" t="str">
            <v/>
          </cell>
          <cell r="X645" t="str">
            <v>N</v>
          </cell>
          <cell r="Y645" t="str">
            <v>N</v>
          </cell>
          <cell r="Z645" t="str">
            <v>N</v>
          </cell>
          <cell r="AA645">
            <v>0</v>
          </cell>
          <cell r="AB645">
            <v>0</v>
          </cell>
          <cell r="AC645">
            <v>0</v>
          </cell>
          <cell r="AD645">
            <v>0</v>
          </cell>
          <cell r="AE645" t="str">
            <v>N</v>
          </cell>
          <cell r="AF645" t="str">
            <v>N</v>
          </cell>
          <cell r="AG645">
            <v>0</v>
          </cell>
          <cell r="AH645" t="str">
            <v>N</v>
          </cell>
          <cell r="AI645" t="str">
            <v>N</v>
          </cell>
        </row>
        <row r="646">
          <cell r="U646">
            <v>0</v>
          </cell>
          <cell r="V646">
            <v>0</v>
          </cell>
          <cell r="W646" t="str">
            <v/>
          </cell>
          <cell r="X646" t="str">
            <v>N</v>
          </cell>
          <cell r="Y646" t="str">
            <v>N</v>
          </cell>
          <cell r="Z646" t="str">
            <v>N</v>
          </cell>
          <cell r="AA646">
            <v>0</v>
          </cell>
          <cell r="AB646">
            <v>0</v>
          </cell>
          <cell r="AC646">
            <v>0</v>
          </cell>
          <cell r="AD646">
            <v>0</v>
          </cell>
          <cell r="AE646" t="str">
            <v>N</v>
          </cell>
          <cell r="AF646" t="str">
            <v>N</v>
          </cell>
          <cell r="AG646">
            <v>0</v>
          </cell>
          <cell r="AH646" t="str">
            <v>N</v>
          </cell>
          <cell r="AI646" t="str">
            <v>N</v>
          </cell>
        </row>
        <row r="647">
          <cell r="U647">
            <v>0</v>
          </cell>
          <cell r="V647">
            <v>0</v>
          </cell>
          <cell r="W647" t="str">
            <v/>
          </cell>
          <cell r="X647" t="str">
            <v>N</v>
          </cell>
          <cell r="Y647" t="str">
            <v>N</v>
          </cell>
          <cell r="Z647" t="str">
            <v>N</v>
          </cell>
          <cell r="AA647">
            <v>0</v>
          </cell>
          <cell r="AB647">
            <v>0</v>
          </cell>
          <cell r="AC647">
            <v>0</v>
          </cell>
          <cell r="AD647">
            <v>0</v>
          </cell>
          <cell r="AE647" t="str">
            <v>N</v>
          </cell>
          <cell r="AF647" t="str">
            <v>N</v>
          </cell>
          <cell r="AG647">
            <v>0</v>
          </cell>
          <cell r="AH647" t="str">
            <v>N</v>
          </cell>
          <cell r="AI647" t="str">
            <v>N</v>
          </cell>
        </row>
        <row r="648">
          <cell r="U648">
            <v>0</v>
          </cell>
          <cell r="V648">
            <v>0</v>
          </cell>
          <cell r="W648" t="str">
            <v/>
          </cell>
          <cell r="X648" t="str">
            <v>N</v>
          </cell>
          <cell r="Y648" t="str">
            <v>N</v>
          </cell>
          <cell r="Z648" t="str">
            <v>N</v>
          </cell>
          <cell r="AA648">
            <v>0</v>
          </cell>
          <cell r="AB648">
            <v>0</v>
          </cell>
          <cell r="AC648">
            <v>0</v>
          </cell>
          <cell r="AD648">
            <v>0</v>
          </cell>
          <cell r="AE648" t="str">
            <v>N</v>
          </cell>
          <cell r="AF648" t="str">
            <v>N</v>
          </cell>
          <cell r="AG648">
            <v>0</v>
          </cell>
          <cell r="AH648" t="str">
            <v>N</v>
          </cell>
          <cell r="AI648" t="str">
            <v>N</v>
          </cell>
        </row>
        <row r="649">
          <cell r="U649">
            <v>0</v>
          </cell>
          <cell r="V649">
            <v>0</v>
          </cell>
          <cell r="W649" t="str">
            <v/>
          </cell>
          <cell r="X649" t="str">
            <v>N</v>
          </cell>
          <cell r="Y649" t="str">
            <v>N</v>
          </cell>
          <cell r="Z649" t="str">
            <v>N</v>
          </cell>
          <cell r="AA649">
            <v>0</v>
          </cell>
          <cell r="AB649">
            <v>0</v>
          </cell>
          <cell r="AC649">
            <v>0</v>
          </cell>
          <cell r="AD649">
            <v>0</v>
          </cell>
          <cell r="AE649" t="str">
            <v>N</v>
          </cell>
          <cell r="AF649" t="str">
            <v>N</v>
          </cell>
          <cell r="AG649">
            <v>0</v>
          </cell>
          <cell r="AH649" t="str">
            <v>N</v>
          </cell>
          <cell r="AI649" t="str">
            <v>N</v>
          </cell>
        </row>
        <row r="650">
          <cell r="U650">
            <v>0</v>
          </cell>
          <cell r="V650">
            <v>0</v>
          </cell>
          <cell r="W650" t="str">
            <v/>
          </cell>
          <cell r="X650" t="str">
            <v>N</v>
          </cell>
          <cell r="Y650" t="str">
            <v>N</v>
          </cell>
          <cell r="Z650" t="str">
            <v>N</v>
          </cell>
          <cell r="AA650">
            <v>0</v>
          </cell>
          <cell r="AB650">
            <v>0</v>
          </cell>
          <cell r="AC650">
            <v>0</v>
          </cell>
          <cell r="AD650">
            <v>0</v>
          </cell>
          <cell r="AE650" t="str">
            <v>N</v>
          </cell>
          <cell r="AF650" t="str">
            <v>N</v>
          </cell>
          <cell r="AG650">
            <v>0</v>
          </cell>
          <cell r="AH650" t="str">
            <v>N</v>
          </cell>
          <cell r="AI650" t="str">
            <v>N</v>
          </cell>
        </row>
        <row r="651">
          <cell r="U651">
            <v>0</v>
          </cell>
          <cell r="V651">
            <v>0</v>
          </cell>
          <cell r="W651" t="str">
            <v/>
          </cell>
          <cell r="X651" t="str">
            <v>N</v>
          </cell>
          <cell r="Y651" t="str">
            <v>N</v>
          </cell>
          <cell r="Z651" t="str">
            <v>N</v>
          </cell>
          <cell r="AA651">
            <v>0</v>
          </cell>
          <cell r="AB651">
            <v>0</v>
          </cell>
          <cell r="AC651">
            <v>0</v>
          </cell>
          <cell r="AD651">
            <v>0</v>
          </cell>
          <cell r="AE651" t="str">
            <v>N</v>
          </cell>
          <cell r="AF651" t="str">
            <v>N</v>
          </cell>
          <cell r="AG651">
            <v>0</v>
          </cell>
          <cell r="AH651" t="str">
            <v>N</v>
          </cell>
          <cell r="AI651" t="str">
            <v>N</v>
          </cell>
        </row>
        <row r="652">
          <cell r="U652">
            <v>0</v>
          </cell>
          <cell r="V652">
            <v>0</v>
          </cell>
          <cell r="W652" t="str">
            <v/>
          </cell>
          <cell r="X652" t="str">
            <v>N</v>
          </cell>
          <cell r="Y652" t="str">
            <v>N</v>
          </cell>
          <cell r="Z652" t="str">
            <v>N</v>
          </cell>
          <cell r="AA652">
            <v>0</v>
          </cell>
          <cell r="AB652">
            <v>0</v>
          </cell>
          <cell r="AC652">
            <v>0</v>
          </cell>
          <cell r="AD652">
            <v>0</v>
          </cell>
          <cell r="AE652" t="str">
            <v>N</v>
          </cell>
          <cell r="AF652" t="str">
            <v>N</v>
          </cell>
          <cell r="AG652">
            <v>0</v>
          </cell>
          <cell r="AH652" t="str">
            <v>N</v>
          </cell>
          <cell r="AI652" t="str">
            <v>N</v>
          </cell>
        </row>
        <row r="653">
          <cell r="U653">
            <v>0</v>
          </cell>
          <cell r="V653">
            <v>0</v>
          </cell>
          <cell r="W653" t="str">
            <v/>
          </cell>
          <cell r="X653" t="str">
            <v>N</v>
          </cell>
          <cell r="Y653" t="str">
            <v>N</v>
          </cell>
          <cell r="Z653" t="str">
            <v>N</v>
          </cell>
          <cell r="AA653">
            <v>0</v>
          </cell>
          <cell r="AB653">
            <v>0</v>
          </cell>
          <cell r="AC653">
            <v>0</v>
          </cell>
          <cell r="AD653">
            <v>0</v>
          </cell>
          <cell r="AE653" t="str">
            <v>N</v>
          </cell>
          <cell r="AF653" t="str">
            <v>N</v>
          </cell>
          <cell r="AG653">
            <v>0</v>
          </cell>
          <cell r="AH653" t="str">
            <v>N</v>
          </cell>
          <cell r="AI653" t="str">
            <v>N</v>
          </cell>
        </row>
        <row r="654">
          <cell r="U654">
            <v>0</v>
          </cell>
          <cell r="V654">
            <v>0</v>
          </cell>
          <cell r="W654" t="str">
            <v/>
          </cell>
          <cell r="X654" t="str">
            <v>N</v>
          </cell>
          <cell r="Y654" t="str">
            <v>N</v>
          </cell>
          <cell r="Z654" t="str">
            <v>N</v>
          </cell>
          <cell r="AA654">
            <v>0</v>
          </cell>
          <cell r="AB654">
            <v>0</v>
          </cell>
          <cell r="AC654">
            <v>0</v>
          </cell>
          <cell r="AD654">
            <v>0</v>
          </cell>
          <cell r="AE654" t="str">
            <v>N</v>
          </cell>
          <cell r="AF654" t="str">
            <v>N</v>
          </cell>
          <cell r="AG654">
            <v>0</v>
          </cell>
          <cell r="AH654" t="str">
            <v>N</v>
          </cell>
          <cell r="AI654" t="str">
            <v>N</v>
          </cell>
        </row>
        <row r="655">
          <cell r="U655">
            <v>0</v>
          </cell>
          <cell r="V655">
            <v>0</v>
          </cell>
          <cell r="W655" t="str">
            <v/>
          </cell>
          <cell r="X655" t="str">
            <v>N</v>
          </cell>
          <cell r="Y655" t="str">
            <v>N</v>
          </cell>
          <cell r="Z655" t="str">
            <v>N</v>
          </cell>
          <cell r="AA655">
            <v>0</v>
          </cell>
          <cell r="AB655">
            <v>0</v>
          </cell>
          <cell r="AC655">
            <v>0</v>
          </cell>
          <cell r="AD655">
            <v>0</v>
          </cell>
          <cell r="AE655" t="str">
            <v>N</v>
          </cell>
          <cell r="AF655" t="str">
            <v>N</v>
          </cell>
          <cell r="AG655">
            <v>0</v>
          </cell>
          <cell r="AH655" t="str">
            <v>N</v>
          </cell>
          <cell r="AI655" t="str">
            <v>N</v>
          </cell>
        </row>
        <row r="656">
          <cell r="U656">
            <v>0</v>
          </cell>
          <cell r="V656">
            <v>0</v>
          </cell>
          <cell r="W656" t="str">
            <v/>
          </cell>
          <cell r="X656" t="str">
            <v>N</v>
          </cell>
          <cell r="Y656" t="str">
            <v>N</v>
          </cell>
          <cell r="Z656" t="str">
            <v>N</v>
          </cell>
          <cell r="AA656">
            <v>0</v>
          </cell>
          <cell r="AB656">
            <v>0</v>
          </cell>
          <cell r="AC656">
            <v>0</v>
          </cell>
          <cell r="AD656">
            <v>0</v>
          </cell>
          <cell r="AE656" t="str">
            <v>N</v>
          </cell>
          <cell r="AF656" t="str">
            <v>N</v>
          </cell>
          <cell r="AG656">
            <v>0</v>
          </cell>
          <cell r="AH656" t="str">
            <v>N</v>
          </cell>
          <cell r="AI656" t="str">
            <v>N</v>
          </cell>
        </row>
        <row r="657">
          <cell r="U657">
            <v>0</v>
          </cell>
          <cell r="V657">
            <v>0</v>
          </cell>
          <cell r="W657" t="str">
            <v/>
          </cell>
          <cell r="X657" t="str">
            <v>N</v>
          </cell>
          <cell r="Y657" t="str">
            <v>N</v>
          </cell>
          <cell r="Z657" t="str">
            <v>N</v>
          </cell>
          <cell r="AA657">
            <v>0</v>
          </cell>
          <cell r="AB657">
            <v>0</v>
          </cell>
          <cell r="AC657">
            <v>0</v>
          </cell>
          <cell r="AD657">
            <v>0</v>
          </cell>
          <cell r="AE657" t="str">
            <v>N</v>
          </cell>
          <cell r="AF657" t="str">
            <v>N</v>
          </cell>
          <cell r="AG657">
            <v>0</v>
          </cell>
          <cell r="AH657" t="str">
            <v>N</v>
          </cell>
          <cell r="AI657" t="str">
            <v>N</v>
          </cell>
        </row>
        <row r="658">
          <cell r="U658">
            <v>0</v>
          </cell>
          <cell r="V658">
            <v>0</v>
          </cell>
          <cell r="W658" t="str">
            <v/>
          </cell>
          <cell r="X658" t="str">
            <v>N</v>
          </cell>
          <cell r="Y658" t="str">
            <v>N</v>
          </cell>
          <cell r="Z658" t="str">
            <v>N</v>
          </cell>
          <cell r="AA658">
            <v>0</v>
          </cell>
          <cell r="AB658">
            <v>0</v>
          </cell>
          <cell r="AC658">
            <v>0</v>
          </cell>
          <cell r="AD658">
            <v>0</v>
          </cell>
          <cell r="AE658" t="str">
            <v>N</v>
          </cell>
          <cell r="AF658" t="str">
            <v>N</v>
          </cell>
          <cell r="AG658">
            <v>0</v>
          </cell>
          <cell r="AH658" t="str">
            <v>N</v>
          </cell>
          <cell r="AI658" t="str">
            <v>N</v>
          </cell>
        </row>
        <row r="659">
          <cell r="U659">
            <v>0</v>
          </cell>
          <cell r="V659">
            <v>0</v>
          </cell>
          <cell r="W659" t="str">
            <v/>
          </cell>
          <cell r="X659" t="str">
            <v>N</v>
          </cell>
          <cell r="Y659" t="str">
            <v>N</v>
          </cell>
          <cell r="Z659" t="str">
            <v>N</v>
          </cell>
          <cell r="AA659">
            <v>0</v>
          </cell>
          <cell r="AB659">
            <v>0</v>
          </cell>
          <cell r="AC659">
            <v>0</v>
          </cell>
          <cell r="AD659">
            <v>0</v>
          </cell>
          <cell r="AE659" t="str">
            <v>N</v>
          </cell>
          <cell r="AF659" t="str">
            <v>N</v>
          </cell>
          <cell r="AG659">
            <v>0</v>
          </cell>
          <cell r="AH659" t="str">
            <v>N</v>
          </cell>
          <cell r="AI659" t="str">
            <v>N</v>
          </cell>
        </row>
        <row r="660">
          <cell r="U660">
            <v>0</v>
          </cell>
          <cell r="V660">
            <v>0</v>
          </cell>
          <cell r="W660" t="str">
            <v/>
          </cell>
          <cell r="X660" t="str">
            <v>N</v>
          </cell>
          <cell r="Y660" t="str">
            <v>N</v>
          </cell>
          <cell r="Z660" t="str">
            <v>N</v>
          </cell>
          <cell r="AA660">
            <v>0</v>
          </cell>
          <cell r="AB660">
            <v>0</v>
          </cell>
          <cell r="AC660">
            <v>0</v>
          </cell>
          <cell r="AD660">
            <v>0</v>
          </cell>
          <cell r="AE660" t="str">
            <v>N</v>
          </cell>
          <cell r="AF660" t="str">
            <v>N</v>
          </cell>
          <cell r="AG660">
            <v>0</v>
          </cell>
          <cell r="AH660" t="str">
            <v>N</v>
          </cell>
          <cell r="AI660" t="str">
            <v>N</v>
          </cell>
        </row>
        <row r="661">
          <cell r="U661">
            <v>0</v>
          </cell>
          <cell r="V661">
            <v>0</v>
          </cell>
          <cell r="W661" t="str">
            <v/>
          </cell>
          <cell r="X661" t="str">
            <v>N</v>
          </cell>
          <cell r="Y661" t="str">
            <v>N</v>
          </cell>
          <cell r="Z661" t="str">
            <v>N</v>
          </cell>
          <cell r="AA661">
            <v>0</v>
          </cell>
          <cell r="AB661">
            <v>0</v>
          </cell>
          <cell r="AC661">
            <v>0</v>
          </cell>
          <cell r="AD661">
            <v>0</v>
          </cell>
          <cell r="AE661" t="str">
            <v>N</v>
          </cell>
          <cell r="AF661" t="str">
            <v>N</v>
          </cell>
          <cell r="AG661">
            <v>0</v>
          </cell>
          <cell r="AH661" t="str">
            <v>N</v>
          </cell>
          <cell r="AI661" t="str">
            <v>N</v>
          </cell>
        </row>
        <row r="662">
          <cell r="U662">
            <v>0</v>
          </cell>
          <cell r="V662">
            <v>0</v>
          </cell>
          <cell r="W662" t="str">
            <v/>
          </cell>
          <cell r="X662" t="str">
            <v>N</v>
          </cell>
          <cell r="Y662" t="str">
            <v>N</v>
          </cell>
          <cell r="Z662" t="str">
            <v>N</v>
          </cell>
          <cell r="AA662">
            <v>0</v>
          </cell>
          <cell r="AB662">
            <v>0</v>
          </cell>
          <cell r="AC662">
            <v>0</v>
          </cell>
          <cell r="AD662">
            <v>0</v>
          </cell>
          <cell r="AE662" t="str">
            <v>N</v>
          </cell>
          <cell r="AF662" t="str">
            <v>N</v>
          </cell>
          <cell r="AG662">
            <v>0</v>
          </cell>
          <cell r="AH662" t="str">
            <v>N</v>
          </cell>
          <cell r="AI662" t="str">
            <v>N</v>
          </cell>
        </row>
        <row r="663">
          <cell r="U663">
            <v>0</v>
          </cell>
          <cell r="V663">
            <v>0</v>
          </cell>
          <cell r="W663" t="str">
            <v/>
          </cell>
          <cell r="X663" t="str">
            <v>N</v>
          </cell>
          <cell r="Y663" t="str">
            <v>N</v>
          </cell>
          <cell r="Z663" t="str">
            <v>N</v>
          </cell>
          <cell r="AA663">
            <v>0</v>
          </cell>
          <cell r="AB663">
            <v>0</v>
          </cell>
          <cell r="AC663">
            <v>0</v>
          </cell>
          <cell r="AD663">
            <v>0</v>
          </cell>
          <cell r="AE663" t="str">
            <v>N</v>
          </cell>
          <cell r="AF663" t="str">
            <v>N</v>
          </cell>
          <cell r="AG663">
            <v>0</v>
          </cell>
          <cell r="AH663" t="str">
            <v>N</v>
          </cell>
          <cell r="AI663" t="str">
            <v>N</v>
          </cell>
        </row>
        <row r="664">
          <cell r="U664">
            <v>0</v>
          </cell>
          <cell r="V664">
            <v>0</v>
          </cell>
          <cell r="W664" t="str">
            <v/>
          </cell>
          <cell r="X664" t="str">
            <v>N</v>
          </cell>
          <cell r="Y664" t="str">
            <v>N</v>
          </cell>
          <cell r="Z664" t="str">
            <v>N</v>
          </cell>
          <cell r="AA664">
            <v>0</v>
          </cell>
          <cell r="AB664">
            <v>0</v>
          </cell>
          <cell r="AC664">
            <v>0</v>
          </cell>
          <cell r="AD664">
            <v>0</v>
          </cell>
          <cell r="AE664" t="str">
            <v>N</v>
          </cell>
          <cell r="AF664" t="str">
            <v>N</v>
          </cell>
          <cell r="AG664">
            <v>0</v>
          </cell>
          <cell r="AH664" t="str">
            <v>N</v>
          </cell>
          <cell r="AI664" t="str">
            <v>N</v>
          </cell>
        </row>
        <row r="665">
          <cell r="U665">
            <v>0</v>
          </cell>
          <cell r="V665">
            <v>0</v>
          </cell>
          <cell r="W665" t="str">
            <v/>
          </cell>
          <cell r="X665" t="str">
            <v>N</v>
          </cell>
          <cell r="Y665" t="str">
            <v>N</v>
          </cell>
          <cell r="Z665" t="str">
            <v>N</v>
          </cell>
          <cell r="AA665">
            <v>0</v>
          </cell>
          <cell r="AB665">
            <v>0</v>
          </cell>
          <cell r="AC665">
            <v>0</v>
          </cell>
          <cell r="AD665">
            <v>0</v>
          </cell>
          <cell r="AE665" t="str">
            <v>N</v>
          </cell>
          <cell r="AF665" t="str">
            <v>N</v>
          </cell>
          <cell r="AG665">
            <v>0</v>
          </cell>
          <cell r="AH665" t="str">
            <v>N</v>
          </cell>
          <cell r="AI665" t="str">
            <v>N</v>
          </cell>
        </row>
        <row r="666">
          <cell r="U666">
            <v>0</v>
          </cell>
          <cell r="V666">
            <v>0</v>
          </cell>
          <cell r="W666" t="str">
            <v/>
          </cell>
          <cell r="X666" t="str">
            <v>N</v>
          </cell>
          <cell r="Y666" t="str">
            <v>N</v>
          </cell>
          <cell r="Z666" t="str">
            <v>N</v>
          </cell>
          <cell r="AA666">
            <v>0</v>
          </cell>
          <cell r="AB666">
            <v>0</v>
          </cell>
          <cell r="AC666">
            <v>0</v>
          </cell>
          <cell r="AD666">
            <v>0</v>
          </cell>
          <cell r="AE666" t="str">
            <v>N</v>
          </cell>
          <cell r="AF666" t="str">
            <v>N</v>
          </cell>
          <cell r="AG666">
            <v>0</v>
          </cell>
          <cell r="AH666" t="str">
            <v>N</v>
          </cell>
          <cell r="AI666" t="str">
            <v>N</v>
          </cell>
        </row>
        <row r="667">
          <cell r="U667">
            <v>0</v>
          </cell>
          <cell r="V667">
            <v>0</v>
          </cell>
          <cell r="W667" t="str">
            <v/>
          </cell>
          <cell r="X667" t="str">
            <v>N</v>
          </cell>
          <cell r="Y667" t="str">
            <v>N</v>
          </cell>
          <cell r="Z667" t="str">
            <v>N</v>
          </cell>
          <cell r="AA667">
            <v>0</v>
          </cell>
          <cell r="AB667">
            <v>0</v>
          </cell>
          <cell r="AC667">
            <v>0</v>
          </cell>
          <cell r="AD667">
            <v>0</v>
          </cell>
          <cell r="AE667" t="str">
            <v>N</v>
          </cell>
          <cell r="AF667" t="str">
            <v>N</v>
          </cell>
          <cell r="AG667">
            <v>0</v>
          </cell>
          <cell r="AH667" t="str">
            <v>N</v>
          </cell>
          <cell r="AI667" t="str">
            <v>N</v>
          </cell>
        </row>
        <row r="668">
          <cell r="U668">
            <v>0</v>
          </cell>
          <cell r="V668">
            <v>0</v>
          </cell>
          <cell r="W668" t="str">
            <v/>
          </cell>
          <cell r="X668" t="str">
            <v>N</v>
          </cell>
          <cell r="Y668" t="str">
            <v>N</v>
          </cell>
          <cell r="Z668" t="str">
            <v>N</v>
          </cell>
          <cell r="AA668">
            <v>0</v>
          </cell>
          <cell r="AB668">
            <v>0</v>
          </cell>
          <cell r="AC668">
            <v>0</v>
          </cell>
          <cell r="AD668">
            <v>0</v>
          </cell>
          <cell r="AE668" t="str">
            <v>N</v>
          </cell>
          <cell r="AF668" t="str">
            <v>N</v>
          </cell>
          <cell r="AG668">
            <v>0</v>
          </cell>
          <cell r="AH668" t="str">
            <v>N</v>
          </cell>
          <cell r="AI668" t="str">
            <v>N</v>
          </cell>
        </row>
        <row r="669">
          <cell r="U669">
            <v>0</v>
          </cell>
          <cell r="V669">
            <v>0</v>
          </cell>
          <cell r="W669" t="str">
            <v/>
          </cell>
          <cell r="X669" t="str">
            <v>N</v>
          </cell>
          <cell r="Y669" t="str">
            <v>N</v>
          </cell>
          <cell r="Z669" t="str">
            <v>N</v>
          </cell>
          <cell r="AA669">
            <v>0</v>
          </cell>
          <cell r="AB669">
            <v>0</v>
          </cell>
          <cell r="AC669">
            <v>0</v>
          </cell>
          <cell r="AD669">
            <v>0</v>
          </cell>
          <cell r="AE669" t="str">
            <v>N</v>
          </cell>
          <cell r="AF669" t="str">
            <v>N</v>
          </cell>
          <cell r="AG669">
            <v>0</v>
          </cell>
          <cell r="AH669" t="str">
            <v>N</v>
          </cell>
          <cell r="AI669" t="str">
            <v>N</v>
          </cell>
        </row>
        <row r="670">
          <cell r="U670">
            <v>0</v>
          </cell>
          <cell r="V670">
            <v>0</v>
          </cell>
          <cell r="W670" t="str">
            <v/>
          </cell>
          <cell r="X670" t="str">
            <v>N</v>
          </cell>
          <cell r="Y670" t="str">
            <v>N</v>
          </cell>
          <cell r="Z670" t="str">
            <v>N</v>
          </cell>
          <cell r="AA670">
            <v>0</v>
          </cell>
          <cell r="AB670">
            <v>0</v>
          </cell>
          <cell r="AC670">
            <v>0</v>
          </cell>
          <cell r="AD670">
            <v>0</v>
          </cell>
          <cell r="AE670" t="str">
            <v>N</v>
          </cell>
          <cell r="AF670" t="str">
            <v>N</v>
          </cell>
          <cell r="AG670">
            <v>0</v>
          </cell>
          <cell r="AH670" t="str">
            <v>N</v>
          </cell>
          <cell r="AI670" t="str">
            <v>N</v>
          </cell>
        </row>
        <row r="671">
          <cell r="U671">
            <v>0</v>
          </cell>
          <cell r="V671">
            <v>0</v>
          </cell>
          <cell r="W671" t="str">
            <v/>
          </cell>
          <cell r="X671" t="str">
            <v>N</v>
          </cell>
          <cell r="Y671" t="str">
            <v>N</v>
          </cell>
          <cell r="Z671" t="str">
            <v>N</v>
          </cell>
          <cell r="AA671">
            <v>0</v>
          </cell>
          <cell r="AB671">
            <v>0</v>
          </cell>
          <cell r="AC671">
            <v>0</v>
          </cell>
          <cell r="AD671">
            <v>0</v>
          </cell>
          <cell r="AE671" t="str">
            <v>N</v>
          </cell>
          <cell r="AF671" t="str">
            <v>N</v>
          </cell>
          <cell r="AG671">
            <v>0</v>
          </cell>
          <cell r="AH671" t="str">
            <v>N</v>
          </cell>
          <cell r="AI671" t="str">
            <v>N</v>
          </cell>
        </row>
        <row r="672">
          <cell r="U672">
            <v>0</v>
          </cell>
          <cell r="V672">
            <v>0</v>
          </cell>
          <cell r="W672" t="str">
            <v/>
          </cell>
          <cell r="X672" t="str">
            <v>N</v>
          </cell>
          <cell r="Y672" t="str">
            <v>N</v>
          </cell>
          <cell r="Z672" t="str">
            <v>N</v>
          </cell>
          <cell r="AA672">
            <v>0</v>
          </cell>
          <cell r="AB672">
            <v>0</v>
          </cell>
          <cell r="AC672">
            <v>0</v>
          </cell>
          <cell r="AD672">
            <v>0</v>
          </cell>
          <cell r="AE672" t="str">
            <v>N</v>
          </cell>
          <cell r="AF672" t="str">
            <v>N</v>
          </cell>
          <cell r="AG672">
            <v>0</v>
          </cell>
          <cell r="AH672" t="str">
            <v>N</v>
          </cell>
          <cell r="AI672" t="str">
            <v>N</v>
          </cell>
        </row>
        <row r="673">
          <cell r="U673">
            <v>0</v>
          </cell>
          <cell r="V673">
            <v>0</v>
          </cell>
          <cell r="W673" t="str">
            <v/>
          </cell>
          <cell r="X673" t="str">
            <v>N</v>
          </cell>
          <cell r="Y673" t="str">
            <v>N</v>
          </cell>
          <cell r="Z673" t="str">
            <v>N</v>
          </cell>
          <cell r="AA673">
            <v>0</v>
          </cell>
          <cell r="AB673">
            <v>0</v>
          </cell>
          <cell r="AC673">
            <v>0</v>
          </cell>
          <cell r="AD673">
            <v>0</v>
          </cell>
          <cell r="AE673" t="str">
            <v>N</v>
          </cell>
          <cell r="AF673" t="str">
            <v>N</v>
          </cell>
          <cell r="AG673">
            <v>0</v>
          </cell>
          <cell r="AH673" t="str">
            <v>N</v>
          </cell>
          <cell r="AI673" t="str">
            <v>N</v>
          </cell>
        </row>
        <row r="674">
          <cell r="U674">
            <v>0</v>
          </cell>
          <cell r="V674">
            <v>0</v>
          </cell>
          <cell r="W674" t="str">
            <v/>
          </cell>
          <cell r="X674" t="str">
            <v>N</v>
          </cell>
          <cell r="Y674" t="str">
            <v>N</v>
          </cell>
          <cell r="Z674" t="str">
            <v>N</v>
          </cell>
          <cell r="AA674">
            <v>0</v>
          </cell>
          <cell r="AB674">
            <v>0</v>
          </cell>
          <cell r="AC674">
            <v>0</v>
          </cell>
          <cell r="AD674">
            <v>0</v>
          </cell>
          <cell r="AE674" t="str">
            <v>N</v>
          </cell>
          <cell r="AF674" t="str">
            <v>N</v>
          </cell>
          <cell r="AG674">
            <v>0</v>
          </cell>
          <cell r="AH674" t="str">
            <v>N</v>
          </cell>
          <cell r="AI674" t="str">
            <v>N</v>
          </cell>
        </row>
        <row r="675">
          <cell r="U675">
            <v>0</v>
          </cell>
          <cell r="V675">
            <v>0</v>
          </cell>
          <cell r="W675" t="str">
            <v/>
          </cell>
          <cell r="X675" t="str">
            <v>N</v>
          </cell>
          <cell r="Y675" t="str">
            <v>N</v>
          </cell>
          <cell r="Z675" t="str">
            <v>N</v>
          </cell>
          <cell r="AA675">
            <v>0</v>
          </cell>
          <cell r="AB675">
            <v>0</v>
          </cell>
          <cell r="AC675">
            <v>0</v>
          </cell>
          <cell r="AD675">
            <v>0</v>
          </cell>
          <cell r="AE675" t="str">
            <v>N</v>
          </cell>
          <cell r="AF675" t="str">
            <v>N</v>
          </cell>
          <cell r="AG675">
            <v>0</v>
          </cell>
          <cell r="AH675" t="str">
            <v>N</v>
          </cell>
          <cell r="AI675" t="str">
            <v>N</v>
          </cell>
        </row>
        <row r="676">
          <cell r="U676">
            <v>0</v>
          </cell>
          <cell r="V676">
            <v>0</v>
          </cell>
          <cell r="W676" t="str">
            <v/>
          </cell>
          <cell r="X676" t="str">
            <v>N</v>
          </cell>
          <cell r="Y676" t="str">
            <v>N</v>
          </cell>
          <cell r="Z676" t="str">
            <v>N</v>
          </cell>
          <cell r="AA676">
            <v>0</v>
          </cell>
          <cell r="AB676">
            <v>0</v>
          </cell>
          <cell r="AC676">
            <v>0</v>
          </cell>
          <cell r="AD676">
            <v>0</v>
          </cell>
          <cell r="AE676" t="str">
            <v>N</v>
          </cell>
          <cell r="AF676" t="str">
            <v>N</v>
          </cell>
          <cell r="AG676">
            <v>0</v>
          </cell>
          <cell r="AH676" t="str">
            <v>N</v>
          </cell>
          <cell r="AI676" t="str">
            <v>N</v>
          </cell>
        </row>
        <row r="677">
          <cell r="U677">
            <v>0</v>
          </cell>
          <cell r="V677">
            <v>0</v>
          </cell>
          <cell r="W677" t="str">
            <v/>
          </cell>
          <cell r="X677" t="str">
            <v>N</v>
          </cell>
          <cell r="Y677" t="str">
            <v>N</v>
          </cell>
          <cell r="Z677" t="str">
            <v>N</v>
          </cell>
          <cell r="AA677">
            <v>0</v>
          </cell>
          <cell r="AB677">
            <v>0</v>
          </cell>
          <cell r="AC677">
            <v>0</v>
          </cell>
          <cell r="AD677">
            <v>0</v>
          </cell>
          <cell r="AE677" t="str">
            <v>N</v>
          </cell>
          <cell r="AF677" t="str">
            <v>N</v>
          </cell>
          <cell r="AG677">
            <v>0</v>
          </cell>
          <cell r="AH677" t="str">
            <v>N</v>
          </cell>
          <cell r="AI677" t="str">
            <v>N</v>
          </cell>
        </row>
        <row r="678">
          <cell r="U678">
            <v>0</v>
          </cell>
          <cell r="V678">
            <v>0</v>
          </cell>
          <cell r="W678" t="str">
            <v/>
          </cell>
          <cell r="X678" t="str">
            <v>N</v>
          </cell>
          <cell r="Y678" t="str">
            <v>N</v>
          </cell>
          <cell r="Z678" t="str">
            <v>N</v>
          </cell>
          <cell r="AA678">
            <v>0</v>
          </cell>
          <cell r="AB678">
            <v>0</v>
          </cell>
          <cell r="AC678">
            <v>0</v>
          </cell>
          <cell r="AD678">
            <v>0</v>
          </cell>
          <cell r="AE678" t="str">
            <v>N</v>
          </cell>
          <cell r="AF678" t="str">
            <v>N</v>
          </cell>
          <cell r="AG678">
            <v>0</v>
          </cell>
          <cell r="AH678" t="str">
            <v>N</v>
          </cell>
          <cell r="AI678" t="str">
            <v>N</v>
          </cell>
        </row>
        <row r="679">
          <cell r="U679">
            <v>0</v>
          </cell>
          <cell r="V679">
            <v>0</v>
          </cell>
          <cell r="W679" t="str">
            <v/>
          </cell>
          <cell r="X679" t="str">
            <v>N</v>
          </cell>
          <cell r="Y679" t="str">
            <v>N</v>
          </cell>
          <cell r="Z679" t="str">
            <v>N</v>
          </cell>
          <cell r="AA679">
            <v>0</v>
          </cell>
          <cell r="AB679">
            <v>0</v>
          </cell>
          <cell r="AC679">
            <v>0</v>
          </cell>
          <cell r="AD679">
            <v>0</v>
          </cell>
          <cell r="AE679" t="str">
            <v>N</v>
          </cell>
          <cell r="AF679" t="str">
            <v>N</v>
          </cell>
          <cell r="AG679">
            <v>0</v>
          </cell>
          <cell r="AH679" t="str">
            <v>N</v>
          </cell>
          <cell r="AI679" t="str">
            <v>N</v>
          </cell>
        </row>
        <row r="680">
          <cell r="U680">
            <v>0</v>
          </cell>
          <cell r="V680">
            <v>0</v>
          </cell>
          <cell r="W680" t="str">
            <v/>
          </cell>
          <cell r="X680" t="str">
            <v>N</v>
          </cell>
          <cell r="Y680" t="str">
            <v>N</v>
          </cell>
          <cell r="Z680" t="str">
            <v>N</v>
          </cell>
          <cell r="AA680">
            <v>0</v>
          </cell>
          <cell r="AB680">
            <v>0</v>
          </cell>
          <cell r="AC680">
            <v>0</v>
          </cell>
          <cell r="AD680">
            <v>0</v>
          </cell>
          <cell r="AE680" t="str">
            <v>N</v>
          </cell>
          <cell r="AF680" t="str">
            <v>N</v>
          </cell>
          <cell r="AG680">
            <v>0</v>
          </cell>
          <cell r="AH680" t="str">
            <v>N</v>
          </cell>
          <cell r="AI680" t="str">
            <v>N</v>
          </cell>
        </row>
        <row r="681">
          <cell r="U681">
            <v>0</v>
          </cell>
          <cell r="V681">
            <v>0</v>
          </cell>
          <cell r="W681" t="str">
            <v/>
          </cell>
          <cell r="X681" t="str">
            <v>N</v>
          </cell>
          <cell r="Y681" t="str">
            <v>N</v>
          </cell>
          <cell r="Z681" t="str">
            <v>N</v>
          </cell>
          <cell r="AA681">
            <v>0</v>
          </cell>
          <cell r="AB681">
            <v>0</v>
          </cell>
          <cell r="AC681">
            <v>0</v>
          </cell>
          <cell r="AD681">
            <v>0</v>
          </cell>
          <cell r="AE681" t="str">
            <v>N</v>
          </cell>
          <cell r="AF681" t="str">
            <v>N</v>
          </cell>
          <cell r="AG681">
            <v>0</v>
          </cell>
          <cell r="AH681" t="str">
            <v>N</v>
          </cell>
          <cell r="AI681" t="str">
            <v>N</v>
          </cell>
        </row>
        <row r="682">
          <cell r="U682">
            <v>0</v>
          </cell>
          <cell r="V682">
            <v>0</v>
          </cell>
          <cell r="W682" t="str">
            <v/>
          </cell>
          <cell r="X682" t="str">
            <v>N</v>
          </cell>
          <cell r="Y682" t="str">
            <v>N</v>
          </cell>
          <cell r="Z682" t="str">
            <v>N</v>
          </cell>
          <cell r="AA682">
            <v>0</v>
          </cell>
          <cell r="AB682">
            <v>0</v>
          </cell>
          <cell r="AC682">
            <v>0</v>
          </cell>
          <cell r="AD682">
            <v>0</v>
          </cell>
          <cell r="AE682" t="str">
            <v>N</v>
          </cell>
          <cell r="AF682" t="str">
            <v>N</v>
          </cell>
          <cell r="AG682">
            <v>0</v>
          </cell>
          <cell r="AH682" t="str">
            <v>N</v>
          </cell>
          <cell r="AI682" t="str">
            <v>N</v>
          </cell>
        </row>
        <row r="683">
          <cell r="U683">
            <v>0</v>
          </cell>
          <cell r="V683">
            <v>0</v>
          </cell>
          <cell r="W683" t="str">
            <v/>
          </cell>
          <cell r="X683" t="str">
            <v>N</v>
          </cell>
          <cell r="Y683" t="str">
            <v>N</v>
          </cell>
          <cell r="Z683" t="str">
            <v>N</v>
          </cell>
          <cell r="AA683">
            <v>0</v>
          </cell>
          <cell r="AB683">
            <v>0</v>
          </cell>
          <cell r="AC683">
            <v>0</v>
          </cell>
          <cell r="AD683">
            <v>0</v>
          </cell>
          <cell r="AE683" t="str">
            <v>N</v>
          </cell>
          <cell r="AF683" t="str">
            <v>N</v>
          </cell>
          <cell r="AG683">
            <v>0</v>
          </cell>
          <cell r="AH683" t="str">
            <v>N</v>
          </cell>
          <cell r="AI683" t="str">
            <v>N</v>
          </cell>
        </row>
        <row r="684">
          <cell r="U684">
            <v>0</v>
          </cell>
          <cell r="V684">
            <v>0</v>
          </cell>
          <cell r="W684" t="str">
            <v/>
          </cell>
          <cell r="X684" t="str">
            <v>N</v>
          </cell>
          <cell r="Y684" t="str">
            <v>N</v>
          </cell>
          <cell r="Z684" t="str">
            <v>N</v>
          </cell>
          <cell r="AA684">
            <v>0</v>
          </cell>
          <cell r="AB684">
            <v>0</v>
          </cell>
          <cell r="AC684">
            <v>0</v>
          </cell>
          <cell r="AD684">
            <v>0</v>
          </cell>
          <cell r="AE684" t="str">
            <v>N</v>
          </cell>
          <cell r="AF684" t="str">
            <v>N</v>
          </cell>
          <cell r="AG684">
            <v>0</v>
          </cell>
          <cell r="AH684" t="str">
            <v>N</v>
          </cell>
          <cell r="AI684" t="str">
            <v>N</v>
          </cell>
        </row>
        <row r="685">
          <cell r="U685">
            <v>0</v>
          </cell>
          <cell r="V685">
            <v>0</v>
          </cell>
          <cell r="W685" t="str">
            <v/>
          </cell>
          <cell r="X685" t="str">
            <v>N</v>
          </cell>
          <cell r="Y685" t="str">
            <v>N</v>
          </cell>
          <cell r="Z685" t="str">
            <v>N</v>
          </cell>
          <cell r="AA685">
            <v>0</v>
          </cell>
          <cell r="AB685">
            <v>0</v>
          </cell>
          <cell r="AC685">
            <v>0</v>
          </cell>
          <cell r="AD685">
            <v>0</v>
          </cell>
          <cell r="AE685" t="str">
            <v>N</v>
          </cell>
          <cell r="AF685" t="str">
            <v>N</v>
          </cell>
          <cell r="AG685">
            <v>0</v>
          </cell>
          <cell r="AH685" t="str">
            <v>N</v>
          </cell>
          <cell r="AI685" t="str">
            <v>N</v>
          </cell>
        </row>
        <row r="686">
          <cell r="U686">
            <v>0</v>
          </cell>
          <cell r="V686">
            <v>0</v>
          </cell>
          <cell r="W686" t="str">
            <v/>
          </cell>
          <cell r="X686" t="str">
            <v>N</v>
          </cell>
          <cell r="Y686" t="str">
            <v>N</v>
          </cell>
          <cell r="Z686" t="str">
            <v>N</v>
          </cell>
          <cell r="AA686">
            <v>0</v>
          </cell>
          <cell r="AB686">
            <v>0</v>
          </cell>
          <cell r="AC686">
            <v>0</v>
          </cell>
          <cell r="AD686">
            <v>0</v>
          </cell>
          <cell r="AE686" t="str">
            <v>N</v>
          </cell>
          <cell r="AF686" t="str">
            <v>N</v>
          </cell>
          <cell r="AG686">
            <v>0</v>
          </cell>
          <cell r="AH686" t="str">
            <v>N</v>
          </cell>
          <cell r="AI686" t="str">
            <v>N</v>
          </cell>
        </row>
        <row r="687">
          <cell r="U687">
            <v>0</v>
          </cell>
          <cell r="V687">
            <v>0</v>
          </cell>
          <cell r="W687" t="str">
            <v/>
          </cell>
          <cell r="X687" t="str">
            <v>N</v>
          </cell>
          <cell r="Y687" t="str">
            <v>N</v>
          </cell>
          <cell r="Z687" t="str">
            <v>N</v>
          </cell>
          <cell r="AA687">
            <v>0</v>
          </cell>
          <cell r="AB687">
            <v>0</v>
          </cell>
          <cell r="AC687">
            <v>0</v>
          </cell>
          <cell r="AD687">
            <v>0</v>
          </cell>
          <cell r="AE687" t="str">
            <v>N</v>
          </cell>
          <cell r="AF687" t="str">
            <v>N</v>
          </cell>
          <cell r="AG687">
            <v>0</v>
          </cell>
          <cell r="AH687" t="str">
            <v>N</v>
          </cell>
          <cell r="AI687" t="str">
            <v>N</v>
          </cell>
        </row>
        <row r="688">
          <cell r="U688">
            <v>0</v>
          </cell>
          <cell r="V688">
            <v>0</v>
          </cell>
          <cell r="W688" t="str">
            <v/>
          </cell>
          <cell r="X688" t="str">
            <v>N</v>
          </cell>
          <cell r="Y688" t="str">
            <v>N</v>
          </cell>
          <cell r="Z688" t="str">
            <v>N</v>
          </cell>
          <cell r="AA688">
            <v>0</v>
          </cell>
          <cell r="AB688">
            <v>0</v>
          </cell>
          <cell r="AC688">
            <v>0</v>
          </cell>
          <cell r="AD688">
            <v>0</v>
          </cell>
          <cell r="AE688" t="str">
            <v>N</v>
          </cell>
          <cell r="AF688" t="str">
            <v>N</v>
          </cell>
          <cell r="AG688">
            <v>0</v>
          </cell>
          <cell r="AH688" t="str">
            <v>N</v>
          </cell>
          <cell r="AI688" t="str">
            <v>N</v>
          </cell>
        </row>
        <row r="689">
          <cell r="U689">
            <v>0</v>
          </cell>
          <cell r="V689">
            <v>0</v>
          </cell>
          <cell r="W689" t="str">
            <v/>
          </cell>
          <cell r="X689" t="str">
            <v>N</v>
          </cell>
          <cell r="Y689" t="str">
            <v>N</v>
          </cell>
          <cell r="Z689" t="str">
            <v>N</v>
          </cell>
          <cell r="AA689">
            <v>0</v>
          </cell>
          <cell r="AB689">
            <v>0</v>
          </cell>
          <cell r="AC689">
            <v>0</v>
          </cell>
          <cell r="AD689">
            <v>0</v>
          </cell>
          <cell r="AE689" t="str">
            <v>N</v>
          </cell>
          <cell r="AF689" t="str">
            <v>N</v>
          </cell>
          <cell r="AG689">
            <v>0</v>
          </cell>
          <cell r="AH689" t="str">
            <v>N</v>
          </cell>
          <cell r="AI689" t="str">
            <v>N</v>
          </cell>
        </row>
        <row r="690">
          <cell r="U690">
            <v>0</v>
          </cell>
          <cell r="V690">
            <v>0</v>
          </cell>
          <cell r="W690" t="str">
            <v/>
          </cell>
          <cell r="X690" t="str">
            <v>N</v>
          </cell>
          <cell r="Y690" t="str">
            <v>N</v>
          </cell>
          <cell r="Z690" t="str">
            <v>N</v>
          </cell>
          <cell r="AA690">
            <v>0</v>
          </cell>
          <cell r="AB690">
            <v>0</v>
          </cell>
          <cell r="AC690">
            <v>0</v>
          </cell>
          <cell r="AD690">
            <v>0</v>
          </cell>
          <cell r="AE690" t="str">
            <v>N</v>
          </cell>
          <cell r="AF690" t="str">
            <v>N</v>
          </cell>
          <cell r="AG690">
            <v>0</v>
          </cell>
          <cell r="AH690" t="str">
            <v>N</v>
          </cell>
          <cell r="AI690" t="str">
            <v>N</v>
          </cell>
        </row>
        <row r="691">
          <cell r="U691">
            <v>0</v>
          </cell>
          <cell r="V691">
            <v>0</v>
          </cell>
          <cell r="W691" t="str">
            <v/>
          </cell>
          <cell r="X691" t="str">
            <v>N</v>
          </cell>
          <cell r="Y691" t="str">
            <v>N</v>
          </cell>
          <cell r="Z691" t="str">
            <v>N</v>
          </cell>
          <cell r="AA691">
            <v>0</v>
          </cell>
          <cell r="AB691">
            <v>0</v>
          </cell>
          <cell r="AC691">
            <v>0</v>
          </cell>
          <cell r="AD691">
            <v>0</v>
          </cell>
          <cell r="AE691" t="str">
            <v>N</v>
          </cell>
          <cell r="AF691" t="str">
            <v>N</v>
          </cell>
          <cell r="AG691">
            <v>0</v>
          </cell>
          <cell r="AH691" t="str">
            <v>N</v>
          </cell>
          <cell r="AI691" t="str">
            <v>N</v>
          </cell>
        </row>
        <row r="692">
          <cell r="U692">
            <v>0</v>
          </cell>
          <cell r="V692">
            <v>0</v>
          </cell>
          <cell r="W692" t="str">
            <v/>
          </cell>
          <cell r="X692" t="str">
            <v>N</v>
          </cell>
          <cell r="Y692" t="str">
            <v>N</v>
          </cell>
          <cell r="Z692" t="str">
            <v>N</v>
          </cell>
          <cell r="AA692">
            <v>0</v>
          </cell>
          <cell r="AB692">
            <v>0</v>
          </cell>
          <cell r="AC692">
            <v>0</v>
          </cell>
          <cell r="AD692">
            <v>0</v>
          </cell>
          <cell r="AE692" t="str">
            <v>N</v>
          </cell>
          <cell r="AF692" t="str">
            <v>N</v>
          </cell>
          <cell r="AG692">
            <v>0</v>
          </cell>
          <cell r="AH692" t="str">
            <v>N</v>
          </cell>
          <cell r="AI692" t="str">
            <v>N</v>
          </cell>
        </row>
        <row r="693">
          <cell r="U693">
            <v>0</v>
          </cell>
          <cell r="V693">
            <v>0</v>
          </cell>
          <cell r="W693" t="str">
            <v/>
          </cell>
          <cell r="X693" t="str">
            <v>N</v>
          </cell>
          <cell r="Y693" t="str">
            <v>N</v>
          </cell>
          <cell r="Z693" t="str">
            <v>N</v>
          </cell>
          <cell r="AA693">
            <v>0</v>
          </cell>
          <cell r="AB693">
            <v>0</v>
          </cell>
          <cell r="AC693">
            <v>0</v>
          </cell>
          <cell r="AD693">
            <v>0</v>
          </cell>
          <cell r="AE693" t="str">
            <v>N</v>
          </cell>
          <cell r="AF693" t="str">
            <v>N</v>
          </cell>
          <cell r="AG693">
            <v>0</v>
          </cell>
          <cell r="AH693" t="str">
            <v>N</v>
          </cell>
          <cell r="AI693" t="str">
            <v>N</v>
          </cell>
        </row>
        <row r="694">
          <cell r="U694">
            <v>0</v>
          </cell>
          <cell r="V694">
            <v>0</v>
          </cell>
          <cell r="W694" t="str">
            <v/>
          </cell>
          <cell r="X694" t="str">
            <v>N</v>
          </cell>
          <cell r="Y694" t="str">
            <v>N</v>
          </cell>
          <cell r="Z694" t="str">
            <v>N</v>
          </cell>
          <cell r="AA694">
            <v>0</v>
          </cell>
          <cell r="AB694">
            <v>0</v>
          </cell>
          <cell r="AC694">
            <v>0</v>
          </cell>
          <cell r="AD694">
            <v>0</v>
          </cell>
          <cell r="AE694" t="str">
            <v>N</v>
          </cell>
          <cell r="AF694" t="str">
            <v>N</v>
          </cell>
          <cell r="AG694">
            <v>0</v>
          </cell>
          <cell r="AH694" t="str">
            <v>N</v>
          </cell>
          <cell r="AI694" t="str">
            <v>N</v>
          </cell>
        </row>
        <row r="695">
          <cell r="U695">
            <v>0</v>
          </cell>
          <cell r="V695">
            <v>0</v>
          </cell>
          <cell r="W695" t="str">
            <v/>
          </cell>
          <cell r="X695" t="str">
            <v>N</v>
          </cell>
          <cell r="Y695" t="str">
            <v>N</v>
          </cell>
          <cell r="Z695" t="str">
            <v>N</v>
          </cell>
          <cell r="AA695">
            <v>0</v>
          </cell>
          <cell r="AB695">
            <v>0</v>
          </cell>
          <cell r="AC695">
            <v>0</v>
          </cell>
          <cell r="AD695">
            <v>0</v>
          </cell>
          <cell r="AE695" t="str">
            <v>N</v>
          </cell>
          <cell r="AF695" t="str">
            <v>N</v>
          </cell>
          <cell r="AG695">
            <v>0</v>
          </cell>
          <cell r="AH695" t="str">
            <v>N</v>
          </cell>
          <cell r="AI695" t="str">
            <v>N</v>
          </cell>
        </row>
        <row r="696">
          <cell r="U696">
            <v>0</v>
          </cell>
          <cell r="V696">
            <v>0</v>
          </cell>
          <cell r="W696" t="str">
            <v/>
          </cell>
          <cell r="X696" t="str">
            <v>N</v>
          </cell>
          <cell r="Y696" t="str">
            <v>N</v>
          </cell>
          <cell r="Z696" t="str">
            <v>N</v>
          </cell>
          <cell r="AA696">
            <v>0</v>
          </cell>
          <cell r="AB696">
            <v>0</v>
          </cell>
          <cell r="AC696">
            <v>0</v>
          </cell>
          <cell r="AD696">
            <v>0</v>
          </cell>
          <cell r="AE696" t="str">
            <v>N</v>
          </cell>
          <cell r="AF696" t="str">
            <v>N</v>
          </cell>
          <cell r="AG696">
            <v>0</v>
          </cell>
          <cell r="AH696" t="str">
            <v>N</v>
          </cell>
          <cell r="AI696" t="str">
            <v>N</v>
          </cell>
        </row>
        <row r="697">
          <cell r="U697">
            <v>0</v>
          </cell>
          <cell r="V697">
            <v>0</v>
          </cell>
          <cell r="W697" t="str">
            <v/>
          </cell>
          <cell r="X697" t="str">
            <v>N</v>
          </cell>
          <cell r="Y697" t="str">
            <v>N</v>
          </cell>
          <cell r="Z697" t="str">
            <v>N</v>
          </cell>
          <cell r="AA697">
            <v>0</v>
          </cell>
          <cell r="AB697">
            <v>0</v>
          </cell>
          <cell r="AC697">
            <v>0</v>
          </cell>
          <cell r="AD697">
            <v>0</v>
          </cell>
          <cell r="AE697" t="str">
            <v>N</v>
          </cell>
          <cell r="AF697" t="str">
            <v>N</v>
          </cell>
          <cell r="AG697">
            <v>0</v>
          </cell>
          <cell r="AH697" t="str">
            <v>N</v>
          </cell>
          <cell r="AI697" t="str">
            <v>N</v>
          </cell>
        </row>
        <row r="698">
          <cell r="U698">
            <v>0</v>
          </cell>
          <cell r="V698">
            <v>0</v>
          </cell>
          <cell r="W698" t="str">
            <v/>
          </cell>
          <cell r="X698" t="str">
            <v>N</v>
          </cell>
          <cell r="Y698" t="str">
            <v>N</v>
          </cell>
          <cell r="Z698" t="str">
            <v>N</v>
          </cell>
          <cell r="AA698">
            <v>0</v>
          </cell>
          <cell r="AB698">
            <v>0</v>
          </cell>
          <cell r="AC698">
            <v>0</v>
          </cell>
          <cell r="AD698">
            <v>0</v>
          </cell>
          <cell r="AE698" t="str">
            <v>N</v>
          </cell>
          <cell r="AF698" t="str">
            <v>N</v>
          </cell>
          <cell r="AG698">
            <v>0</v>
          </cell>
          <cell r="AH698" t="str">
            <v>N</v>
          </cell>
          <cell r="AI698" t="str">
            <v>N</v>
          </cell>
        </row>
        <row r="699">
          <cell r="U699">
            <v>0</v>
          </cell>
          <cell r="V699">
            <v>0</v>
          </cell>
          <cell r="W699" t="str">
            <v/>
          </cell>
          <cell r="X699" t="str">
            <v>N</v>
          </cell>
          <cell r="Y699" t="str">
            <v>N</v>
          </cell>
          <cell r="Z699" t="str">
            <v>N</v>
          </cell>
          <cell r="AA699">
            <v>0</v>
          </cell>
          <cell r="AB699">
            <v>0</v>
          </cell>
          <cell r="AC699">
            <v>0</v>
          </cell>
          <cell r="AD699">
            <v>0</v>
          </cell>
          <cell r="AE699" t="str">
            <v>N</v>
          </cell>
          <cell r="AF699" t="str">
            <v>N</v>
          </cell>
          <cell r="AG699">
            <v>0</v>
          </cell>
          <cell r="AH699" t="str">
            <v>N</v>
          </cell>
          <cell r="AI699" t="str">
            <v>N</v>
          </cell>
        </row>
        <row r="700">
          <cell r="U700">
            <v>0</v>
          </cell>
          <cell r="V700">
            <v>0</v>
          </cell>
          <cell r="W700" t="str">
            <v/>
          </cell>
          <cell r="X700" t="str">
            <v>N</v>
          </cell>
          <cell r="Y700" t="str">
            <v>N</v>
          </cell>
          <cell r="Z700" t="str">
            <v>N</v>
          </cell>
          <cell r="AA700">
            <v>0</v>
          </cell>
          <cell r="AB700">
            <v>0</v>
          </cell>
          <cell r="AC700">
            <v>0</v>
          </cell>
          <cell r="AD700">
            <v>0</v>
          </cell>
          <cell r="AE700" t="str">
            <v>N</v>
          </cell>
          <cell r="AF700" t="str">
            <v>N</v>
          </cell>
          <cell r="AG700">
            <v>0</v>
          </cell>
          <cell r="AH700" t="str">
            <v>N</v>
          </cell>
          <cell r="AI700" t="str">
            <v>N</v>
          </cell>
        </row>
        <row r="701">
          <cell r="U701">
            <v>0</v>
          </cell>
          <cell r="V701">
            <v>0</v>
          </cell>
          <cell r="W701" t="str">
            <v/>
          </cell>
          <cell r="X701" t="str">
            <v>N</v>
          </cell>
          <cell r="Y701" t="str">
            <v>N</v>
          </cell>
          <cell r="Z701" t="str">
            <v>N</v>
          </cell>
          <cell r="AA701">
            <v>0</v>
          </cell>
          <cell r="AB701">
            <v>0</v>
          </cell>
          <cell r="AC701">
            <v>0</v>
          </cell>
          <cell r="AD701">
            <v>0</v>
          </cell>
          <cell r="AE701" t="str">
            <v>N</v>
          </cell>
          <cell r="AF701" t="str">
            <v>N</v>
          </cell>
          <cell r="AG701">
            <v>0</v>
          </cell>
          <cell r="AH701" t="str">
            <v>N</v>
          </cell>
          <cell r="AI701" t="str">
            <v>N</v>
          </cell>
        </row>
        <row r="702">
          <cell r="U702">
            <v>0</v>
          </cell>
          <cell r="V702">
            <v>0</v>
          </cell>
          <cell r="W702" t="str">
            <v/>
          </cell>
          <cell r="X702" t="str">
            <v>N</v>
          </cell>
          <cell r="Y702" t="str">
            <v>N</v>
          </cell>
          <cell r="Z702" t="str">
            <v>N</v>
          </cell>
          <cell r="AA702">
            <v>0</v>
          </cell>
          <cell r="AB702">
            <v>0</v>
          </cell>
          <cell r="AC702">
            <v>0</v>
          </cell>
          <cell r="AD702">
            <v>0</v>
          </cell>
          <cell r="AE702" t="str">
            <v>N</v>
          </cell>
          <cell r="AF702" t="str">
            <v>N</v>
          </cell>
          <cell r="AG702">
            <v>0</v>
          </cell>
          <cell r="AH702" t="str">
            <v>N</v>
          </cell>
          <cell r="AI702" t="str">
            <v>N</v>
          </cell>
        </row>
        <row r="703">
          <cell r="U703">
            <v>0</v>
          </cell>
          <cell r="V703">
            <v>0</v>
          </cell>
          <cell r="W703" t="str">
            <v/>
          </cell>
          <cell r="X703" t="str">
            <v>N</v>
          </cell>
          <cell r="Y703" t="str">
            <v>N</v>
          </cell>
          <cell r="Z703" t="str">
            <v>N</v>
          </cell>
          <cell r="AA703">
            <v>0</v>
          </cell>
          <cell r="AB703">
            <v>0</v>
          </cell>
          <cell r="AC703">
            <v>0</v>
          </cell>
          <cell r="AD703">
            <v>0</v>
          </cell>
          <cell r="AE703" t="str">
            <v>N</v>
          </cell>
          <cell r="AF703" t="str">
            <v>N</v>
          </cell>
          <cell r="AG703">
            <v>0</v>
          </cell>
          <cell r="AH703" t="str">
            <v>N</v>
          </cell>
          <cell r="AI703" t="str">
            <v>N</v>
          </cell>
        </row>
        <row r="704">
          <cell r="U704">
            <v>0</v>
          </cell>
          <cell r="V704">
            <v>0</v>
          </cell>
          <cell r="W704" t="str">
            <v/>
          </cell>
          <cell r="X704" t="str">
            <v>N</v>
          </cell>
          <cell r="Y704" t="str">
            <v>N</v>
          </cell>
          <cell r="Z704" t="str">
            <v>N</v>
          </cell>
          <cell r="AA704">
            <v>0</v>
          </cell>
          <cell r="AB704">
            <v>0</v>
          </cell>
          <cell r="AC704">
            <v>0</v>
          </cell>
          <cell r="AD704">
            <v>0</v>
          </cell>
          <cell r="AE704" t="str">
            <v>N</v>
          </cell>
          <cell r="AF704" t="str">
            <v>N</v>
          </cell>
          <cell r="AG704">
            <v>0</v>
          </cell>
          <cell r="AH704" t="str">
            <v>N</v>
          </cell>
          <cell r="AI704" t="str">
            <v>N</v>
          </cell>
        </row>
        <row r="705">
          <cell r="U705">
            <v>0</v>
          </cell>
          <cell r="V705">
            <v>0</v>
          </cell>
          <cell r="W705" t="str">
            <v/>
          </cell>
          <cell r="X705" t="str">
            <v>N</v>
          </cell>
          <cell r="Y705" t="str">
            <v>N</v>
          </cell>
          <cell r="Z705" t="str">
            <v>N</v>
          </cell>
          <cell r="AA705">
            <v>0</v>
          </cell>
          <cell r="AB705">
            <v>0</v>
          </cell>
          <cell r="AC705">
            <v>0</v>
          </cell>
          <cell r="AD705">
            <v>0</v>
          </cell>
          <cell r="AE705" t="str">
            <v>N</v>
          </cell>
          <cell r="AF705" t="str">
            <v>N</v>
          </cell>
          <cell r="AG705">
            <v>0</v>
          </cell>
          <cell r="AH705" t="str">
            <v>N</v>
          </cell>
          <cell r="AI705" t="str">
            <v>N</v>
          </cell>
        </row>
        <row r="706">
          <cell r="U706">
            <v>0</v>
          </cell>
          <cell r="V706">
            <v>0</v>
          </cell>
          <cell r="W706" t="str">
            <v/>
          </cell>
          <cell r="X706" t="str">
            <v>N</v>
          </cell>
          <cell r="Y706" t="str">
            <v>N</v>
          </cell>
          <cell r="Z706" t="str">
            <v>N</v>
          </cell>
          <cell r="AA706">
            <v>0</v>
          </cell>
          <cell r="AB706">
            <v>0</v>
          </cell>
          <cell r="AC706">
            <v>0</v>
          </cell>
          <cell r="AD706">
            <v>0</v>
          </cell>
          <cell r="AE706" t="str">
            <v>N</v>
          </cell>
          <cell r="AF706" t="str">
            <v>N</v>
          </cell>
          <cell r="AG706">
            <v>0</v>
          </cell>
          <cell r="AH706" t="str">
            <v>N</v>
          </cell>
          <cell r="AI706" t="str">
            <v>N</v>
          </cell>
        </row>
        <row r="707">
          <cell r="U707">
            <v>0</v>
          </cell>
          <cell r="V707">
            <v>0</v>
          </cell>
          <cell r="W707" t="str">
            <v/>
          </cell>
          <cell r="X707" t="str">
            <v>N</v>
          </cell>
          <cell r="Y707" t="str">
            <v>N</v>
          </cell>
          <cell r="Z707" t="str">
            <v>N</v>
          </cell>
          <cell r="AA707">
            <v>0</v>
          </cell>
          <cell r="AB707">
            <v>0</v>
          </cell>
          <cell r="AC707">
            <v>0</v>
          </cell>
          <cell r="AD707">
            <v>0</v>
          </cell>
          <cell r="AE707" t="str">
            <v>N</v>
          </cell>
          <cell r="AF707" t="str">
            <v>N</v>
          </cell>
          <cell r="AG707">
            <v>0</v>
          </cell>
          <cell r="AH707" t="str">
            <v>N</v>
          </cell>
          <cell r="AI707" t="str">
            <v>N</v>
          </cell>
        </row>
        <row r="708">
          <cell r="U708">
            <v>0</v>
          </cell>
          <cell r="V708">
            <v>0</v>
          </cell>
          <cell r="W708" t="str">
            <v/>
          </cell>
          <cell r="X708" t="str">
            <v>N</v>
          </cell>
          <cell r="Y708" t="str">
            <v>N</v>
          </cell>
          <cell r="Z708" t="str">
            <v>N</v>
          </cell>
          <cell r="AA708">
            <v>0</v>
          </cell>
          <cell r="AB708">
            <v>0</v>
          </cell>
          <cell r="AC708">
            <v>0</v>
          </cell>
          <cell r="AD708">
            <v>0</v>
          </cell>
          <cell r="AE708" t="str">
            <v>N</v>
          </cell>
          <cell r="AF708" t="str">
            <v>N</v>
          </cell>
          <cell r="AG708">
            <v>0</v>
          </cell>
          <cell r="AH708" t="str">
            <v>N</v>
          </cell>
          <cell r="AI708" t="str">
            <v>N</v>
          </cell>
        </row>
        <row r="709">
          <cell r="U709">
            <v>0</v>
          </cell>
          <cell r="V709">
            <v>0</v>
          </cell>
          <cell r="W709" t="str">
            <v/>
          </cell>
          <cell r="X709" t="str">
            <v>N</v>
          </cell>
          <cell r="Y709" t="str">
            <v>N</v>
          </cell>
          <cell r="Z709" t="str">
            <v>N</v>
          </cell>
          <cell r="AA709">
            <v>0</v>
          </cell>
          <cell r="AB709">
            <v>0</v>
          </cell>
          <cell r="AC709">
            <v>0</v>
          </cell>
          <cell r="AD709">
            <v>0</v>
          </cell>
          <cell r="AE709" t="str">
            <v>N</v>
          </cell>
          <cell r="AF709" t="str">
            <v>N</v>
          </cell>
          <cell r="AG709">
            <v>0</v>
          </cell>
          <cell r="AH709" t="str">
            <v>N</v>
          </cell>
          <cell r="AI709" t="str">
            <v>N</v>
          </cell>
        </row>
        <row r="710">
          <cell r="U710">
            <v>0</v>
          </cell>
          <cell r="V710">
            <v>0</v>
          </cell>
          <cell r="W710" t="str">
            <v/>
          </cell>
          <cell r="X710" t="str">
            <v>N</v>
          </cell>
          <cell r="Y710" t="str">
            <v>N</v>
          </cell>
          <cell r="Z710" t="str">
            <v>N</v>
          </cell>
          <cell r="AA710">
            <v>0</v>
          </cell>
          <cell r="AB710">
            <v>0</v>
          </cell>
          <cell r="AC710">
            <v>0</v>
          </cell>
          <cell r="AD710">
            <v>0</v>
          </cell>
          <cell r="AE710" t="str">
            <v>N</v>
          </cell>
          <cell r="AF710" t="str">
            <v>N</v>
          </cell>
          <cell r="AG710">
            <v>0</v>
          </cell>
          <cell r="AH710" t="str">
            <v>N</v>
          </cell>
          <cell r="AI710" t="str">
            <v>N</v>
          </cell>
        </row>
        <row r="711">
          <cell r="U711">
            <v>0</v>
          </cell>
          <cell r="V711">
            <v>0</v>
          </cell>
          <cell r="W711" t="str">
            <v/>
          </cell>
          <cell r="X711" t="str">
            <v>N</v>
          </cell>
          <cell r="Y711" t="str">
            <v>N</v>
          </cell>
          <cell r="Z711" t="str">
            <v>N</v>
          </cell>
          <cell r="AA711">
            <v>0</v>
          </cell>
          <cell r="AB711">
            <v>0</v>
          </cell>
          <cell r="AC711">
            <v>0</v>
          </cell>
          <cell r="AD711">
            <v>0</v>
          </cell>
          <cell r="AE711" t="str">
            <v>N</v>
          </cell>
          <cell r="AF711" t="str">
            <v>N</v>
          </cell>
          <cell r="AG711">
            <v>0</v>
          </cell>
          <cell r="AH711" t="str">
            <v>N</v>
          </cell>
          <cell r="AI711" t="str">
            <v>N</v>
          </cell>
        </row>
        <row r="712">
          <cell r="U712">
            <v>0</v>
          </cell>
          <cell r="V712">
            <v>0</v>
          </cell>
          <cell r="W712" t="str">
            <v/>
          </cell>
          <cell r="X712" t="str">
            <v>N</v>
          </cell>
          <cell r="Y712" t="str">
            <v>N</v>
          </cell>
          <cell r="Z712" t="str">
            <v>N</v>
          </cell>
          <cell r="AA712">
            <v>0</v>
          </cell>
          <cell r="AB712">
            <v>0</v>
          </cell>
          <cell r="AC712">
            <v>0</v>
          </cell>
          <cell r="AD712">
            <v>0</v>
          </cell>
          <cell r="AE712" t="str">
            <v>N</v>
          </cell>
          <cell r="AF712" t="str">
            <v>N</v>
          </cell>
          <cell r="AG712">
            <v>0</v>
          </cell>
          <cell r="AH712" t="str">
            <v>N</v>
          </cell>
          <cell r="AI712" t="str">
            <v>N</v>
          </cell>
        </row>
        <row r="713">
          <cell r="U713">
            <v>0</v>
          </cell>
          <cell r="V713">
            <v>0</v>
          </cell>
          <cell r="W713" t="str">
            <v/>
          </cell>
          <cell r="X713" t="str">
            <v>N</v>
          </cell>
          <cell r="Y713" t="str">
            <v>N</v>
          </cell>
          <cell r="Z713" t="str">
            <v>N</v>
          </cell>
          <cell r="AA713">
            <v>0</v>
          </cell>
          <cell r="AB713">
            <v>0</v>
          </cell>
          <cell r="AC713">
            <v>0</v>
          </cell>
          <cell r="AD713">
            <v>0</v>
          </cell>
          <cell r="AE713" t="str">
            <v>N</v>
          </cell>
          <cell r="AF713" t="str">
            <v>N</v>
          </cell>
          <cell r="AG713">
            <v>0</v>
          </cell>
          <cell r="AH713" t="str">
            <v>N</v>
          </cell>
          <cell r="AI713" t="str">
            <v>N</v>
          </cell>
        </row>
        <row r="714">
          <cell r="U714">
            <v>0</v>
          </cell>
          <cell r="V714">
            <v>0</v>
          </cell>
          <cell r="W714" t="str">
            <v/>
          </cell>
          <cell r="X714" t="str">
            <v>N</v>
          </cell>
          <cell r="Y714" t="str">
            <v>N</v>
          </cell>
          <cell r="Z714" t="str">
            <v>N</v>
          </cell>
          <cell r="AA714">
            <v>0</v>
          </cell>
          <cell r="AB714">
            <v>0</v>
          </cell>
          <cell r="AC714">
            <v>0</v>
          </cell>
          <cell r="AD714">
            <v>0</v>
          </cell>
          <cell r="AE714" t="str">
            <v>N</v>
          </cell>
          <cell r="AF714" t="str">
            <v>N</v>
          </cell>
          <cell r="AG714">
            <v>0</v>
          </cell>
          <cell r="AH714" t="str">
            <v>N</v>
          </cell>
          <cell r="AI714" t="str">
            <v>N</v>
          </cell>
        </row>
        <row r="715">
          <cell r="U715">
            <v>0</v>
          </cell>
          <cell r="V715">
            <v>0</v>
          </cell>
          <cell r="W715" t="str">
            <v/>
          </cell>
          <cell r="X715" t="str">
            <v>N</v>
          </cell>
          <cell r="Y715" t="str">
            <v>N</v>
          </cell>
          <cell r="Z715" t="str">
            <v>N</v>
          </cell>
          <cell r="AA715">
            <v>0</v>
          </cell>
          <cell r="AB715">
            <v>0</v>
          </cell>
          <cell r="AC715">
            <v>0</v>
          </cell>
          <cell r="AD715">
            <v>0</v>
          </cell>
          <cell r="AE715" t="str">
            <v>N</v>
          </cell>
          <cell r="AF715" t="str">
            <v>N</v>
          </cell>
          <cell r="AG715">
            <v>0</v>
          </cell>
          <cell r="AH715" t="str">
            <v>N</v>
          </cell>
          <cell r="AI715" t="str">
            <v>N</v>
          </cell>
        </row>
        <row r="716">
          <cell r="U716">
            <v>0</v>
          </cell>
          <cell r="V716">
            <v>0</v>
          </cell>
          <cell r="W716" t="str">
            <v/>
          </cell>
          <cell r="X716" t="str">
            <v>N</v>
          </cell>
          <cell r="Y716" t="str">
            <v>N</v>
          </cell>
          <cell r="Z716" t="str">
            <v>N</v>
          </cell>
          <cell r="AA716">
            <v>0</v>
          </cell>
          <cell r="AB716">
            <v>0</v>
          </cell>
          <cell r="AC716">
            <v>0</v>
          </cell>
          <cell r="AD716">
            <v>0</v>
          </cell>
          <cell r="AE716" t="str">
            <v>N</v>
          </cell>
          <cell r="AF716" t="str">
            <v>N</v>
          </cell>
          <cell r="AG716">
            <v>0</v>
          </cell>
          <cell r="AH716" t="str">
            <v>N</v>
          </cell>
          <cell r="AI716" t="str">
            <v>N</v>
          </cell>
        </row>
        <row r="717">
          <cell r="U717">
            <v>0</v>
          </cell>
          <cell r="V717">
            <v>0</v>
          </cell>
          <cell r="W717" t="str">
            <v/>
          </cell>
          <cell r="X717" t="str">
            <v>N</v>
          </cell>
          <cell r="Y717" t="str">
            <v>N</v>
          </cell>
          <cell r="Z717" t="str">
            <v>N</v>
          </cell>
          <cell r="AA717">
            <v>0</v>
          </cell>
          <cell r="AB717">
            <v>0</v>
          </cell>
          <cell r="AC717">
            <v>0</v>
          </cell>
          <cell r="AD717">
            <v>0</v>
          </cell>
          <cell r="AE717" t="str">
            <v>N</v>
          </cell>
          <cell r="AF717" t="str">
            <v>N</v>
          </cell>
          <cell r="AG717">
            <v>0</v>
          </cell>
          <cell r="AH717" t="str">
            <v>N</v>
          </cell>
          <cell r="AI717" t="str">
            <v>N</v>
          </cell>
        </row>
        <row r="718">
          <cell r="U718">
            <v>0</v>
          </cell>
          <cell r="V718">
            <v>0</v>
          </cell>
          <cell r="W718" t="str">
            <v/>
          </cell>
          <cell r="X718" t="str">
            <v>N</v>
          </cell>
          <cell r="Y718" t="str">
            <v>N</v>
          </cell>
          <cell r="Z718" t="str">
            <v>N</v>
          </cell>
          <cell r="AA718">
            <v>0</v>
          </cell>
          <cell r="AB718">
            <v>0</v>
          </cell>
          <cell r="AC718">
            <v>0</v>
          </cell>
          <cell r="AD718">
            <v>0</v>
          </cell>
          <cell r="AE718" t="str">
            <v>N</v>
          </cell>
          <cell r="AF718" t="str">
            <v>N</v>
          </cell>
          <cell r="AG718">
            <v>0</v>
          </cell>
          <cell r="AH718" t="str">
            <v>N</v>
          </cell>
          <cell r="AI718" t="str">
            <v>N</v>
          </cell>
        </row>
        <row r="719">
          <cell r="U719">
            <v>0</v>
          </cell>
          <cell r="V719">
            <v>0</v>
          </cell>
          <cell r="W719" t="str">
            <v/>
          </cell>
          <cell r="X719" t="str">
            <v>N</v>
          </cell>
          <cell r="Y719" t="str">
            <v>N</v>
          </cell>
          <cell r="Z719" t="str">
            <v>N</v>
          </cell>
          <cell r="AA719">
            <v>0</v>
          </cell>
          <cell r="AB719">
            <v>0</v>
          </cell>
          <cell r="AC719">
            <v>0</v>
          </cell>
          <cell r="AD719">
            <v>0</v>
          </cell>
          <cell r="AE719" t="str">
            <v>N</v>
          </cell>
          <cell r="AF719" t="str">
            <v>N</v>
          </cell>
          <cell r="AG719">
            <v>0</v>
          </cell>
          <cell r="AH719" t="str">
            <v>N</v>
          </cell>
          <cell r="AI719" t="str">
            <v>N</v>
          </cell>
        </row>
        <row r="720">
          <cell r="U720">
            <v>0</v>
          </cell>
          <cell r="V720">
            <v>0</v>
          </cell>
          <cell r="W720" t="str">
            <v/>
          </cell>
          <cell r="X720" t="str">
            <v>N</v>
          </cell>
          <cell r="Y720" t="str">
            <v>N</v>
          </cell>
          <cell r="Z720" t="str">
            <v>N</v>
          </cell>
          <cell r="AA720">
            <v>0</v>
          </cell>
          <cell r="AB720">
            <v>0</v>
          </cell>
          <cell r="AC720">
            <v>0</v>
          </cell>
          <cell r="AD720">
            <v>0</v>
          </cell>
          <cell r="AE720" t="str">
            <v>N</v>
          </cell>
          <cell r="AF720" t="str">
            <v>N</v>
          </cell>
          <cell r="AG720">
            <v>0</v>
          </cell>
          <cell r="AH720" t="str">
            <v>N</v>
          </cell>
          <cell r="AI720" t="str">
            <v>N</v>
          </cell>
        </row>
        <row r="721">
          <cell r="U721">
            <v>0</v>
          </cell>
          <cell r="V721">
            <v>0</v>
          </cell>
          <cell r="W721" t="str">
            <v/>
          </cell>
          <cell r="X721" t="str">
            <v>N</v>
          </cell>
          <cell r="Y721" t="str">
            <v>N</v>
          </cell>
          <cell r="Z721" t="str">
            <v>N</v>
          </cell>
          <cell r="AA721">
            <v>0</v>
          </cell>
          <cell r="AB721">
            <v>0</v>
          </cell>
          <cell r="AC721">
            <v>0</v>
          </cell>
          <cell r="AD721">
            <v>0</v>
          </cell>
          <cell r="AE721" t="str">
            <v>N</v>
          </cell>
          <cell r="AF721" t="str">
            <v>N</v>
          </cell>
          <cell r="AG721">
            <v>0</v>
          </cell>
          <cell r="AH721" t="str">
            <v>N</v>
          </cell>
          <cell r="AI721" t="str">
            <v>N</v>
          </cell>
        </row>
        <row r="722">
          <cell r="U722">
            <v>0</v>
          </cell>
          <cell r="V722">
            <v>0</v>
          </cell>
          <cell r="W722" t="str">
            <v/>
          </cell>
          <cell r="X722" t="str">
            <v>N</v>
          </cell>
          <cell r="Y722" t="str">
            <v>N</v>
          </cell>
          <cell r="Z722" t="str">
            <v>N</v>
          </cell>
          <cell r="AA722">
            <v>0</v>
          </cell>
          <cell r="AB722">
            <v>0</v>
          </cell>
          <cell r="AC722">
            <v>0</v>
          </cell>
          <cell r="AD722">
            <v>0</v>
          </cell>
          <cell r="AE722" t="str">
            <v>N</v>
          </cell>
          <cell r="AF722" t="str">
            <v>N</v>
          </cell>
          <cell r="AG722">
            <v>0</v>
          </cell>
          <cell r="AH722" t="str">
            <v>N</v>
          </cell>
          <cell r="AI722" t="str">
            <v>N</v>
          </cell>
        </row>
        <row r="723">
          <cell r="U723">
            <v>0</v>
          </cell>
          <cell r="V723">
            <v>0</v>
          </cell>
          <cell r="W723" t="str">
            <v/>
          </cell>
          <cell r="X723" t="str">
            <v>N</v>
          </cell>
          <cell r="Y723" t="str">
            <v>N</v>
          </cell>
          <cell r="Z723" t="str">
            <v>N</v>
          </cell>
          <cell r="AA723">
            <v>0</v>
          </cell>
          <cell r="AB723">
            <v>0</v>
          </cell>
          <cell r="AC723">
            <v>0</v>
          </cell>
          <cell r="AD723">
            <v>0</v>
          </cell>
          <cell r="AE723" t="str">
            <v>N</v>
          </cell>
          <cell r="AF723" t="str">
            <v>N</v>
          </cell>
          <cell r="AG723">
            <v>0</v>
          </cell>
          <cell r="AH723" t="str">
            <v>N</v>
          </cell>
          <cell r="AI723" t="str">
            <v>N</v>
          </cell>
        </row>
        <row r="724">
          <cell r="U724">
            <v>0</v>
          </cell>
          <cell r="V724">
            <v>0</v>
          </cell>
          <cell r="W724" t="str">
            <v/>
          </cell>
          <cell r="X724" t="str">
            <v>N</v>
          </cell>
          <cell r="Y724" t="str">
            <v>N</v>
          </cell>
          <cell r="Z724" t="str">
            <v>N</v>
          </cell>
          <cell r="AA724">
            <v>0</v>
          </cell>
          <cell r="AB724">
            <v>0</v>
          </cell>
          <cell r="AC724">
            <v>0</v>
          </cell>
          <cell r="AD724">
            <v>0</v>
          </cell>
          <cell r="AE724" t="str">
            <v>N</v>
          </cell>
          <cell r="AF724" t="str">
            <v>N</v>
          </cell>
          <cell r="AG724">
            <v>0</v>
          </cell>
          <cell r="AH724" t="str">
            <v>N</v>
          </cell>
          <cell r="AI724" t="str">
            <v>N</v>
          </cell>
        </row>
        <row r="725">
          <cell r="U725">
            <v>0</v>
          </cell>
          <cell r="V725">
            <v>0</v>
          </cell>
          <cell r="W725" t="str">
            <v/>
          </cell>
          <cell r="X725" t="str">
            <v>N</v>
          </cell>
          <cell r="Y725" t="str">
            <v>N</v>
          </cell>
          <cell r="Z725" t="str">
            <v>N</v>
          </cell>
          <cell r="AA725">
            <v>0</v>
          </cell>
          <cell r="AB725">
            <v>0</v>
          </cell>
          <cell r="AC725">
            <v>0</v>
          </cell>
          <cell r="AD725">
            <v>0</v>
          </cell>
          <cell r="AE725" t="str">
            <v>N</v>
          </cell>
          <cell r="AF725" t="str">
            <v>N</v>
          </cell>
          <cell r="AG725">
            <v>0</v>
          </cell>
          <cell r="AH725" t="str">
            <v>N</v>
          </cell>
          <cell r="AI725" t="str">
            <v>N</v>
          </cell>
        </row>
        <row r="726">
          <cell r="U726">
            <v>0</v>
          </cell>
          <cell r="V726">
            <v>0</v>
          </cell>
          <cell r="W726" t="str">
            <v/>
          </cell>
          <cell r="X726" t="str">
            <v>N</v>
          </cell>
          <cell r="Y726" t="str">
            <v>N</v>
          </cell>
          <cell r="Z726" t="str">
            <v>N</v>
          </cell>
          <cell r="AA726">
            <v>0</v>
          </cell>
          <cell r="AB726">
            <v>0</v>
          </cell>
          <cell r="AC726">
            <v>0</v>
          </cell>
          <cell r="AD726">
            <v>0</v>
          </cell>
          <cell r="AE726" t="str">
            <v>N</v>
          </cell>
          <cell r="AF726" t="str">
            <v>N</v>
          </cell>
          <cell r="AG726">
            <v>0</v>
          </cell>
          <cell r="AH726" t="str">
            <v>N</v>
          </cell>
          <cell r="AI726" t="str">
            <v>N</v>
          </cell>
        </row>
        <row r="727">
          <cell r="U727">
            <v>0</v>
          </cell>
          <cell r="V727">
            <v>0</v>
          </cell>
          <cell r="W727" t="str">
            <v/>
          </cell>
          <cell r="X727" t="str">
            <v>N</v>
          </cell>
          <cell r="Y727" t="str">
            <v>N</v>
          </cell>
          <cell r="Z727" t="str">
            <v>N</v>
          </cell>
          <cell r="AA727">
            <v>0</v>
          </cell>
          <cell r="AB727">
            <v>0</v>
          </cell>
          <cell r="AC727">
            <v>0</v>
          </cell>
          <cell r="AD727">
            <v>0</v>
          </cell>
          <cell r="AE727" t="str">
            <v>N</v>
          </cell>
          <cell r="AF727" t="str">
            <v>N</v>
          </cell>
          <cell r="AG727">
            <v>0</v>
          </cell>
          <cell r="AH727" t="str">
            <v>N</v>
          </cell>
          <cell r="AI727" t="str">
            <v>N</v>
          </cell>
        </row>
        <row r="728">
          <cell r="U728">
            <v>0</v>
          </cell>
          <cell r="V728">
            <v>0</v>
          </cell>
          <cell r="W728" t="str">
            <v/>
          </cell>
          <cell r="X728" t="str">
            <v>N</v>
          </cell>
          <cell r="Y728" t="str">
            <v>N</v>
          </cell>
          <cell r="Z728" t="str">
            <v>N</v>
          </cell>
          <cell r="AA728">
            <v>0</v>
          </cell>
          <cell r="AB728">
            <v>0</v>
          </cell>
          <cell r="AC728">
            <v>0</v>
          </cell>
          <cell r="AD728">
            <v>0</v>
          </cell>
          <cell r="AE728" t="str">
            <v>N</v>
          </cell>
          <cell r="AF728" t="str">
            <v>N</v>
          </cell>
          <cell r="AG728">
            <v>0</v>
          </cell>
          <cell r="AH728" t="str">
            <v>N</v>
          </cell>
          <cell r="AI728" t="str">
            <v>N</v>
          </cell>
        </row>
        <row r="729">
          <cell r="U729">
            <v>0</v>
          </cell>
          <cell r="V729">
            <v>0</v>
          </cell>
          <cell r="W729" t="str">
            <v/>
          </cell>
          <cell r="X729" t="str">
            <v>N</v>
          </cell>
          <cell r="Y729" t="str">
            <v>N</v>
          </cell>
          <cell r="Z729" t="str">
            <v>N</v>
          </cell>
          <cell r="AA729">
            <v>0</v>
          </cell>
          <cell r="AB729">
            <v>0</v>
          </cell>
          <cell r="AC729">
            <v>0</v>
          </cell>
          <cell r="AD729">
            <v>0</v>
          </cell>
          <cell r="AE729" t="str">
            <v>N</v>
          </cell>
          <cell r="AF729" t="str">
            <v>N</v>
          </cell>
          <cell r="AG729">
            <v>0</v>
          </cell>
          <cell r="AH729" t="str">
            <v>N</v>
          </cell>
          <cell r="AI729" t="str">
            <v>N</v>
          </cell>
        </row>
        <row r="730">
          <cell r="U730">
            <v>0</v>
          </cell>
          <cell r="V730">
            <v>0</v>
          </cell>
          <cell r="W730" t="str">
            <v/>
          </cell>
          <cell r="X730" t="str">
            <v>N</v>
          </cell>
          <cell r="Y730" t="str">
            <v>N</v>
          </cell>
          <cell r="Z730" t="str">
            <v>N</v>
          </cell>
          <cell r="AA730">
            <v>0</v>
          </cell>
          <cell r="AB730">
            <v>0</v>
          </cell>
          <cell r="AC730">
            <v>0</v>
          </cell>
          <cell r="AD730">
            <v>0</v>
          </cell>
          <cell r="AE730" t="str">
            <v>N</v>
          </cell>
          <cell r="AF730" t="str">
            <v>N</v>
          </cell>
          <cell r="AG730">
            <v>0</v>
          </cell>
          <cell r="AH730" t="str">
            <v>N</v>
          </cell>
          <cell r="AI730" t="str">
            <v>N</v>
          </cell>
        </row>
        <row r="731">
          <cell r="U731">
            <v>0</v>
          </cell>
          <cell r="V731">
            <v>0</v>
          </cell>
          <cell r="W731" t="str">
            <v/>
          </cell>
          <cell r="X731" t="str">
            <v>N</v>
          </cell>
          <cell r="Y731" t="str">
            <v>N</v>
          </cell>
          <cell r="Z731" t="str">
            <v>N</v>
          </cell>
          <cell r="AA731">
            <v>0</v>
          </cell>
          <cell r="AB731">
            <v>0</v>
          </cell>
          <cell r="AC731">
            <v>0</v>
          </cell>
          <cell r="AD731">
            <v>0</v>
          </cell>
          <cell r="AE731" t="str">
            <v>N</v>
          </cell>
          <cell r="AF731" t="str">
            <v>N</v>
          </cell>
          <cell r="AG731">
            <v>0</v>
          </cell>
          <cell r="AH731" t="str">
            <v>N</v>
          </cell>
          <cell r="AI731" t="str">
            <v>N</v>
          </cell>
        </row>
        <row r="732">
          <cell r="U732">
            <v>0</v>
          </cell>
          <cell r="V732">
            <v>0</v>
          </cell>
          <cell r="W732" t="str">
            <v/>
          </cell>
          <cell r="X732" t="str">
            <v>N</v>
          </cell>
          <cell r="Y732" t="str">
            <v>N</v>
          </cell>
          <cell r="Z732" t="str">
            <v>N</v>
          </cell>
          <cell r="AA732">
            <v>0</v>
          </cell>
          <cell r="AB732">
            <v>0</v>
          </cell>
          <cell r="AC732">
            <v>0</v>
          </cell>
          <cell r="AD732">
            <v>0</v>
          </cell>
          <cell r="AE732" t="str">
            <v>N</v>
          </cell>
          <cell r="AF732" t="str">
            <v>N</v>
          </cell>
          <cell r="AG732">
            <v>0</v>
          </cell>
          <cell r="AH732" t="str">
            <v>N</v>
          </cell>
          <cell r="AI732" t="str">
            <v>N</v>
          </cell>
        </row>
        <row r="733">
          <cell r="U733">
            <v>0</v>
          </cell>
          <cell r="V733">
            <v>0</v>
          </cell>
          <cell r="W733" t="str">
            <v/>
          </cell>
          <cell r="X733" t="str">
            <v>N</v>
          </cell>
          <cell r="Y733" t="str">
            <v>N</v>
          </cell>
          <cell r="Z733" t="str">
            <v>N</v>
          </cell>
          <cell r="AA733">
            <v>0</v>
          </cell>
          <cell r="AB733">
            <v>0</v>
          </cell>
          <cell r="AC733">
            <v>0</v>
          </cell>
          <cell r="AD733">
            <v>0</v>
          </cell>
          <cell r="AE733" t="str">
            <v>N</v>
          </cell>
          <cell r="AF733" t="str">
            <v>N</v>
          </cell>
          <cell r="AG733">
            <v>0</v>
          </cell>
          <cell r="AH733" t="str">
            <v>N</v>
          </cell>
          <cell r="AI733" t="str">
            <v>N</v>
          </cell>
        </row>
        <row r="734">
          <cell r="U734">
            <v>0</v>
          </cell>
          <cell r="V734">
            <v>0</v>
          </cell>
          <cell r="W734" t="str">
            <v/>
          </cell>
          <cell r="X734" t="str">
            <v>N</v>
          </cell>
          <cell r="Y734" t="str">
            <v>N</v>
          </cell>
          <cell r="Z734" t="str">
            <v>N</v>
          </cell>
          <cell r="AA734">
            <v>0</v>
          </cell>
          <cell r="AB734">
            <v>0</v>
          </cell>
          <cell r="AC734">
            <v>0</v>
          </cell>
          <cell r="AD734">
            <v>0</v>
          </cell>
          <cell r="AE734" t="str">
            <v>N</v>
          </cell>
          <cell r="AF734" t="str">
            <v>N</v>
          </cell>
          <cell r="AG734">
            <v>0</v>
          </cell>
          <cell r="AH734" t="str">
            <v>N</v>
          </cell>
          <cell r="AI734" t="str">
            <v>N</v>
          </cell>
        </row>
        <row r="735">
          <cell r="U735">
            <v>0</v>
          </cell>
          <cell r="V735">
            <v>0</v>
          </cell>
          <cell r="W735" t="str">
            <v/>
          </cell>
          <cell r="X735" t="str">
            <v>N</v>
          </cell>
          <cell r="Y735" t="str">
            <v>N</v>
          </cell>
          <cell r="Z735" t="str">
            <v>N</v>
          </cell>
          <cell r="AA735">
            <v>0</v>
          </cell>
          <cell r="AB735">
            <v>0</v>
          </cell>
          <cell r="AC735">
            <v>0</v>
          </cell>
          <cell r="AD735">
            <v>0</v>
          </cell>
          <cell r="AE735" t="str">
            <v>N</v>
          </cell>
          <cell r="AF735" t="str">
            <v>N</v>
          </cell>
          <cell r="AG735">
            <v>0</v>
          </cell>
          <cell r="AH735" t="str">
            <v>N</v>
          </cell>
          <cell r="AI735" t="str">
            <v>N</v>
          </cell>
        </row>
        <row r="736">
          <cell r="U736">
            <v>0</v>
          </cell>
          <cell r="V736">
            <v>0</v>
          </cell>
          <cell r="W736" t="str">
            <v/>
          </cell>
          <cell r="X736" t="str">
            <v>N</v>
          </cell>
          <cell r="Y736" t="str">
            <v>N</v>
          </cell>
          <cell r="Z736" t="str">
            <v>N</v>
          </cell>
          <cell r="AA736">
            <v>0</v>
          </cell>
          <cell r="AB736">
            <v>0</v>
          </cell>
          <cell r="AC736">
            <v>0</v>
          </cell>
          <cell r="AD736">
            <v>0</v>
          </cell>
          <cell r="AE736" t="str">
            <v>N</v>
          </cell>
          <cell r="AF736" t="str">
            <v>N</v>
          </cell>
          <cell r="AG736">
            <v>0</v>
          </cell>
          <cell r="AH736" t="str">
            <v>N</v>
          </cell>
          <cell r="AI736" t="str">
            <v>N</v>
          </cell>
        </row>
        <row r="737">
          <cell r="U737">
            <v>0</v>
          </cell>
          <cell r="V737">
            <v>0</v>
          </cell>
          <cell r="W737" t="str">
            <v/>
          </cell>
          <cell r="X737" t="str">
            <v>N</v>
          </cell>
          <cell r="Y737" t="str">
            <v>N</v>
          </cell>
          <cell r="Z737" t="str">
            <v>N</v>
          </cell>
          <cell r="AA737">
            <v>0</v>
          </cell>
          <cell r="AB737">
            <v>0</v>
          </cell>
          <cell r="AC737">
            <v>0</v>
          </cell>
          <cell r="AD737">
            <v>0</v>
          </cell>
          <cell r="AE737" t="str">
            <v>N</v>
          </cell>
          <cell r="AF737" t="str">
            <v>N</v>
          </cell>
          <cell r="AG737">
            <v>0</v>
          </cell>
          <cell r="AH737" t="str">
            <v>N</v>
          </cell>
          <cell r="AI737" t="str">
            <v>N</v>
          </cell>
        </row>
        <row r="738">
          <cell r="U738">
            <v>0</v>
          </cell>
          <cell r="V738">
            <v>0</v>
          </cell>
          <cell r="W738" t="str">
            <v/>
          </cell>
          <cell r="X738" t="str">
            <v>N</v>
          </cell>
          <cell r="Y738" t="str">
            <v>N</v>
          </cell>
          <cell r="Z738" t="str">
            <v>N</v>
          </cell>
          <cell r="AA738">
            <v>0</v>
          </cell>
          <cell r="AB738">
            <v>0</v>
          </cell>
          <cell r="AC738">
            <v>0</v>
          </cell>
          <cell r="AD738">
            <v>0</v>
          </cell>
          <cell r="AE738" t="str">
            <v>N</v>
          </cell>
          <cell r="AF738" t="str">
            <v>N</v>
          </cell>
          <cell r="AG738">
            <v>0</v>
          </cell>
          <cell r="AH738" t="str">
            <v>N</v>
          </cell>
          <cell r="AI738" t="str">
            <v>N</v>
          </cell>
        </row>
        <row r="739">
          <cell r="U739">
            <v>0</v>
          </cell>
          <cell r="V739">
            <v>0</v>
          </cell>
          <cell r="W739" t="str">
            <v/>
          </cell>
          <cell r="X739" t="str">
            <v>N</v>
          </cell>
          <cell r="Y739" t="str">
            <v>N</v>
          </cell>
          <cell r="Z739" t="str">
            <v>N</v>
          </cell>
          <cell r="AA739">
            <v>0</v>
          </cell>
          <cell r="AB739">
            <v>0</v>
          </cell>
          <cell r="AC739">
            <v>0</v>
          </cell>
          <cell r="AD739">
            <v>0</v>
          </cell>
          <cell r="AE739" t="str">
            <v>N</v>
          </cell>
          <cell r="AF739" t="str">
            <v>N</v>
          </cell>
          <cell r="AG739">
            <v>0</v>
          </cell>
          <cell r="AH739" t="str">
            <v>N</v>
          </cell>
          <cell r="AI739" t="str">
            <v>N</v>
          </cell>
        </row>
        <row r="740">
          <cell r="U740">
            <v>0</v>
          </cell>
          <cell r="V740">
            <v>0</v>
          </cell>
          <cell r="W740" t="str">
            <v/>
          </cell>
          <cell r="X740" t="str">
            <v>N</v>
          </cell>
          <cell r="Y740" t="str">
            <v>N</v>
          </cell>
          <cell r="Z740" t="str">
            <v>N</v>
          </cell>
          <cell r="AA740">
            <v>0</v>
          </cell>
          <cell r="AB740">
            <v>0</v>
          </cell>
          <cell r="AC740">
            <v>0</v>
          </cell>
          <cell r="AD740">
            <v>0</v>
          </cell>
          <cell r="AE740" t="str">
            <v>N</v>
          </cell>
          <cell r="AF740" t="str">
            <v>N</v>
          </cell>
          <cell r="AG740">
            <v>0</v>
          </cell>
          <cell r="AH740" t="str">
            <v>N</v>
          </cell>
          <cell r="AI740" t="str">
            <v>N</v>
          </cell>
        </row>
        <row r="741">
          <cell r="U741">
            <v>0</v>
          </cell>
          <cell r="V741">
            <v>0</v>
          </cell>
          <cell r="W741" t="str">
            <v/>
          </cell>
          <cell r="X741" t="str">
            <v>N</v>
          </cell>
          <cell r="Y741" t="str">
            <v>N</v>
          </cell>
          <cell r="Z741" t="str">
            <v>N</v>
          </cell>
          <cell r="AA741">
            <v>0</v>
          </cell>
          <cell r="AB741">
            <v>0</v>
          </cell>
          <cell r="AC741">
            <v>0</v>
          </cell>
          <cell r="AD741">
            <v>0</v>
          </cell>
          <cell r="AE741" t="str">
            <v>N</v>
          </cell>
          <cell r="AF741" t="str">
            <v>N</v>
          </cell>
          <cell r="AG741">
            <v>0</v>
          </cell>
          <cell r="AH741" t="str">
            <v>N</v>
          </cell>
          <cell r="AI741" t="str">
            <v>N</v>
          </cell>
        </row>
        <row r="742">
          <cell r="U742">
            <v>0</v>
          </cell>
          <cell r="V742">
            <v>0</v>
          </cell>
          <cell r="W742" t="str">
            <v/>
          </cell>
          <cell r="X742" t="str">
            <v>N</v>
          </cell>
          <cell r="Y742" t="str">
            <v>N</v>
          </cell>
          <cell r="Z742" t="str">
            <v>N</v>
          </cell>
          <cell r="AA742">
            <v>0</v>
          </cell>
          <cell r="AB742">
            <v>0</v>
          </cell>
          <cell r="AC742">
            <v>0</v>
          </cell>
          <cell r="AD742">
            <v>0</v>
          </cell>
          <cell r="AE742" t="str">
            <v>N</v>
          </cell>
          <cell r="AF742" t="str">
            <v>N</v>
          </cell>
          <cell r="AG742">
            <v>0</v>
          </cell>
          <cell r="AH742" t="str">
            <v>N</v>
          </cell>
          <cell r="AI742" t="str">
            <v>N</v>
          </cell>
        </row>
        <row r="743">
          <cell r="U743">
            <v>0</v>
          </cell>
          <cell r="V743">
            <v>0</v>
          </cell>
          <cell r="W743" t="str">
            <v/>
          </cell>
          <cell r="X743" t="str">
            <v>N</v>
          </cell>
          <cell r="Y743" t="str">
            <v>N</v>
          </cell>
          <cell r="Z743" t="str">
            <v>N</v>
          </cell>
          <cell r="AA743">
            <v>0</v>
          </cell>
          <cell r="AB743">
            <v>0</v>
          </cell>
          <cell r="AC743">
            <v>0</v>
          </cell>
          <cell r="AD743">
            <v>0</v>
          </cell>
          <cell r="AE743" t="str">
            <v>N</v>
          </cell>
          <cell r="AF743" t="str">
            <v>N</v>
          </cell>
          <cell r="AG743">
            <v>0</v>
          </cell>
          <cell r="AH743" t="str">
            <v>N</v>
          </cell>
          <cell r="AI743" t="str">
            <v>N</v>
          </cell>
        </row>
        <row r="744">
          <cell r="U744">
            <v>0</v>
          </cell>
          <cell r="V744">
            <v>0</v>
          </cell>
          <cell r="W744" t="str">
            <v/>
          </cell>
          <cell r="X744" t="str">
            <v>N</v>
          </cell>
          <cell r="Y744" t="str">
            <v>N</v>
          </cell>
          <cell r="Z744" t="str">
            <v>N</v>
          </cell>
          <cell r="AA744">
            <v>0</v>
          </cell>
          <cell r="AB744">
            <v>0</v>
          </cell>
          <cell r="AC744">
            <v>0</v>
          </cell>
          <cell r="AD744">
            <v>0</v>
          </cell>
          <cell r="AE744" t="str">
            <v>N</v>
          </cell>
          <cell r="AF744" t="str">
            <v>N</v>
          </cell>
          <cell r="AG744">
            <v>0</v>
          </cell>
          <cell r="AH744" t="str">
            <v>N</v>
          </cell>
          <cell r="AI744" t="str">
            <v>N</v>
          </cell>
        </row>
        <row r="745">
          <cell r="U745">
            <v>0</v>
          </cell>
          <cell r="V745">
            <v>0</v>
          </cell>
          <cell r="W745" t="str">
            <v/>
          </cell>
          <cell r="X745" t="str">
            <v>N</v>
          </cell>
          <cell r="Y745" t="str">
            <v>N</v>
          </cell>
          <cell r="Z745" t="str">
            <v>N</v>
          </cell>
          <cell r="AA745">
            <v>0</v>
          </cell>
          <cell r="AB745">
            <v>0</v>
          </cell>
          <cell r="AC745">
            <v>0</v>
          </cell>
          <cell r="AD745">
            <v>0</v>
          </cell>
          <cell r="AE745" t="str">
            <v>N</v>
          </cell>
          <cell r="AF745" t="str">
            <v>N</v>
          </cell>
          <cell r="AG745">
            <v>0</v>
          </cell>
          <cell r="AH745" t="str">
            <v>N</v>
          </cell>
          <cell r="AI745" t="str">
            <v>N</v>
          </cell>
        </row>
        <row r="746">
          <cell r="U746">
            <v>0</v>
          </cell>
          <cell r="V746">
            <v>0</v>
          </cell>
          <cell r="W746" t="str">
            <v/>
          </cell>
          <cell r="X746" t="str">
            <v>N</v>
          </cell>
          <cell r="Y746" t="str">
            <v>N</v>
          </cell>
          <cell r="Z746" t="str">
            <v>N</v>
          </cell>
          <cell r="AA746">
            <v>0</v>
          </cell>
          <cell r="AB746">
            <v>0</v>
          </cell>
          <cell r="AC746">
            <v>0</v>
          </cell>
          <cell r="AD746">
            <v>0</v>
          </cell>
          <cell r="AE746" t="str">
            <v>N</v>
          </cell>
          <cell r="AF746" t="str">
            <v>N</v>
          </cell>
          <cell r="AG746">
            <v>0</v>
          </cell>
          <cell r="AH746" t="str">
            <v>N</v>
          </cell>
          <cell r="AI746" t="str">
            <v>N</v>
          </cell>
        </row>
        <row r="747">
          <cell r="U747">
            <v>0</v>
          </cell>
          <cell r="V747">
            <v>0</v>
          </cell>
          <cell r="W747" t="str">
            <v/>
          </cell>
          <cell r="X747" t="str">
            <v>N</v>
          </cell>
          <cell r="Y747" t="str">
            <v>N</v>
          </cell>
          <cell r="Z747" t="str">
            <v>N</v>
          </cell>
          <cell r="AA747">
            <v>0</v>
          </cell>
          <cell r="AB747">
            <v>0</v>
          </cell>
          <cell r="AC747">
            <v>0</v>
          </cell>
          <cell r="AD747">
            <v>0</v>
          </cell>
          <cell r="AE747" t="str">
            <v>N</v>
          </cell>
          <cell r="AF747" t="str">
            <v>N</v>
          </cell>
          <cell r="AG747">
            <v>0</v>
          </cell>
          <cell r="AH747" t="str">
            <v>N</v>
          </cell>
          <cell r="AI747" t="str">
            <v>N</v>
          </cell>
        </row>
        <row r="748">
          <cell r="U748">
            <v>0</v>
          </cell>
          <cell r="V748">
            <v>0</v>
          </cell>
          <cell r="W748" t="str">
            <v/>
          </cell>
          <cell r="X748" t="str">
            <v>N</v>
          </cell>
          <cell r="Y748" t="str">
            <v>N</v>
          </cell>
          <cell r="Z748" t="str">
            <v>N</v>
          </cell>
          <cell r="AA748">
            <v>0</v>
          </cell>
          <cell r="AB748">
            <v>0</v>
          </cell>
          <cell r="AC748">
            <v>0</v>
          </cell>
          <cell r="AD748">
            <v>0</v>
          </cell>
          <cell r="AE748" t="str">
            <v>N</v>
          </cell>
          <cell r="AF748" t="str">
            <v>N</v>
          </cell>
          <cell r="AG748">
            <v>0</v>
          </cell>
          <cell r="AH748" t="str">
            <v>N</v>
          </cell>
          <cell r="AI748" t="str">
            <v>N</v>
          </cell>
        </row>
        <row r="749">
          <cell r="U749">
            <v>0</v>
          </cell>
          <cell r="V749">
            <v>0</v>
          </cell>
          <cell r="W749" t="str">
            <v/>
          </cell>
          <cell r="X749" t="str">
            <v>N</v>
          </cell>
          <cell r="Y749" t="str">
            <v>N</v>
          </cell>
          <cell r="Z749" t="str">
            <v>N</v>
          </cell>
          <cell r="AA749">
            <v>0</v>
          </cell>
          <cell r="AB749">
            <v>0</v>
          </cell>
          <cell r="AC749">
            <v>0</v>
          </cell>
          <cell r="AD749">
            <v>0</v>
          </cell>
          <cell r="AE749" t="str">
            <v>N</v>
          </cell>
          <cell r="AF749" t="str">
            <v>N</v>
          </cell>
          <cell r="AG749">
            <v>0</v>
          </cell>
          <cell r="AH749" t="str">
            <v>N</v>
          </cell>
          <cell r="AI749" t="str">
            <v>N</v>
          </cell>
        </row>
        <row r="750">
          <cell r="U750">
            <v>0</v>
          </cell>
          <cell r="V750">
            <v>0</v>
          </cell>
          <cell r="W750" t="str">
            <v/>
          </cell>
          <cell r="X750" t="str">
            <v>N</v>
          </cell>
          <cell r="Y750" t="str">
            <v>N</v>
          </cell>
          <cell r="Z750" t="str">
            <v>N</v>
          </cell>
          <cell r="AA750">
            <v>0</v>
          </cell>
          <cell r="AB750">
            <v>0</v>
          </cell>
          <cell r="AC750">
            <v>0</v>
          </cell>
          <cell r="AD750">
            <v>0</v>
          </cell>
          <cell r="AE750" t="str">
            <v>N</v>
          </cell>
          <cell r="AF750" t="str">
            <v>N</v>
          </cell>
          <cell r="AG750">
            <v>0</v>
          </cell>
          <cell r="AH750" t="str">
            <v>N</v>
          </cell>
          <cell r="AI750" t="str">
            <v>N</v>
          </cell>
        </row>
        <row r="751">
          <cell r="U751">
            <v>0</v>
          </cell>
          <cell r="V751">
            <v>0</v>
          </cell>
          <cell r="W751" t="str">
            <v/>
          </cell>
          <cell r="X751" t="str">
            <v>N</v>
          </cell>
          <cell r="Y751" t="str">
            <v>N</v>
          </cell>
          <cell r="Z751" t="str">
            <v>N</v>
          </cell>
          <cell r="AA751">
            <v>0</v>
          </cell>
          <cell r="AB751">
            <v>0</v>
          </cell>
          <cell r="AC751">
            <v>0</v>
          </cell>
          <cell r="AD751">
            <v>0</v>
          </cell>
          <cell r="AE751" t="str">
            <v>N</v>
          </cell>
          <cell r="AF751" t="str">
            <v>N</v>
          </cell>
          <cell r="AG751">
            <v>0</v>
          </cell>
          <cell r="AH751" t="str">
            <v>N</v>
          </cell>
          <cell r="AI751" t="str">
            <v>N</v>
          </cell>
        </row>
        <row r="752">
          <cell r="U752">
            <v>0</v>
          </cell>
          <cell r="V752">
            <v>0</v>
          </cell>
          <cell r="W752" t="str">
            <v/>
          </cell>
          <cell r="X752" t="str">
            <v>N</v>
          </cell>
          <cell r="Y752" t="str">
            <v>N</v>
          </cell>
          <cell r="Z752" t="str">
            <v>N</v>
          </cell>
          <cell r="AA752">
            <v>0</v>
          </cell>
          <cell r="AB752">
            <v>0</v>
          </cell>
          <cell r="AC752">
            <v>0</v>
          </cell>
          <cell r="AD752">
            <v>0</v>
          </cell>
          <cell r="AE752" t="str">
            <v>N</v>
          </cell>
          <cell r="AF752" t="str">
            <v>N</v>
          </cell>
          <cell r="AG752">
            <v>0</v>
          </cell>
          <cell r="AH752" t="str">
            <v>N</v>
          </cell>
          <cell r="AI752" t="str">
            <v>N</v>
          </cell>
        </row>
        <row r="753">
          <cell r="U753">
            <v>0</v>
          </cell>
          <cell r="V753">
            <v>0</v>
          </cell>
          <cell r="W753" t="str">
            <v/>
          </cell>
          <cell r="X753" t="str">
            <v>N</v>
          </cell>
          <cell r="Y753" t="str">
            <v>N</v>
          </cell>
          <cell r="Z753" t="str">
            <v>N</v>
          </cell>
          <cell r="AA753">
            <v>0</v>
          </cell>
          <cell r="AB753">
            <v>0</v>
          </cell>
          <cell r="AC753">
            <v>0</v>
          </cell>
          <cell r="AD753">
            <v>0</v>
          </cell>
          <cell r="AE753" t="str">
            <v>N</v>
          </cell>
          <cell r="AF753" t="str">
            <v>N</v>
          </cell>
          <cell r="AG753">
            <v>0</v>
          </cell>
          <cell r="AH753" t="str">
            <v>N</v>
          </cell>
          <cell r="AI753" t="str">
            <v>N</v>
          </cell>
        </row>
        <row r="754">
          <cell r="U754">
            <v>0</v>
          </cell>
          <cell r="V754">
            <v>0</v>
          </cell>
          <cell r="W754" t="str">
            <v/>
          </cell>
          <cell r="X754" t="str">
            <v>N</v>
          </cell>
          <cell r="Y754" t="str">
            <v>N</v>
          </cell>
          <cell r="Z754" t="str">
            <v>N</v>
          </cell>
          <cell r="AA754">
            <v>0</v>
          </cell>
          <cell r="AB754">
            <v>0</v>
          </cell>
          <cell r="AC754">
            <v>0</v>
          </cell>
          <cell r="AD754">
            <v>0</v>
          </cell>
          <cell r="AE754" t="str">
            <v>N</v>
          </cell>
          <cell r="AF754" t="str">
            <v>N</v>
          </cell>
          <cell r="AG754">
            <v>0</v>
          </cell>
          <cell r="AH754" t="str">
            <v>N</v>
          </cell>
          <cell r="AI754" t="str">
            <v>N</v>
          </cell>
        </row>
        <row r="755">
          <cell r="U755">
            <v>0</v>
          </cell>
          <cell r="V755">
            <v>0</v>
          </cell>
          <cell r="W755" t="str">
            <v/>
          </cell>
          <cell r="X755" t="str">
            <v>N</v>
          </cell>
          <cell r="Y755" t="str">
            <v>N</v>
          </cell>
          <cell r="Z755" t="str">
            <v>N</v>
          </cell>
          <cell r="AA755">
            <v>0</v>
          </cell>
          <cell r="AB755">
            <v>0</v>
          </cell>
          <cell r="AC755">
            <v>0</v>
          </cell>
          <cell r="AD755">
            <v>0</v>
          </cell>
          <cell r="AE755" t="str">
            <v>N</v>
          </cell>
          <cell r="AF755" t="str">
            <v>N</v>
          </cell>
          <cell r="AG755">
            <v>0</v>
          </cell>
          <cell r="AH755" t="str">
            <v>N</v>
          </cell>
          <cell r="AI755" t="str">
            <v>N</v>
          </cell>
        </row>
        <row r="756">
          <cell r="U756">
            <v>0</v>
          </cell>
          <cell r="V756">
            <v>0</v>
          </cell>
          <cell r="W756" t="str">
            <v/>
          </cell>
          <cell r="X756" t="str">
            <v>N</v>
          </cell>
          <cell r="Y756" t="str">
            <v>N</v>
          </cell>
          <cell r="Z756" t="str">
            <v>N</v>
          </cell>
          <cell r="AA756">
            <v>0</v>
          </cell>
          <cell r="AB756">
            <v>0</v>
          </cell>
          <cell r="AC756">
            <v>0</v>
          </cell>
          <cell r="AD756">
            <v>0</v>
          </cell>
          <cell r="AE756" t="str">
            <v>N</v>
          </cell>
          <cell r="AF756" t="str">
            <v>N</v>
          </cell>
          <cell r="AG756">
            <v>0</v>
          </cell>
          <cell r="AH756" t="str">
            <v>N</v>
          </cell>
          <cell r="AI756" t="str">
            <v>N</v>
          </cell>
        </row>
        <row r="757">
          <cell r="U757">
            <v>0</v>
          </cell>
          <cell r="V757">
            <v>0</v>
          </cell>
          <cell r="W757" t="str">
            <v/>
          </cell>
          <cell r="X757" t="str">
            <v>N</v>
          </cell>
          <cell r="Y757" t="str">
            <v>N</v>
          </cell>
          <cell r="Z757" t="str">
            <v>N</v>
          </cell>
          <cell r="AA757">
            <v>0</v>
          </cell>
          <cell r="AB757">
            <v>0</v>
          </cell>
          <cell r="AC757">
            <v>0</v>
          </cell>
          <cell r="AD757">
            <v>0</v>
          </cell>
          <cell r="AE757" t="str">
            <v>N</v>
          </cell>
          <cell r="AF757" t="str">
            <v>N</v>
          </cell>
          <cell r="AG757">
            <v>0</v>
          </cell>
          <cell r="AH757" t="str">
            <v>N</v>
          </cell>
          <cell r="AI757" t="str">
            <v>N</v>
          </cell>
        </row>
        <row r="758">
          <cell r="U758">
            <v>0</v>
          </cell>
          <cell r="V758">
            <v>0</v>
          </cell>
          <cell r="W758" t="str">
            <v/>
          </cell>
          <cell r="X758" t="str">
            <v>N</v>
          </cell>
          <cell r="Y758" t="str">
            <v>N</v>
          </cell>
          <cell r="Z758" t="str">
            <v>N</v>
          </cell>
          <cell r="AA758">
            <v>0</v>
          </cell>
          <cell r="AB758">
            <v>0</v>
          </cell>
          <cell r="AC758">
            <v>0</v>
          </cell>
          <cell r="AD758">
            <v>0</v>
          </cell>
          <cell r="AE758" t="str">
            <v>N</v>
          </cell>
          <cell r="AF758" t="str">
            <v>N</v>
          </cell>
          <cell r="AG758">
            <v>0</v>
          </cell>
          <cell r="AH758" t="str">
            <v>N</v>
          </cell>
          <cell r="AI758" t="str">
            <v>N</v>
          </cell>
        </row>
        <row r="759">
          <cell r="U759">
            <v>0</v>
          </cell>
          <cell r="V759">
            <v>0</v>
          </cell>
          <cell r="W759" t="str">
            <v/>
          </cell>
          <cell r="X759" t="str">
            <v>N</v>
          </cell>
          <cell r="Y759" t="str">
            <v>N</v>
          </cell>
          <cell r="Z759" t="str">
            <v>N</v>
          </cell>
          <cell r="AA759">
            <v>0</v>
          </cell>
          <cell r="AB759">
            <v>0</v>
          </cell>
          <cell r="AC759">
            <v>0</v>
          </cell>
          <cell r="AD759">
            <v>0</v>
          </cell>
          <cell r="AE759" t="str">
            <v>N</v>
          </cell>
          <cell r="AF759" t="str">
            <v>N</v>
          </cell>
          <cell r="AG759">
            <v>0</v>
          </cell>
          <cell r="AH759" t="str">
            <v>N</v>
          </cell>
          <cell r="AI759" t="str">
            <v>N</v>
          </cell>
        </row>
        <row r="760">
          <cell r="U760">
            <v>0</v>
          </cell>
          <cell r="V760">
            <v>0</v>
          </cell>
          <cell r="W760" t="str">
            <v/>
          </cell>
          <cell r="X760" t="str">
            <v>N</v>
          </cell>
          <cell r="Y760" t="str">
            <v>N</v>
          </cell>
          <cell r="Z760" t="str">
            <v>N</v>
          </cell>
          <cell r="AA760">
            <v>0</v>
          </cell>
          <cell r="AB760">
            <v>0</v>
          </cell>
          <cell r="AC760">
            <v>0</v>
          </cell>
          <cell r="AD760">
            <v>0</v>
          </cell>
          <cell r="AE760" t="str">
            <v>N</v>
          </cell>
          <cell r="AF760" t="str">
            <v>N</v>
          </cell>
          <cell r="AG760">
            <v>0</v>
          </cell>
          <cell r="AH760" t="str">
            <v>N</v>
          </cell>
          <cell r="AI760" t="str">
            <v>N</v>
          </cell>
        </row>
        <row r="761">
          <cell r="U761">
            <v>0</v>
          </cell>
          <cell r="V761">
            <v>0</v>
          </cell>
          <cell r="W761" t="str">
            <v/>
          </cell>
          <cell r="X761" t="str">
            <v>N</v>
          </cell>
          <cell r="Y761" t="str">
            <v>N</v>
          </cell>
          <cell r="Z761" t="str">
            <v>N</v>
          </cell>
          <cell r="AA761">
            <v>0</v>
          </cell>
          <cell r="AB761">
            <v>0</v>
          </cell>
          <cell r="AC761">
            <v>0</v>
          </cell>
          <cell r="AD761">
            <v>0</v>
          </cell>
          <cell r="AE761" t="str">
            <v>N</v>
          </cell>
          <cell r="AF761" t="str">
            <v>N</v>
          </cell>
          <cell r="AG761">
            <v>0</v>
          </cell>
          <cell r="AH761" t="str">
            <v>N</v>
          </cell>
          <cell r="AI761" t="str">
            <v>N</v>
          </cell>
        </row>
        <row r="762">
          <cell r="U762">
            <v>0</v>
          </cell>
          <cell r="V762">
            <v>0</v>
          </cell>
          <cell r="W762" t="str">
            <v/>
          </cell>
          <cell r="X762" t="str">
            <v>N</v>
          </cell>
          <cell r="Y762" t="str">
            <v>N</v>
          </cell>
          <cell r="Z762" t="str">
            <v>N</v>
          </cell>
          <cell r="AA762">
            <v>0</v>
          </cell>
          <cell r="AB762">
            <v>0</v>
          </cell>
          <cell r="AC762">
            <v>0</v>
          </cell>
          <cell r="AD762">
            <v>0</v>
          </cell>
          <cell r="AE762" t="str">
            <v>N</v>
          </cell>
          <cell r="AF762" t="str">
            <v>N</v>
          </cell>
          <cell r="AG762">
            <v>0</v>
          </cell>
          <cell r="AH762" t="str">
            <v>N</v>
          </cell>
          <cell r="AI762" t="str">
            <v>N</v>
          </cell>
        </row>
        <row r="763">
          <cell r="U763">
            <v>0</v>
          </cell>
          <cell r="V763">
            <v>0</v>
          </cell>
          <cell r="W763" t="str">
            <v/>
          </cell>
          <cell r="X763" t="str">
            <v>N</v>
          </cell>
          <cell r="Y763" t="str">
            <v>N</v>
          </cell>
          <cell r="Z763" t="str">
            <v>N</v>
          </cell>
          <cell r="AA763">
            <v>0</v>
          </cell>
          <cell r="AB763">
            <v>0</v>
          </cell>
          <cell r="AC763">
            <v>0</v>
          </cell>
          <cell r="AD763">
            <v>0</v>
          </cell>
          <cell r="AE763" t="str">
            <v>N</v>
          </cell>
          <cell r="AF763" t="str">
            <v>N</v>
          </cell>
          <cell r="AG763">
            <v>0</v>
          </cell>
          <cell r="AH763" t="str">
            <v>N</v>
          </cell>
          <cell r="AI763" t="str">
            <v>N</v>
          </cell>
        </row>
        <row r="764">
          <cell r="U764">
            <v>0</v>
          </cell>
          <cell r="V764">
            <v>0</v>
          </cell>
          <cell r="W764" t="str">
            <v/>
          </cell>
          <cell r="X764" t="str">
            <v>N</v>
          </cell>
          <cell r="Y764" t="str">
            <v>N</v>
          </cell>
          <cell r="Z764" t="str">
            <v>N</v>
          </cell>
          <cell r="AA764">
            <v>0</v>
          </cell>
          <cell r="AB764">
            <v>0</v>
          </cell>
          <cell r="AC764">
            <v>0</v>
          </cell>
          <cell r="AD764">
            <v>0</v>
          </cell>
          <cell r="AE764" t="str">
            <v>N</v>
          </cell>
          <cell r="AF764" t="str">
            <v>N</v>
          </cell>
          <cell r="AG764">
            <v>0</v>
          </cell>
          <cell r="AH764" t="str">
            <v>N</v>
          </cell>
          <cell r="AI764" t="str">
            <v>N</v>
          </cell>
        </row>
        <row r="765">
          <cell r="U765">
            <v>0</v>
          </cell>
          <cell r="V765">
            <v>0</v>
          </cell>
          <cell r="W765" t="str">
            <v/>
          </cell>
          <cell r="X765" t="str">
            <v>N</v>
          </cell>
          <cell r="Y765" t="str">
            <v>N</v>
          </cell>
          <cell r="Z765" t="str">
            <v>N</v>
          </cell>
          <cell r="AA765">
            <v>0</v>
          </cell>
          <cell r="AB765">
            <v>0</v>
          </cell>
          <cell r="AC765">
            <v>0</v>
          </cell>
          <cell r="AD765">
            <v>0</v>
          </cell>
          <cell r="AE765" t="str">
            <v>N</v>
          </cell>
          <cell r="AF765" t="str">
            <v>N</v>
          </cell>
          <cell r="AG765">
            <v>0</v>
          </cell>
          <cell r="AH765" t="str">
            <v>N</v>
          </cell>
          <cell r="AI765" t="str">
            <v>N</v>
          </cell>
        </row>
        <row r="766">
          <cell r="U766">
            <v>0</v>
          </cell>
          <cell r="V766">
            <v>0</v>
          </cell>
          <cell r="W766" t="str">
            <v/>
          </cell>
          <cell r="X766" t="str">
            <v>N</v>
          </cell>
          <cell r="Y766" t="str">
            <v>N</v>
          </cell>
          <cell r="Z766" t="str">
            <v>N</v>
          </cell>
          <cell r="AA766">
            <v>0</v>
          </cell>
          <cell r="AB766">
            <v>0</v>
          </cell>
          <cell r="AC766">
            <v>0</v>
          </cell>
          <cell r="AD766">
            <v>0</v>
          </cell>
          <cell r="AE766" t="str">
            <v>N</v>
          </cell>
          <cell r="AF766" t="str">
            <v>N</v>
          </cell>
          <cell r="AG766">
            <v>0</v>
          </cell>
          <cell r="AH766" t="str">
            <v>N</v>
          </cell>
          <cell r="AI766" t="str">
            <v>N</v>
          </cell>
        </row>
        <row r="767">
          <cell r="U767">
            <v>0</v>
          </cell>
          <cell r="V767">
            <v>0</v>
          </cell>
          <cell r="W767" t="str">
            <v/>
          </cell>
          <cell r="X767" t="str">
            <v>N</v>
          </cell>
          <cell r="Y767" t="str">
            <v>N</v>
          </cell>
          <cell r="Z767" t="str">
            <v>N</v>
          </cell>
          <cell r="AA767">
            <v>0</v>
          </cell>
          <cell r="AB767">
            <v>0</v>
          </cell>
          <cell r="AC767">
            <v>0</v>
          </cell>
          <cell r="AD767">
            <v>0</v>
          </cell>
          <cell r="AE767" t="str">
            <v>N</v>
          </cell>
          <cell r="AF767" t="str">
            <v>N</v>
          </cell>
          <cell r="AG767">
            <v>0</v>
          </cell>
          <cell r="AH767" t="str">
            <v>N</v>
          </cell>
          <cell r="AI767" t="str">
            <v>N</v>
          </cell>
        </row>
        <row r="768">
          <cell r="U768">
            <v>0</v>
          </cell>
          <cell r="V768">
            <v>0</v>
          </cell>
          <cell r="W768" t="str">
            <v/>
          </cell>
          <cell r="X768" t="str">
            <v>N</v>
          </cell>
          <cell r="Y768" t="str">
            <v>N</v>
          </cell>
          <cell r="Z768" t="str">
            <v>N</v>
          </cell>
          <cell r="AA768">
            <v>0</v>
          </cell>
          <cell r="AB768">
            <v>0</v>
          </cell>
          <cell r="AC768">
            <v>0</v>
          </cell>
          <cell r="AD768">
            <v>0</v>
          </cell>
          <cell r="AE768" t="str">
            <v>N</v>
          </cell>
          <cell r="AF768" t="str">
            <v>N</v>
          </cell>
          <cell r="AG768">
            <v>0</v>
          </cell>
          <cell r="AH768" t="str">
            <v>N</v>
          </cell>
          <cell r="AI768" t="str">
            <v>N</v>
          </cell>
        </row>
        <row r="769">
          <cell r="U769">
            <v>0</v>
          </cell>
          <cell r="V769">
            <v>0</v>
          </cell>
          <cell r="W769" t="str">
            <v/>
          </cell>
          <cell r="X769" t="str">
            <v>N</v>
          </cell>
          <cell r="Y769" t="str">
            <v>N</v>
          </cell>
          <cell r="Z769" t="str">
            <v>N</v>
          </cell>
          <cell r="AA769">
            <v>0</v>
          </cell>
          <cell r="AB769">
            <v>0</v>
          </cell>
          <cell r="AC769">
            <v>0</v>
          </cell>
          <cell r="AD769">
            <v>0</v>
          </cell>
          <cell r="AE769" t="str">
            <v>N</v>
          </cell>
          <cell r="AF769" t="str">
            <v>N</v>
          </cell>
          <cell r="AG769">
            <v>0</v>
          </cell>
          <cell r="AH769" t="str">
            <v>N</v>
          </cell>
          <cell r="AI769" t="str">
            <v>N</v>
          </cell>
        </row>
        <row r="770">
          <cell r="U770">
            <v>0</v>
          </cell>
          <cell r="V770">
            <v>0</v>
          </cell>
          <cell r="W770" t="str">
            <v/>
          </cell>
          <cell r="X770" t="str">
            <v>N</v>
          </cell>
          <cell r="Y770" t="str">
            <v>N</v>
          </cell>
          <cell r="Z770" t="str">
            <v>N</v>
          </cell>
          <cell r="AA770">
            <v>0</v>
          </cell>
          <cell r="AB770">
            <v>0</v>
          </cell>
          <cell r="AC770">
            <v>0</v>
          </cell>
          <cell r="AD770">
            <v>0</v>
          </cell>
          <cell r="AE770" t="str">
            <v>N</v>
          </cell>
          <cell r="AF770" t="str">
            <v>N</v>
          </cell>
          <cell r="AG770">
            <v>0</v>
          </cell>
          <cell r="AH770" t="str">
            <v>N</v>
          </cell>
          <cell r="AI770" t="str">
            <v>N</v>
          </cell>
        </row>
        <row r="771">
          <cell r="U771">
            <v>0</v>
          </cell>
          <cell r="V771">
            <v>0</v>
          </cell>
          <cell r="W771" t="str">
            <v/>
          </cell>
          <cell r="X771" t="str">
            <v>N</v>
          </cell>
          <cell r="Y771" t="str">
            <v>N</v>
          </cell>
          <cell r="Z771" t="str">
            <v>N</v>
          </cell>
          <cell r="AA771">
            <v>0</v>
          </cell>
          <cell r="AB771">
            <v>0</v>
          </cell>
          <cell r="AC771">
            <v>0</v>
          </cell>
          <cell r="AD771">
            <v>0</v>
          </cell>
          <cell r="AE771" t="str">
            <v>N</v>
          </cell>
          <cell r="AF771" t="str">
            <v>N</v>
          </cell>
          <cell r="AG771">
            <v>0</v>
          </cell>
          <cell r="AH771" t="str">
            <v>N</v>
          </cell>
          <cell r="AI771" t="str">
            <v>N</v>
          </cell>
        </row>
        <row r="772">
          <cell r="U772">
            <v>0</v>
          </cell>
          <cell r="V772">
            <v>0</v>
          </cell>
          <cell r="W772" t="str">
            <v/>
          </cell>
          <cell r="X772" t="str">
            <v>N</v>
          </cell>
          <cell r="Y772" t="str">
            <v>N</v>
          </cell>
          <cell r="Z772" t="str">
            <v>N</v>
          </cell>
          <cell r="AA772">
            <v>0</v>
          </cell>
          <cell r="AB772">
            <v>0</v>
          </cell>
          <cell r="AC772">
            <v>0</v>
          </cell>
          <cell r="AD772">
            <v>0</v>
          </cell>
          <cell r="AE772" t="str">
            <v>N</v>
          </cell>
          <cell r="AF772" t="str">
            <v>N</v>
          </cell>
          <cell r="AG772">
            <v>0</v>
          </cell>
          <cell r="AH772" t="str">
            <v>N</v>
          </cell>
          <cell r="AI772" t="str">
            <v>N</v>
          </cell>
        </row>
        <row r="773">
          <cell r="U773">
            <v>0</v>
          </cell>
          <cell r="V773">
            <v>0</v>
          </cell>
          <cell r="W773" t="str">
            <v/>
          </cell>
          <cell r="X773" t="str">
            <v>N</v>
          </cell>
          <cell r="Y773" t="str">
            <v>N</v>
          </cell>
          <cell r="Z773" t="str">
            <v>N</v>
          </cell>
          <cell r="AA773">
            <v>0</v>
          </cell>
          <cell r="AB773">
            <v>0</v>
          </cell>
          <cell r="AC773">
            <v>0</v>
          </cell>
          <cell r="AD773">
            <v>0</v>
          </cell>
          <cell r="AE773" t="str">
            <v>N</v>
          </cell>
          <cell r="AF773" t="str">
            <v>N</v>
          </cell>
          <cell r="AG773">
            <v>0</v>
          </cell>
          <cell r="AH773" t="str">
            <v>N</v>
          </cell>
          <cell r="AI773" t="str">
            <v>N</v>
          </cell>
        </row>
        <row r="774">
          <cell r="U774">
            <v>0</v>
          </cell>
          <cell r="V774">
            <v>0</v>
          </cell>
          <cell r="W774" t="str">
            <v/>
          </cell>
          <cell r="X774" t="str">
            <v>N</v>
          </cell>
          <cell r="Y774" t="str">
            <v>N</v>
          </cell>
          <cell r="Z774" t="str">
            <v>N</v>
          </cell>
          <cell r="AA774">
            <v>0</v>
          </cell>
          <cell r="AB774">
            <v>0</v>
          </cell>
          <cell r="AC774">
            <v>0</v>
          </cell>
          <cell r="AD774">
            <v>0</v>
          </cell>
          <cell r="AE774" t="str">
            <v>N</v>
          </cell>
          <cell r="AF774" t="str">
            <v>N</v>
          </cell>
          <cell r="AG774">
            <v>0</v>
          </cell>
          <cell r="AH774" t="str">
            <v>N</v>
          </cell>
          <cell r="AI774" t="str">
            <v>N</v>
          </cell>
        </row>
        <row r="775">
          <cell r="U775">
            <v>0</v>
          </cell>
          <cell r="V775">
            <v>0</v>
          </cell>
          <cell r="W775" t="str">
            <v/>
          </cell>
          <cell r="X775" t="str">
            <v>N</v>
          </cell>
          <cell r="Y775" t="str">
            <v>N</v>
          </cell>
          <cell r="Z775" t="str">
            <v>N</v>
          </cell>
          <cell r="AA775">
            <v>0</v>
          </cell>
          <cell r="AB775">
            <v>0</v>
          </cell>
          <cell r="AC775">
            <v>0</v>
          </cell>
          <cell r="AD775">
            <v>0</v>
          </cell>
          <cell r="AE775" t="str">
            <v>N</v>
          </cell>
          <cell r="AF775" t="str">
            <v>N</v>
          </cell>
          <cell r="AG775">
            <v>0</v>
          </cell>
          <cell r="AH775" t="str">
            <v>N</v>
          </cell>
          <cell r="AI775" t="str">
            <v>N</v>
          </cell>
        </row>
        <row r="776">
          <cell r="U776">
            <v>0</v>
          </cell>
          <cell r="V776">
            <v>0</v>
          </cell>
          <cell r="W776" t="str">
            <v/>
          </cell>
          <cell r="X776" t="str">
            <v>N</v>
          </cell>
          <cell r="Y776" t="str">
            <v>N</v>
          </cell>
          <cell r="Z776" t="str">
            <v>N</v>
          </cell>
          <cell r="AA776">
            <v>0</v>
          </cell>
          <cell r="AB776">
            <v>0</v>
          </cell>
          <cell r="AC776">
            <v>0</v>
          </cell>
          <cell r="AD776">
            <v>0</v>
          </cell>
          <cell r="AE776" t="str">
            <v>N</v>
          </cell>
          <cell r="AF776" t="str">
            <v>N</v>
          </cell>
          <cell r="AG776">
            <v>0</v>
          </cell>
          <cell r="AH776" t="str">
            <v>N</v>
          </cell>
          <cell r="AI776" t="str">
            <v>N</v>
          </cell>
        </row>
        <row r="777">
          <cell r="U777">
            <v>0</v>
          </cell>
          <cell r="V777">
            <v>0</v>
          </cell>
          <cell r="W777" t="str">
            <v/>
          </cell>
          <cell r="X777" t="str">
            <v>N</v>
          </cell>
          <cell r="Y777" t="str">
            <v>N</v>
          </cell>
          <cell r="Z777" t="str">
            <v>N</v>
          </cell>
          <cell r="AA777">
            <v>0</v>
          </cell>
          <cell r="AB777">
            <v>0</v>
          </cell>
          <cell r="AC777">
            <v>0</v>
          </cell>
          <cell r="AD777">
            <v>0</v>
          </cell>
          <cell r="AE777" t="str">
            <v>N</v>
          </cell>
          <cell r="AF777" t="str">
            <v>N</v>
          </cell>
          <cell r="AG777">
            <v>0</v>
          </cell>
          <cell r="AH777" t="str">
            <v>N</v>
          </cell>
          <cell r="AI777" t="str">
            <v>N</v>
          </cell>
        </row>
        <row r="778">
          <cell r="U778">
            <v>0</v>
          </cell>
          <cell r="V778">
            <v>0</v>
          </cell>
          <cell r="W778" t="str">
            <v/>
          </cell>
          <cell r="X778" t="str">
            <v>N</v>
          </cell>
          <cell r="Y778" t="str">
            <v>N</v>
          </cell>
          <cell r="Z778" t="str">
            <v>N</v>
          </cell>
          <cell r="AA778">
            <v>0</v>
          </cell>
          <cell r="AB778">
            <v>0</v>
          </cell>
          <cell r="AC778">
            <v>0</v>
          </cell>
          <cell r="AD778">
            <v>0</v>
          </cell>
          <cell r="AE778" t="str">
            <v>N</v>
          </cell>
          <cell r="AF778" t="str">
            <v>N</v>
          </cell>
          <cell r="AG778">
            <v>0</v>
          </cell>
          <cell r="AH778" t="str">
            <v>N</v>
          </cell>
          <cell r="AI778" t="str">
            <v>N</v>
          </cell>
        </row>
        <row r="779">
          <cell r="U779">
            <v>0</v>
          </cell>
          <cell r="V779">
            <v>0</v>
          </cell>
          <cell r="W779" t="str">
            <v/>
          </cell>
          <cell r="X779" t="str">
            <v>N</v>
          </cell>
          <cell r="Y779" t="str">
            <v>N</v>
          </cell>
          <cell r="Z779" t="str">
            <v>N</v>
          </cell>
          <cell r="AA779">
            <v>0</v>
          </cell>
          <cell r="AB779">
            <v>0</v>
          </cell>
          <cell r="AC779">
            <v>0</v>
          </cell>
          <cell r="AD779">
            <v>0</v>
          </cell>
          <cell r="AE779" t="str">
            <v>N</v>
          </cell>
          <cell r="AF779" t="str">
            <v>N</v>
          </cell>
          <cell r="AG779">
            <v>0</v>
          </cell>
          <cell r="AH779" t="str">
            <v>N</v>
          </cell>
          <cell r="AI779" t="str">
            <v>N</v>
          </cell>
        </row>
        <row r="780">
          <cell r="U780">
            <v>0</v>
          </cell>
          <cell r="V780">
            <v>0</v>
          </cell>
          <cell r="W780" t="str">
            <v/>
          </cell>
          <cell r="X780" t="str">
            <v>N</v>
          </cell>
          <cell r="Y780" t="str">
            <v>N</v>
          </cell>
          <cell r="Z780" t="str">
            <v>N</v>
          </cell>
          <cell r="AA780">
            <v>0</v>
          </cell>
          <cell r="AB780">
            <v>0</v>
          </cell>
          <cell r="AC780">
            <v>0</v>
          </cell>
          <cell r="AD780">
            <v>0</v>
          </cell>
          <cell r="AE780" t="str">
            <v>N</v>
          </cell>
          <cell r="AF780" t="str">
            <v>N</v>
          </cell>
          <cell r="AG780">
            <v>0</v>
          </cell>
          <cell r="AH780" t="str">
            <v>N</v>
          </cell>
          <cell r="AI780" t="str">
            <v>N</v>
          </cell>
        </row>
        <row r="781">
          <cell r="U781">
            <v>0</v>
          </cell>
          <cell r="V781">
            <v>0</v>
          </cell>
          <cell r="W781" t="str">
            <v/>
          </cell>
          <cell r="X781" t="str">
            <v>N</v>
          </cell>
          <cell r="Y781" t="str">
            <v>N</v>
          </cell>
          <cell r="Z781" t="str">
            <v>N</v>
          </cell>
          <cell r="AA781">
            <v>0</v>
          </cell>
          <cell r="AB781">
            <v>0</v>
          </cell>
          <cell r="AC781">
            <v>0</v>
          </cell>
          <cell r="AD781">
            <v>0</v>
          </cell>
          <cell r="AE781" t="str">
            <v>N</v>
          </cell>
          <cell r="AF781" t="str">
            <v>N</v>
          </cell>
          <cell r="AG781">
            <v>0</v>
          </cell>
          <cell r="AH781" t="str">
            <v>N</v>
          </cell>
          <cell r="AI781" t="str">
            <v>N</v>
          </cell>
        </row>
        <row r="782">
          <cell r="U782">
            <v>0</v>
          </cell>
          <cell r="V782">
            <v>0</v>
          </cell>
          <cell r="W782" t="str">
            <v/>
          </cell>
          <cell r="X782" t="str">
            <v>N</v>
          </cell>
          <cell r="Y782" t="str">
            <v>N</v>
          </cell>
          <cell r="Z782" t="str">
            <v>N</v>
          </cell>
          <cell r="AA782">
            <v>0</v>
          </cell>
          <cell r="AB782">
            <v>0</v>
          </cell>
          <cell r="AC782">
            <v>0</v>
          </cell>
          <cell r="AD782">
            <v>0</v>
          </cell>
          <cell r="AE782" t="str">
            <v>N</v>
          </cell>
          <cell r="AF782" t="str">
            <v>N</v>
          </cell>
          <cell r="AG782">
            <v>0</v>
          </cell>
          <cell r="AH782" t="str">
            <v>N</v>
          </cell>
          <cell r="AI782" t="str">
            <v>N</v>
          </cell>
        </row>
        <row r="783">
          <cell r="U783">
            <v>0</v>
          </cell>
          <cell r="V783">
            <v>0</v>
          </cell>
          <cell r="W783" t="str">
            <v/>
          </cell>
          <cell r="X783" t="str">
            <v>N</v>
          </cell>
          <cell r="Y783" t="str">
            <v>N</v>
          </cell>
          <cell r="Z783" t="str">
            <v>N</v>
          </cell>
          <cell r="AA783">
            <v>0</v>
          </cell>
          <cell r="AB783">
            <v>0</v>
          </cell>
          <cell r="AC783">
            <v>0</v>
          </cell>
          <cell r="AD783">
            <v>0</v>
          </cell>
          <cell r="AE783" t="str">
            <v>N</v>
          </cell>
          <cell r="AF783" t="str">
            <v>N</v>
          </cell>
          <cell r="AG783">
            <v>0</v>
          </cell>
          <cell r="AH783" t="str">
            <v>N</v>
          </cell>
          <cell r="AI783" t="str">
            <v>N</v>
          </cell>
        </row>
        <row r="784">
          <cell r="U784">
            <v>0</v>
          </cell>
          <cell r="V784">
            <v>0</v>
          </cell>
          <cell r="W784" t="str">
            <v/>
          </cell>
          <cell r="X784" t="str">
            <v>N</v>
          </cell>
          <cell r="Y784" t="str">
            <v>N</v>
          </cell>
          <cell r="Z784" t="str">
            <v>N</v>
          </cell>
          <cell r="AA784">
            <v>0</v>
          </cell>
          <cell r="AB784">
            <v>0</v>
          </cell>
          <cell r="AC784">
            <v>0</v>
          </cell>
          <cell r="AD784">
            <v>0</v>
          </cell>
          <cell r="AE784" t="str">
            <v>N</v>
          </cell>
          <cell r="AF784" t="str">
            <v>N</v>
          </cell>
          <cell r="AG784">
            <v>0</v>
          </cell>
          <cell r="AH784" t="str">
            <v>N</v>
          </cell>
          <cell r="AI784" t="str">
            <v>N</v>
          </cell>
        </row>
        <row r="785">
          <cell r="U785">
            <v>0</v>
          </cell>
          <cell r="V785">
            <v>0</v>
          </cell>
          <cell r="W785" t="str">
            <v/>
          </cell>
          <cell r="X785" t="str">
            <v>N</v>
          </cell>
          <cell r="Y785" t="str">
            <v>N</v>
          </cell>
          <cell r="Z785" t="str">
            <v>N</v>
          </cell>
          <cell r="AA785">
            <v>0</v>
          </cell>
          <cell r="AB785">
            <v>0</v>
          </cell>
          <cell r="AC785">
            <v>0</v>
          </cell>
          <cell r="AD785">
            <v>0</v>
          </cell>
          <cell r="AE785" t="str">
            <v>N</v>
          </cell>
          <cell r="AF785" t="str">
            <v>N</v>
          </cell>
          <cell r="AG785">
            <v>0</v>
          </cell>
          <cell r="AH785" t="str">
            <v>N</v>
          </cell>
          <cell r="AI785" t="str">
            <v>N</v>
          </cell>
        </row>
        <row r="786">
          <cell r="U786">
            <v>0</v>
          </cell>
          <cell r="V786">
            <v>0</v>
          </cell>
          <cell r="W786" t="str">
            <v/>
          </cell>
          <cell r="X786" t="str">
            <v>N</v>
          </cell>
          <cell r="Y786" t="str">
            <v>N</v>
          </cell>
          <cell r="Z786" t="str">
            <v>N</v>
          </cell>
          <cell r="AA786">
            <v>0</v>
          </cell>
          <cell r="AB786">
            <v>0</v>
          </cell>
          <cell r="AC786">
            <v>0</v>
          </cell>
          <cell r="AD786">
            <v>0</v>
          </cell>
          <cell r="AE786" t="str">
            <v>N</v>
          </cell>
          <cell r="AF786" t="str">
            <v>N</v>
          </cell>
          <cell r="AG786">
            <v>0</v>
          </cell>
          <cell r="AH786" t="str">
            <v>N</v>
          </cell>
          <cell r="AI786" t="str">
            <v>N</v>
          </cell>
        </row>
        <row r="787">
          <cell r="U787">
            <v>0</v>
          </cell>
          <cell r="V787">
            <v>0</v>
          </cell>
          <cell r="W787" t="str">
            <v/>
          </cell>
          <cell r="X787" t="str">
            <v>N</v>
          </cell>
          <cell r="Y787" t="str">
            <v>N</v>
          </cell>
          <cell r="Z787" t="str">
            <v>N</v>
          </cell>
          <cell r="AA787">
            <v>0</v>
          </cell>
          <cell r="AB787">
            <v>0</v>
          </cell>
          <cell r="AC787">
            <v>0</v>
          </cell>
          <cell r="AD787">
            <v>0</v>
          </cell>
          <cell r="AE787" t="str">
            <v>N</v>
          </cell>
          <cell r="AF787" t="str">
            <v>N</v>
          </cell>
          <cell r="AG787">
            <v>0</v>
          </cell>
          <cell r="AH787" t="str">
            <v>N</v>
          </cell>
          <cell r="AI787" t="str">
            <v>N</v>
          </cell>
        </row>
        <row r="788">
          <cell r="U788">
            <v>0</v>
          </cell>
          <cell r="V788">
            <v>0</v>
          </cell>
          <cell r="W788" t="str">
            <v/>
          </cell>
          <cell r="X788" t="str">
            <v>N</v>
          </cell>
          <cell r="Y788" t="str">
            <v>N</v>
          </cell>
          <cell r="Z788" t="str">
            <v>N</v>
          </cell>
          <cell r="AA788">
            <v>0</v>
          </cell>
          <cell r="AB788">
            <v>0</v>
          </cell>
          <cell r="AC788">
            <v>0</v>
          </cell>
          <cell r="AD788">
            <v>0</v>
          </cell>
          <cell r="AE788" t="str">
            <v>N</v>
          </cell>
          <cell r="AF788" t="str">
            <v>N</v>
          </cell>
          <cell r="AG788">
            <v>0</v>
          </cell>
          <cell r="AH788" t="str">
            <v>N</v>
          </cell>
          <cell r="AI788" t="str">
            <v>N</v>
          </cell>
        </row>
        <row r="789">
          <cell r="U789">
            <v>0</v>
          </cell>
          <cell r="V789">
            <v>0</v>
          </cell>
          <cell r="W789" t="str">
            <v/>
          </cell>
          <cell r="X789" t="str">
            <v>N</v>
          </cell>
          <cell r="Y789" t="str">
            <v>N</v>
          </cell>
          <cell r="Z789" t="str">
            <v>N</v>
          </cell>
          <cell r="AA789">
            <v>0</v>
          </cell>
          <cell r="AB789">
            <v>0</v>
          </cell>
          <cell r="AC789">
            <v>0</v>
          </cell>
          <cell r="AD789">
            <v>0</v>
          </cell>
          <cell r="AE789" t="str">
            <v>N</v>
          </cell>
          <cell r="AF789" t="str">
            <v>N</v>
          </cell>
          <cell r="AG789">
            <v>0</v>
          </cell>
          <cell r="AH789" t="str">
            <v>N</v>
          </cell>
          <cell r="AI789" t="str">
            <v>N</v>
          </cell>
        </row>
        <row r="790">
          <cell r="U790">
            <v>0</v>
          </cell>
          <cell r="V790">
            <v>0</v>
          </cell>
          <cell r="W790" t="str">
            <v/>
          </cell>
          <cell r="X790" t="str">
            <v>N</v>
          </cell>
          <cell r="Y790" t="str">
            <v>N</v>
          </cell>
          <cell r="Z790" t="str">
            <v>N</v>
          </cell>
          <cell r="AA790">
            <v>0</v>
          </cell>
          <cell r="AB790">
            <v>0</v>
          </cell>
          <cell r="AC790">
            <v>0</v>
          </cell>
          <cell r="AD790">
            <v>0</v>
          </cell>
          <cell r="AE790" t="str">
            <v>N</v>
          </cell>
          <cell r="AF790" t="str">
            <v>N</v>
          </cell>
          <cell r="AG790">
            <v>0</v>
          </cell>
          <cell r="AH790" t="str">
            <v>N</v>
          </cell>
          <cell r="AI790" t="str">
            <v>N</v>
          </cell>
        </row>
        <row r="791">
          <cell r="U791">
            <v>0</v>
          </cell>
          <cell r="V791">
            <v>0</v>
          </cell>
          <cell r="W791" t="str">
            <v/>
          </cell>
          <cell r="X791" t="str">
            <v>N</v>
          </cell>
          <cell r="Y791" t="str">
            <v>N</v>
          </cell>
          <cell r="Z791" t="str">
            <v>N</v>
          </cell>
          <cell r="AA791">
            <v>0</v>
          </cell>
          <cell r="AB791">
            <v>0</v>
          </cell>
          <cell r="AC791">
            <v>0</v>
          </cell>
          <cell r="AD791">
            <v>0</v>
          </cell>
          <cell r="AE791" t="str">
            <v>N</v>
          </cell>
          <cell r="AF791" t="str">
            <v>N</v>
          </cell>
          <cell r="AG791">
            <v>0</v>
          </cell>
          <cell r="AH791" t="str">
            <v>N</v>
          </cell>
          <cell r="AI791" t="str">
            <v>N</v>
          </cell>
        </row>
        <row r="792">
          <cell r="U792">
            <v>0</v>
          </cell>
          <cell r="V792">
            <v>0</v>
          </cell>
          <cell r="W792" t="str">
            <v/>
          </cell>
          <cell r="X792" t="str">
            <v>N</v>
          </cell>
          <cell r="Y792" t="str">
            <v>N</v>
          </cell>
          <cell r="Z792" t="str">
            <v>N</v>
          </cell>
          <cell r="AA792">
            <v>0</v>
          </cell>
          <cell r="AB792">
            <v>0</v>
          </cell>
          <cell r="AC792">
            <v>0</v>
          </cell>
          <cell r="AD792">
            <v>0</v>
          </cell>
          <cell r="AE792" t="str">
            <v>N</v>
          </cell>
          <cell r="AF792" t="str">
            <v>N</v>
          </cell>
          <cell r="AG792">
            <v>0</v>
          </cell>
          <cell r="AH792" t="str">
            <v>N</v>
          </cell>
          <cell r="AI792" t="str">
            <v>N</v>
          </cell>
        </row>
        <row r="793">
          <cell r="U793">
            <v>0</v>
          </cell>
          <cell r="V793">
            <v>0</v>
          </cell>
          <cell r="W793" t="str">
            <v/>
          </cell>
          <cell r="X793" t="str">
            <v>N</v>
          </cell>
          <cell r="Y793" t="str">
            <v>N</v>
          </cell>
          <cell r="Z793" t="str">
            <v>N</v>
          </cell>
          <cell r="AA793">
            <v>0</v>
          </cell>
          <cell r="AB793">
            <v>0</v>
          </cell>
          <cell r="AC793">
            <v>0</v>
          </cell>
          <cell r="AD793">
            <v>0</v>
          </cell>
          <cell r="AE793" t="str">
            <v>N</v>
          </cell>
          <cell r="AF793" t="str">
            <v>N</v>
          </cell>
          <cell r="AG793">
            <v>0</v>
          </cell>
          <cell r="AH793" t="str">
            <v>N</v>
          </cell>
          <cell r="AI793" t="str">
            <v>N</v>
          </cell>
        </row>
        <row r="794">
          <cell r="U794">
            <v>0</v>
          </cell>
          <cell r="V794">
            <v>0</v>
          </cell>
          <cell r="W794" t="str">
            <v/>
          </cell>
          <cell r="X794" t="str">
            <v>N</v>
          </cell>
          <cell r="Y794" t="str">
            <v>N</v>
          </cell>
          <cell r="Z794" t="str">
            <v>N</v>
          </cell>
          <cell r="AA794">
            <v>0</v>
          </cell>
          <cell r="AB794">
            <v>0</v>
          </cell>
          <cell r="AC794">
            <v>0</v>
          </cell>
          <cell r="AD794">
            <v>0</v>
          </cell>
          <cell r="AE794" t="str">
            <v>N</v>
          </cell>
          <cell r="AF794" t="str">
            <v>N</v>
          </cell>
          <cell r="AG794">
            <v>0</v>
          </cell>
          <cell r="AH794" t="str">
            <v>N</v>
          </cell>
          <cell r="AI794" t="str">
            <v>N</v>
          </cell>
        </row>
        <row r="795">
          <cell r="U795">
            <v>0</v>
          </cell>
          <cell r="V795">
            <v>0</v>
          </cell>
          <cell r="W795" t="str">
            <v/>
          </cell>
          <cell r="X795" t="str">
            <v>N</v>
          </cell>
          <cell r="Y795" t="str">
            <v>N</v>
          </cell>
          <cell r="Z795" t="str">
            <v>N</v>
          </cell>
          <cell r="AA795">
            <v>0</v>
          </cell>
          <cell r="AB795">
            <v>0</v>
          </cell>
          <cell r="AC795">
            <v>0</v>
          </cell>
          <cell r="AD795">
            <v>0</v>
          </cell>
          <cell r="AE795" t="str">
            <v>N</v>
          </cell>
          <cell r="AF795" t="str">
            <v>N</v>
          </cell>
          <cell r="AG795">
            <v>0</v>
          </cell>
          <cell r="AH795" t="str">
            <v>N</v>
          </cell>
          <cell r="AI795" t="str">
            <v>N</v>
          </cell>
        </row>
        <row r="796">
          <cell r="U796">
            <v>0</v>
          </cell>
          <cell r="V796">
            <v>0</v>
          </cell>
          <cell r="W796" t="str">
            <v/>
          </cell>
          <cell r="X796" t="str">
            <v>N</v>
          </cell>
          <cell r="Y796" t="str">
            <v>N</v>
          </cell>
          <cell r="Z796" t="str">
            <v>N</v>
          </cell>
          <cell r="AA796">
            <v>0</v>
          </cell>
          <cell r="AB796">
            <v>0</v>
          </cell>
          <cell r="AC796">
            <v>0</v>
          </cell>
          <cell r="AD796">
            <v>0</v>
          </cell>
          <cell r="AE796" t="str">
            <v>N</v>
          </cell>
          <cell r="AF796" t="str">
            <v>N</v>
          </cell>
          <cell r="AG796">
            <v>0</v>
          </cell>
          <cell r="AH796" t="str">
            <v>N</v>
          </cell>
          <cell r="AI796" t="str">
            <v>N</v>
          </cell>
        </row>
        <row r="797">
          <cell r="U797">
            <v>0</v>
          </cell>
          <cell r="V797">
            <v>0</v>
          </cell>
          <cell r="W797" t="str">
            <v/>
          </cell>
          <cell r="X797" t="str">
            <v>N</v>
          </cell>
          <cell r="Y797" t="str">
            <v>N</v>
          </cell>
          <cell r="Z797" t="str">
            <v>N</v>
          </cell>
          <cell r="AA797">
            <v>0</v>
          </cell>
          <cell r="AB797">
            <v>0</v>
          </cell>
          <cell r="AC797">
            <v>0</v>
          </cell>
          <cell r="AD797">
            <v>0</v>
          </cell>
          <cell r="AE797" t="str">
            <v>N</v>
          </cell>
          <cell r="AF797" t="str">
            <v>N</v>
          </cell>
          <cell r="AG797">
            <v>0</v>
          </cell>
          <cell r="AH797" t="str">
            <v>N</v>
          </cell>
          <cell r="AI797" t="str">
            <v>N</v>
          </cell>
        </row>
        <row r="798">
          <cell r="U798">
            <v>0</v>
          </cell>
          <cell r="V798">
            <v>0</v>
          </cell>
          <cell r="W798" t="str">
            <v/>
          </cell>
          <cell r="X798" t="str">
            <v>N</v>
          </cell>
          <cell r="Y798" t="str">
            <v>N</v>
          </cell>
          <cell r="Z798" t="str">
            <v>N</v>
          </cell>
          <cell r="AA798">
            <v>0</v>
          </cell>
          <cell r="AB798">
            <v>0</v>
          </cell>
          <cell r="AC798">
            <v>0</v>
          </cell>
          <cell r="AD798">
            <v>0</v>
          </cell>
          <cell r="AE798" t="str">
            <v>N</v>
          </cell>
          <cell r="AF798" t="str">
            <v>N</v>
          </cell>
          <cell r="AG798">
            <v>0</v>
          </cell>
          <cell r="AH798" t="str">
            <v>N</v>
          </cell>
          <cell r="AI798" t="str">
            <v>N</v>
          </cell>
        </row>
        <row r="799">
          <cell r="U799">
            <v>0</v>
          </cell>
          <cell r="V799">
            <v>0</v>
          </cell>
          <cell r="W799" t="str">
            <v/>
          </cell>
          <cell r="X799" t="str">
            <v>N</v>
          </cell>
          <cell r="Y799" t="str">
            <v>N</v>
          </cell>
          <cell r="Z799" t="str">
            <v>N</v>
          </cell>
          <cell r="AA799">
            <v>0</v>
          </cell>
          <cell r="AB799">
            <v>0</v>
          </cell>
          <cell r="AC799">
            <v>0</v>
          </cell>
          <cell r="AD799">
            <v>0</v>
          </cell>
          <cell r="AE799" t="str">
            <v>N</v>
          </cell>
          <cell r="AF799" t="str">
            <v>N</v>
          </cell>
          <cell r="AG799">
            <v>0</v>
          </cell>
          <cell r="AH799" t="str">
            <v>N</v>
          </cell>
          <cell r="AI799" t="str">
            <v>N</v>
          </cell>
        </row>
        <row r="800">
          <cell r="U800">
            <v>0</v>
          </cell>
          <cell r="V800">
            <v>0</v>
          </cell>
          <cell r="W800" t="str">
            <v/>
          </cell>
          <cell r="X800" t="str">
            <v>N</v>
          </cell>
          <cell r="Y800" t="str">
            <v>N</v>
          </cell>
          <cell r="Z800" t="str">
            <v>N</v>
          </cell>
          <cell r="AA800">
            <v>0</v>
          </cell>
          <cell r="AB800">
            <v>0</v>
          </cell>
          <cell r="AC800">
            <v>0</v>
          </cell>
          <cell r="AD800">
            <v>0</v>
          </cell>
          <cell r="AE800" t="str">
            <v>N</v>
          </cell>
          <cell r="AF800" t="str">
            <v>N</v>
          </cell>
          <cell r="AG800">
            <v>0</v>
          </cell>
          <cell r="AH800" t="str">
            <v>N</v>
          </cell>
          <cell r="AI800" t="str">
            <v>N</v>
          </cell>
        </row>
        <row r="801">
          <cell r="U801">
            <v>0</v>
          </cell>
          <cell r="V801">
            <v>0</v>
          </cell>
          <cell r="W801" t="str">
            <v/>
          </cell>
          <cell r="X801" t="str">
            <v>N</v>
          </cell>
          <cell r="Y801" t="str">
            <v>N</v>
          </cell>
          <cell r="Z801" t="str">
            <v>N</v>
          </cell>
          <cell r="AA801">
            <v>0</v>
          </cell>
          <cell r="AB801">
            <v>0</v>
          </cell>
          <cell r="AC801">
            <v>0</v>
          </cell>
          <cell r="AD801">
            <v>0</v>
          </cell>
          <cell r="AE801" t="str">
            <v>N</v>
          </cell>
          <cell r="AF801" t="str">
            <v>N</v>
          </cell>
          <cell r="AG801">
            <v>0</v>
          </cell>
          <cell r="AH801" t="str">
            <v>N</v>
          </cell>
          <cell r="AI801" t="str">
            <v>N</v>
          </cell>
        </row>
        <row r="802">
          <cell r="U802">
            <v>0</v>
          </cell>
          <cell r="V802">
            <v>0</v>
          </cell>
          <cell r="W802" t="str">
            <v/>
          </cell>
          <cell r="X802" t="str">
            <v>N</v>
          </cell>
          <cell r="Y802" t="str">
            <v>N</v>
          </cell>
          <cell r="Z802" t="str">
            <v>N</v>
          </cell>
          <cell r="AA802">
            <v>0</v>
          </cell>
          <cell r="AB802">
            <v>0</v>
          </cell>
          <cell r="AC802">
            <v>0</v>
          </cell>
          <cell r="AD802">
            <v>0</v>
          </cell>
          <cell r="AE802" t="str">
            <v>N</v>
          </cell>
          <cell r="AF802" t="str">
            <v>N</v>
          </cell>
          <cell r="AG802">
            <v>0</v>
          </cell>
          <cell r="AH802" t="str">
            <v>N</v>
          </cell>
          <cell r="AI802" t="str">
            <v>N</v>
          </cell>
        </row>
        <row r="803">
          <cell r="U803">
            <v>0</v>
          </cell>
          <cell r="V803">
            <v>0</v>
          </cell>
          <cell r="W803" t="str">
            <v/>
          </cell>
          <cell r="X803" t="str">
            <v>N</v>
          </cell>
          <cell r="Y803" t="str">
            <v>N</v>
          </cell>
          <cell r="Z803" t="str">
            <v>N</v>
          </cell>
          <cell r="AA803">
            <v>0</v>
          </cell>
          <cell r="AB803">
            <v>0</v>
          </cell>
          <cell r="AC803">
            <v>0</v>
          </cell>
          <cell r="AD803">
            <v>0</v>
          </cell>
          <cell r="AE803" t="str">
            <v>N</v>
          </cell>
          <cell r="AF803" t="str">
            <v>N</v>
          </cell>
          <cell r="AG803">
            <v>0</v>
          </cell>
          <cell r="AH803" t="str">
            <v>N</v>
          </cell>
          <cell r="AI803" t="str">
            <v>N</v>
          </cell>
        </row>
        <row r="804">
          <cell r="U804">
            <v>0</v>
          </cell>
          <cell r="V804">
            <v>0</v>
          </cell>
          <cell r="W804" t="str">
            <v/>
          </cell>
          <cell r="X804" t="str">
            <v>N</v>
          </cell>
          <cell r="Y804" t="str">
            <v>N</v>
          </cell>
          <cell r="Z804" t="str">
            <v>N</v>
          </cell>
          <cell r="AA804">
            <v>0</v>
          </cell>
          <cell r="AB804">
            <v>0</v>
          </cell>
          <cell r="AC804">
            <v>0</v>
          </cell>
          <cell r="AD804">
            <v>0</v>
          </cell>
          <cell r="AE804" t="str">
            <v>N</v>
          </cell>
          <cell r="AF804" t="str">
            <v>N</v>
          </cell>
          <cell r="AG804">
            <v>0</v>
          </cell>
          <cell r="AH804" t="str">
            <v>N</v>
          </cell>
          <cell r="AI804" t="str">
            <v>N</v>
          </cell>
        </row>
        <row r="805">
          <cell r="U805">
            <v>0</v>
          </cell>
          <cell r="V805">
            <v>0</v>
          </cell>
          <cell r="W805" t="str">
            <v/>
          </cell>
          <cell r="X805" t="str">
            <v>N</v>
          </cell>
          <cell r="Y805" t="str">
            <v>N</v>
          </cell>
          <cell r="Z805" t="str">
            <v>N</v>
          </cell>
          <cell r="AA805">
            <v>0</v>
          </cell>
          <cell r="AB805">
            <v>0</v>
          </cell>
          <cell r="AC805">
            <v>0</v>
          </cell>
          <cell r="AD805">
            <v>0</v>
          </cell>
          <cell r="AE805" t="str">
            <v>N</v>
          </cell>
          <cell r="AF805" t="str">
            <v>N</v>
          </cell>
          <cell r="AG805">
            <v>0</v>
          </cell>
          <cell r="AH805" t="str">
            <v>N</v>
          </cell>
          <cell r="AI805" t="str">
            <v>N</v>
          </cell>
        </row>
        <row r="806">
          <cell r="U806">
            <v>0</v>
          </cell>
          <cell r="V806">
            <v>0</v>
          </cell>
          <cell r="W806" t="str">
            <v/>
          </cell>
          <cell r="X806" t="str">
            <v>N</v>
          </cell>
          <cell r="Y806" t="str">
            <v>N</v>
          </cell>
          <cell r="Z806" t="str">
            <v>N</v>
          </cell>
          <cell r="AA806">
            <v>0</v>
          </cell>
          <cell r="AB806">
            <v>0</v>
          </cell>
          <cell r="AC806">
            <v>0</v>
          </cell>
          <cell r="AD806">
            <v>0</v>
          </cell>
          <cell r="AE806" t="str">
            <v>N</v>
          </cell>
          <cell r="AF806" t="str">
            <v>N</v>
          </cell>
          <cell r="AG806">
            <v>0</v>
          </cell>
          <cell r="AH806" t="str">
            <v>N</v>
          </cell>
          <cell r="AI806" t="str">
            <v>N</v>
          </cell>
        </row>
        <row r="807">
          <cell r="U807">
            <v>0</v>
          </cell>
          <cell r="V807">
            <v>0</v>
          </cell>
          <cell r="W807" t="str">
            <v/>
          </cell>
          <cell r="X807" t="str">
            <v>N</v>
          </cell>
          <cell r="Y807" t="str">
            <v>N</v>
          </cell>
          <cell r="Z807" t="str">
            <v>N</v>
          </cell>
          <cell r="AA807">
            <v>0</v>
          </cell>
          <cell r="AB807">
            <v>0</v>
          </cell>
          <cell r="AC807">
            <v>0</v>
          </cell>
          <cell r="AD807">
            <v>0</v>
          </cell>
          <cell r="AE807" t="str">
            <v>N</v>
          </cell>
          <cell r="AF807" t="str">
            <v>N</v>
          </cell>
          <cell r="AG807">
            <v>0</v>
          </cell>
          <cell r="AH807" t="str">
            <v>N</v>
          </cell>
          <cell r="AI807" t="str">
            <v>N</v>
          </cell>
        </row>
        <row r="808">
          <cell r="U808">
            <v>0</v>
          </cell>
          <cell r="V808">
            <v>0</v>
          </cell>
          <cell r="W808" t="str">
            <v/>
          </cell>
          <cell r="X808" t="str">
            <v>N</v>
          </cell>
          <cell r="Y808" t="str">
            <v>N</v>
          </cell>
          <cell r="Z808" t="str">
            <v>N</v>
          </cell>
          <cell r="AA808">
            <v>0</v>
          </cell>
          <cell r="AB808">
            <v>0</v>
          </cell>
          <cell r="AC808">
            <v>0</v>
          </cell>
          <cell r="AD808">
            <v>0</v>
          </cell>
          <cell r="AE808" t="str">
            <v>N</v>
          </cell>
          <cell r="AF808" t="str">
            <v>N</v>
          </cell>
          <cell r="AG808">
            <v>0</v>
          </cell>
          <cell r="AH808" t="str">
            <v>N</v>
          </cell>
          <cell r="AI808" t="str">
            <v>N</v>
          </cell>
        </row>
        <row r="809">
          <cell r="U809">
            <v>0</v>
          </cell>
          <cell r="V809">
            <v>0</v>
          </cell>
          <cell r="W809" t="str">
            <v/>
          </cell>
          <cell r="X809" t="str">
            <v>N</v>
          </cell>
          <cell r="Y809" t="str">
            <v>N</v>
          </cell>
          <cell r="Z809" t="str">
            <v>N</v>
          </cell>
          <cell r="AA809">
            <v>0</v>
          </cell>
          <cell r="AB809">
            <v>0</v>
          </cell>
          <cell r="AC809">
            <v>0</v>
          </cell>
          <cell r="AD809">
            <v>0</v>
          </cell>
          <cell r="AE809" t="str">
            <v>N</v>
          </cell>
          <cell r="AF809" t="str">
            <v>N</v>
          </cell>
          <cell r="AG809">
            <v>0</v>
          </cell>
          <cell r="AH809" t="str">
            <v>N</v>
          </cell>
          <cell r="AI809" t="str">
            <v>N</v>
          </cell>
        </row>
        <row r="810">
          <cell r="U810">
            <v>0</v>
          </cell>
          <cell r="V810">
            <v>0</v>
          </cell>
          <cell r="W810" t="str">
            <v/>
          </cell>
          <cell r="X810" t="str">
            <v>N</v>
          </cell>
          <cell r="Y810" t="str">
            <v>N</v>
          </cell>
          <cell r="Z810" t="str">
            <v>N</v>
          </cell>
          <cell r="AA810">
            <v>0</v>
          </cell>
          <cell r="AB810">
            <v>0</v>
          </cell>
          <cell r="AC810">
            <v>0</v>
          </cell>
          <cell r="AD810">
            <v>0</v>
          </cell>
          <cell r="AE810" t="str">
            <v>N</v>
          </cell>
          <cell r="AF810" t="str">
            <v>N</v>
          </cell>
          <cell r="AG810">
            <v>0</v>
          </cell>
          <cell r="AH810" t="str">
            <v>N</v>
          </cell>
          <cell r="AI810" t="str">
            <v>N</v>
          </cell>
        </row>
        <row r="811">
          <cell r="U811">
            <v>0</v>
          </cell>
          <cell r="V811">
            <v>0</v>
          </cell>
          <cell r="W811" t="str">
            <v/>
          </cell>
          <cell r="X811" t="str">
            <v>N</v>
          </cell>
          <cell r="Y811" t="str">
            <v>N</v>
          </cell>
          <cell r="Z811" t="str">
            <v>N</v>
          </cell>
          <cell r="AA811">
            <v>0</v>
          </cell>
          <cell r="AB811">
            <v>0</v>
          </cell>
          <cell r="AC811">
            <v>0</v>
          </cell>
          <cell r="AD811">
            <v>0</v>
          </cell>
          <cell r="AE811" t="str">
            <v>N</v>
          </cell>
          <cell r="AF811" t="str">
            <v>N</v>
          </cell>
          <cell r="AG811">
            <v>0</v>
          </cell>
          <cell r="AH811" t="str">
            <v>N</v>
          </cell>
          <cell r="AI811" t="str">
            <v>N</v>
          </cell>
        </row>
        <row r="812">
          <cell r="U812">
            <v>0</v>
          </cell>
          <cell r="V812">
            <v>0</v>
          </cell>
          <cell r="W812" t="str">
            <v/>
          </cell>
          <cell r="X812" t="str">
            <v>N</v>
          </cell>
          <cell r="Y812" t="str">
            <v>N</v>
          </cell>
          <cell r="Z812" t="str">
            <v>N</v>
          </cell>
          <cell r="AA812">
            <v>0</v>
          </cell>
          <cell r="AB812">
            <v>0</v>
          </cell>
          <cell r="AC812">
            <v>0</v>
          </cell>
          <cell r="AD812">
            <v>0</v>
          </cell>
          <cell r="AE812" t="str">
            <v>N</v>
          </cell>
          <cell r="AF812" t="str">
            <v>N</v>
          </cell>
          <cell r="AG812">
            <v>0</v>
          </cell>
          <cell r="AH812" t="str">
            <v>N</v>
          </cell>
          <cell r="AI812" t="str">
            <v>N</v>
          </cell>
        </row>
        <row r="813">
          <cell r="U813">
            <v>0</v>
          </cell>
          <cell r="V813">
            <v>0</v>
          </cell>
          <cell r="W813" t="str">
            <v/>
          </cell>
          <cell r="X813" t="str">
            <v>N</v>
          </cell>
          <cell r="Y813" t="str">
            <v>N</v>
          </cell>
          <cell r="Z813" t="str">
            <v>N</v>
          </cell>
          <cell r="AA813">
            <v>0</v>
          </cell>
          <cell r="AB813">
            <v>0</v>
          </cell>
          <cell r="AC813">
            <v>0</v>
          </cell>
          <cell r="AD813">
            <v>0</v>
          </cell>
          <cell r="AE813" t="str">
            <v>N</v>
          </cell>
          <cell r="AF813" t="str">
            <v>N</v>
          </cell>
          <cell r="AG813">
            <v>0</v>
          </cell>
          <cell r="AH813" t="str">
            <v>N</v>
          </cell>
          <cell r="AI813" t="str">
            <v>N</v>
          </cell>
        </row>
        <row r="814">
          <cell r="U814">
            <v>0</v>
          </cell>
          <cell r="V814">
            <v>0</v>
          </cell>
          <cell r="W814" t="str">
            <v/>
          </cell>
          <cell r="X814" t="str">
            <v>N</v>
          </cell>
          <cell r="Y814" t="str">
            <v>N</v>
          </cell>
          <cell r="Z814" t="str">
            <v>N</v>
          </cell>
          <cell r="AA814">
            <v>0</v>
          </cell>
          <cell r="AB814">
            <v>0</v>
          </cell>
          <cell r="AC814">
            <v>0</v>
          </cell>
          <cell r="AD814">
            <v>0</v>
          </cell>
          <cell r="AE814" t="str">
            <v>N</v>
          </cell>
          <cell r="AF814" t="str">
            <v>N</v>
          </cell>
          <cell r="AG814">
            <v>0</v>
          </cell>
          <cell r="AH814" t="str">
            <v>N</v>
          </cell>
          <cell r="AI814" t="str">
            <v>N</v>
          </cell>
        </row>
        <row r="815">
          <cell r="U815">
            <v>0</v>
          </cell>
          <cell r="V815">
            <v>0</v>
          </cell>
          <cell r="W815" t="str">
            <v/>
          </cell>
          <cell r="X815" t="str">
            <v>N</v>
          </cell>
          <cell r="Y815" t="str">
            <v>N</v>
          </cell>
          <cell r="Z815" t="str">
            <v>N</v>
          </cell>
          <cell r="AA815">
            <v>0</v>
          </cell>
          <cell r="AB815">
            <v>0</v>
          </cell>
          <cell r="AC815">
            <v>0</v>
          </cell>
          <cell r="AD815">
            <v>0</v>
          </cell>
          <cell r="AE815" t="str">
            <v>N</v>
          </cell>
          <cell r="AF815" t="str">
            <v>N</v>
          </cell>
          <cell r="AG815">
            <v>0</v>
          </cell>
          <cell r="AH815" t="str">
            <v>N</v>
          </cell>
          <cell r="AI815" t="str">
            <v>N</v>
          </cell>
        </row>
        <row r="816">
          <cell r="U816">
            <v>0</v>
          </cell>
          <cell r="V816">
            <v>0</v>
          </cell>
          <cell r="W816" t="str">
            <v/>
          </cell>
          <cell r="X816" t="str">
            <v>N</v>
          </cell>
          <cell r="Y816" t="str">
            <v>N</v>
          </cell>
          <cell r="Z816" t="str">
            <v>N</v>
          </cell>
          <cell r="AA816">
            <v>0</v>
          </cell>
          <cell r="AB816">
            <v>0</v>
          </cell>
          <cell r="AC816">
            <v>0</v>
          </cell>
          <cell r="AD816">
            <v>0</v>
          </cell>
          <cell r="AE816" t="str">
            <v>N</v>
          </cell>
          <cell r="AF816" t="str">
            <v>N</v>
          </cell>
          <cell r="AG816">
            <v>0</v>
          </cell>
          <cell r="AH816" t="str">
            <v>N</v>
          </cell>
          <cell r="AI816" t="str">
            <v>N</v>
          </cell>
        </row>
        <row r="817">
          <cell r="U817">
            <v>0</v>
          </cell>
          <cell r="V817">
            <v>0</v>
          </cell>
          <cell r="W817" t="str">
            <v/>
          </cell>
          <cell r="X817" t="str">
            <v>N</v>
          </cell>
          <cell r="Y817" t="str">
            <v>N</v>
          </cell>
          <cell r="Z817" t="str">
            <v>N</v>
          </cell>
          <cell r="AA817">
            <v>0</v>
          </cell>
          <cell r="AB817">
            <v>0</v>
          </cell>
          <cell r="AC817">
            <v>0</v>
          </cell>
          <cell r="AD817">
            <v>0</v>
          </cell>
          <cell r="AE817" t="str">
            <v>N</v>
          </cell>
          <cell r="AF817" t="str">
            <v>N</v>
          </cell>
          <cell r="AG817">
            <v>0</v>
          </cell>
          <cell r="AH817" t="str">
            <v>N</v>
          </cell>
          <cell r="AI817" t="str">
            <v>N</v>
          </cell>
        </row>
        <row r="818">
          <cell r="U818">
            <v>0</v>
          </cell>
          <cell r="V818">
            <v>0</v>
          </cell>
          <cell r="W818" t="str">
            <v/>
          </cell>
          <cell r="X818" t="str">
            <v>N</v>
          </cell>
          <cell r="Y818" t="str">
            <v>N</v>
          </cell>
          <cell r="Z818" t="str">
            <v>N</v>
          </cell>
          <cell r="AA818">
            <v>0</v>
          </cell>
          <cell r="AB818">
            <v>0</v>
          </cell>
          <cell r="AC818">
            <v>0</v>
          </cell>
          <cell r="AD818">
            <v>0</v>
          </cell>
          <cell r="AE818" t="str">
            <v>N</v>
          </cell>
          <cell r="AF818" t="str">
            <v>N</v>
          </cell>
          <cell r="AG818">
            <v>0</v>
          </cell>
          <cell r="AH818" t="str">
            <v>N</v>
          </cell>
          <cell r="AI818" t="str">
            <v>N</v>
          </cell>
        </row>
        <row r="819">
          <cell r="U819">
            <v>0</v>
          </cell>
          <cell r="V819">
            <v>0</v>
          </cell>
          <cell r="W819" t="str">
            <v/>
          </cell>
          <cell r="X819" t="str">
            <v>N</v>
          </cell>
          <cell r="Y819" t="str">
            <v>N</v>
          </cell>
          <cell r="Z819" t="str">
            <v>N</v>
          </cell>
          <cell r="AA819">
            <v>0</v>
          </cell>
          <cell r="AB819">
            <v>0</v>
          </cell>
          <cell r="AC819">
            <v>0</v>
          </cell>
          <cell r="AD819">
            <v>0</v>
          </cell>
          <cell r="AE819" t="str">
            <v>N</v>
          </cell>
          <cell r="AF819" t="str">
            <v>N</v>
          </cell>
          <cell r="AG819">
            <v>0</v>
          </cell>
          <cell r="AH819" t="str">
            <v>N</v>
          </cell>
          <cell r="AI819" t="str">
            <v>N</v>
          </cell>
        </row>
        <row r="820">
          <cell r="U820">
            <v>0</v>
          </cell>
          <cell r="V820">
            <v>0</v>
          </cell>
          <cell r="W820" t="str">
            <v/>
          </cell>
          <cell r="X820" t="str">
            <v>N</v>
          </cell>
          <cell r="Y820" t="str">
            <v>N</v>
          </cell>
          <cell r="Z820" t="str">
            <v>N</v>
          </cell>
          <cell r="AA820">
            <v>0</v>
          </cell>
          <cell r="AB820">
            <v>0</v>
          </cell>
          <cell r="AC820">
            <v>0</v>
          </cell>
          <cell r="AD820">
            <v>0</v>
          </cell>
          <cell r="AE820" t="str">
            <v>N</v>
          </cell>
          <cell r="AF820" t="str">
            <v>N</v>
          </cell>
          <cell r="AG820">
            <v>0</v>
          </cell>
          <cell r="AH820" t="str">
            <v>N</v>
          </cell>
          <cell r="AI820" t="str">
            <v>N</v>
          </cell>
        </row>
        <row r="821">
          <cell r="U821">
            <v>0</v>
          </cell>
          <cell r="V821">
            <v>0</v>
          </cell>
          <cell r="W821" t="str">
            <v/>
          </cell>
          <cell r="X821" t="str">
            <v>N</v>
          </cell>
          <cell r="Y821" t="str">
            <v>N</v>
          </cell>
          <cell r="Z821" t="str">
            <v>N</v>
          </cell>
          <cell r="AA821">
            <v>0</v>
          </cell>
          <cell r="AB821">
            <v>0</v>
          </cell>
          <cell r="AC821">
            <v>0</v>
          </cell>
          <cell r="AD821">
            <v>0</v>
          </cell>
          <cell r="AE821" t="str">
            <v>N</v>
          </cell>
          <cell r="AF821" t="str">
            <v>N</v>
          </cell>
          <cell r="AG821">
            <v>0</v>
          </cell>
          <cell r="AH821" t="str">
            <v>N</v>
          </cell>
          <cell r="AI821" t="str">
            <v>N</v>
          </cell>
        </row>
        <row r="822">
          <cell r="U822">
            <v>0</v>
          </cell>
          <cell r="V822">
            <v>0</v>
          </cell>
          <cell r="W822" t="str">
            <v/>
          </cell>
          <cell r="X822" t="str">
            <v>N</v>
          </cell>
          <cell r="Y822" t="str">
            <v>N</v>
          </cell>
          <cell r="Z822" t="str">
            <v>N</v>
          </cell>
          <cell r="AA822">
            <v>0</v>
          </cell>
          <cell r="AB822">
            <v>0</v>
          </cell>
          <cell r="AC822">
            <v>0</v>
          </cell>
          <cell r="AD822">
            <v>0</v>
          </cell>
          <cell r="AE822" t="str">
            <v>N</v>
          </cell>
          <cell r="AF822" t="str">
            <v>N</v>
          </cell>
          <cell r="AG822">
            <v>0</v>
          </cell>
          <cell r="AH822" t="str">
            <v>N</v>
          </cell>
          <cell r="AI822" t="str">
            <v>N</v>
          </cell>
        </row>
        <row r="823">
          <cell r="U823">
            <v>0</v>
          </cell>
          <cell r="V823">
            <v>0</v>
          </cell>
          <cell r="W823" t="str">
            <v/>
          </cell>
          <cell r="X823" t="str">
            <v>N</v>
          </cell>
          <cell r="Y823" t="str">
            <v>N</v>
          </cell>
          <cell r="Z823" t="str">
            <v>N</v>
          </cell>
          <cell r="AA823">
            <v>0</v>
          </cell>
          <cell r="AB823">
            <v>0</v>
          </cell>
          <cell r="AC823">
            <v>0</v>
          </cell>
          <cell r="AD823">
            <v>0</v>
          </cell>
          <cell r="AE823" t="str">
            <v>N</v>
          </cell>
          <cell r="AF823" t="str">
            <v>N</v>
          </cell>
          <cell r="AG823">
            <v>0</v>
          </cell>
          <cell r="AH823" t="str">
            <v>N</v>
          </cell>
          <cell r="AI823" t="str">
            <v>N</v>
          </cell>
        </row>
        <row r="824">
          <cell r="U824">
            <v>0</v>
          </cell>
          <cell r="V824">
            <v>0</v>
          </cell>
          <cell r="W824" t="str">
            <v/>
          </cell>
          <cell r="X824" t="str">
            <v>N</v>
          </cell>
          <cell r="Y824" t="str">
            <v>N</v>
          </cell>
          <cell r="Z824" t="str">
            <v>N</v>
          </cell>
          <cell r="AA824">
            <v>0</v>
          </cell>
          <cell r="AB824">
            <v>0</v>
          </cell>
          <cell r="AC824">
            <v>0</v>
          </cell>
          <cell r="AD824">
            <v>0</v>
          </cell>
          <cell r="AE824" t="str">
            <v>N</v>
          </cell>
          <cell r="AF824" t="str">
            <v>N</v>
          </cell>
          <cell r="AG824">
            <v>0</v>
          </cell>
          <cell r="AH824" t="str">
            <v>N</v>
          </cell>
          <cell r="AI824" t="str">
            <v>N</v>
          </cell>
        </row>
        <row r="825">
          <cell r="U825">
            <v>0</v>
          </cell>
          <cell r="V825">
            <v>0</v>
          </cell>
          <cell r="W825" t="str">
            <v/>
          </cell>
          <cell r="X825" t="str">
            <v>N</v>
          </cell>
          <cell r="Y825" t="str">
            <v>N</v>
          </cell>
          <cell r="Z825" t="str">
            <v>N</v>
          </cell>
          <cell r="AA825">
            <v>0</v>
          </cell>
          <cell r="AB825">
            <v>0</v>
          </cell>
          <cell r="AC825">
            <v>0</v>
          </cell>
          <cell r="AD825">
            <v>0</v>
          </cell>
          <cell r="AE825" t="str">
            <v>N</v>
          </cell>
          <cell r="AF825" t="str">
            <v>N</v>
          </cell>
          <cell r="AG825">
            <v>0</v>
          </cell>
          <cell r="AH825" t="str">
            <v>N</v>
          </cell>
          <cell r="AI825" t="str">
            <v>N</v>
          </cell>
        </row>
        <row r="826">
          <cell r="U826">
            <v>0</v>
          </cell>
          <cell r="V826">
            <v>0</v>
          </cell>
          <cell r="W826" t="str">
            <v/>
          </cell>
          <cell r="X826" t="str">
            <v>N</v>
          </cell>
          <cell r="Y826" t="str">
            <v>N</v>
          </cell>
          <cell r="Z826" t="str">
            <v>N</v>
          </cell>
          <cell r="AA826">
            <v>0</v>
          </cell>
          <cell r="AB826">
            <v>0</v>
          </cell>
          <cell r="AC826">
            <v>0</v>
          </cell>
          <cell r="AD826">
            <v>0</v>
          </cell>
          <cell r="AE826" t="str">
            <v>N</v>
          </cell>
          <cell r="AF826" t="str">
            <v>N</v>
          </cell>
          <cell r="AG826">
            <v>0</v>
          </cell>
          <cell r="AH826" t="str">
            <v>N</v>
          </cell>
          <cell r="AI826" t="str">
            <v>N</v>
          </cell>
        </row>
        <row r="827">
          <cell r="U827">
            <v>0</v>
          </cell>
          <cell r="V827">
            <v>0</v>
          </cell>
          <cell r="W827" t="str">
            <v/>
          </cell>
          <cell r="X827" t="str">
            <v>N</v>
          </cell>
          <cell r="Y827" t="str">
            <v>N</v>
          </cell>
          <cell r="Z827" t="str">
            <v>N</v>
          </cell>
          <cell r="AA827">
            <v>0</v>
          </cell>
          <cell r="AB827">
            <v>0</v>
          </cell>
          <cell r="AC827">
            <v>0</v>
          </cell>
          <cell r="AD827">
            <v>0</v>
          </cell>
          <cell r="AE827" t="str">
            <v>N</v>
          </cell>
          <cell r="AF827" t="str">
            <v>N</v>
          </cell>
          <cell r="AG827">
            <v>0</v>
          </cell>
          <cell r="AH827" t="str">
            <v>N</v>
          </cell>
          <cell r="AI827" t="str">
            <v>N</v>
          </cell>
        </row>
        <row r="828">
          <cell r="U828">
            <v>0</v>
          </cell>
          <cell r="V828">
            <v>0</v>
          </cell>
          <cell r="W828" t="str">
            <v/>
          </cell>
          <cell r="X828" t="str">
            <v>N</v>
          </cell>
          <cell r="Y828" t="str">
            <v>N</v>
          </cell>
          <cell r="Z828" t="str">
            <v>N</v>
          </cell>
          <cell r="AA828">
            <v>0</v>
          </cell>
          <cell r="AB828">
            <v>0</v>
          </cell>
          <cell r="AC828">
            <v>0</v>
          </cell>
          <cell r="AD828">
            <v>0</v>
          </cell>
          <cell r="AE828" t="str">
            <v>N</v>
          </cell>
          <cell r="AF828" t="str">
            <v>N</v>
          </cell>
          <cell r="AG828">
            <v>0</v>
          </cell>
          <cell r="AH828" t="str">
            <v>N</v>
          </cell>
          <cell r="AI828" t="str">
            <v>N</v>
          </cell>
        </row>
        <row r="829">
          <cell r="U829">
            <v>0</v>
          </cell>
          <cell r="V829">
            <v>0</v>
          </cell>
          <cell r="W829" t="str">
            <v/>
          </cell>
          <cell r="X829" t="str">
            <v>N</v>
          </cell>
          <cell r="Y829" t="str">
            <v>N</v>
          </cell>
          <cell r="Z829" t="str">
            <v>N</v>
          </cell>
          <cell r="AA829">
            <v>0</v>
          </cell>
          <cell r="AB829">
            <v>0</v>
          </cell>
          <cell r="AC829">
            <v>0</v>
          </cell>
          <cell r="AD829">
            <v>0</v>
          </cell>
          <cell r="AE829" t="str">
            <v>N</v>
          </cell>
          <cell r="AF829" t="str">
            <v>N</v>
          </cell>
          <cell r="AG829">
            <v>0</v>
          </cell>
          <cell r="AH829" t="str">
            <v>N</v>
          </cell>
          <cell r="AI829" t="str">
            <v>N</v>
          </cell>
        </row>
        <row r="830">
          <cell r="U830">
            <v>0</v>
          </cell>
          <cell r="V830">
            <v>0</v>
          </cell>
          <cell r="W830" t="str">
            <v/>
          </cell>
          <cell r="X830" t="str">
            <v>N</v>
          </cell>
          <cell r="Y830" t="str">
            <v>N</v>
          </cell>
          <cell r="Z830" t="str">
            <v>N</v>
          </cell>
          <cell r="AA830">
            <v>0</v>
          </cell>
          <cell r="AB830">
            <v>0</v>
          </cell>
          <cell r="AC830">
            <v>0</v>
          </cell>
          <cell r="AD830">
            <v>0</v>
          </cell>
          <cell r="AE830" t="str">
            <v>N</v>
          </cell>
          <cell r="AF830" t="str">
            <v>N</v>
          </cell>
          <cell r="AG830">
            <v>0</v>
          </cell>
          <cell r="AH830" t="str">
            <v>N</v>
          </cell>
          <cell r="AI830" t="str">
            <v>N</v>
          </cell>
        </row>
        <row r="831">
          <cell r="U831">
            <v>0</v>
          </cell>
          <cell r="V831">
            <v>0</v>
          </cell>
          <cell r="W831" t="str">
            <v/>
          </cell>
          <cell r="X831" t="str">
            <v>N</v>
          </cell>
          <cell r="Y831" t="str">
            <v>N</v>
          </cell>
          <cell r="Z831" t="str">
            <v>N</v>
          </cell>
          <cell r="AA831">
            <v>0</v>
          </cell>
          <cell r="AB831">
            <v>0</v>
          </cell>
          <cell r="AC831">
            <v>0</v>
          </cell>
          <cell r="AD831">
            <v>0</v>
          </cell>
          <cell r="AE831" t="str">
            <v>N</v>
          </cell>
          <cell r="AF831" t="str">
            <v>N</v>
          </cell>
          <cell r="AG831">
            <v>0</v>
          </cell>
          <cell r="AH831" t="str">
            <v>N</v>
          </cell>
          <cell r="AI831" t="str">
            <v>N</v>
          </cell>
        </row>
        <row r="832">
          <cell r="U832">
            <v>0</v>
          </cell>
          <cell r="V832">
            <v>0</v>
          </cell>
          <cell r="W832" t="str">
            <v/>
          </cell>
          <cell r="X832" t="str">
            <v>N</v>
          </cell>
          <cell r="Y832" t="str">
            <v>N</v>
          </cell>
          <cell r="Z832" t="str">
            <v>N</v>
          </cell>
          <cell r="AA832">
            <v>0</v>
          </cell>
          <cell r="AB832">
            <v>0</v>
          </cell>
          <cell r="AC832">
            <v>0</v>
          </cell>
          <cell r="AD832">
            <v>0</v>
          </cell>
          <cell r="AE832" t="str">
            <v>N</v>
          </cell>
          <cell r="AF832" t="str">
            <v>N</v>
          </cell>
          <cell r="AG832">
            <v>0</v>
          </cell>
          <cell r="AH832" t="str">
            <v>N</v>
          </cell>
          <cell r="AI832" t="str">
            <v>N</v>
          </cell>
        </row>
        <row r="833">
          <cell r="U833">
            <v>0</v>
          </cell>
          <cell r="V833">
            <v>0</v>
          </cell>
          <cell r="W833" t="str">
            <v/>
          </cell>
          <cell r="X833" t="str">
            <v>N</v>
          </cell>
          <cell r="Y833" t="str">
            <v>N</v>
          </cell>
          <cell r="Z833" t="str">
            <v>N</v>
          </cell>
          <cell r="AA833">
            <v>0</v>
          </cell>
          <cell r="AB833">
            <v>0</v>
          </cell>
          <cell r="AC833">
            <v>0</v>
          </cell>
          <cell r="AD833">
            <v>0</v>
          </cell>
          <cell r="AE833" t="str">
            <v>N</v>
          </cell>
          <cell r="AF833" t="str">
            <v>N</v>
          </cell>
          <cell r="AG833">
            <v>0</v>
          </cell>
          <cell r="AH833" t="str">
            <v>N</v>
          </cell>
          <cell r="AI833" t="str">
            <v>N</v>
          </cell>
        </row>
        <row r="834">
          <cell r="U834">
            <v>0</v>
          </cell>
          <cell r="V834">
            <v>0</v>
          </cell>
          <cell r="W834" t="str">
            <v/>
          </cell>
          <cell r="X834" t="str">
            <v>N</v>
          </cell>
          <cell r="Y834" t="str">
            <v>N</v>
          </cell>
          <cell r="Z834" t="str">
            <v>N</v>
          </cell>
          <cell r="AA834">
            <v>0</v>
          </cell>
          <cell r="AB834">
            <v>0</v>
          </cell>
          <cell r="AC834">
            <v>0</v>
          </cell>
          <cell r="AD834">
            <v>0</v>
          </cell>
          <cell r="AE834" t="str">
            <v>N</v>
          </cell>
          <cell r="AF834" t="str">
            <v>N</v>
          </cell>
          <cell r="AG834">
            <v>0</v>
          </cell>
          <cell r="AH834" t="str">
            <v>N</v>
          </cell>
          <cell r="AI834" t="str">
            <v>N</v>
          </cell>
        </row>
        <row r="835">
          <cell r="U835">
            <v>0</v>
          </cell>
          <cell r="V835">
            <v>0</v>
          </cell>
          <cell r="W835" t="str">
            <v/>
          </cell>
          <cell r="X835" t="str">
            <v>N</v>
          </cell>
          <cell r="Y835" t="str">
            <v>N</v>
          </cell>
          <cell r="Z835" t="str">
            <v>N</v>
          </cell>
          <cell r="AA835">
            <v>0</v>
          </cell>
          <cell r="AB835">
            <v>0</v>
          </cell>
          <cell r="AC835">
            <v>0</v>
          </cell>
          <cell r="AD835">
            <v>0</v>
          </cell>
          <cell r="AE835" t="str">
            <v>N</v>
          </cell>
          <cell r="AF835" t="str">
            <v>N</v>
          </cell>
          <cell r="AG835">
            <v>0</v>
          </cell>
          <cell r="AH835" t="str">
            <v>N</v>
          </cell>
          <cell r="AI835" t="str">
            <v>N</v>
          </cell>
        </row>
        <row r="836">
          <cell r="U836">
            <v>0</v>
          </cell>
          <cell r="V836">
            <v>0</v>
          </cell>
          <cell r="W836" t="str">
            <v/>
          </cell>
          <cell r="X836" t="str">
            <v>N</v>
          </cell>
          <cell r="Y836" t="str">
            <v>N</v>
          </cell>
          <cell r="Z836" t="str">
            <v>N</v>
          </cell>
          <cell r="AA836">
            <v>0</v>
          </cell>
          <cell r="AB836">
            <v>0</v>
          </cell>
          <cell r="AC836">
            <v>0</v>
          </cell>
          <cell r="AD836">
            <v>0</v>
          </cell>
          <cell r="AE836" t="str">
            <v>N</v>
          </cell>
          <cell r="AF836" t="str">
            <v>N</v>
          </cell>
          <cell r="AG836">
            <v>0</v>
          </cell>
          <cell r="AH836" t="str">
            <v>N</v>
          </cell>
          <cell r="AI836" t="str">
            <v>N</v>
          </cell>
        </row>
        <row r="837">
          <cell r="U837">
            <v>0</v>
          </cell>
          <cell r="V837">
            <v>0</v>
          </cell>
          <cell r="W837" t="str">
            <v/>
          </cell>
          <cell r="X837" t="str">
            <v>N</v>
          </cell>
          <cell r="Y837" t="str">
            <v>N</v>
          </cell>
          <cell r="Z837" t="str">
            <v>N</v>
          </cell>
          <cell r="AA837">
            <v>0</v>
          </cell>
          <cell r="AB837">
            <v>0</v>
          </cell>
          <cell r="AC837">
            <v>0</v>
          </cell>
          <cell r="AD837">
            <v>0</v>
          </cell>
          <cell r="AE837" t="str">
            <v>N</v>
          </cell>
          <cell r="AF837" t="str">
            <v>N</v>
          </cell>
          <cell r="AG837">
            <v>0</v>
          </cell>
          <cell r="AH837" t="str">
            <v>N</v>
          </cell>
          <cell r="AI837" t="str">
            <v>N</v>
          </cell>
        </row>
        <row r="838">
          <cell r="U838">
            <v>0</v>
          </cell>
          <cell r="V838">
            <v>0</v>
          </cell>
          <cell r="W838" t="str">
            <v/>
          </cell>
          <cell r="X838" t="str">
            <v>N</v>
          </cell>
          <cell r="Y838" t="str">
            <v>N</v>
          </cell>
          <cell r="Z838" t="str">
            <v>N</v>
          </cell>
          <cell r="AA838">
            <v>0</v>
          </cell>
          <cell r="AB838">
            <v>0</v>
          </cell>
          <cell r="AC838">
            <v>0</v>
          </cell>
          <cell r="AD838">
            <v>0</v>
          </cell>
          <cell r="AE838" t="str">
            <v>N</v>
          </cell>
          <cell r="AF838" t="str">
            <v>N</v>
          </cell>
          <cell r="AG838">
            <v>0</v>
          </cell>
          <cell r="AH838" t="str">
            <v>N</v>
          </cell>
          <cell r="AI838" t="str">
            <v>N</v>
          </cell>
        </row>
        <row r="839">
          <cell r="U839">
            <v>0</v>
          </cell>
          <cell r="V839">
            <v>0</v>
          </cell>
          <cell r="W839" t="str">
            <v/>
          </cell>
          <cell r="X839" t="str">
            <v>N</v>
          </cell>
          <cell r="Y839" t="str">
            <v>N</v>
          </cell>
          <cell r="Z839" t="str">
            <v>N</v>
          </cell>
          <cell r="AA839">
            <v>0</v>
          </cell>
          <cell r="AB839">
            <v>0</v>
          </cell>
          <cell r="AC839">
            <v>0</v>
          </cell>
          <cell r="AD839">
            <v>0</v>
          </cell>
          <cell r="AE839" t="str">
            <v>N</v>
          </cell>
          <cell r="AF839" t="str">
            <v>N</v>
          </cell>
          <cell r="AG839">
            <v>0</v>
          </cell>
          <cell r="AH839" t="str">
            <v>N</v>
          </cell>
          <cell r="AI839" t="str">
            <v>N</v>
          </cell>
        </row>
        <row r="840">
          <cell r="U840">
            <v>0</v>
          </cell>
          <cell r="V840">
            <v>0</v>
          </cell>
          <cell r="W840" t="str">
            <v/>
          </cell>
          <cell r="X840" t="str">
            <v>N</v>
          </cell>
          <cell r="Y840" t="str">
            <v>N</v>
          </cell>
          <cell r="Z840" t="str">
            <v>N</v>
          </cell>
          <cell r="AA840">
            <v>0</v>
          </cell>
          <cell r="AB840">
            <v>0</v>
          </cell>
          <cell r="AC840">
            <v>0</v>
          </cell>
          <cell r="AD840">
            <v>0</v>
          </cell>
          <cell r="AE840" t="str">
            <v>N</v>
          </cell>
          <cell r="AF840" t="str">
            <v>N</v>
          </cell>
          <cell r="AG840">
            <v>0</v>
          </cell>
          <cell r="AH840" t="str">
            <v>N</v>
          </cell>
          <cell r="AI840" t="str">
            <v>N</v>
          </cell>
        </row>
        <row r="841">
          <cell r="U841">
            <v>0</v>
          </cell>
          <cell r="V841">
            <v>0</v>
          </cell>
          <cell r="W841" t="str">
            <v/>
          </cell>
          <cell r="X841" t="str">
            <v>N</v>
          </cell>
          <cell r="Y841" t="str">
            <v>N</v>
          </cell>
          <cell r="Z841" t="str">
            <v>N</v>
          </cell>
          <cell r="AA841">
            <v>0</v>
          </cell>
          <cell r="AB841">
            <v>0</v>
          </cell>
          <cell r="AC841">
            <v>0</v>
          </cell>
          <cell r="AD841">
            <v>0</v>
          </cell>
          <cell r="AE841" t="str">
            <v>N</v>
          </cell>
          <cell r="AF841" t="str">
            <v>N</v>
          </cell>
          <cell r="AG841">
            <v>0</v>
          </cell>
          <cell r="AH841" t="str">
            <v>N</v>
          </cell>
          <cell r="AI841" t="str">
            <v>N</v>
          </cell>
        </row>
        <row r="842">
          <cell r="U842">
            <v>0</v>
          </cell>
          <cell r="V842">
            <v>0</v>
          </cell>
          <cell r="W842" t="str">
            <v/>
          </cell>
          <cell r="X842" t="str">
            <v>N</v>
          </cell>
          <cell r="Y842" t="str">
            <v>N</v>
          </cell>
          <cell r="Z842" t="str">
            <v>N</v>
          </cell>
          <cell r="AA842">
            <v>0</v>
          </cell>
          <cell r="AB842">
            <v>0</v>
          </cell>
          <cell r="AC842">
            <v>0</v>
          </cell>
          <cell r="AD842">
            <v>0</v>
          </cell>
          <cell r="AE842" t="str">
            <v>N</v>
          </cell>
          <cell r="AF842" t="str">
            <v>N</v>
          </cell>
          <cell r="AG842">
            <v>0</v>
          </cell>
          <cell r="AH842" t="str">
            <v>N</v>
          </cell>
          <cell r="AI842" t="str">
            <v>N</v>
          </cell>
        </row>
        <row r="843">
          <cell r="U843">
            <v>0</v>
          </cell>
          <cell r="V843">
            <v>0</v>
          </cell>
          <cell r="W843" t="str">
            <v/>
          </cell>
          <cell r="X843" t="str">
            <v>N</v>
          </cell>
          <cell r="Y843" t="str">
            <v>N</v>
          </cell>
          <cell r="Z843" t="str">
            <v>N</v>
          </cell>
          <cell r="AA843">
            <v>0</v>
          </cell>
          <cell r="AB843">
            <v>0</v>
          </cell>
          <cell r="AC843">
            <v>0</v>
          </cell>
          <cell r="AD843">
            <v>0</v>
          </cell>
          <cell r="AE843" t="str">
            <v>N</v>
          </cell>
          <cell r="AF843" t="str">
            <v>N</v>
          </cell>
          <cell r="AG843">
            <v>0</v>
          </cell>
          <cell r="AH843" t="str">
            <v>N</v>
          </cell>
          <cell r="AI843" t="str">
            <v>N</v>
          </cell>
        </row>
        <row r="844">
          <cell r="U844">
            <v>0</v>
          </cell>
          <cell r="V844">
            <v>0</v>
          </cell>
          <cell r="W844" t="str">
            <v/>
          </cell>
          <cell r="X844" t="str">
            <v>N</v>
          </cell>
          <cell r="Y844" t="str">
            <v>N</v>
          </cell>
          <cell r="Z844" t="str">
            <v>N</v>
          </cell>
          <cell r="AA844">
            <v>0</v>
          </cell>
          <cell r="AB844">
            <v>0</v>
          </cell>
          <cell r="AC844">
            <v>0</v>
          </cell>
          <cell r="AD844">
            <v>0</v>
          </cell>
          <cell r="AE844" t="str">
            <v>N</v>
          </cell>
          <cell r="AF844" t="str">
            <v>N</v>
          </cell>
          <cell r="AG844">
            <v>0</v>
          </cell>
          <cell r="AH844" t="str">
            <v>N</v>
          </cell>
          <cell r="AI844" t="str">
            <v>N</v>
          </cell>
        </row>
        <row r="845">
          <cell r="U845">
            <v>0</v>
          </cell>
          <cell r="V845">
            <v>0</v>
          </cell>
          <cell r="W845" t="str">
            <v/>
          </cell>
          <cell r="X845" t="str">
            <v>N</v>
          </cell>
          <cell r="Y845" t="str">
            <v>N</v>
          </cell>
          <cell r="Z845" t="str">
            <v>N</v>
          </cell>
          <cell r="AA845">
            <v>0</v>
          </cell>
          <cell r="AB845">
            <v>0</v>
          </cell>
          <cell r="AC845">
            <v>0</v>
          </cell>
          <cell r="AD845">
            <v>0</v>
          </cell>
          <cell r="AE845" t="str">
            <v>N</v>
          </cell>
          <cell r="AF845" t="str">
            <v>N</v>
          </cell>
          <cell r="AG845">
            <v>0</v>
          </cell>
          <cell r="AH845" t="str">
            <v>N</v>
          </cell>
          <cell r="AI845" t="str">
            <v>N</v>
          </cell>
        </row>
        <row r="846">
          <cell r="U846">
            <v>0</v>
          </cell>
          <cell r="V846">
            <v>0</v>
          </cell>
          <cell r="W846" t="str">
            <v/>
          </cell>
          <cell r="X846" t="str">
            <v>N</v>
          </cell>
          <cell r="Y846" t="str">
            <v>N</v>
          </cell>
          <cell r="Z846" t="str">
            <v>N</v>
          </cell>
          <cell r="AA846">
            <v>0</v>
          </cell>
          <cell r="AB846">
            <v>0</v>
          </cell>
          <cell r="AC846">
            <v>0</v>
          </cell>
          <cell r="AD846">
            <v>0</v>
          </cell>
          <cell r="AE846" t="str">
            <v>N</v>
          </cell>
          <cell r="AF846" t="str">
            <v>N</v>
          </cell>
          <cell r="AG846">
            <v>0</v>
          </cell>
          <cell r="AH846" t="str">
            <v>N</v>
          </cell>
          <cell r="AI846" t="str">
            <v>N</v>
          </cell>
        </row>
        <row r="847">
          <cell r="U847">
            <v>0</v>
          </cell>
          <cell r="V847">
            <v>0</v>
          </cell>
          <cell r="W847" t="str">
            <v/>
          </cell>
          <cell r="X847" t="str">
            <v>N</v>
          </cell>
          <cell r="Y847" t="str">
            <v>N</v>
          </cell>
          <cell r="Z847" t="str">
            <v>N</v>
          </cell>
          <cell r="AA847">
            <v>0</v>
          </cell>
          <cell r="AB847">
            <v>0</v>
          </cell>
          <cell r="AC847">
            <v>0</v>
          </cell>
          <cell r="AD847">
            <v>0</v>
          </cell>
          <cell r="AE847" t="str">
            <v>N</v>
          </cell>
          <cell r="AF847" t="str">
            <v>N</v>
          </cell>
          <cell r="AG847">
            <v>0</v>
          </cell>
          <cell r="AH847" t="str">
            <v>N</v>
          </cell>
          <cell r="AI847" t="str">
            <v>N</v>
          </cell>
        </row>
        <row r="848">
          <cell r="U848">
            <v>0</v>
          </cell>
          <cell r="V848">
            <v>0</v>
          </cell>
          <cell r="W848" t="str">
            <v/>
          </cell>
          <cell r="X848" t="str">
            <v>N</v>
          </cell>
          <cell r="Y848" t="str">
            <v>N</v>
          </cell>
          <cell r="Z848" t="str">
            <v>N</v>
          </cell>
          <cell r="AA848">
            <v>0</v>
          </cell>
          <cell r="AB848">
            <v>0</v>
          </cell>
          <cell r="AC848">
            <v>0</v>
          </cell>
          <cell r="AD848">
            <v>0</v>
          </cell>
          <cell r="AE848" t="str">
            <v>N</v>
          </cell>
          <cell r="AF848" t="str">
            <v>N</v>
          </cell>
          <cell r="AG848">
            <v>0</v>
          </cell>
          <cell r="AH848" t="str">
            <v>N</v>
          </cell>
          <cell r="AI848" t="str">
            <v>N</v>
          </cell>
        </row>
        <row r="849">
          <cell r="U849">
            <v>0</v>
          </cell>
          <cell r="V849">
            <v>0</v>
          </cell>
          <cell r="W849" t="str">
            <v/>
          </cell>
          <cell r="X849" t="str">
            <v>N</v>
          </cell>
          <cell r="Y849" t="str">
            <v>N</v>
          </cell>
          <cell r="Z849" t="str">
            <v>N</v>
          </cell>
          <cell r="AA849">
            <v>0</v>
          </cell>
          <cell r="AB849">
            <v>0</v>
          </cell>
          <cell r="AC849">
            <v>0</v>
          </cell>
          <cell r="AD849">
            <v>0</v>
          </cell>
          <cell r="AE849" t="str">
            <v>N</v>
          </cell>
          <cell r="AF849" t="str">
            <v>N</v>
          </cell>
          <cell r="AG849">
            <v>0</v>
          </cell>
          <cell r="AH849" t="str">
            <v>N</v>
          </cell>
          <cell r="AI849" t="str">
            <v>N</v>
          </cell>
        </row>
        <row r="850">
          <cell r="U850">
            <v>0</v>
          </cell>
          <cell r="V850">
            <v>0</v>
          </cell>
          <cell r="W850" t="str">
            <v/>
          </cell>
          <cell r="X850" t="str">
            <v>N</v>
          </cell>
          <cell r="Y850" t="str">
            <v>N</v>
          </cell>
          <cell r="Z850" t="str">
            <v>N</v>
          </cell>
          <cell r="AA850">
            <v>0</v>
          </cell>
          <cell r="AB850">
            <v>0</v>
          </cell>
          <cell r="AC850">
            <v>0</v>
          </cell>
          <cell r="AD850">
            <v>0</v>
          </cell>
          <cell r="AE850" t="str">
            <v>N</v>
          </cell>
          <cell r="AF850" t="str">
            <v>N</v>
          </cell>
          <cell r="AG850">
            <v>0</v>
          </cell>
          <cell r="AH850" t="str">
            <v>N</v>
          </cell>
          <cell r="AI850" t="str">
            <v>N</v>
          </cell>
        </row>
        <row r="851">
          <cell r="U851">
            <v>0</v>
          </cell>
          <cell r="V851">
            <v>0</v>
          </cell>
          <cell r="W851" t="str">
            <v/>
          </cell>
          <cell r="X851" t="str">
            <v>N</v>
          </cell>
          <cell r="Y851" t="str">
            <v>N</v>
          </cell>
          <cell r="Z851" t="str">
            <v>N</v>
          </cell>
          <cell r="AA851">
            <v>0</v>
          </cell>
          <cell r="AB851">
            <v>0</v>
          </cell>
          <cell r="AC851">
            <v>0</v>
          </cell>
          <cell r="AD851">
            <v>0</v>
          </cell>
          <cell r="AE851" t="str">
            <v>N</v>
          </cell>
          <cell r="AF851" t="str">
            <v>N</v>
          </cell>
          <cell r="AG851">
            <v>0</v>
          </cell>
          <cell r="AH851" t="str">
            <v>N</v>
          </cell>
          <cell r="AI851" t="str">
            <v>N</v>
          </cell>
        </row>
        <row r="852">
          <cell r="U852">
            <v>0</v>
          </cell>
          <cell r="V852">
            <v>0</v>
          </cell>
          <cell r="W852" t="str">
            <v/>
          </cell>
          <cell r="X852" t="str">
            <v>N</v>
          </cell>
          <cell r="Y852" t="str">
            <v>N</v>
          </cell>
          <cell r="Z852" t="str">
            <v>N</v>
          </cell>
          <cell r="AA852">
            <v>0</v>
          </cell>
          <cell r="AB852">
            <v>0</v>
          </cell>
          <cell r="AC852">
            <v>0</v>
          </cell>
          <cell r="AD852">
            <v>0</v>
          </cell>
          <cell r="AE852" t="str">
            <v>N</v>
          </cell>
          <cell r="AF852" t="str">
            <v>N</v>
          </cell>
          <cell r="AG852">
            <v>0</v>
          </cell>
          <cell r="AH852" t="str">
            <v>N</v>
          </cell>
          <cell r="AI852" t="str">
            <v>N</v>
          </cell>
        </row>
        <row r="853">
          <cell r="U853">
            <v>0</v>
          </cell>
          <cell r="V853">
            <v>0</v>
          </cell>
          <cell r="W853" t="str">
            <v/>
          </cell>
          <cell r="X853" t="str">
            <v>N</v>
          </cell>
          <cell r="Y853" t="str">
            <v>N</v>
          </cell>
          <cell r="Z853" t="str">
            <v>N</v>
          </cell>
          <cell r="AA853">
            <v>0</v>
          </cell>
          <cell r="AB853">
            <v>0</v>
          </cell>
          <cell r="AC853">
            <v>0</v>
          </cell>
          <cell r="AD853">
            <v>0</v>
          </cell>
          <cell r="AE853" t="str">
            <v>N</v>
          </cell>
          <cell r="AF853" t="str">
            <v>N</v>
          </cell>
          <cell r="AG853">
            <v>0</v>
          </cell>
          <cell r="AH853" t="str">
            <v>N</v>
          </cell>
          <cell r="AI853" t="str">
            <v>N</v>
          </cell>
        </row>
        <row r="854">
          <cell r="U854">
            <v>0</v>
          </cell>
          <cell r="V854">
            <v>0</v>
          </cell>
          <cell r="W854" t="str">
            <v/>
          </cell>
          <cell r="X854" t="str">
            <v>N</v>
          </cell>
          <cell r="Y854" t="str">
            <v>N</v>
          </cell>
          <cell r="Z854" t="str">
            <v>N</v>
          </cell>
          <cell r="AA854">
            <v>0</v>
          </cell>
          <cell r="AB854">
            <v>0</v>
          </cell>
          <cell r="AC854">
            <v>0</v>
          </cell>
          <cell r="AD854">
            <v>0</v>
          </cell>
          <cell r="AE854" t="str">
            <v>N</v>
          </cell>
          <cell r="AF854" t="str">
            <v>N</v>
          </cell>
          <cell r="AG854">
            <v>0</v>
          </cell>
          <cell r="AH854" t="str">
            <v>N</v>
          </cell>
          <cell r="AI854" t="str">
            <v>N</v>
          </cell>
        </row>
        <row r="855">
          <cell r="U855">
            <v>0</v>
          </cell>
          <cell r="V855">
            <v>0</v>
          </cell>
          <cell r="W855" t="str">
            <v/>
          </cell>
          <cell r="X855" t="str">
            <v>N</v>
          </cell>
          <cell r="Y855" t="str">
            <v>N</v>
          </cell>
          <cell r="Z855" t="str">
            <v>N</v>
          </cell>
          <cell r="AA855">
            <v>0</v>
          </cell>
          <cell r="AB855">
            <v>0</v>
          </cell>
          <cell r="AC855">
            <v>0</v>
          </cell>
          <cell r="AD855">
            <v>0</v>
          </cell>
          <cell r="AE855" t="str">
            <v>N</v>
          </cell>
          <cell r="AF855" t="str">
            <v>N</v>
          </cell>
          <cell r="AG855">
            <v>0</v>
          </cell>
          <cell r="AH855" t="str">
            <v>N</v>
          </cell>
          <cell r="AI855" t="str">
            <v>N</v>
          </cell>
        </row>
        <row r="856">
          <cell r="U856">
            <v>0</v>
          </cell>
          <cell r="V856">
            <v>0</v>
          </cell>
          <cell r="W856" t="str">
            <v/>
          </cell>
          <cell r="X856" t="str">
            <v>N</v>
          </cell>
          <cell r="Y856" t="str">
            <v>N</v>
          </cell>
          <cell r="Z856" t="str">
            <v>N</v>
          </cell>
          <cell r="AA856">
            <v>0</v>
          </cell>
          <cell r="AB856">
            <v>0</v>
          </cell>
          <cell r="AC856">
            <v>0</v>
          </cell>
          <cell r="AD856">
            <v>0</v>
          </cell>
          <cell r="AE856" t="str">
            <v>N</v>
          </cell>
          <cell r="AF856" t="str">
            <v>N</v>
          </cell>
          <cell r="AG856">
            <v>0</v>
          </cell>
          <cell r="AH856" t="str">
            <v>N</v>
          </cell>
          <cell r="AI856" t="str">
            <v>N</v>
          </cell>
        </row>
        <row r="857">
          <cell r="U857">
            <v>0</v>
          </cell>
          <cell r="V857">
            <v>0</v>
          </cell>
          <cell r="W857" t="str">
            <v/>
          </cell>
          <cell r="X857" t="str">
            <v>N</v>
          </cell>
          <cell r="Y857" t="str">
            <v>N</v>
          </cell>
          <cell r="Z857" t="str">
            <v>N</v>
          </cell>
          <cell r="AA857">
            <v>0</v>
          </cell>
          <cell r="AB857">
            <v>0</v>
          </cell>
          <cell r="AC857">
            <v>0</v>
          </cell>
          <cell r="AD857">
            <v>0</v>
          </cell>
          <cell r="AE857" t="str">
            <v>N</v>
          </cell>
          <cell r="AF857" t="str">
            <v>N</v>
          </cell>
          <cell r="AG857">
            <v>0</v>
          </cell>
          <cell r="AH857" t="str">
            <v>N</v>
          </cell>
          <cell r="AI857" t="str">
            <v>N</v>
          </cell>
        </row>
        <row r="858">
          <cell r="U858">
            <v>0</v>
          </cell>
          <cell r="V858">
            <v>0</v>
          </cell>
          <cell r="W858" t="str">
            <v/>
          </cell>
          <cell r="X858" t="str">
            <v>N</v>
          </cell>
          <cell r="Y858" t="str">
            <v>N</v>
          </cell>
          <cell r="Z858" t="str">
            <v>N</v>
          </cell>
          <cell r="AA858">
            <v>0</v>
          </cell>
          <cell r="AB858">
            <v>0</v>
          </cell>
          <cell r="AC858">
            <v>0</v>
          </cell>
          <cell r="AD858">
            <v>0</v>
          </cell>
          <cell r="AE858" t="str">
            <v>N</v>
          </cell>
          <cell r="AF858" t="str">
            <v>N</v>
          </cell>
          <cell r="AG858">
            <v>0</v>
          </cell>
          <cell r="AH858" t="str">
            <v>N</v>
          </cell>
          <cell r="AI858" t="str">
            <v>N</v>
          </cell>
        </row>
        <row r="859">
          <cell r="U859">
            <v>0</v>
          </cell>
          <cell r="V859">
            <v>0</v>
          </cell>
          <cell r="W859" t="str">
            <v/>
          </cell>
          <cell r="X859" t="str">
            <v>N</v>
          </cell>
          <cell r="Y859" t="str">
            <v>N</v>
          </cell>
          <cell r="Z859" t="str">
            <v>N</v>
          </cell>
          <cell r="AA859">
            <v>0</v>
          </cell>
          <cell r="AB859">
            <v>0</v>
          </cell>
          <cell r="AC859">
            <v>0</v>
          </cell>
          <cell r="AD859">
            <v>0</v>
          </cell>
          <cell r="AE859" t="str">
            <v>N</v>
          </cell>
          <cell r="AF859" t="str">
            <v>N</v>
          </cell>
          <cell r="AG859">
            <v>0</v>
          </cell>
          <cell r="AH859" t="str">
            <v>N</v>
          </cell>
          <cell r="AI859" t="str">
            <v>N</v>
          </cell>
        </row>
        <row r="860">
          <cell r="U860">
            <v>0</v>
          </cell>
          <cell r="V860">
            <v>0</v>
          </cell>
          <cell r="W860" t="str">
            <v/>
          </cell>
          <cell r="X860" t="str">
            <v>N</v>
          </cell>
          <cell r="Y860" t="str">
            <v>N</v>
          </cell>
          <cell r="Z860" t="str">
            <v>N</v>
          </cell>
          <cell r="AA860">
            <v>0</v>
          </cell>
          <cell r="AB860">
            <v>0</v>
          </cell>
          <cell r="AC860">
            <v>0</v>
          </cell>
          <cell r="AD860">
            <v>0</v>
          </cell>
          <cell r="AE860" t="str">
            <v>N</v>
          </cell>
          <cell r="AF860" t="str">
            <v>N</v>
          </cell>
          <cell r="AG860">
            <v>0</v>
          </cell>
          <cell r="AH860" t="str">
            <v>N</v>
          </cell>
          <cell r="AI860" t="str">
            <v>N</v>
          </cell>
        </row>
        <row r="861">
          <cell r="U861">
            <v>0</v>
          </cell>
          <cell r="V861">
            <v>0</v>
          </cell>
          <cell r="W861" t="str">
            <v/>
          </cell>
          <cell r="X861" t="str">
            <v>N</v>
          </cell>
          <cell r="Y861" t="str">
            <v>N</v>
          </cell>
          <cell r="Z861" t="str">
            <v>N</v>
          </cell>
          <cell r="AA861">
            <v>0</v>
          </cell>
          <cell r="AB861">
            <v>0</v>
          </cell>
          <cell r="AC861">
            <v>0</v>
          </cell>
          <cell r="AD861">
            <v>0</v>
          </cell>
          <cell r="AE861" t="str">
            <v>N</v>
          </cell>
          <cell r="AF861" t="str">
            <v>N</v>
          </cell>
          <cell r="AG861">
            <v>0</v>
          </cell>
          <cell r="AH861" t="str">
            <v>N</v>
          </cell>
          <cell r="AI861" t="str">
            <v>N</v>
          </cell>
        </row>
        <row r="862">
          <cell r="U862">
            <v>0</v>
          </cell>
          <cell r="V862">
            <v>0</v>
          </cell>
          <cell r="W862" t="str">
            <v/>
          </cell>
          <cell r="X862" t="str">
            <v>N</v>
          </cell>
          <cell r="Y862" t="str">
            <v>N</v>
          </cell>
          <cell r="Z862" t="str">
            <v>N</v>
          </cell>
          <cell r="AA862">
            <v>0</v>
          </cell>
          <cell r="AB862">
            <v>0</v>
          </cell>
          <cell r="AC862">
            <v>0</v>
          </cell>
          <cell r="AD862">
            <v>0</v>
          </cell>
          <cell r="AE862" t="str">
            <v>N</v>
          </cell>
          <cell r="AF862" t="str">
            <v>N</v>
          </cell>
          <cell r="AG862">
            <v>0</v>
          </cell>
          <cell r="AH862" t="str">
            <v>N</v>
          </cell>
          <cell r="AI862" t="str">
            <v>N</v>
          </cell>
        </row>
        <row r="863">
          <cell r="U863">
            <v>0</v>
          </cell>
          <cell r="V863">
            <v>0</v>
          </cell>
          <cell r="W863" t="str">
            <v/>
          </cell>
          <cell r="X863" t="str">
            <v>N</v>
          </cell>
          <cell r="Y863" t="str">
            <v>N</v>
          </cell>
          <cell r="Z863" t="str">
            <v>N</v>
          </cell>
          <cell r="AA863">
            <v>0</v>
          </cell>
          <cell r="AB863">
            <v>0</v>
          </cell>
          <cell r="AC863">
            <v>0</v>
          </cell>
          <cell r="AD863">
            <v>0</v>
          </cell>
          <cell r="AE863" t="str">
            <v>N</v>
          </cell>
          <cell r="AF863" t="str">
            <v>N</v>
          </cell>
          <cell r="AG863">
            <v>0</v>
          </cell>
          <cell r="AH863" t="str">
            <v>N</v>
          </cell>
          <cell r="AI863" t="str">
            <v>N</v>
          </cell>
        </row>
        <row r="864">
          <cell r="U864">
            <v>0</v>
          </cell>
          <cell r="V864">
            <v>0</v>
          </cell>
          <cell r="W864" t="str">
            <v/>
          </cell>
          <cell r="X864" t="str">
            <v>N</v>
          </cell>
          <cell r="Y864" t="str">
            <v>N</v>
          </cell>
          <cell r="Z864" t="str">
            <v>N</v>
          </cell>
          <cell r="AA864">
            <v>0</v>
          </cell>
          <cell r="AB864">
            <v>0</v>
          </cell>
          <cell r="AC864">
            <v>0</v>
          </cell>
          <cell r="AD864">
            <v>0</v>
          </cell>
          <cell r="AE864" t="str">
            <v>N</v>
          </cell>
          <cell r="AF864" t="str">
            <v>N</v>
          </cell>
          <cell r="AG864">
            <v>0</v>
          </cell>
          <cell r="AH864" t="str">
            <v>N</v>
          </cell>
          <cell r="AI864" t="str">
            <v>N</v>
          </cell>
        </row>
        <row r="865">
          <cell r="U865">
            <v>0</v>
          </cell>
          <cell r="V865">
            <v>0</v>
          </cell>
          <cell r="W865" t="str">
            <v/>
          </cell>
          <cell r="X865" t="str">
            <v>N</v>
          </cell>
          <cell r="Y865" t="str">
            <v>N</v>
          </cell>
          <cell r="Z865" t="str">
            <v>N</v>
          </cell>
          <cell r="AA865">
            <v>0</v>
          </cell>
          <cell r="AB865">
            <v>0</v>
          </cell>
          <cell r="AC865">
            <v>0</v>
          </cell>
          <cell r="AD865">
            <v>0</v>
          </cell>
          <cell r="AE865" t="str">
            <v>N</v>
          </cell>
          <cell r="AF865" t="str">
            <v>N</v>
          </cell>
          <cell r="AG865">
            <v>0</v>
          </cell>
          <cell r="AH865" t="str">
            <v>N</v>
          </cell>
          <cell r="AI865" t="str">
            <v>N</v>
          </cell>
        </row>
        <row r="866">
          <cell r="U866">
            <v>0</v>
          </cell>
          <cell r="V866">
            <v>0</v>
          </cell>
          <cell r="W866" t="str">
            <v/>
          </cell>
          <cell r="X866" t="str">
            <v>N</v>
          </cell>
          <cell r="Y866" t="str">
            <v>N</v>
          </cell>
          <cell r="Z866" t="str">
            <v>N</v>
          </cell>
          <cell r="AA866">
            <v>0</v>
          </cell>
          <cell r="AB866">
            <v>0</v>
          </cell>
          <cell r="AC866">
            <v>0</v>
          </cell>
          <cell r="AD866">
            <v>0</v>
          </cell>
          <cell r="AE866" t="str">
            <v>N</v>
          </cell>
          <cell r="AF866" t="str">
            <v>N</v>
          </cell>
          <cell r="AG866">
            <v>0</v>
          </cell>
          <cell r="AH866" t="str">
            <v>N</v>
          </cell>
          <cell r="AI866" t="str">
            <v>N</v>
          </cell>
        </row>
        <row r="867">
          <cell r="U867">
            <v>0</v>
          </cell>
          <cell r="V867">
            <v>0</v>
          </cell>
          <cell r="W867" t="str">
            <v/>
          </cell>
          <cell r="X867" t="str">
            <v>N</v>
          </cell>
          <cell r="Y867" t="str">
            <v>N</v>
          </cell>
          <cell r="Z867" t="str">
            <v>N</v>
          </cell>
          <cell r="AA867">
            <v>0</v>
          </cell>
          <cell r="AB867">
            <v>0</v>
          </cell>
          <cell r="AC867">
            <v>0</v>
          </cell>
          <cell r="AD867">
            <v>0</v>
          </cell>
          <cell r="AE867" t="str">
            <v>N</v>
          </cell>
          <cell r="AF867" t="str">
            <v>N</v>
          </cell>
          <cell r="AG867">
            <v>0</v>
          </cell>
          <cell r="AH867" t="str">
            <v>N</v>
          </cell>
          <cell r="AI867" t="str">
            <v>N</v>
          </cell>
        </row>
        <row r="868">
          <cell r="U868">
            <v>0</v>
          </cell>
          <cell r="V868">
            <v>0</v>
          </cell>
          <cell r="W868" t="str">
            <v/>
          </cell>
          <cell r="X868" t="str">
            <v>N</v>
          </cell>
          <cell r="Y868" t="str">
            <v>N</v>
          </cell>
          <cell r="Z868" t="str">
            <v>N</v>
          </cell>
          <cell r="AA868">
            <v>0</v>
          </cell>
          <cell r="AB868">
            <v>0</v>
          </cell>
          <cell r="AC868">
            <v>0</v>
          </cell>
          <cell r="AD868">
            <v>0</v>
          </cell>
          <cell r="AE868" t="str">
            <v>N</v>
          </cell>
          <cell r="AF868" t="str">
            <v>N</v>
          </cell>
          <cell r="AG868">
            <v>0</v>
          </cell>
          <cell r="AH868" t="str">
            <v>N</v>
          </cell>
          <cell r="AI868" t="str">
            <v>N</v>
          </cell>
        </row>
        <row r="869">
          <cell r="U869">
            <v>0</v>
          </cell>
          <cell r="V869">
            <v>0</v>
          </cell>
          <cell r="W869" t="str">
            <v/>
          </cell>
          <cell r="X869" t="str">
            <v>N</v>
          </cell>
          <cell r="Y869" t="str">
            <v>N</v>
          </cell>
          <cell r="Z869" t="str">
            <v>N</v>
          </cell>
          <cell r="AA869">
            <v>0</v>
          </cell>
          <cell r="AB869">
            <v>0</v>
          </cell>
          <cell r="AC869">
            <v>0</v>
          </cell>
          <cell r="AD869">
            <v>0</v>
          </cell>
          <cell r="AE869" t="str">
            <v>N</v>
          </cell>
          <cell r="AF869" t="str">
            <v>N</v>
          </cell>
          <cell r="AG869">
            <v>0</v>
          </cell>
          <cell r="AH869" t="str">
            <v>N</v>
          </cell>
          <cell r="AI869" t="str">
            <v>N</v>
          </cell>
        </row>
        <row r="870">
          <cell r="U870">
            <v>0</v>
          </cell>
          <cell r="V870">
            <v>0</v>
          </cell>
          <cell r="W870" t="str">
            <v/>
          </cell>
          <cell r="X870" t="str">
            <v>N</v>
          </cell>
          <cell r="Y870" t="str">
            <v>N</v>
          </cell>
          <cell r="Z870" t="str">
            <v>N</v>
          </cell>
          <cell r="AA870">
            <v>0</v>
          </cell>
          <cell r="AB870">
            <v>0</v>
          </cell>
          <cell r="AC870">
            <v>0</v>
          </cell>
          <cell r="AD870">
            <v>0</v>
          </cell>
          <cell r="AE870" t="str">
            <v>N</v>
          </cell>
          <cell r="AF870" t="str">
            <v>N</v>
          </cell>
          <cell r="AG870">
            <v>0</v>
          </cell>
          <cell r="AH870" t="str">
            <v>N</v>
          </cell>
          <cell r="AI870" t="str">
            <v>N</v>
          </cell>
        </row>
        <row r="871">
          <cell r="U871">
            <v>0</v>
          </cell>
          <cell r="V871">
            <v>0</v>
          </cell>
          <cell r="W871" t="str">
            <v/>
          </cell>
          <cell r="X871" t="str">
            <v>N</v>
          </cell>
          <cell r="Y871" t="str">
            <v>N</v>
          </cell>
          <cell r="Z871" t="str">
            <v>N</v>
          </cell>
          <cell r="AA871">
            <v>0</v>
          </cell>
          <cell r="AB871">
            <v>0</v>
          </cell>
          <cell r="AC871">
            <v>0</v>
          </cell>
          <cell r="AD871">
            <v>0</v>
          </cell>
          <cell r="AE871" t="str">
            <v>N</v>
          </cell>
          <cell r="AF871" t="str">
            <v>N</v>
          </cell>
          <cell r="AG871">
            <v>0</v>
          </cell>
          <cell r="AH871" t="str">
            <v>N</v>
          </cell>
          <cell r="AI871" t="str">
            <v>N</v>
          </cell>
        </row>
        <row r="872">
          <cell r="U872">
            <v>0</v>
          </cell>
          <cell r="V872">
            <v>0</v>
          </cell>
          <cell r="W872" t="str">
            <v/>
          </cell>
          <cell r="X872" t="str">
            <v>N</v>
          </cell>
          <cell r="Y872" t="str">
            <v>N</v>
          </cell>
          <cell r="Z872" t="str">
            <v>N</v>
          </cell>
          <cell r="AA872">
            <v>0</v>
          </cell>
          <cell r="AB872">
            <v>0</v>
          </cell>
          <cell r="AC872">
            <v>0</v>
          </cell>
          <cell r="AD872">
            <v>0</v>
          </cell>
          <cell r="AE872" t="str">
            <v>N</v>
          </cell>
          <cell r="AF872" t="str">
            <v>N</v>
          </cell>
          <cell r="AG872">
            <v>0</v>
          </cell>
          <cell r="AH872" t="str">
            <v>N</v>
          </cell>
          <cell r="AI872" t="str">
            <v>N</v>
          </cell>
        </row>
        <row r="873">
          <cell r="U873">
            <v>0</v>
          </cell>
          <cell r="V873">
            <v>0</v>
          </cell>
          <cell r="W873" t="str">
            <v/>
          </cell>
          <cell r="X873" t="str">
            <v>N</v>
          </cell>
          <cell r="Y873" t="str">
            <v>N</v>
          </cell>
          <cell r="Z873" t="str">
            <v>N</v>
          </cell>
          <cell r="AA873">
            <v>0</v>
          </cell>
          <cell r="AB873">
            <v>0</v>
          </cell>
          <cell r="AC873">
            <v>0</v>
          </cell>
          <cell r="AD873">
            <v>0</v>
          </cell>
          <cell r="AE873" t="str">
            <v>N</v>
          </cell>
          <cell r="AF873" t="str">
            <v>N</v>
          </cell>
          <cell r="AG873">
            <v>0</v>
          </cell>
          <cell r="AH873" t="str">
            <v>N</v>
          </cell>
          <cell r="AI873" t="str">
            <v>N</v>
          </cell>
        </row>
        <row r="874">
          <cell r="U874">
            <v>0</v>
          </cell>
          <cell r="V874">
            <v>0</v>
          </cell>
          <cell r="W874" t="str">
            <v/>
          </cell>
          <cell r="X874" t="str">
            <v>N</v>
          </cell>
          <cell r="Y874" t="str">
            <v>N</v>
          </cell>
          <cell r="Z874" t="str">
            <v>N</v>
          </cell>
          <cell r="AA874">
            <v>0</v>
          </cell>
          <cell r="AB874">
            <v>0</v>
          </cell>
          <cell r="AC874">
            <v>0</v>
          </cell>
          <cell r="AD874">
            <v>0</v>
          </cell>
          <cell r="AE874" t="str">
            <v>N</v>
          </cell>
          <cell r="AF874" t="str">
            <v>N</v>
          </cell>
          <cell r="AG874">
            <v>0</v>
          </cell>
          <cell r="AH874" t="str">
            <v>N</v>
          </cell>
          <cell r="AI874" t="str">
            <v>N</v>
          </cell>
        </row>
        <row r="875">
          <cell r="U875">
            <v>0</v>
          </cell>
          <cell r="V875">
            <v>0</v>
          </cell>
          <cell r="W875" t="str">
            <v/>
          </cell>
          <cell r="X875" t="str">
            <v>N</v>
          </cell>
          <cell r="Y875" t="str">
            <v>N</v>
          </cell>
          <cell r="Z875" t="str">
            <v>N</v>
          </cell>
          <cell r="AA875">
            <v>0</v>
          </cell>
          <cell r="AB875">
            <v>0</v>
          </cell>
          <cell r="AC875">
            <v>0</v>
          </cell>
          <cell r="AD875">
            <v>0</v>
          </cell>
          <cell r="AE875" t="str">
            <v>N</v>
          </cell>
          <cell r="AF875" t="str">
            <v>N</v>
          </cell>
          <cell r="AG875">
            <v>0</v>
          </cell>
          <cell r="AH875" t="str">
            <v>N</v>
          </cell>
          <cell r="AI875" t="str">
            <v>N</v>
          </cell>
        </row>
        <row r="876">
          <cell r="U876">
            <v>0</v>
          </cell>
          <cell r="V876">
            <v>0</v>
          </cell>
          <cell r="W876" t="str">
            <v/>
          </cell>
          <cell r="X876" t="str">
            <v>N</v>
          </cell>
          <cell r="Y876" t="str">
            <v>N</v>
          </cell>
          <cell r="Z876" t="str">
            <v>N</v>
          </cell>
          <cell r="AA876">
            <v>0</v>
          </cell>
          <cell r="AB876">
            <v>0</v>
          </cell>
          <cell r="AC876">
            <v>0</v>
          </cell>
          <cell r="AD876">
            <v>0</v>
          </cell>
          <cell r="AE876" t="str">
            <v>N</v>
          </cell>
          <cell r="AF876" t="str">
            <v>N</v>
          </cell>
          <cell r="AG876">
            <v>0</v>
          </cell>
          <cell r="AH876" t="str">
            <v>N</v>
          </cell>
          <cell r="AI876" t="str">
            <v>N</v>
          </cell>
        </row>
        <row r="877">
          <cell r="U877">
            <v>0</v>
          </cell>
          <cell r="V877">
            <v>0</v>
          </cell>
          <cell r="W877" t="str">
            <v/>
          </cell>
          <cell r="X877" t="str">
            <v>N</v>
          </cell>
          <cell r="Y877" t="str">
            <v>N</v>
          </cell>
          <cell r="Z877" t="str">
            <v>N</v>
          </cell>
          <cell r="AA877">
            <v>0</v>
          </cell>
          <cell r="AB877">
            <v>0</v>
          </cell>
          <cell r="AC877">
            <v>0</v>
          </cell>
          <cell r="AD877">
            <v>0</v>
          </cell>
          <cell r="AE877" t="str">
            <v>N</v>
          </cell>
          <cell r="AF877" t="str">
            <v>N</v>
          </cell>
          <cell r="AG877">
            <v>0</v>
          </cell>
          <cell r="AH877" t="str">
            <v>N</v>
          </cell>
          <cell r="AI877" t="str">
            <v>N</v>
          </cell>
        </row>
        <row r="878">
          <cell r="U878">
            <v>0</v>
          </cell>
          <cell r="V878">
            <v>0</v>
          </cell>
          <cell r="W878" t="str">
            <v/>
          </cell>
          <cell r="X878" t="str">
            <v>N</v>
          </cell>
          <cell r="Y878" t="str">
            <v>N</v>
          </cell>
          <cell r="Z878" t="str">
            <v>N</v>
          </cell>
          <cell r="AA878">
            <v>0</v>
          </cell>
          <cell r="AB878">
            <v>0</v>
          </cell>
          <cell r="AC878">
            <v>0</v>
          </cell>
          <cell r="AD878">
            <v>0</v>
          </cell>
          <cell r="AE878" t="str">
            <v>N</v>
          </cell>
          <cell r="AF878" t="str">
            <v>N</v>
          </cell>
          <cell r="AG878">
            <v>0</v>
          </cell>
          <cell r="AH878" t="str">
            <v>N</v>
          </cell>
          <cell r="AI878" t="str">
            <v>N</v>
          </cell>
        </row>
        <row r="879">
          <cell r="U879">
            <v>0</v>
          </cell>
          <cell r="V879">
            <v>0</v>
          </cell>
          <cell r="W879" t="str">
            <v/>
          </cell>
          <cell r="X879" t="str">
            <v>N</v>
          </cell>
          <cell r="Y879" t="str">
            <v>N</v>
          </cell>
          <cell r="Z879" t="str">
            <v>N</v>
          </cell>
          <cell r="AA879">
            <v>0</v>
          </cell>
          <cell r="AB879">
            <v>0</v>
          </cell>
          <cell r="AC879">
            <v>0</v>
          </cell>
          <cell r="AD879">
            <v>0</v>
          </cell>
          <cell r="AE879" t="str">
            <v>N</v>
          </cell>
          <cell r="AF879" t="str">
            <v>N</v>
          </cell>
          <cell r="AG879">
            <v>0</v>
          </cell>
          <cell r="AH879" t="str">
            <v>N</v>
          </cell>
          <cell r="AI879" t="str">
            <v>N</v>
          </cell>
        </row>
        <row r="880">
          <cell r="U880">
            <v>0</v>
          </cell>
          <cell r="V880">
            <v>0</v>
          </cell>
          <cell r="W880" t="str">
            <v/>
          </cell>
          <cell r="X880" t="str">
            <v>N</v>
          </cell>
          <cell r="Y880" t="str">
            <v>N</v>
          </cell>
          <cell r="Z880" t="str">
            <v>N</v>
          </cell>
          <cell r="AA880">
            <v>0</v>
          </cell>
          <cell r="AB880">
            <v>0</v>
          </cell>
          <cell r="AC880">
            <v>0</v>
          </cell>
          <cell r="AD880">
            <v>0</v>
          </cell>
          <cell r="AE880" t="str">
            <v>N</v>
          </cell>
          <cell r="AF880" t="str">
            <v>N</v>
          </cell>
          <cell r="AG880">
            <v>0</v>
          </cell>
          <cell r="AH880" t="str">
            <v>N</v>
          </cell>
          <cell r="AI880" t="str">
            <v>N</v>
          </cell>
        </row>
        <row r="881">
          <cell r="U881">
            <v>0</v>
          </cell>
          <cell r="V881">
            <v>0</v>
          </cell>
          <cell r="W881" t="str">
            <v/>
          </cell>
          <cell r="X881" t="str">
            <v>N</v>
          </cell>
          <cell r="Y881" t="str">
            <v>N</v>
          </cell>
          <cell r="Z881" t="str">
            <v>N</v>
          </cell>
          <cell r="AA881">
            <v>0</v>
          </cell>
          <cell r="AB881">
            <v>0</v>
          </cell>
          <cell r="AC881">
            <v>0</v>
          </cell>
          <cell r="AD881">
            <v>0</v>
          </cell>
          <cell r="AE881" t="str">
            <v>N</v>
          </cell>
          <cell r="AF881" t="str">
            <v>N</v>
          </cell>
          <cell r="AG881">
            <v>0</v>
          </cell>
          <cell r="AH881" t="str">
            <v>N</v>
          </cell>
          <cell r="AI881" t="str">
            <v>N</v>
          </cell>
        </row>
        <row r="882">
          <cell r="U882">
            <v>0</v>
          </cell>
          <cell r="V882">
            <v>0</v>
          </cell>
          <cell r="W882" t="str">
            <v/>
          </cell>
          <cell r="X882" t="str">
            <v>N</v>
          </cell>
          <cell r="Y882" t="str">
            <v>N</v>
          </cell>
          <cell r="Z882" t="str">
            <v>N</v>
          </cell>
          <cell r="AA882">
            <v>0</v>
          </cell>
          <cell r="AB882">
            <v>0</v>
          </cell>
          <cell r="AC882">
            <v>0</v>
          </cell>
          <cell r="AD882">
            <v>0</v>
          </cell>
          <cell r="AE882" t="str">
            <v>N</v>
          </cell>
          <cell r="AF882" t="str">
            <v>N</v>
          </cell>
          <cell r="AG882">
            <v>0</v>
          </cell>
          <cell r="AH882" t="str">
            <v>N</v>
          </cell>
          <cell r="AI882" t="str">
            <v>N</v>
          </cell>
        </row>
        <row r="883">
          <cell r="U883">
            <v>0</v>
          </cell>
          <cell r="V883">
            <v>0</v>
          </cell>
          <cell r="W883" t="str">
            <v/>
          </cell>
          <cell r="X883" t="str">
            <v>N</v>
          </cell>
          <cell r="Y883" t="str">
            <v>N</v>
          </cell>
          <cell r="Z883" t="str">
            <v>N</v>
          </cell>
          <cell r="AA883">
            <v>0</v>
          </cell>
          <cell r="AB883">
            <v>0</v>
          </cell>
          <cell r="AC883">
            <v>0</v>
          </cell>
          <cell r="AD883">
            <v>0</v>
          </cell>
          <cell r="AE883" t="str">
            <v>N</v>
          </cell>
          <cell r="AF883" t="str">
            <v>N</v>
          </cell>
          <cell r="AG883">
            <v>0</v>
          </cell>
          <cell r="AH883" t="str">
            <v>N</v>
          </cell>
          <cell r="AI883" t="str">
            <v>N</v>
          </cell>
        </row>
        <row r="884">
          <cell r="U884">
            <v>0</v>
          </cell>
          <cell r="V884">
            <v>0</v>
          </cell>
          <cell r="W884" t="str">
            <v/>
          </cell>
          <cell r="X884" t="str">
            <v>N</v>
          </cell>
          <cell r="Y884" t="str">
            <v>N</v>
          </cell>
          <cell r="Z884" t="str">
            <v>N</v>
          </cell>
          <cell r="AA884">
            <v>0</v>
          </cell>
          <cell r="AB884">
            <v>0</v>
          </cell>
          <cell r="AC884">
            <v>0</v>
          </cell>
          <cell r="AD884">
            <v>0</v>
          </cell>
          <cell r="AE884" t="str">
            <v>N</v>
          </cell>
          <cell r="AF884" t="str">
            <v>N</v>
          </cell>
          <cell r="AG884">
            <v>0</v>
          </cell>
          <cell r="AH884" t="str">
            <v>N</v>
          </cell>
          <cell r="AI884" t="str">
            <v>N</v>
          </cell>
        </row>
        <row r="885">
          <cell r="U885">
            <v>0</v>
          </cell>
          <cell r="V885">
            <v>0</v>
          </cell>
          <cell r="W885" t="str">
            <v/>
          </cell>
          <cell r="X885" t="str">
            <v>N</v>
          </cell>
          <cell r="Y885" t="str">
            <v>N</v>
          </cell>
          <cell r="Z885" t="str">
            <v>N</v>
          </cell>
          <cell r="AA885">
            <v>0</v>
          </cell>
          <cell r="AB885">
            <v>0</v>
          </cell>
          <cell r="AC885">
            <v>0</v>
          </cell>
          <cell r="AD885">
            <v>0</v>
          </cell>
          <cell r="AE885" t="str">
            <v>N</v>
          </cell>
          <cell r="AF885" t="str">
            <v>N</v>
          </cell>
          <cell r="AG885">
            <v>0</v>
          </cell>
          <cell r="AH885" t="str">
            <v>N</v>
          </cell>
          <cell r="AI885" t="str">
            <v>N</v>
          </cell>
        </row>
        <row r="886">
          <cell r="U886">
            <v>0</v>
          </cell>
          <cell r="V886">
            <v>0</v>
          </cell>
          <cell r="W886" t="str">
            <v/>
          </cell>
          <cell r="X886" t="str">
            <v>N</v>
          </cell>
          <cell r="Y886" t="str">
            <v>N</v>
          </cell>
          <cell r="Z886" t="str">
            <v>N</v>
          </cell>
          <cell r="AA886">
            <v>0</v>
          </cell>
          <cell r="AB886">
            <v>0</v>
          </cell>
          <cell r="AC886">
            <v>0</v>
          </cell>
          <cell r="AD886">
            <v>0</v>
          </cell>
          <cell r="AE886" t="str">
            <v>N</v>
          </cell>
          <cell r="AF886" t="str">
            <v>N</v>
          </cell>
          <cell r="AG886">
            <v>0</v>
          </cell>
          <cell r="AH886" t="str">
            <v>N</v>
          </cell>
          <cell r="AI886" t="str">
            <v>N</v>
          </cell>
        </row>
        <row r="887">
          <cell r="U887">
            <v>0</v>
          </cell>
          <cell r="V887">
            <v>0</v>
          </cell>
          <cell r="W887" t="str">
            <v/>
          </cell>
          <cell r="X887" t="str">
            <v>N</v>
          </cell>
          <cell r="Y887" t="str">
            <v>N</v>
          </cell>
          <cell r="Z887" t="str">
            <v>N</v>
          </cell>
          <cell r="AA887">
            <v>0</v>
          </cell>
          <cell r="AB887">
            <v>0</v>
          </cell>
          <cell r="AC887">
            <v>0</v>
          </cell>
          <cell r="AD887">
            <v>0</v>
          </cell>
          <cell r="AE887" t="str">
            <v>N</v>
          </cell>
          <cell r="AF887" t="str">
            <v>N</v>
          </cell>
          <cell r="AG887">
            <v>0</v>
          </cell>
          <cell r="AH887" t="str">
            <v>N</v>
          </cell>
          <cell r="AI887" t="str">
            <v>N</v>
          </cell>
        </row>
        <row r="888">
          <cell r="U888">
            <v>0</v>
          </cell>
          <cell r="V888">
            <v>0</v>
          </cell>
          <cell r="W888" t="str">
            <v/>
          </cell>
          <cell r="X888" t="str">
            <v>N</v>
          </cell>
          <cell r="Y888" t="str">
            <v>N</v>
          </cell>
          <cell r="Z888" t="str">
            <v>N</v>
          </cell>
          <cell r="AA888">
            <v>0</v>
          </cell>
          <cell r="AB888">
            <v>0</v>
          </cell>
          <cell r="AC888">
            <v>0</v>
          </cell>
          <cell r="AD888">
            <v>0</v>
          </cell>
          <cell r="AE888" t="str">
            <v>N</v>
          </cell>
          <cell r="AF888" t="str">
            <v>N</v>
          </cell>
          <cell r="AG888">
            <v>0</v>
          </cell>
          <cell r="AH888" t="str">
            <v>N</v>
          </cell>
          <cell r="AI888" t="str">
            <v>N</v>
          </cell>
        </row>
        <row r="889">
          <cell r="U889">
            <v>0</v>
          </cell>
          <cell r="V889">
            <v>0</v>
          </cell>
          <cell r="W889" t="str">
            <v/>
          </cell>
          <cell r="X889" t="str">
            <v>N</v>
          </cell>
          <cell r="Y889" t="str">
            <v>N</v>
          </cell>
          <cell r="Z889" t="str">
            <v>N</v>
          </cell>
          <cell r="AA889">
            <v>0</v>
          </cell>
          <cell r="AB889">
            <v>0</v>
          </cell>
          <cell r="AC889">
            <v>0</v>
          </cell>
          <cell r="AD889">
            <v>0</v>
          </cell>
          <cell r="AE889" t="str">
            <v>N</v>
          </cell>
          <cell r="AF889" t="str">
            <v>N</v>
          </cell>
          <cell r="AG889">
            <v>0</v>
          </cell>
          <cell r="AH889" t="str">
            <v>N</v>
          </cell>
          <cell r="AI889" t="str">
            <v>N</v>
          </cell>
        </row>
        <row r="890">
          <cell r="U890">
            <v>0</v>
          </cell>
          <cell r="V890">
            <v>0</v>
          </cell>
          <cell r="W890" t="str">
            <v/>
          </cell>
          <cell r="X890" t="str">
            <v>N</v>
          </cell>
          <cell r="Y890" t="str">
            <v>N</v>
          </cell>
          <cell r="Z890" t="str">
            <v>N</v>
          </cell>
          <cell r="AA890">
            <v>0</v>
          </cell>
          <cell r="AB890">
            <v>0</v>
          </cell>
          <cell r="AC890">
            <v>0</v>
          </cell>
          <cell r="AD890">
            <v>0</v>
          </cell>
          <cell r="AE890" t="str">
            <v>N</v>
          </cell>
          <cell r="AF890" t="str">
            <v>N</v>
          </cell>
          <cell r="AG890">
            <v>0</v>
          </cell>
          <cell r="AH890" t="str">
            <v>N</v>
          </cell>
          <cell r="AI890" t="str">
            <v>N</v>
          </cell>
        </row>
        <row r="891">
          <cell r="U891">
            <v>0</v>
          </cell>
          <cell r="V891">
            <v>0</v>
          </cell>
          <cell r="W891" t="str">
            <v/>
          </cell>
          <cell r="X891" t="str">
            <v>N</v>
          </cell>
          <cell r="Y891" t="str">
            <v>N</v>
          </cell>
          <cell r="Z891" t="str">
            <v>N</v>
          </cell>
          <cell r="AA891">
            <v>0</v>
          </cell>
          <cell r="AB891">
            <v>0</v>
          </cell>
          <cell r="AC891">
            <v>0</v>
          </cell>
          <cell r="AD891">
            <v>0</v>
          </cell>
          <cell r="AE891" t="str">
            <v>N</v>
          </cell>
          <cell r="AF891" t="str">
            <v>N</v>
          </cell>
          <cell r="AG891">
            <v>0</v>
          </cell>
          <cell r="AH891" t="str">
            <v>N</v>
          </cell>
          <cell r="AI891" t="str">
            <v>N</v>
          </cell>
        </row>
        <row r="892">
          <cell r="U892">
            <v>0</v>
          </cell>
          <cell r="V892">
            <v>0</v>
          </cell>
          <cell r="W892" t="str">
            <v/>
          </cell>
          <cell r="X892" t="str">
            <v>N</v>
          </cell>
          <cell r="Y892" t="str">
            <v>N</v>
          </cell>
          <cell r="Z892" t="str">
            <v>N</v>
          </cell>
          <cell r="AA892">
            <v>0</v>
          </cell>
          <cell r="AB892">
            <v>0</v>
          </cell>
          <cell r="AC892">
            <v>0</v>
          </cell>
          <cell r="AD892">
            <v>0</v>
          </cell>
          <cell r="AE892" t="str">
            <v>N</v>
          </cell>
          <cell r="AF892" t="str">
            <v>N</v>
          </cell>
          <cell r="AG892">
            <v>0</v>
          </cell>
          <cell r="AH892" t="str">
            <v>N</v>
          </cell>
          <cell r="AI892" t="str">
            <v>N</v>
          </cell>
        </row>
        <row r="893">
          <cell r="U893">
            <v>0</v>
          </cell>
          <cell r="V893">
            <v>0</v>
          </cell>
          <cell r="W893" t="str">
            <v/>
          </cell>
          <cell r="X893" t="str">
            <v>N</v>
          </cell>
          <cell r="Y893" t="str">
            <v>N</v>
          </cell>
          <cell r="Z893" t="str">
            <v>N</v>
          </cell>
          <cell r="AA893">
            <v>0</v>
          </cell>
          <cell r="AB893">
            <v>0</v>
          </cell>
          <cell r="AC893">
            <v>0</v>
          </cell>
          <cell r="AD893">
            <v>0</v>
          </cell>
          <cell r="AE893" t="str">
            <v>N</v>
          </cell>
          <cell r="AF893" t="str">
            <v>N</v>
          </cell>
          <cell r="AG893">
            <v>0</v>
          </cell>
          <cell r="AH893" t="str">
            <v>N</v>
          </cell>
          <cell r="AI893" t="str">
            <v>N</v>
          </cell>
        </row>
        <row r="894">
          <cell r="U894">
            <v>0</v>
          </cell>
          <cell r="V894">
            <v>0</v>
          </cell>
          <cell r="W894" t="str">
            <v/>
          </cell>
          <cell r="X894" t="str">
            <v>N</v>
          </cell>
          <cell r="Y894" t="str">
            <v>N</v>
          </cell>
          <cell r="Z894" t="str">
            <v>N</v>
          </cell>
          <cell r="AA894">
            <v>0</v>
          </cell>
          <cell r="AB894">
            <v>0</v>
          </cell>
          <cell r="AC894">
            <v>0</v>
          </cell>
          <cell r="AD894">
            <v>0</v>
          </cell>
          <cell r="AE894" t="str">
            <v>N</v>
          </cell>
          <cell r="AF894" t="str">
            <v>N</v>
          </cell>
          <cell r="AG894">
            <v>0</v>
          </cell>
          <cell r="AH894" t="str">
            <v>N</v>
          </cell>
          <cell r="AI894" t="str">
            <v>N</v>
          </cell>
        </row>
        <row r="895">
          <cell r="U895">
            <v>0</v>
          </cell>
          <cell r="V895">
            <v>0</v>
          </cell>
          <cell r="W895" t="str">
            <v/>
          </cell>
          <cell r="X895" t="str">
            <v>N</v>
          </cell>
          <cell r="Y895" t="str">
            <v>N</v>
          </cell>
          <cell r="Z895" t="str">
            <v>N</v>
          </cell>
          <cell r="AA895">
            <v>0</v>
          </cell>
          <cell r="AB895">
            <v>0</v>
          </cell>
          <cell r="AC895">
            <v>0</v>
          </cell>
          <cell r="AD895">
            <v>0</v>
          </cell>
          <cell r="AE895" t="str">
            <v>N</v>
          </cell>
          <cell r="AF895" t="str">
            <v>N</v>
          </cell>
          <cell r="AG895">
            <v>0</v>
          </cell>
          <cell r="AH895" t="str">
            <v>N</v>
          </cell>
          <cell r="AI895" t="str">
            <v>N</v>
          </cell>
        </row>
        <row r="896">
          <cell r="U896">
            <v>0</v>
          </cell>
          <cell r="V896">
            <v>0</v>
          </cell>
          <cell r="W896" t="str">
            <v/>
          </cell>
          <cell r="X896" t="str">
            <v>N</v>
          </cell>
          <cell r="Y896" t="str">
            <v>N</v>
          </cell>
          <cell r="Z896" t="str">
            <v>N</v>
          </cell>
          <cell r="AA896">
            <v>0</v>
          </cell>
          <cell r="AB896">
            <v>0</v>
          </cell>
          <cell r="AC896">
            <v>0</v>
          </cell>
          <cell r="AD896">
            <v>0</v>
          </cell>
          <cell r="AE896" t="str">
            <v>N</v>
          </cell>
          <cell r="AF896" t="str">
            <v>N</v>
          </cell>
          <cell r="AG896">
            <v>0</v>
          </cell>
          <cell r="AH896" t="str">
            <v>N</v>
          </cell>
          <cell r="AI896" t="str">
            <v>N</v>
          </cell>
        </row>
        <row r="897">
          <cell r="U897">
            <v>0</v>
          </cell>
          <cell r="V897">
            <v>0</v>
          </cell>
          <cell r="W897" t="str">
            <v/>
          </cell>
          <cell r="X897" t="str">
            <v>N</v>
          </cell>
          <cell r="Y897" t="str">
            <v>N</v>
          </cell>
          <cell r="Z897" t="str">
            <v>N</v>
          </cell>
          <cell r="AA897">
            <v>0</v>
          </cell>
          <cell r="AB897">
            <v>0</v>
          </cell>
          <cell r="AC897">
            <v>0</v>
          </cell>
          <cell r="AD897">
            <v>0</v>
          </cell>
          <cell r="AE897" t="str">
            <v>N</v>
          </cell>
          <cell r="AF897" t="str">
            <v>N</v>
          </cell>
          <cell r="AG897">
            <v>0</v>
          </cell>
          <cell r="AH897" t="str">
            <v>N</v>
          </cell>
          <cell r="AI897" t="str">
            <v>N</v>
          </cell>
        </row>
        <row r="898">
          <cell r="U898">
            <v>0</v>
          </cell>
          <cell r="V898">
            <v>0</v>
          </cell>
          <cell r="W898" t="str">
            <v/>
          </cell>
          <cell r="X898" t="str">
            <v>N</v>
          </cell>
          <cell r="Y898" t="str">
            <v>N</v>
          </cell>
          <cell r="Z898" t="str">
            <v>N</v>
          </cell>
          <cell r="AA898">
            <v>0</v>
          </cell>
          <cell r="AB898">
            <v>0</v>
          </cell>
          <cell r="AC898">
            <v>0</v>
          </cell>
          <cell r="AD898">
            <v>0</v>
          </cell>
          <cell r="AE898" t="str">
            <v>N</v>
          </cell>
          <cell r="AF898" t="str">
            <v>N</v>
          </cell>
          <cell r="AG898">
            <v>0</v>
          </cell>
          <cell r="AH898" t="str">
            <v>N</v>
          </cell>
          <cell r="AI898" t="str">
            <v>N</v>
          </cell>
        </row>
        <row r="899">
          <cell r="U899">
            <v>0</v>
          </cell>
          <cell r="V899">
            <v>0</v>
          </cell>
          <cell r="W899" t="str">
            <v/>
          </cell>
          <cell r="X899" t="str">
            <v>N</v>
          </cell>
          <cell r="Y899" t="str">
            <v>N</v>
          </cell>
          <cell r="Z899" t="str">
            <v>N</v>
          </cell>
          <cell r="AA899">
            <v>0</v>
          </cell>
          <cell r="AB899">
            <v>0</v>
          </cell>
          <cell r="AC899">
            <v>0</v>
          </cell>
          <cell r="AD899">
            <v>0</v>
          </cell>
          <cell r="AE899" t="str">
            <v>N</v>
          </cell>
          <cell r="AF899" t="str">
            <v>N</v>
          </cell>
          <cell r="AG899">
            <v>0</v>
          </cell>
          <cell r="AH899" t="str">
            <v>N</v>
          </cell>
          <cell r="AI899" t="str">
            <v>N</v>
          </cell>
        </row>
        <row r="900">
          <cell r="U900">
            <v>0</v>
          </cell>
          <cell r="V900">
            <v>0</v>
          </cell>
          <cell r="W900" t="str">
            <v/>
          </cell>
          <cell r="X900" t="str">
            <v>N</v>
          </cell>
          <cell r="Y900" t="str">
            <v>N</v>
          </cell>
          <cell r="Z900" t="str">
            <v>N</v>
          </cell>
          <cell r="AA900">
            <v>0</v>
          </cell>
          <cell r="AB900">
            <v>0</v>
          </cell>
          <cell r="AC900">
            <v>0</v>
          </cell>
          <cell r="AD900">
            <v>0</v>
          </cell>
          <cell r="AE900" t="str">
            <v>N</v>
          </cell>
          <cell r="AF900" t="str">
            <v>N</v>
          </cell>
          <cell r="AG900">
            <v>0</v>
          </cell>
          <cell r="AH900" t="str">
            <v>N</v>
          </cell>
          <cell r="AI900" t="str">
            <v>N</v>
          </cell>
        </row>
        <row r="901">
          <cell r="U901">
            <v>0</v>
          </cell>
          <cell r="V901">
            <v>0</v>
          </cell>
          <cell r="W901" t="str">
            <v/>
          </cell>
          <cell r="X901" t="str">
            <v>N</v>
          </cell>
          <cell r="Y901" t="str">
            <v>N</v>
          </cell>
          <cell r="Z901" t="str">
            <v>N</v>
          </cell>
          <cell r="AA901">
            <v>0</v>
          </cell>
          <cell r="AB901">
            <v>0</v>
          </cell>
          <cell r="AC901">
            <v>0</v>
          </cell>
          <cell r="AD901">
            <v>0</v>
          </cell>
          <cell r="AE901" t="str">
            <v>N</v>
          </cell>
          <cell r="AF901" t="str">
            <v>N</v>
          </cell>
          <cell r="AG901">
            <v>0</v>
          </cell>
          <cell r="AH901" t="str">
            <v>N</v>
          </cell>
          <cell r="AI901" t="str">
            <v>N</v>
          </cell>
        </row>
        <row r="902">
          <cell r="U902">
            <v>0</v>
          </cell>
          <cell r="V902">
            <v>0</v>
          </cell>
          <cell r="W902" t="str">
            <v/>
          </cell>
          <cell r="X902" t="str">
            <v>N</v>
          </cell>
          <cell r="Y902" t="str">
            <v>N</v>
          </cell>
          <cell r="Z902" t="str">
            <v>N</v>
          </cell>
          <cell r="AA902">
            <v>0</v>
          </cell>
          <cell r="AB902">
            <v>0</v>
          </cell>
          <cell r="AC902">
            <v>0</v>
          </cell>
          <cell r="AD902">
            <v>0</v>
          </cell>
          <cell r="AE902" t="str">
            <v>N</v>
          </cell>
          <cell r="AF902" t="str">
            <v>N</v>
          </cell>
          <cell r="AG902">
            <v>0</v>
          </cell>
          <cell r="AH902" t="str">
            <v>N</v>
          </cell>
          <cell r="AI902" t="str">
            <v>N</v>
          </cell>
        </row>
        <row r="903">
          <cell r="U903">
            <v>0</v>
          </cell>
          <cell r="V903">
            <v>0</v>
          </cell>
          <cell r="W903" t="str">
            <v/>
          </cell>
          <cell r="X903" t="str">
            <v>N</v>
          </cell>
          <cell r="Y903" t="str">
            <v>N</v>
          </cell>
          <cell r="Z903" t="str">
            <v>N</v>
          </cell>
          <cell r="AA903">
            <v>0</v>
          </cell>
          <cell r="AB903">
            <v>0</v>
          </cell>
          <cell r="AC903">
            <v>0</v>
          </cell>
          <cell r="AD903">
            <v>0</v>
          </cell>
          <cell r="AE903" t="str">
            <v>N</v>
          </cell>
          <cell r="AF903" t="str">
            <v>N</v>
          </cell>
          <cell r="AG903">
            <v>0</v>
          </cell>
          <cell r="AH903" t="str">
            <v>N</v>
          </cell>
          <cell r="AI903" t="str">
            <v>N</v>
          </cell>
        </row>
        <row r="904">
          <cell r="U904">
            <v>0</v>
          </cell>
          <cell r="V904">
            <v>0</v>
          </cell>
          <cell r="W904" t="str">
            <v/>
          </cell>
          <cell r="X904" t="str">
            <v>N</v>
          </cell>
          <cell r="Y904" t="str">
            <v>N</v>
          </cell>
          <cell r="Z904" t="str">
            <v>N</v>
          </cell>
          <cell r="AA904">
            <v>0</v>
          </cell>
          <cell r="AB904">
            <v>0</v>
          </cell>
          <cell r="AC904">
            <v>0</v>
          </cell>
          <cell r="AD904">
            <v>0</v>
          </cell>
          <cell r="AE904" t="str">
            <v>N</v>
          </cell>
          <cell r="AF904" t="str">
            <v>N</v>
          </cell>
          <cell r="AG904">
            <v>0</v>
          </cell>
          <cell r="AH904" t="str">
            <v>N</v>
          </cell>
          <cell r="AI904" t="str">
            <v>N</v>
          </cell>
        </row>
        <row r="905">
          <cell r="U905">
            <v>0</v>
          </cell>
          <cell r="V905">
            <v>0</v>
          </cell>
          <cell r="W905" t="str">
            <v/>
          </cell>
          <cell r="X905" t="str">
            <v>N</v>
          </cell>
          <cell r="Y905" t="str">
            <v>N</v>
          </cell>
          <cell r="Z905" t="str">
            <v>N</v>
          </cell>
          <cell r="AA905">
            <v>0</v>
          </cell>
          <cell r="AB905">
            <v>0</v>
          </cell>
          <cell r="AC905">
            <v>0</v>
          </cell>
          <cell r="AD905">
            <v>0</v>
          </cell>
          <cell r="AE905" t="str">
            <v>N</v>
          </cell>
          <cell r="AF905" t="str">
            <v>N</v>
          </cell>
          <cell r="AG905">
            <v>0</v>
          </cell>
          <cell r="AH905" t="str">
            <v>N</v>
          </cell>
          <cell r="AI905" t="str">
            <v>N</v>
          </cell>
        </row>
        <row r="906">
          <cell r="U906">
            <v>0</v>
          </cell>
          <cell r="V906">
            <v>0</v>
          </cell>
          <cell r="W906" t="str">
            <v/>
          </cell>
          <cell r="X906" t="str">
            <v>N</v>
          </cell>
          <cell r="Y906" t="str">
            <v>N</v>
          </cell>
          <cell r="Z906" t="str">
            <v>N</v>
          </cell>
          <cell r="AA906">
            <v>0</v>
          </cell>
          <cell r="AB906">
            <v>0</v>
          </cell>
          <cell r="AC906">
            <v>0</v>
          </cell>
          <cell r="AD906">
            <v>0</v>
          </cell>
          <cell r="AE906" t="str">
            <v>N</v>
          </cell>
          <cell r="AF906" t="str">
            <v>N</v>
          </cell>
          <cell r="AG906">
            <v>0</v>
          </cell>
          <cell r="AH906" t="str">
            <v>N</v>
          </cell>
          <cell r="AI906" t="str">
            <v>N</v>
          </cell>
        </row>
        <row r="907">
          <cell r="U907">
            <v>0</v>
          </cell>
          <cell r="V907">
            <v>0</v>
          </cell>
          <cell r="W907" t="str">
            <v/>
          </cell>
          <cell r="X907" t="str">
            <v>N</v>
          </cell>
          <cell r="Y907" t="str">
            <v>N</v>
          </cell>
          <cell r="Z907" t="str">
            <v>N</v>
          </cell>
          <cell r="AA907">
            <v>0</v>
          </cell>
          <cell r="AB907">
            <v>0</v>
          </cell>
          <cell r="AC907">
            <v>0</v>
          </cell>
          <cell r="AD907">
            <v>0</v>
          </cell>
          <cell r="AE907" t="str">
            <v>N</v>
          </cell>
          <cell r="AF907" t="str">
            <v>N</v>
          </cell>
          <cell r="AG907">
            <v>0</v>
          </cell>
          <cell r="AH907" t="str">
            <v>N</v>
          </cell>
          <cell r="AI907" t="str">
            <v>N</v>
          </cell>
        </row>
        <row r="908">
          <cell r="U908">
            <v>0</v>
          </cell>
          <cell r="V908">
            <v>0</v>
          </cell>
          <cell r="W908" t="str">
            <v/>
          </cell>
          <cell r="X908" t="str">
            <v>N</v>
          </cell>
          <cell r="Y908" t="str">
            <v>N</v>
          </cell>
          <cell r="Z908" t="str">
            <v>N</v>
          </cell>
          <cell r="AA908">
            <v>0</v>
          </cell>
          <cell r="AB908">
            <v>0</v>
          </cell>
          <cell r="AC908">
            <v>0</v>
          </cell>
          <cell r="AD908">
            <v>0</v>
          </cell>
          <cell r="AE908" t="str">
            <v>N</v>
          </cell>
          <cell r="AF908" t="str">
            <v>N</v>
          </cell>
          <cell r="AG908">
            <v>0</v>
          </cell>
          <cell r="AH908" t="str">
            <v>N</v>
          </cell>
          <cell r="AI908" t="str">
            <v>N</v>
          </cell>
        </row>
        <row r="909">
          <cell r="U909">
            <v>0</v>
          </cell>
          <cell r="V909">
            <v>0</v>
          </cell>
          <cell r="W909" t="str">
            <v/>
          </cell>
          <cell r="X909" t="str">
            <v>N</v>
          </cell>
          <cell r="Y909" t="str">
            <v>N</v>
          </cell>
          <cell r="Z909" t="str">
            <v>N</v>
          </cell>
          <cell r="AA909">
            <v>0</v>
          </cell>
          <cell r="AB909">
            <v>0</v>
          </cell>
          <cell r="AC909">
            <v>0</v>
          </cell>
          <cell r="AD909">
            <v>0</v>
          </cell>
          <cell r="AE909" t="str">
            <v>N</v>
          </cell>
          <cell r="AF909" t="str">
            <v>N</v>
          </cell>
          <cell r="AG909">
            <v>0</v>
          </cell>
          <cell r="AH909" t="str">
            <v>N</v>
          </cell>
          <cell r="AI909" t="str">
            <v>N</v>
          </cell>
        </row>
        <row r="910">
          <cell r="U910">
            <v>0</v>
          </cell>
          <cell r="V910">
            <v>0</v>
          </cell>
          <cell r="W910" t="str">
            <v/>
          </cell>
          <cell r="X910" t="str">
            <v>N</v>
          </cell>
          <cell r="Y910" t="str">
            <v>N</v>
          </cell>
          <cell r="Z910" t="str">
            <v>N</v>
          </cell>
          <cell r="AA910">
            <v>0</v>
          </cell>
          <cell r="AB910">
            <v>0</v>
          </cell>
          <cell r="AC910">
            <v>0</v>
          </cell>
          <cell r="AD910">
            <v>0</v>
          </cell>
          <cell r="AE910" t="str">
            <v>N</v>
          </cell>
          <cell r="AF910" t="str">
            <v>N</v>
          </cell>
          <cell r="AG910">
            <v>0</v>
          </cell>
          <cell r="AH910" t="str">
            <v>N</v>
          </cell>
          <cell r="AI910" t="str">
            <v>N</v>
          </cell>
        </row>
        <row r="911">
          <cell r="U911">
            <v>0</v>
          </cell>
          <cell r="V911">
            <v>0</v>
          </cell>
          <cell r="W911" t="str">
            <v/>
          </cell>
          <cell r="X911" t="str">
            <v>N</v>
          </cell>
          <cell r="Y911" t="str">
            <v>N</v>
          </cell>
          <cell r="Z911" t="str">
            <v>N</v>
          </cell>
          <cell r="AA911">
            <v>0</v>
          </cell>
          <cell r="AB911">
            <v>0</v>
          </cell>
          <cell r="AC911">
            <v>0</v>
          </cell>
          <cell r="AD911">
            <v>0</v>
          </cell>
          <cell r="AE911" t="str">
            <v>N</v>
          </cell>
          <cell r="AF911" t="str">
            <v>N</v>
          </cell>
          <cell r="AG911">
            <v>0</v>
          </cell>
          <cell r="AH911" t="str">
            <v>N</v>
          </cell>
          <cell r="AI911" t="str">
            <v>N</v>
          </cell>
        </row>
        <row r="912">
          <cell r="U912">
            <v>0</v>
          </cell>
          <cell r="V912">
            <v>0</v>
          </cell>
          <cell r="W912" t="str">
            <v/>
          </cell>
          <cell r="X912" t="str">
            <v>N</v>
          </cell>
          <cell r="Y912" t="str">
            <v>N</v>
          </cell>
          <cell r="Z912" t="str">
            <v>N</v>
          </cell>
          <cell r="AA912">
            <v>0</v>
          </cell>
          <cell r="AB912">
            <v>0</v>
          </cell>
          <cell r="AC912">
            <v>0</v>
          </cell>
          <cell r="AD912">
            <v>0</v>
          </cell>
          <cell r="AE912" t="str">
            <v>N</v>
          </cell>
          <cell r="AF912" t="str">
            <v>N</v>
          </cell>
          <cell r="AG912">
            <v>0</v>
          </cell>
          <cell r="AH912" t="str">
            <v>N</v>
          </cell>
          <cell r="AI912" t="str">
            <v>N</v>
          </cell>
        </row>
        <row r="913">
          <cell r="U913">
            <v>0</v>
          </cell>
          <cell r="V913">
            <v>0</v>
          </cell>
          <cell r="W913" t="str">
            <v/>
          </cell>
          <cell r="X913" t="str">
            <v>N</v>
          </cell>
          <cell r="Y913" t="str">
            <v>N</v>
          </cell>
          <cell r="Z913" t="str">
            <v>N</v>
          </cell>
          <cell r="AA913">
            <v>0</v>
          </cell>
          <cell r="AB913">
            <v>0</v>
          </cell>
          <cell r="AC913">
            <v>0</v>
          </cell>
          <cell r="AD913">
            <v>0</v>
          </cell>
          <cell r="AE913" t="str">
            <v>N</v>
          </cell>
          <cell r="AF913" t="str">
            <v>N</v>
          </cell>
          <cell r="AG913">
            <v>0</v>
          </cell>
          <cell r="AH913" t="str">
            <v>N</v>
          </cell>
          <cell r="AI913" t="str">
            <v>N</v>
          </cell>
        </row>
        <row r="914">
          <cell r="U914">
            <v>0</v>
          </cell>
          <cell r="V914">
            <v>0</v>
          </cell>
          <cell r="W914" t="str">
            <v/>
          </cell>
          <cell r="X914" t="str">
            <v>N</v>
          </cell>
          <cell r="Y914" t="str">
            <v>N</v>
          </cell>
          <cell r="Z914" t="str">
            <v>N</v>
          </cell>
          <cell r="AA914">
            <v>0</v>
          </cell>
          <cell r="AB914">
            <v>0</v>
          </cell>
          <cell r="AC914">
            <v>0</v>
          </cell>
          <cell r="AD914">
            <v>0</v>
          </cell>
          <cell r="AE914" t="str">
            <v>N</v>
          </cell>
          <cell r="AF914" t="str">
            <v>N</v>
          </cell>
          <cell r="AG914">
            <v>0</v>
          </cell>
          <cell r="AH914" t="str">
            <v>N</v>
          </cell>
          <cell r="AI914" t="str">
            <v>N</v>
          </cell>
        </row>
        <row r="915">
          <cell r="U915">
            <v>0</v>
          </cell>
          <cell r="V915">
            <v>0</v>
          </cell>
          <cell r="W915" t="str">
            <v/>
          </cell>
          <cell r="X915" t="str">
            <v>N</v>
          </cell>
          <cell r="Y915" t="str">
            <v>N</v>
          </cell>
          <cell r="Z915" t="str">
            <v>N</v>
          </cell>
          <cell r="AA915">
            <v>0</v>
          </cell>
          <cell r="AB915">
            <v>0</v>
          </cell>
          <cell r="AC915">
            <v>0</v>
          </cell>
          <cell r="AD915">
            <v>0</v>
          </cell>
          <cell r="AE915" t="str">
            <v>N</v>
          </cell>
          <cell r="AF915" t="str">
            <v>N</v>
          </cell>
          <cell r="AG915">
            <v>0</v>
          </cell>
          <cell r="AH915" t="str">
            <v>N</v>
          </cell>
          <cell r="AI915" t="str">
            <v>N</v>
          </cell>
        </row>
        <row r="916">
          <cell r="U916">
            <v>0</v>
          </cell>
          <cell r="V916">
            <v>0</v>
          </cell>
          <cell r="W916" t="str">
            <v/>
          </cell>
          <cell r="X916" t="str">
            <v>N</v>
          </cell>
          <cell r="Y916" t="str">
            <v>N</v>
          </cell>
          <cell r="Z916" t="str">
            <v>N</v>
          </cell>
          <cell r="AA916">
            <v>0</v>
          </cell>
          <cell r="AB916">
            <v>0</v>
          </cell>
          <cell r="AC916">
            <v>0</v>
          </cell>
          <cell r="AD916">
            <v>0</v>
          </cell>
          <cell r="AE916" t="str">
            <v>N</v>
          </cell>
          <cell r="AF916" t="str">
            <v>N</v>
          </cell>
          <cell r="AG916">
            <v>0</v>
          </cell>
          <cell r="AH916" t="str">
            <v>N</v>
          </cell>
          <cell r="AI916" t="str">
            <v>N</v>
          </cell>
        </row>
        <row r="917">
          <cell r="U917">
            <v>0</v>
          </cell>
          <cell r="V917">
            <v>0</v>
          </cell>
          <cell r="W917" t="str">
            <v/>
          </cell>
          <cell r="X917" t="str">
            <v>N</v>
          </cell>
          <cell r="Y917" t="str">
            <v>N</v>
          </cell>
          <cell r="Z917" t="str">
            <v>N</v>
          </cell>
          <cell r="AA917">
            <v>0</v>
          </cell>
          <cell r="AB917">
            <v>0</v>
          </cell>
          <cell r="AC917">
            <v>0</v>
          </cell>
          <cell r="AD917">
            <v>0</v>
          </cell>
          <cell r="AE917" t="str">
            <v>N</v>
          </cell>
          <cell r="AF917" t="str">
            <v>N</v>
          </cell>
          <cell r="AG917">
            <v>0</v>
          </cell>
          <cell r="AH917" t="str">
            <v>N</v>
          </cell>
          <cell r="AI917" t="str">
            <v>N</v>
          </cell>
        </row>
        <row r="918">
          <cell r="U918">
            <v>0</v>
          </cell>
          <cell r="V918">
            <v>0</v>
          </cell>
          <cell r="W918" t="str">
            <v/>
          </cell>
          <cell r="X918" t="str">
            <v>N</v>
          </cell>
          <cell r="Y918" t="str">
            <v>N</v>
          </cell>
          <cell r="Z918" t="str">
            <v>N</v>
          </cell>
          <cell r="AA918">
            <v>0</v>
          </cell>
          <cell r="AB918">
            <v>0</v>
          </cell>
          <cell r="AC918">
            <v>0</v>
          </cell>
          <cell r="AD918">
            <v>0</v>
          </cell>
          <cell r="AE918" t="str">
            <v>N</v>
          </cell>
          <cell r="AF918" t="str">
            <v>N</v>
          </cell>
          <cell r="AG918">
            <v>0</v>
          </cell>
          <cell r="AH918" t="str">
            <v>N</v>
          </cell>
          <cell r="AI918" t="str">
            <v>N</v>
          </cell>
        </row>
        <row r="919">
          <cell r="U919">
            <v>0</v>
          </cell>
          <cell r="V919">
            <v>0</v>
          </cell>
          <cell r="W919" t="str">
            <v/>
          </cell>
          <cell r="X919" t="str">
            <v>N</v>
          </cell>
          <cell r="Y919" t="str">
            <v>N</v>
          </cell>
          <cell r="Z919" t="str">
            <v>N</v>
          </cell>
          <cell r="AA919">
            <v>0</v>
          </cell>
          <cell r="AB919">
            <v>0</v>
          </cell>
          <cell r="AC919">
            <v>0</v>
          </cell>
          <cell r="AD919">
            <v>0</v>
          </cell>
          <cell r="AE919" t="str">
            <v>N</v>
          </cell>
          <cell r="AF919" t="str">
            <v>N</v>
          </cell>
          <cell r="AG919">
            <v>0</v>
          </cell>
          <cell r="AH919" t="str">
            <v>N</v>
          </cell>
          <cell r="AI919" t="str">
            <v>N</v>
          </cell>
        </row>
        <row r="920">
          <cell r="U920">
            <v>0</v>
          </cell>
          <cell r="V920">
            <v>0</v>
          </cell>
          <cell r="W920" t="str">
            <v/>
          </cell>
          <cell r="X920" t="str">
            <v>N</v>
          </cell>
          <cell r="Y920" t="str">
            <v>N</v>
          </cell>
          <cell r="Z920" t="str">
            <v>N</v>
          </cell>
          <cell r="AA920">
            <v>0</v>
          </cell>
          <cell r="AB920">
            <v>0</v>
          </cell>
          <cell r="AC920">
            <v>0</v>
          </cell>
          <cell r="AD920">
            <v>0</v>
          </cell>
          <cell r="AE920" t="str">
            <v>N</v>
          </cell>
          <cell r="AF920" t="str">
            <v>N</v>
          </cell>
          <cell r="AG920">
            <v>0</v>
          </cell>
          <cell r="AH920" t="str">
            <v>N</v>
          </cell>
          <cell r="AI920" t="str">
            <v>N</v>
          </cell>
        </row>
        <row r="921">
          <cell r="U921">
            <v>0</v>
          </cell>
          <cell r="V921">
            <v>0</v>
          </cell>
          <cell r="W921" t="str">
            <v/>
          </cell>
          <cell r="X921" t="str">
            <v>N</v>
          </cell>
          <cell r="Y921" t="str">
            <v>N</v>
          </cell>
          <cell r="Z921" t="str">
            <v>N</v>
          </cell>
          <cell r="AA921">
            <v>0</v>
          </cell>
          <cell r="AB921">
            <v>0</v>
          </cell>
          <cell r="AC921">
            <v>0</v>
          </cell>
          <cell r="AD921">
            <v>0</v>
          </cell>
          <cell r="AE921" t="str">
            <v>N</v>
          </cell>
          <cell r="AF921" t="str">
            <v>N</v>
          </cell>
          <cell r="AG921">
            <v>0</v>
          </cell>
          <cell r="AH921" t="str">
            <v>N</v>
          </cell>
          <cell r="AI921" t="str">
            <v>N</v>
          </cell>
        </row>
        <row r="922">
          <cell r="U922">
            <v>0</v>
          </cell>
          <cell r="V922">
            <v>0</v>
          </cell>
          <cell r="W922" t="str">
            <v/>
          </cell>
          <cell r="X922" t="str">
            <v>N</v>
          </cell>
          <cell r="Y922" t="str">
            <v>N</v>
          </cell>
          <cell r="Z922" t="str">
            <v>N</v>
          </cell>
          <cell r="AA922">
            <v>0</v>
          </cell>
          <cell r="AB922">
            <v>0</v>
          </cell>
          <cell r="AC922">
            <v>0</v>
          </cell>
          <cell r="AD922">
            <v>0</v>
          </cell>
          <cell r="AE922" t="str">
            <v>N</v>
          </cell>
          <cell r="AF922" t="str">
            <v>N</v>
          </cell>
          <cell r="AG922">
            <v>0</v>
          </cell>
          <cell r="AH922" t="str">
            <v>N</v>
          </cell>
          <cell r="AI922" t="str">
            <v>N</v>
          </cell>
        </row>
        <row r="923">
          <cell r="U923">
            <v>0</v>
          </cell>
          <cell r="V923">
            <v>0</v>
          </cell>
          <cell r="W923" t="str">
            <v/>
          </cell>
          <cell r="X923" t="str">
            <v>N</v>
          </cell>
          <cell r="Y923" t="str">
            <v>N</v>
          </cell>
          <cell r="Z923" t="str">
            <v>N</v>
          </cell>
          <cell r="AA923">
            <v>0</v>
          </cell>
          <cell r="AB923">
            <v>0</v>
          </cell>
          <cell r="AC923">
            <v>0</v>
          </cell>
          <cell r="AD923">
            <v>0</v>
          </cell>
          <cell r="AE923" t="str">
            <v>N</v>
          </cell>
          <cell r="AF923" t="str">
            <v>N</v>
          </cell>
          <cell r="AG923">
            <v>0</v>
          </cell>
          <cell r="AH923" t="str">
            <v>N</v>
          </cell>
          <cell r="AI923" t="str">
            <v>N</v>
          </cell>
        </row>
        <row r="924">
          <cell r="U924">
            <v>0</v>
          </cell>
          <cell r="V924">
            <v>0</v>
          </cell>
          <cell r="W924" t="str">
            <v/>
          </cell>
          <cell r="X924" t="str">
            <v>N</v>
          </cell>
          <cell r="Y924" t="str">
            <v>N</v>
          </cell>
          <cell r="Z924" t="str">
            <v>N</v>
          </cell>
          <cell r="AA924">
            <v>0</v>
          </cell>
          <cell r="AB924">
            <v>0</v>
          </cell>
          <cell r="AC924">
            <v>0</v>
          </cell>
          <cell r="AD924">
            <v>0</v>
          </cell>
          <cell r="AE924" t="str">
            <v>N</v>
          </cell>
          <cell r="AF924" t="str">
            <v>N</v>
          </cell>
          <cell r="AG924">
            <v>0</v>
          </cell>
          <cell r="AH924" t="str">
            <v>N</v>
          </cell>
          <cell r="AI924" t="str">
            <v>N</v>
          </cell>
        </row>
        <row r="925">
          <cell r="U925">
            <v>0</v>
          </cell>
          <cell r="V925">
            <v>0</v>
          </cell>
          <cell r="W925" t="str">
            <v/>
          </cell>
          <cell r="X925" t="str">
            <v>N</v>
          </cell>
          <cell r="Y925" t="str">
            <v>N</v>
          </cell>
          <cell r="Z925" t="str">
            <v>N</v>
          </cell>
          <cell r="AA925">
            <v>0</v>
          </cell>
          <cell r="AB925">
            <v>0</v>
          </cell>
          <cell r="AC925">
            <v>0</v>
          </cell>
          <cell r="AD925">
            <v>0</v>
          </cell>
          <cell r="AE925" t="str">
            <v>N</v>
          </cell>
          <cell r="AF925" t="str">
            <v>N</v>
          </cell>
          <cell r="AG925">
            <v>0</v>
          </cell>
          <cell r="AH925" t="str">
            <v>N</v>
          </cell>
          <cell r="AI925" t="str">
            <v>N</v>
          </cell>
        </row>
        <row r="926">
          <cell r="U926">
            <v>0</v>
          </cell>
          <cell r="V926">
            <v>0</v>
          </cell>
          <cell r="W926" t="str">
            <v/>
          </cell>
          <cell r="X926" t="str">
            <v>N</v>
          </cell>
          <cell r="Y926" t="str">
            <v>N</v>
          </cell>
          <cell r="Z926" t="str">
            <v>N</v>
          </cell>
          <cell r="AA926">
            <v>0</v>
          </cell>
          <cell r="AB926">
            <v>0</v>
          </cell>
          <cell r="AC926">
            <v>0</v>
          </cell>
          <cell r="AD926">
            <v>0</v>
          </cell>
          <cell r="AE926" t="str">
            <v>N</v>
          </cell>
          <cell r="AF926" t="str">
            <v>N</v>
          </cell>
          <cell r="AG926">
            <v>0</v>
          </cell>
          <cell r="AH926" t="str">
            <v>N</v>
          </cell>
          <cell r="AI926" t="str">
            <v>N</v>
          </cell>
        </row>
        <row r="927">
          <cell r="U927">
            <v>0</v>
          </cell>
          <cell r="V927">
            <v>0</v>
          </cell>
          <cell r="W927" t="str">
            <v/>
          </cell>
          <cell r="X927" t="str">
            <v>N</v>
          </cell>
          <cell r="Y927" t="str">
            <v>N</v>
          </cell>
          <cell r="Z927" t="str">
            <v>N</v>
          </cell>
          <cell r="AA927">
            <v>0</v>
          </cell>
          <cell r="AB927">
            <v>0</v>
          </cell>
          <cell r="AC927">
            <v>0</v>
          </cell>
          <cell r="AD927">
            <v>0</v>
          </cell>
          <cell r="AE927" t="str">
            <v>N</v>
          </cell>
          <cell r="AF927" t="str">
            <v>N</v>
          </cell>
          <cell r="AG927">
            <v>0</v>
          </cell>
          <cell r="AH927" t="str">
            <v>N</v>
          </cell>
          <cell r="AI927" t="str">
            <v>N</v>
          </cell>
        </row>
        <row r="928">
          <cell r="U928">
            <v>0</v>
          </cell>
          <cell r="V928">
            <v>0</v>
          </cell>
          <cell r="W928" t="str">
            <v/>
          </cell>
          <cell r="X928" t="str">
            <v>N</v>
          </cell>
          <cell r="Y928" t="str">
            <v>N</v>
          </cell>
          <cell r="Z928" t="str">
            <v>N</v>
          </cell>
          <cell r="AA928">
            <v>0</v>
          </cell>
          <cell r="AB928">
            <v>0</v>
          </cell>
          <cell r="AC928">
            <v>0</v>
          </cell>
          <cell r="AD928">
            <v>0</v>
          </cell>
          <cell r="AE928" t="str">
            <v>N</v>
          </cell>
          <cell r="AF928" t="str">
            <v>N</v>
          </cell>
          <cell r="AG928">
            <v>0</v>
          </cell>
          <cell r="AH928" t="str">
            <v>N</v>
          </cell>
          <cell r="AI928" t="str">
            <v>N</v>
          </cell>
        </row>
        <row r="929">
          <cell r="U929">
            <v>0</v>
          </cell>
          <cell r="V929">
            <v>0</v>
          </cell>
          <cell r="W929" t="str">
            <v/>
          </cell>
          <cell r="X929" t="str">
            <v>N</v>
          </cell>
          <cell r="Y929" t="str">
            <v>N</v>
          </cell>
          <cell r="Z929" t="str">
            <v>N</v>
          </cell>
          <cell r="AA929">
            <v>0</v>
          </cell>
          <cell r="AB929">
            <v>0</v>
          </cell>
          <cell r="AC929">
            <v>0</v>
          </cell>
          <cell r="AD929">
            <v>0</v>
          </cell>
          <cell r="AE929" t="str">
            <v>N</v>
          </cell>
          <cell r="AF929" t="str">
            <v>N</v>
          </cell>
          <cell r="AG929">
            <v>0</v>
          </cell>
          <cell r="AH929" t="str">
            <v>N</v>
          </cell>
          <cell r="AI929" t="str">
            <v>N</v>
          </cell>
        </row>
        <row r="930">
          <cell r="U930">
            <v>0</v>
          </cell>
          <cell r="V930">
            <v>0</v>
          </cell>
          <cell r="W930" t="str">
            <v/>
          </cell>
          <cell r="X930" t="str">
            <v>N</v>
          </cell>
          <cell r="Y930" t="str">
            <v>N</v>
          </cell>
          <cell r="Z930" t="str">
            <v>N</v>
          </cell>
          <cell r="AA930">
            <v>0</v>
          </cell>
          <cell r="AB930">
            <v>0</v>
          </cell>
          <cell r="AC930">
            <v>0</v>
          </cell>
          <cell r="AD930">
            <v>0</v>
          </cell>
          <cell r="AE930" t="str">
            <v>N</v>
          </cell>
          <cell r="AF930" t="str">
            <v>N</v>
          </cell>
          <cell r="AG930">
            <v>0</v>
          </cell>
          <cell r="AH930" t="str">
            <v>N</v>
          </cell>
          <cell r="AI930" t="str">
            <v>N</v>
          </cell>
        </row>
        <row r="931">
          <cell r="U931">
            <v>0</v>
          </cell>
          <cell r="V931">
            <v>0</v>
          </cell>
          <cell r="W931" t="str">
            <v/>
          </cell>
          <cell r="X931" t="str">
            <v>N</v>
          </cell>
          <cell r="Y931" t="str">
            <v>N</v>
          </cell>
          <cell r="Z931" t="str">
            <v>N</v>
          </cell>
          <cell r="AA931">
            <v>0</v>
          </cell>
          <cell r="AB931">
            <v>0</v>
          </cell>
          <cell r="AC931">
            <v>0</v>
          </cell>
          <cell r="AD931">
            <v>0</v>
          </cell>
          <cell r="AE931" t="str">
            <v>N</v>
          </cell>
          <cell r="AF931" t="str">
            <v>N</v>
          </cell>
          <cell r="AG931">
            <v>0</v>
          </cell>
          <cell r="AH931" t="str">
            <v>N</v>
          </cell>
          <cell r="AI931" t="str">
            <v>N</v>
          </cell>
        </row>
        <row r="932">
          <cell r="U932">
            <v>0</v>
          </cell>
          <cell r="V932">
            <v>0</v>
          </cell>
          <cell r="W932" t="str">
            <v/>
          </cell>
          <cell r="X932" t="str">
            <v>N</v>
          </cell>
          <cell r="Y932" t="str">
            <v>N</v>
          </cell>
          <cell r="Z932" t="str">
            <v>N</v>
          </cell>
          <cell r="AA932">
            <v>0</v>
          </cell>
          <cell r="AB932">
            <v>0</v>
          </cell>
          <cell r="AC932">
            <v>0</v>
          </cell>
          <cell r="AD932">
            <v>0</v>
          </cell>
          <cell r="AE932" t="str">
            <v>N</v>
          </cell>
          <cell r="AF932" t="str">
            <v>N</v>
          </cell>
          <cell r="AG932">
            <v>0</v>
          </cell>
          <cell r="AH932" t="str">
            <v>N</v>
          </cell>
          <cell r="AI932" t="str">
            <v>N</v>
          </cell>
        </row>
        <row r="933">
          <cell r="U933">
            <v>0</v>
          </cell>
          <cell r="V933">
            <v>0</v>
          </cell>
          <cell r="W933" t="str">
            <v/>
          </cell>
          <cell r="X933" t="str">
            <v>N</v>
          </cell>
          <cell r="Y933" t="str">
            <v>N</v>
          </cell>
          <cell r="Z933" t="str">
            <v>N</v>
          </cell>
          <cell r="AA933">
            <v>0</v>
          </cell>
          <cell r="AB933">
            <v>0</v>
          </cell>
          <cell r="AC933">
            <v>0</v>
          </cell>
          <cell r="AD933">
            <v>0</v>
          </cell>
          <cell r="AE933" t="str">
            <v>N</v>
          </cell>
          <cell r="AF933" t="str">
            <v>N</v>
          </cell>
          <cell r="AG933">
            <v>0</v>
          </cell>
          <cell r="AH933" t="str">
            <v>N</v>
          </cell>
          <cell r="AI933" t="str">
            <v>N</v>
          </cell>
        </row>
        <row r="934">
          <cell r="U934">
            <v>0</v>
          </cell>
          <cell r="V934">
            <v>0</v>
          </cell>
          <cell r="W934" t="str">
            <v/>
          </cell>
          <cell r="X934" t="str">
            <v>N</v>
          </cell>
          <cell r="Y934" t="str">
            <v>N</v>
          </cell>
          <cell r="Z934" t="str">
            <v>N</v>
          </cell>
          <cell r="AA934">
            <v>0</v>
          </cell>
          <cell r="AB934">
            <v>0</v>
          </cell>
          <cell r="AC934">
            <v>0</v>
          </cell>
          <cell r="AD934">
            <v>0</v>
          </cell>
          <cell r="AE934" t="str">
            <v>N</v>
          </cell>
          <cell r="AF934" t="str">
            <v>N</v>
          </cell>
          <cell r="AG934">
            <v>0</v>
          </cell>
          <cell r="AH934" t="str">
            <v>N</v>
          </cell>
          <cell r="AI934" t="str">
            <v>N</v>
          </cell>
        </row>
        <row r="935">
          <cell r="U935">
            <v>0</v>
          </cell>
          <cell r="V935">
            <v>0</v>
          </cell>
          <cell r="W935" t="str">
            <v/>
          </cell>
          <cell r="X935" t="str">
            <v>N</v>
          </cell>
          <cell r="Y935" t="str">
            <v>N</v>
          </cell>
          <cell r="Z935" t="str">
            <v>N</v>
          </cell>
          <cell r="AA935">
            <v>0</v>
          </cell>
          <cell r="AB935">
            <v>0</v>
          </cell>
          <cell r="AC935">
            <v>0</v>
          </cell>
          <cell r="AD935">
            <v>0</v>
          </cell>
          <cell r="AE935" t="str">
            <v>N</v>
          </cell>
          <cell r="AF935" t="str">
            <v>N</v>
          </cell>
          <cell r="AG935">
            <v>0</v>
          </cell>
          <cell r="AH935" t="str">
            <v>N</v>
          </cell>
          <cell r="AI935" t="str">
            <v>N</v>
          </cell>
        </row>
        <row r="936">
          <cell r="U936">
            <v>0</v>
          </cell>
          <cell r="V936">
            <v>0</v>
          </cell>
          <cell r="W936" t="str">
            <v/>
          </cell>
          <cell r="X936" t="str">
            <v>N</v>
          </cell>
          <cell r="Y936" t="str">
            <v>N</v>
          </cell>
          <cell r="Z936" t="str">
            <v>N</v>
          </cell>
          <cell r="AA936">
            <v>0</v>
          </cell>
          <cell r="AB936">
            <v>0</v>
          </cell>
          <cell r="AC936">
            <v>0</v>
          </cell>
          <cell r="AD936">
            <v>0</v>
          </cell>
          <cell r="AE936" t="str">
            <v>N</v>
          </cell>
          <cell r="AF936" t="str">
            <v>N</v>
          </cell>
          <cell r="AG936">
            <v>0</v>
          </cell>
          <cell r="AH936" t="str">
            <v>N</v>
          </cell>
          <cell r="AI936" t="str">
            <v>N</v>
          </cell>
        </row>
        <row r="937">
          <cell r="U937">
            <v>0</v>
          </cell>
          <cell r="V937">
            <v>0</v>
          </cell>
          <cell r="W937" t="str">
            <v/>
          </cell>
          <cell r="X937" t="str">
            <v>N</v>
          </cell>
          <cell r="Y937" t="str">
            <v>N</v>
          </cell>
          <cell r="Z937" t="str">
            <v>N</v>
          </cell>
          <cell r="AA937">
            <v>0</v>
          </cell>
          <cell r="AB937">
            <v>0</v>
          </cell>
          <cell r="AC937">
            <v>0</v>
          </cell>
          <cell r="AD937">
            <v>0</v>
          </cell>
          <cell r="AE937" t="str">
            <v>N</v>
          </cell>
          <cell r="AF937" t="str">
            <v>N</v>
          </cell>
          <cell r="AG937">
            <v>0</v>
          </cell>
          <cell r="AH937" t="str">
            <v>N</v>
          </cell>
          <cell r="AI937" t="str">
            <v>N</v>
          </cell>
        </row>
        <row r="938">
          <cell r="U938">
            <v>0</v>
          </cell>
          <cell r="V938">
            <v>0</v>
          </cell>
          <cell r="W938" t="str">
            <v/>
          </cell>
          <cell r="X938" t="str">
            <v>N</v>
          </cell>
          <cell r="Y938" t="str">
            <v>N</v>
          </cell>
          <cell r="Z938" t="str">
            <v>N</v>
          </cell>
          <cell r="AA938">
            <v>0</v>
          </cell>
          <cell r="AB938">
            <v>0</v>
          </cell>
          <cell r="AC938">
            <v>0</v>
          </cell>
          <cell r="AD938">
            <v>0</v>
          </cell>
          <cell r="AE938" t="str">
            <v>N</v>
          </cell>
          <cell r="AF938" t="str">
            <v>N</v>
          </cell>
          <cell r="AG938">
            <v>0</v>
          </cell>
          <cell r="AH938" t="str">
            <v>N</v>
          </cell>
          <cell r="AI938" t="str">
            <v>N</v>
          </cell>
        </row>
        <row r="939">
          <cell r="U939">
            <v>0</v>
          </cell>
          <cell r="V939">
            <v>0</v>
          </cell>
          <cell r="W939" t="str">
            <v/>
          </cell>
          <cell r="X939" t="str">
            <v>N</v>
          </cell>
          <cell r="Y939" t="str">
            <v>N</v>
          </cell>
          <cell r="Z939" t="str">
            <v>N</v>
          </cell>
          <cell r="AA939">
            <v>0</v>
          </cell>
          <cell r="AB939">
            <v>0</v>
          </cell>
          <cell r="AC939">
            <v>0</v>
          </cell>
          <cell r="AD939">
            <v>0</v>
          </cell>
          <cell r="AE939" t="str">
            <v>N</v>
          </cell>
          <cell r="AF939" t="str">
            <v>N</v>
          </cell>
          <cell r="AG939">
            <v>0</v>
          </cell>
          <cell r="AH939" t="str">
            <v>N</v>
          </cell>
          <cell r="AI939" t="str">
            <v>N</v>
          </cell>
        </row>
        <row r="940">
          <cell r="U940">
            <v>0</v>
          </cell>
          <cell r="V940">
            <v>0</v>
          </cell>
          <cell r="W940" t="str">
            <v/>
          </cell>
          <cell r="X940" t="str">
            <v>N</v>
          </cell>
          <cell r="Y940" t="str">
            <v>N</v>
          </cell>
          <cell r="Z940" t="str">
            <v>N</v>
          </cell>
          <cell r="AA940">
            <v>0</v>
          </cell>
          <cell r="AB940">
            <v>0</v>
          </cell>
          <cell r="AC940">
            <v>0</v>
          </cell>
          <cell r="AD940">
            <v>0</v>
          </cell>
          <cell r="AE940" t="str">
            <v>N</v>
          </cell>
          <cell r="AF940" t="str">
            <v>N</v>
          </cell>
          <cell r="AG940">
            <v>0</v>
          </cell>
          <cell r="AH940" t="str">
            <v>N</v>
          </cell>
          <cell r="AI940" t="str">
            <v>N</v>
          </cell>
        </row>
        <row r="941">
          <cell r="U941">
            <v>0</v>
          </cell>
          <cell r="V941">
            <v>0</v>
          </cell>
          <cell r="W941" t="str">
            <v/>
          </cell>
          <cell r="X941" t="str">
            <v>N</v>
          </cell>
          <cell r="Y941" t="str">
            <v>N</v>
          </cell>
          <cell r="Z941" t="str">
            <v>N</v>
          </cell>
          <cell r="AA941">
            <v>0</v>
          </cell>
          <cell r="AB941">
            <v>0</v>
          </cell>
          <cell r="AC941">
            <v>0</v>
          </cell>
          <cell r="AD941">
            <v>0</v>
          </cell>
          <cell r="AE941" t="str">
            <v>N</v>
          </cell>
          <cell r="AF941" t="str">
            <v>N</v>
          </cell>
          <cell r="AG941">
            <v>0</v>
          </cell>
          <cell r="AH941" t="str">
            <v>N</v>
          </cell>
          <cell r="AI941" t="str">
            <v>N</v>
          </cell>
        </row>
        <row r="942">
          <cell r="U942">
            <v>0</v>
          </cell>
          <cell r="V942">
            <v>0</v>
          </cell>
          <cell r="W942" t="str">
            <v/>
          </cell>
          <cell r="X942" t="str">
            <v>N</v>
          </cell>
          <cell r="Y942" t="str">
            <v>N</v>
          </cell>
          <cell r="Z942" t="str">
            <v>N</v>
          </cell>
          <cell r="AA942">
            <v>0</v>
          </cell>
          <cell r="AB942">
            <v>0</v>
          </cell>
          <cell r="AC942">
            <v>0</v>
          </cell>
          <cell r="AD942">
            <v>0</v>
          </cell>
          <cell r="AE942" t="str">
            <v>N</v>
          </cell>
          <cell r="AF942" t="str">
            <v>N</v>
          </cell>
          <cell r="AG942">
            <v>0</v>
          </cell>
          <cell r="AH942" t="str">
            <v>N</v>
          </cell>
          <cell r="AI942" t="str">
            <v>N</v>
          </cell>
        </row>
        <row r="943">
          <cell r="U943">
            <v>0</v>
          </cell>
          <cell r="V943">
            <v>0</v>
          </cell>
          <cell r="W943" t="str">
            <v/>
          </cell>
          <cell r="X943" t="str">
            <v>N</v>
          </cell>
          <cell r="Y943" t="str">
            <v>N</v>
          </cell>
          <cell r="Z943" t="str">
            <v>N</v>
          </cell>
          <cell r="AA943">
            <v>0</v>
          </cell>
          <cell r="AB943">
            <v>0</v>
          </cell>
          <cell r="AC943">
            <v>0</v>
          </cell>
          <cell r="AD943">
            <v>0</v>
          </cell>
          <cell r="AE943" t="str">
            <v>N</v>
          </cell>
          <cell r="AF943" t="str">
            <v>N</v>
          </cell>
          <cell r="AG943">
            <v>0</v>
          </cell>
          <cell r="AH943" t="str">
            <v>N</v>
          </cell>
          <cell r="AI943" t="str">
            <v>N</v>
          </cell>
        </row>
        <row r="944">
          <cell r="U944">
            <v>0</v>
          </cell>
          <cell r="V944">
            <v>0</v>
          </cell>
          <cell r="W944" t="str">
            <v/>
          </cell>
          <cell r="X944" t="str">
            <v>N</v>
          </cell>
          <cell r="Y944" t="str">
            <v>N</v>
          </cell>
          <cell r="Z944" t="str">
            <v>N</v>
          </cell>
          <cell r="AA944">
            <v>0</v>
          </cell>
          <cell r="AB944">
            <v>0</v>
          </cell>
          <cell r="AC944">
            <v>0</v>
          </cell>
          <cell r="AD944">
            <v>0</v>
          </cell>
          <cell r="AE944" t="str">
            <v>N</v>
          </cell>
          <cell r="AF944" t="str">
            <v>N</v>
          </cell>
          <cell r="AG944">
            <v>0</v>
          </cell>
          <cell r="AH944" t="str">
            <v>N</v>
          </cell>
          <cell r="AI944" t="str">
            <v>N</v>
          </cell>
        </row>
        <row r="945">
          <cell r="U945">
            <v>0</v>
          </cell>
          <cell r="V945">
            <v>0</v>
          </cell>
          <cell r="W945" t="str">
            <v/>
          </cell>
          <cell r="X945" t="str">
            <v>N</v>
          </cell>
          <cell r="Y945" t="str">
            <v>N</v>
          </cell>
          <cell r="Z945" t="str">
            <v>N</v>
          </cell>
          <cell r="AA945">
            <v>0</v>
          </cell>
          <cell r="AB945">
            <v>0</v>
          </cell>
          <cell r="AC945">
            <v>0</v>
          </cell>
          <cell r="AD945">
            <v>0</v>
          </cell>
          <cell r="AE945" t="str">
            <v>N</v>
          </cell>
          <cell r="AF945" t="str">
            <v>N</v>
          </cell>
          <cell r="AG945">
            <v>0</v>
          </cell>
          <cell r="AH945" t="str">
            <v>N</v>
          </cell>
          <cell r="AI945" t="str">
            <v>N</v>
          </cell>
        </row>
        <row r="946">
          <cell r="U946">
            <v>0</v>
          </cell>
          <cell r="V946">
            <v>0</v>
          </cell>
          <cell r="W946" t="str">
            <v/>
          </cell>
          <cell r="X946" t="str">
            <v>N</v>
          </cell>
          <cell r="Y946" t="str">
            <v>N</v>
          </cell>
          <cell r="Z946" t="str">
            <v>N</v>
          </cell>
          <cell r="AA946">
            <v>0</v>
          </cell>
          <cell r="AB946">
            <v>0</v>
          </cell>
          <cell r="AC946">
            <v>0</v>
          </cell>
          <cell r="AD946">
            <v>0</v>
          </cell>
          <cell r="AE946" t="str">
            <v>N</v>
          </cell>
          <cell r="AF946" t="str">
            <v>N</v>
          </cell>
          <cell r="AG946">
            <v>0</v>
          </cell>
          <cell r="AH946" t="str">
            <v>N</v>
          </cell>
          <cell r="AI946" t="str">
            <v>N</v>
          </cell>
        </row>
        <row r="947">
          <cell r="U947">
            <v>0</v>
          </cell>
          <cell r="V947">
            <v>0</v>
          </cell>
          <cell r="W947" t="str">
            <v/>
          </cell>
          <cell r="X947" t="str">
            <v>N</v>
          </cell>
          <cell r="Y947" t="str">
            <v>N</v>
          </cell>
          <cell r="Z947" t="str">
            <v>N</v>
          </cell>
          <cell r="AA947">
            <v>0</v>
          </cell>
          <cell r="AB947">
            <v>0</v>
          </cell>
          <cell r="AC947">
            <v>0</v>
          </cell>
          <cell r="AD947">
            <v>0</v>
          </cell>
          <cell r="AE947" t="str">
            <v>N</v>
          </cell>
          <cell r="AF947" t="str">
            <v>N</v>
          </cell>
          <cell r="AG947">
            <v>0</v>
          </cell>
          <cell r="AH947" t="str">
            <v>N</v>
          </cell>
          <cell r="AI947" t="str">
            <v>N</v>
          </cell>
        </row>
        <row r="948">
          <cell r="U948">
            <v>0</v>
          </cell>
          <cell r="V948">
            <v>0</v>
          </cell>
          <cell r="W948" t="str">
            <v/>
          </cell>
          <cell r="X948" t="str">
            <v>N</v>
          </cell>
          <cell r="Y948" t="str">
            <v>N</v>
          </cell>
          <cell r="Z948" t="str">
            <v>N</v>
          </cell>
          <cell r="AA948">
            <v>0</v>
          </cell>
          <cell r="AB948">
            <v>0</v>
          </cell>
          <cell r="AC948">
            <v>0</v>
          </cell>
          <cell r="AD948">
            <v>0</v>
          </cell>
          <cell r="AE948" t="str">
            <v>N</v>
          </cell>
          <cell r="AF948" t="str">
            <v>N</v>
          </cell>
          <cell r="AG948">
            <v>0</v>
          </cell>
          <cell r="AH948" t="str">
            <v>N</v>
          </cell>
          <cell r="AI948" t="str">
            <v>N</v>
          </cell>
        </row>
        <row r="949">
          <cell r="U949">
            <v>0</v>
          </cell>
          <cell r="V949">
            <v>0</v>
          </cell>
          <cell r="W949" t="str">
            <v/>
          </cell>
          <cell r="X949" t="str">
            <v>N</v>
          </cell>
          <cell r="Y949" t="str">
            <v>N</v>
          </cell>
          <cell r="Z949" t="str">
            <v>N</v>
          </cell>
          <cell r="AA949">
            <v>0</v>
          </cell>
          <cell r="AB949">
            <v>0</v>
          </cell>
          <cell r="AC949">
            <v>0</v>
          </cell>
          <cell r="AD949">
            <v>0</v>
          </cell>
          <cell r="AE949" t="str">
            <v>N</v>
          </cell>
          <cell r="AF949" t="str">
            <v>N</v>
          </cell>
          <cell r="AG949">
            <v>0</v>
          </cell>
          <cell r="AH949" t="str">
            <v>N</v>
          </cell>
          <cell r="AI949" t="str">
            <v>N</v>
          </cell>
        </row>
        <row r="950">
          <cell r="U950">
            <v>0</v>
          </cell>
          <cell r="V950">
            <v>0</v>
          </cell>
          <cell r="W950" t="str">
            <v/>
          </cell>
          <cell r="X950" t="str">
            <v>N</v>
          </cell>
          <cell r="Y950" t="str">
            <v>N</v>
          </cell>
          <cell r="Z950" t="str">
            <v>N</v>
          </cell>
          <cell r="AA950">
            <v>0</v>
          </cell>
          <cell r="AB950">
            <v>0</v>
          </cell>
          <cell r="AC950">
            <v>0</v>
          </cell>
          <cell r="AD950">
            <v>0</v>
          </cell>
          <cell r="AE950" t="str">
            <v>N</v>
          </cell>
          <cell r="AF950" t="str">
            <v>N</v>
          </cell>
          <cell r="AG950">
            <v>0</v>
          </cell>
          <cell r="AH950" t="str">
            <v>N</v>
          </cell>
          <cell r="AI950" t="str">
            <v>N</v>
          </cell>
        </row>
        <row r="951">
          <cell r="U951">
            <v>0</v>
          </cell>
          <cell r="V951">
            <v>0</v>
          </cell>
          <cell r="W951" t="str">
            <v/>
          </cell>
          <cell r="X951" t="str">
            <v>N</v>
          </cell>
          <cell r="Y951" t="str">
            <v>N</v>
          </cell>
          <cell r="Z951" t="str">
            <v>N</v>
          </cell>
          <cell r="AA951">
            <v>0</v>
          </cell>
          <cell r="AB951">
            <v>0</v>
          </cell>
          <cell r="AC951">
            <v>0</v>
          </cell>
          <cell r="AD951">
            <v>0</v>
          </cell>
          <cell r="AE951" t="str">
            <v>N</v>
          </cell>
          <cell r="AF951" t="str">
            <v>N</v>
          </cell>
          <cell r="AG951">
            <v>0</v>
          </cell>
          <cell r="AH951" t="str">
            <v>N</v>
          </cell>
          <cell r="AI951" t="str">
            <v>N</v>
          </cell>
        </row>
        <row r="952">
          <cell r="U952">
            <v>0</v>
          </cell>
          <cell r="V952">
            <v>0</v>
          </cell>
          <cell r="W952" t="str">
            <v/>
          </cell>
          <cell r="X952" t="str">
            <v>N</v>
          </cell>
          <cell r="Y952" t="str">
            <v>N</v>
          </cell>
          <cell r="Z952" t="str">
            <v>N</v>
          </cell>
          <cell r="AA952">
            <v>0</v>
          </cell>
          <cell r="AB952">
            <v>0</v>
          </cell>
          <cell r="AC952">
            <v>0</v>
          </cell>
          <cell r="AD952">
            <v>0</v>
          </cell>
          <cell r="AE952" t="str">
            <v>N</v>
          </cell>
          <cell r="AF952" t="str">
            <v>N</v>
          </cell>
          <cell r="AG952">
            <v>0</v>
          </cell>
          <cell r="AH952" t="str">
            <v>N</v>
          </cell>
          <cell r="AI952" t="str">
            <v>N</v>
          </cell>
        </row>
        <row r="953">
          <cell r="U953">
            <v>0</v>
          </cell>
          <cell r="V953">
            <v>0</v>
          </cell>
          <cell r="W953" t="str">
            <v/>
          </cell>
          <cell r="X953" t="str">
            <v>N</v>
          </cell>
          <cell r="Y953" t="str">
            <v>N</v>
          </cell>
          <cell r="Z953" t="str">
            <v>N</v>
          </cell>
          <cell r="AA953">
            <v>0</v>
          </cell>
          <cell r="AB953">
            <v>0</v>
          </cell>
          <cell r="AC953">
            <v>0</v>
          </cell>
          <cell r="AD953">
            <v>0</v>
          </cell>
          <cell r="AE953" t="str">
            <v>N</v>
          </cell>
          <cell r="AF953" t="str">
            <v>N</v>
          </cell>
          <cell r="AG953">
            <v>0</v>
          </cell>
          <cell r="AH953" t="str">
            <v>N</v>
          </cell>
          <cell r="AI953" t="str">
            <v>N</v>
          </cell>
        </row>
        <row r="954">
          <cell r="U954">
            <v>0</v>
          </cell>
          <cell r="V954">
            <v>0</v>
          </cell>
          <cell r="W954" t="str">
            <v/>
          </cell>
          <cell r="X954" t="str">
            <v>N</v>
          </cell>
          <cell r="Y954" t="str">
            <v>N</v>
          </cell>
          <cell r="Z954" t="str">
            <v>N</v>
          </cell>
          <cell r="AA954">
            <v>0</v>
          </cell>
          <cell r="AB954">
            <v>0</v>
          </cell>
          <cell r="AC954">
            <v>0</v>
          </cell>
          <cell r="AD954">
            <v>0</v>
          </cell>
          <cell r="AE954" t="str">
            <v>N</v>
          </cell>
          <cell r="AF954" t="str">
            <v>N</v>
          </cell>
          <cell r="AG954">
            <v>0</v>
          </cell>
          <cell r="AH954" t="str">
            <v>N</v>
          </cell>
          <cell r="AI954" t="str">
            <v>N</v>
          </cell>
        </row>
        <row r="955">
          <cell r="U955">
            <v>0</v>
          </cell>
          <cell r="V955">
            <v>0</v>
          </cell>
          <cell r="W955" t="str">
            <v/>
          </cell>
          <cell r="X955" t="str">
            <v>N</v>
          </cell>
          <cell r="Y955" t="str">
            <v>N</v>
          </cell>
          <cell r="Z955" t="str">
            <v>N</v>
          </cell>
          <cell r="AA955">
            <v>0</v>
          </cell>
          <cell r="AB955">
            <v>0</v>
          </cell>
          <cell r="AC955">
            <v>0</v>
          </cell>
          <cell r="AD955">
            <v>0</v>
          </cell>
          <cell r="AE955" t="str">
            <v>N</v>
          </cell>
          <cell r="AF955" t="str">
            <v>N</v>
          </cell>
          <cell r="AG955">
            <v>0</v>
          </cell>
          <cell r="AH955" t="str">
            <v>N</v>
          </cell>
          <cell r="AI955" t="str">
            <v>N</v>
          </cell>
        </row>
        <row r="956">
          <cell r="U956">
            <v>0</v>
          </cell>
          <cell r="V956">
            <v>0</v>
          </cell>
          <cell r="W956" t="str">
            <v/>
          </cell>
          <cell r="X956" t="str">
            <v>N</v>
          </cell>
          <cell r="Y956" t="str">
            <v>N</v>
          </cell>
          <cell r="Z956" t="str">
            <v>N</v>
          </cell>
          <cell r="AA956">
            <v>0</v>
          </cell>
          <cell r="AB956">
            <v>0</v>
          </cell>
          <cell r="AC956">
            <v>0</v>
          </cell>
          <cell r="AD956">
            <v>0</v>
          </cell>
          <cell r="AE956" t="str">
            <v>N</v>
          </cell>
          <cell r="AF956" t="str">
            <v>N</v>
          </cell>
          <cell r="AG956">
            <v>0</v>
          </cell>
          <cell r="AH956" t="str">
            <v>N</v>
          </cell>
          <cell r="AI956" t="str">
            <v>N</v>
          </cell>
        </row>
        <row r="957">
          <cell r="U957">
            <v>0</v>
          </cell>
          <cell r="V957">
            <v>0</v>
          </cell>
          <cell r="W957" t="str">
            <v/>
          </cell>
          <cell r="X957" t="str">
            <v>N</v>
          </cell>
          <cell r="Y957" t="str">
            <v>N</v>
          </cell>
          <cell r="Z957" t="str">
            <v>N</v>
          </cell>
          <cell r="AA957">
            <v>0</v>
          </cell>
          <cell r="AB957">
            <v>0</v>
          </cell>
          <cell r="AC957">
            <v>0</v>
          </cell>
          <cell r="AD957">
            <v>0</v>
          </cell>
          <cell r="AE957" t="str">
            <v>N</v>
          </cell>
          <cell r="AF957" t="str">
            <v>N</v>
          </cell>
          <cell r="AG957">
            <v>0</v>
          </cell>
          <cell r="AH957" t="str">
            <v>N</v>
          </cell>
          <cell r="AI957" t="str">
            <v>N</v>
          </cell>
        </row>
        <row r="958">
          <cell r="U958">
            <v>0</v>
          </cell>
          <cell r="V958">
            <v>0</v>
          </cell>
          <cell r="W958" t="str">
            <v/>
          </cell>
          <cell r="X958" t="str">
            <v>N</v>
          </cell>
          <cell r="Y958" t="str">
            <v>N</v>
          </cell>
          <cell r="Z958" t="str">
            <v>N</v>
          </cell>
          <cell r="AA958">
            <v>0</v>
          </cell>
          <cell r="AB958">
            <v>0</v>
          </cell>
          <cell r="AC958">
            <v>0</v>
          </cell>
          <cell r="AD958">
            <v>0</v>
          </cell>
          <cell r="AE958" t="str">
            <v>N</v>
          </cell>
          <cell r="AF958" t="str">
            <v>N</v>
          </cell>
          <cell r="AG958">
            <v>0</v>
          </cell>
          <cell r="AH958" t="str">
            <v>N</v>
          </cell>
          <cell r="AI958" t="str">
            <v>N</v>
          </cell>
        </row>
        <row r="959">
          <cell r="U959">
            <v>0</v>
          </cell>
          <cell r="V959">
            <v>0</v>
          </cell>
          <cell r="W959" t="str">
            <v/>
          </cell>
          <cell r="X959" t="str">
            <v>N</v>
          </cell>
          <cell r="Y959" t="str">
            <v>N</v>
          </cell>
          <cell r="Z959" t="str">
            <v>N</v>
          </cell>
          <cell r="AA959">
            <v>0</v>
          </cell>
          <cell r="AB959">
            <v>0</v>
          </cell>
          <cell r="AC959">
            <v>0</v>
          </cell>
          <cell r="AD959">
            <v>0</v>
          </cell>
          <cell r="AE959" t="str">
            <v>N</v>
          </cell>
          <cell r="AF959" t="str">
            <v>N</v>
          </cell>
          <cell r="AG959">
            <v>0</v>
          </cell>
          <cell r="AH959" t="str">
            <v>N</v>
          </cell>
          <cell r="AI959" t="str">
            <v>N</v>
          </cell>
        </row>
        <row r="960">
          <cell r="U960">
            <v>0</v>
          </cell>
          <cell r="V960">
            <v>0</v>
          </cell>
          <cell r="W960" t="str">
            <v/>
          </cell>
          <cell r="X960" t="str">
            <v>N</v>
          </cell>
          <cell r="Y960" t="str">
            <v>N</v>
          </cell>
          <cell r="Z960" t="str">
            <v>N</v>
          </cell>
          <cell r="AA960">
            <v>0</v>
          </cell>
          <cell r="AB960">
            <v>0</v>
          </cell>
          <cell r="AC960">
            <v>0</v>
          </cell>
          <cell r="AD960">
            <v>0</v>
          </cell>
          <cell r="AE960" t="str">
            <v>N</v>
          </cell>
          <cell r="AF960" t="str">
            <v>N</v>
          </cell>
          <cell r="AG960">
            <v>0</v>
          </cell>
          <cell r="AH960" t="str">
            <v>N</v>
          </cell>
          <cell r="AI960" t="str">
            <v>N</v>
          </cell>
        </row>
        <row r="961">
          <cell r="U961">
            <v>0</v>
          </cell>
          <cell r="V961">
            <v>0</v>
          </cell>
          <cell r="W961" t="str">
            <v/>
          </cell>
          <cell r="X961" t="str">
            <v>N</v>
          </cell>
          <cell r="Y961" t="str">
            <v>N</v>
          </cell>
          <cell r="Z961" t="str">
            <v>N</v>
          </cell>
          <cell r="AA961">
            <v>0</v>
          </cell>
          <cell r="AB961">
            <v>0</v>
          </cell>
          <cell r="AC961">
            <v>0</v>
          </cell>
          <cell r="AD961">
            <v>0</v>
          </cell>
          <cell r="AE961" t="str">
            <v>N</v>
          </cell>
          <cell r="AF961" t="str">
            <v>N</v>
          </cell>
          <cell r="AG961">
            <v>0</v>
          </cell>
          <cell r="AH961" t="str">
            <v>N</v>
          </cell>
          <cell r="AI961" t="str">
            <v>N</v>
          </cell>
        </row>
        <row r="962">
          <cell r="U962">
            <v>0</v>
          </cell>
          <cell r="V962">
            <v>0</v>
          </cell>
          <cell r="W962" t="str">
            <v/>
          </cell>
          <cell r="X962" t="str">
            <v>N</v>
          </cell>
          <cell r="Y962" t="str">
            <v>N</v>
          </cell>
          <cell r="Z962" t="str">
            <v>N</v>
          </cell>
          <cell r="AA962">
            <v>0</v>
          </cell>
          <cell r="AB962">
            <v>0</v>
          </cell>
          <cell r="AC962">
            <v>0</v>
          </cell>
          <cell r="AD962">
            <v>0</v>
          </cell>
          <cell r="AE962" t="str">
            <v>N</v>
          </cell>
          <cell r="AF962" t="str">
            <v>N</v>
          </cell>
          <cell r="AG962">
            <v>0</v>
          </cell>
          <cell r="AH962" t="str">
            <v>N</v>
          </cell>
          <cell r="AI962" t="str">
            <v>N</v>
          </cell>
        </row>
        <row r="963">
          <cell r="U963">
            <v>0</v>
          </cell>
          <cell r="V963">
            <v>0</v>
          </cell>
          <cell r="W963" t="str">
            <v/>
          </cell>
          <cell r="X963" t="str">
            <v>N</v>
          </cell>
          <cell r="Y963" t="str">
            <v>N</v>
          </cell>
          <cell r="Z963" t="str">
            <v>N</v>
          </cell>
          <cell r="AA963">
            <v>0</v>
          </cell>
          <cell r="AB963">
            <v>0</v>
          </cell>
          <cell r="AC963">
            <v>0</v>
          </cell>
          <cell r="AD963">
            <v>0</v>
          </cell>
          <cell r="AE963" t="str">
            <v>N</v>
          </cell>
          <cell r="AF963" t="str">
            <v>N</v>
          </cell>
          <cell r="AG963">
            <v>0</v>
          </cell>
          <cell r="AH963" t="str">
            <v>N</v>
          </cell>
          <cell r="AI963" t="str">
            <v>N</v>
          </cell>
        </row>
        <row r="964">
          <cell r="U964">
            <v>0</v>
          </cell>
          <cell r="V964">
            <v>0</v>
          </cell>
          <cell r="W964" t="str">
            <v/>
          </cell>
          <cell r="X964" t="str">
            <v>N</v>
          </cell>
          <cell r="Y964" t="str">
            <v>N</v>
          </cell>
          <cell r="Z964" t="str">
            <v>N</v>
          </cell>
          <cell r="AA964">
            <v>0</v>
          </cell>
          <cell r="AB964">
            <v>0</v>
          </cell>
          <cell r="AC964">
            <v>0</v>
          </cell>
          <cell r="AD964">
            <v>0</v>
          </cell>
          <cell r="AE964" t="str">
            <v>N</v>
          </cell>
          <cell r="AF964" t="str">
            <v>N</v>
          </cell>
          <cell r="AG964">
            <v>0</v>
          </cell>
          <cell r="AH964" t="str">
            <v>N</v>
          </cell>
          <cell r="AI964" t="str">
            <v>N</v>
          </cell>
        </row>
        <row r="965">
          <cell r="U965">
            <v>0</v>
          </cell>
          <cell r="V965">
            <v>0</v>
          </cell>
          <cell r="W965" t="str">
            <v/>
          </cell>
          <cell r="X965" t="str">
            <v>N</v>
          </cell>
          <cell r="Y965" t="str">
            <v>N</v>
          </cell>
          <cell r="Z965" t="str">
            <v>N</v>
          </cell>
          <cell r="AA965">
            <v>0</v>
          </cell>
          <cell r="AB965">
            <v>0</v>
          </cell>
          <cell r="AC965">
            <v>0</v>
          </cell>
          <cell r="AD965">
            <v>0</v>
          </cell>
          <cell r="AE965" t="str">
            <v>N</v>
          </cell>
          <cell r="AF965" t="str">
            <v>N</v>
          </cell>
          <cell r="AG965">
            <v>0</v>
          </cell>
          <cell r="AH965" t="str">
            <v>N</v>
          </cell>
          <cell r="AI965" t="str">
            <v>N</v>
          </cell>
        </row>
        <row r="966">
          <cell r="U966">
            <v>0</v>
          </cell>
          <cell r="V966">
            <v>0</v>
          </cell>
          <cell r="W966" t="str">
            <v/>
          </cell>
          <cell r="X966" t="str">
            <v>N</v>
          </cell>
          <cell r="Y966" t="str">
            <v>N</v>
          </cell>
          <cell r="Z966" t="str">
            <v>N</v>
          </cell>
          <cell r="AA966">
            <v>0</v>
          </cell>
          <cell r="AB966">
            <v>0</v>
          </cell>
          <cell r="AC966">
            <v>0</v>
          </cell>
          <cell r="AD966">
            <v>0</v>
          </cell>
          <cell r="AE966" t="str">
            <v>N</v>
          </cell>
          <cell r="AF966" t="str">
            <v>N</v>
          </cell>
          <cell r="AG966">
            <v>0</v>
          </cell>
          <cell r="AH966" t="str">
            <v>N</v>
          </cell>
          <cell r="AI966" t="str">
            <v>N</v>
          </cell>
        </row>
        <row r="967">
          <cell r="U967">
            <v>0</v>
          </cell>
          <cell r="V967">
            <v>0</v>
          </cell>
          <cell r="W967" t="str">
            <v/>
          </cell>
          <cell r="X967" t="str">
            <v>N</v>
          </cell>
          <cell r="Y967" t="str">
            <v>N</v>
          </cell>
          <cell r="Z967" t="str">
            <v>N</v>
          </cell>
          <cell r="AA967">
            <v>0</v>
          </cell>
          <cell r="AB967">
            <v>0</v>
          </cell>
          <cell r="AC967">
            <v>0</v>
          </cell>
          <cell r="AD967">
            <v>0</v>
          </cell>
          <cell r="AE967" t="str">
            <v>N</v>
          </cell>
          <cell r="AF967" t="str">
            <v>N</v>
          </cell>
          <cell r="AG967">
            <v>0</v>
          </cell>
          <cell r="AH967" t="str">
            <v>N</v>
          </cell>
          <cell r="AI967" t="str">
            <v>N</v>
          </cell>
        </row>
        <row r="968">
          <cell r="U968">
            <v>0</v>
          </cell>
          <cell r="V968">
            <v>0</v>
          </cell>
          <cell r="W968" t="str">
            <v/>
          </cell>
          <cell r="X968" t="str">
            <v>N</v>
          </cell>
          <cell r="Y968" t="str">
            <v>N</v>
          </cell>
          <cell r="Z968" t="str">
            <v>N</v>
          </cell>
          <cell r="AA968">
            <v>0</v>
          </cell>
          <cell r="AB968">
            <v>0</v>
          </cell>
          <cell r="AC968">
            <v>0</v>
          </cell>
          <cell r="AD968">
            <v>0</v>
          </cell>
          <cell r="AE968" t="str">
            <v>N</v>
          </cell>
          <cell r="AF968" t="str">
            <v>N</v>
          </cell>
          <cell r="AG968">
            <v>0</v>
          </cell>
          <cell r="AH968" t="str">
            <v>N</v>
          </cell>
          <cell r="AI968" t="str">
            <v>N</v>
          </cell>
        </row>
        <row r="969">
          <cell r="U969">
            <v>0</v>
          </cell>
          <cell r="V969">
            <v>0</v>
          </cell>
          <cell r="W969" t="str">
            <v/>
          </cell>
          <cell r="X969" t="str">
            <v>N</v>
          </cell>
          <cell r="Y969" t="str">
            <v>N</v>
          </cell>
          <cell r="Z969" t="str">
            <v>N</v>
          </cell>
          <cell r="AA969">
            <v>0</v>
          </cell>
          <cell r="AB969">
            <v>0</v>
          </cell>
          <cell r="AC969">
            <v>0</v>
          </cell>
          <cell r="AD969">
            <v>0</v>
          </cell>
          <cell r="AE969" t="str">
            <v>N</v>
          </cell>
          <cell r="AF969" t="str">
            <v>N</v>
          </cell>
          <cell r="AG969">
            <v>0</v>
          </cell>
          <cell r="AH969" t="str">
            <v>N</v>
          </cell>
          <cell r="AI969" t="str">
            <v>N</v>
          </cell>
        </row>
        <row r="970">
          <cell r="U970">
            <v>0</v>
          </cell>
          <cell r="V970">
            <v>0</v>
          </cell>
          <cell r="W970" t="str">
            <v/>
          </cell>
          <cell r="X970" t="str">
            <v>N</v>
          </cell>
          <cell r="Y970" t="str">
            <v>N</v>
          </cell>
          <cell r="Z970" t="str">
            <v>N</v>
          </cell>
          <cell r="AA970">
            <v>0</v>
          </cell>
          <cell r="AB970">
            <v>0</v>
          </cell>
          <cell r="AC970">
            <v>0</v>
          </cell>
          <cell r="AD970">
            <v>0</v>
          </cell>
          <cell r="AE970" t="str">
            <v>N</v>
          </cell>
          <cell r="AF970" t="str">
            <v>N</v>
          </cell>
          <cell r="AG970">
            <v>0</v>
          </cell>
          <cell r="AH970" t="str">
            <v>N</v>
          </cell>
          <cell r="AI970" t="str">
            <v>N</v>
          </cell>
        </row>
        <row r="971">
          <cell r="U971">
            <v>0</v>
          </cell>
          <cell r="V971">
            <v>0</v>
          </cell>
          <cell r="W971" t="str">
            <v/>
          </cell>
          <cell r="X971" t="str">
            <v>N</v>
          </cell>
          <cell r="Y971" t="str">
            <v>N</v>
          </cell>
          <cell r="Z971" t="str">
            <v>N</v>
          </cell>
          <cell r="AA971">
            <v>0</v>
          </cell>
          <cell r="AB971">
            <v>0</v>
          </cell>
          <cell r="AC971">
            <v>0</v>
          </cell>
          <cell r="AD971">
            <v>0</v>
          </cell>
          <cell r="AE971" t="str">
            <v>N</v>
          </cell>
          <cell r="AF971" t="str">
            <v>N</v>
          </cell>
          <cell r="AG971">
            <v>0</v>
          </cell>
          <cell r="AH971" t="str">
            <v>N</v>
          </cell>
          <cell r="AI971" t="str">
            <v>N</v>
          </cell>
        </row>
        <row r="972">
          <cell r="U972">
            <v>0</v>
          </cell>
          <cell r="V972">
            <v>0</v>
          </cell>
          <cell r="W972" t="str">
            <v/>
          </cell>
          <cell r="X972" t="str">
            <v>N</v>
          </cell>
          <cell r="Y972" t="str">
            <v>N</v>
          </cell>
          <cell r="Z972" t="str">
            <v>N</v>
          </cell>
          <cell r="AA972">
            <v>0</v>
          </cell>
          <cell r="AB972">
            <v>0</v>
          </cell>
          <cell r="AC972">
            <v>0</v>
          </cell>
          <cell r="AD972">
            <v>0</v>
          </cell>
          <cell r="AE972" t="str">
            <v>N</v>
          </cell>
          <cell r="AF972" t="str">
            <v>N</v>
          </cell>
          <cell r="AG972">
            <v>0</v>
          </cell>
          <cell r="AH972" t="str">
            <v>N</v>
          </cell>
          <cell r="AI972" t="str">
            <v>N</v>
          </cell>
        </row>
        <row r="973">
          <cell r="U973">
            <v>0</v>
          </cell>
          <cell r="V973">
            <v>0</v>
          </cell>
          <cell r="W973" t="str">
            <v/>
          </cell>
          <cell r="X973" t="str">
            <v>N</v>
          </cell>
          <cell r="Y973" t="str">
            <v>N</v>
          </cell>
          <cell r="Z973" t="str">
            <v>N</v>
          </cell>
          <cell r="AA973">
            <v>0</v>
          </cell>
          <cell r="AB973">
            <v>0</v>
          </cell>
          <cell r="AC973">
            <v>0</v>
          </cell>
          <cell r="AD973">
            <v>0</v>
          </cell>
          <cell r="AE973" t="str">
            <v>N</v>
          </cell>
          <cell r="AF973" t="str">
            <v>N</v>
          </cell>
          <cell r="AG973">
            <v>0</v>
          </cell>
          <cell r="AH973" t="str">
            <v>N</v>
          </cell>
          <cell r="AI973" t="str">
            <v>N</v>
          </cell>
        </row>
        <row r="974">
          <cell r="U974">
            <v>0</v>
          </cell>
          <cell r="V974">
            <v>0</v>
          </cell>
          <cell r="W974" t="str">
            <v/>
          </cell>
          <cell r="X974" t="str">
            <v>N</v>
          </cell>
          <cell r="Y974" t="str">
            <v>N</v>
          </cell>
          <cell r="Z974" t="str">
            <v>N</v>
          </cell>
          <cell r="AA974">
            <v>0</v>
          </cell>
          <cell r="AB974">
            <v>0</v>
          </cell>
          <cell r="AC974">
            <v>0</v>
          </cell>
          <cell r="AD974">
            <v>0</v>
          </cell>
          <cell r="AE974" t="str">
            <v>N</v>
          </cell>
          <cell r="AF974" t="str">
            <v>N</v>
          </cell>
          <cell r="AG974">
            <v>0</v>
          </cell>
          <cell r="AH974" t="str">
            <v>N</v>
          </cell>
          <cell r="AI974" t="str">
            <v>N</v>
          </cell>
        </row>
        <row r="975">
          <cell r="U975">
            <v>0</v>
          </cell>
          <cell r="V975">
            <v>0</v>
          </cell>
          <cell r="W975" t="str">
            <v/>
          </cell>
          <cell r="X975" t="str">
            <v>N</v>
          </cell>
          <cell r="Y975" t="str">
            <v>N</v>
          </cell>
          <cell r="Z975" t="str">
            <v>N</v>
          </cell>
          <cell r="AA975">
            <v>0</v>
          </cell>
          <cell r="AB975">
            <v>0</v>
          </cell>
          <cell r="AC975">
            <v>0</v>
          </cell>
          <cell r="AD975">
            <v>0</v>
          </cell>
          <cell r="AE975" t="str">
            <v>N</v>
          </cell>
          <cell r="AF975" t="str">
            <v>N</v>
          </cell>
          <cell r="AG975">
            <v>0</v>
          </cell>
          <cell r="AH975" t="str">
            <v>N</v>
          </cell>
          <cell r="AI975" t="str">
            <v>N</v>
          </cell>
        </row>
        <row r="976">
          <cell r="U976">
            <v>0</v>
          </cell>
          <cell r="V976">
            <v>0</v>
          </cell>
          <cell r="W976" t="str">
            <v/>
          </cell>
          <cell r="X976" t="str">
            <v>N</v>
          </cell>
          <cell r="Y976" t="str">
            <v>N</v>
          </cell>
          <cell r="Z976" t="str">
            <v>N</v>
          </cell>
          <cell r="AA976">
            <v>0</v>
          </cell>
          <cell r="AB976">
            <v>0</v>
          </cell>
          <cell r="AC976">
            <v>0</v>
          </cell>
          <cell r="AD976">
            <v>0</v>
          </cell>
          <cell r="AE976" t="str">
            <v>N</v>
          </cell>
          <cell r="AF976" t="str">
            <v>N</v>
          </cell>
          <cell r="AG976">
            <v>0</v>
          </cell>
          <cell r="AH976" t="str">
            <v>N</v>
          </cell>
          <cell r="AI976" t="str">
            <v>N</v>
          </cell>
        </row>
        <row r="977">
          <cell r="U977">
            <v>0</v>
          </cell>
          <cell r="V977">
            <v>0</v>
          </cell>
          <cell r="W977" t="str">
            <v/>
          </cell>
          <cell r="X977" t="str">
            <v>N</v>
          </cell>
          <cell r="Y977" t="str">
            <v>N</v>
          </cell>
          <cell r="Z977" t="str">
            <v>N</v>
          </cell>
          <cell r="AA977">
            <v>0</v>
          </cell>
          <cell r="AB977">
            <v>0</v>
          </cell>
          <cell r="AC977">
            <v>0</v>
          </cell>
          <cell r="AD977">
            <v>0</v>
          </cell>
          <cell r="AE977" t="str">
            <v>N</v>
          </cell>
          <cell r="AF977" t="str">
            <v>N</v>
          </cell>
          <cell r="AG977">
            <v>0</v>
          </cell>
          <cell r="AH977" t="str">
            <v>N</v>
          </cell>
          <cell r="AI977" t="str">
            <v>N</v>
          </cell>
        </row>
        <row r="978">
          <cell r="U978">
            <v>0</v>
          </cell>
          <cell r="V978">
            <v>0</v>
          </cell>
          <cell r="W978" t="str">
            <v/>
          </cell>
          <cell r="X978" t="str">
            <v>N</v>
          </cell>
          <cell r="Y978" t="str">
            <v>N</v>
          </cell>
          <cell r="Z978" t="str">
            <v>N</v>
          </cell>
          <cell r="AA978">
            <v>0</v>
          </cell>
          <cell r="AB978">
            <v>0</v>
          </cell>
          <cell r="AC978">
            <v>0</v>
          </cell>
          <cell r="AD978">
            <v>0</v>
          </cell>
          <cell r="AE978" t="str">
            <v>N</v>
          </cell>
          <cell r="AF978" t="str">
            <v>N</v>
          </cell>
          <cell r="AG978">
            <v>0</v>
          </cell>
          <cell r="AH978" t="str">
            <v>N</v>
          </cell>
          <cell r="AI978" t="str">
            <v>N</v>
          </cell>
        </row>
        <row r="979">
          <cell r="U979">
            <v>0</v>
          </cell>
          <cell r="V979">
            <v>0</v>
          </cell>
          <cell r="W979" t="str">
            <v/>
          </cell>
          <cell r="X979" t="str">
            <v>N</v>
          </cell>
          <cell r="Y979" t="str">
            <v>N</v>
          </cell>
          <cell r="Z979" t="str">
            <v>N</v>
          </cell>
          <cell r="AA979">
            <v>0</v>
          </cell>
          <cell r="AB979">
            <v>0</v>
          </cell>
          <cell r="AC979">
            <v>0</v>
          </cell>
          <cell r="AD979">
            <v>0</v>
          </cell>
          <cell r="AE979" t="str">
            <v>N</v>
          </cell>
          <cell r="AF979" t="str">
            <v>N</v>
          </cell>
          <cell r="AG979">
            <v>0</v>
          </cell>
          <cell r="AH979" t="str">
            <v>N</v>
          </cell>
          <cell r="AI979" t="str">
            <v>N</v>
          </cell>
        </row>
        <row r="980">
          <cell r="U980">
            <v>0</v>
          </cell>
          <cell r="V980">
            <v>0</v>
          </cell>
          <cell r="W980" t="str">
            <v/>
          </cell>
          <cell r="X980" t="str">
            <v>N</v>
          </cell>
          <cell r="Y980" t="str">
            <v>N</v>
          </cell>
          <cell r="Z980" t="str">
            <v>N</v>
          </cell>
          <cell r="AA980">
            <v>0</v>
          </cell>
          <cell r="AB980">
            <v>0</v>
          </cell>
          <cell r="AC980">
            <v>0</v>
          </cell>
          <cell r="AD980">
            <v>0</v>
          </cell>
          <cell r="AE980" t="str">
            <v>N</v>
          </cell>
          <cell r="AF980" t="str">
            <v>N</v>
          </cell>
          <cell r="AG980">
            <v>0</v>
          </cell>
          <cell r="AH980" t="str">
            <v>N</v>
          </cell>
          <cell r="AI980" t="str">
            <v>N</v>
          </cell>
        </row>
        <row r="981">
          <cell r="U981">
            <v>0</v>
          </cell>
          <cell r="V981">
            <v>0</v>
          </cell>
          <cell r="W981" t="str">
            <v/>
          </cell>
          <cell r="X981" t="str">
            <v>N</v>
          </cell>
          <cell r="Y981" t="str">
            <v>N</v>
          </cell>
          <cell r="Z981" t="str">
            <v>N</v>
          </cell>
          <cell r="AA981">
            <v>0</v>
          </cell>
          <cell r="AB981">
            <v>0</v>
          </cell>
          <cell r="AC981">
            <v>0</v>
          </cell>
          <cell r="AD981">
            <v>0</v>
          </cell>
          <cell r="AE981" t="str">
            <v>N</v>
          </cell>
          <cell r="AF981" t="str">
            <v>N</v>
          </cell>
          <cell r="AG981">
            <v>0</v>
          </cell>
          <cell r="AH981" t="str">
            <v>N</v>
          </cell>
          <cell r="AI981" t="str">
            <v>N</v>
          </cell>
        </row>
        <row r="982">
          <cell r="U982">
            <v>0</v>
          </cell>
          <cell r="V982">
            <v>0</v>
          </cell>
          <cell r="W982" t="str">
            <v/>
          </cell>
          <cell r="X982" t="str">
            <v>N</v>
          </cell>
          <cell r="Y982" t="str">
            <v>N</v>
          </cell>
          <cell r="Z982" t="str">
            <v>N</v>
          </cell>
          <cell r="AA982">
            <v>0</v>
          </cell>
          <cell r="AB982">
            <v>0</v>
          </cell>
          <cell r="AC982">
            <v>0</v>
          </cell>
          <cell r="AD982">
            <v>0</v>
          </cell>
          <cell r="AE982" t="str">
            <v>N</v>
          </cell>
          <cell r="AF982" t="str">
            <v>N</v>
          </cell>
          <cell r="AG982">
            <v>0</v>
          </cell>
          <cell r="AH982" t="str">
            <v>N</v>
          </cell>
          <cell r="AI982" t="str">
            <v>N</v>
          </cell>
        </row>
        <row r="983">
          <cell r="U983">
            <v>0</v>
          </cell>
          <cell r="V983">
            <v>0</v>
          </cell>
          <cell r="W983" t="str">
            <v/>
          </cell>
          <cell r="X983" t="str">
            <v>N</v>
          </cell>
          <cell r="Y983" t="str">
            <v>N</v>
          </cell>
          <cell r="Z983" t="str">
            <v>N</v>
          </cell>
          <cell r="AA983">
            <v>0</v>
          </cell>
          <cell r="AB983">
            <v>0</v>
          </cell>
          <cell r="AC983">
            <v>0</v>
          </cell>
          <cell r="AD983">
            <v>0</v>
          </cell>
          <cell r="AE983" t="str">
            <v>N</v>
          </cell>
          <cell r="AF983" t="str">
            <v>N</v>
          </cell>
          <cell r="AG983">
            <v>0</v>
          </cell>
          <cell r="AH983" t="str">
            <v>N</v>
          </cell>
          <cell r="AI983" t="str">
            <v>N</v>
          </cell>
        </row>
        <row r="984">
          <cell r="U984">
            <v>0</v>
          </cell>
          <cell r="V984">
            <v>0</v>
          </cell>
          <cell r="W984" t="str">
            <v/>
          </cell>
          <cell r="X984" t="str">
            <v>N</v>
          </cell>
          <cell r="Y984" t="str">
            <v>N</v>
          </cell>
          <cell r="Z984" t="str">
            <v>N</v>
          </cell>
          <cell r="AA984">
            <v>0</v>
          </cell>
          <cell r="AB984">
            <v>0</v>
          </cell>
          <cell r="AC984">
            <v>0</v>
          </cell>
          <cell r="AD984">
            <v>0</v>
          </cell>
          <cell r="AE984" t="str">
            <v>N</v>
          </cell>
          <cell r="AF984" t="str">
            <v>N</v>
          </cell>
          <cell r="AG984">
            <v>0</v>
          </cell>
          <cell r="AH984" t="str">
            <v>N</v>
          </cell>
          <cell r="AI984" t="str">
            <v>N</v>
          </cell>
        </row>
        <row r="985">
          <cell r="U985">
            <v>0</v>
          </cell>
          <cell r="V985">
            <v>0</v>
          </cell>
          <cell r="W985" t="str">
            <v/>
          </cell>
          <cell r="X985" t="str">
            <v>N</v>
          </cell>
          <cell r="Y985" t="str">
            <v>N</v>
          </cell>
          <cell r="Z985" t="str">
            <v>N</v>
          </cell>
          <cell r="AA985">
            <v>0</v>
          </cell>
          <cell r="AB985">
            <v>0</v>
          </cell>
          <cell r="AC985">
            <v>0</v>
          </cell>
          <cell r="AD985">
            <v>0</v>
          </cell>
          <cell r="AE985" t="str">
            <v>N</v>
          </cell>
          <cell r="AF985" t="str">
            <v>N</v>
          </cell>
          <cell r="AG985">
            <v>0</v>
          </cell>
          <cell r="AH985" t="str">
            <v>N</v>
          </cell>
          <cell r="AI985" t="str">
            <v>N</v>
          </cell>
        </row>
        <row r="986">
          <cell r="U986">
            <v>0</v>
          </cell>
          <cell r="V986">
            <v>0</v>
          </cell>
          <cell r="W986" t="str">
            <v/>
          </cell>
          <cell r="X986" t="str">
            <v>N</v>
          </cell>
          <cell r="Y986" t="str">
            <v>N</v>
          </cell>
          <cell r="Z986" t="str">
            <v>N</v>
          </cell>
          <cell r="AA986">
            <v>0</v>
          </cell>
          <cell r="AB986">
            <v>0</v>
          </cell>
          <cell r="AC986">
            <v>0</v>
          </cell>
          <cell r="AD986">
            <v>0</v>
          </cell>
          <cell r="AE986" t="str">
            <v>N</v>
          </cell>
          <cell r="AF986" t="str">
            <v>N</v>
          </cell>
          <cell r="AG986">
            <v>0</v>
          </cell>
          <cell r="AH986" t="str">
            <v>N</v>
          </cell>
          <cell r="AI986" t="str">
            <v>N</v>
          </cell>
        </row>
        <row r="987">
          <cell r="U987">
            <v>0</v>
          </cell>
          <cell r="V987">
            <v>0</v>
          </cell>
          <cell r="W987" t="str">
            <v/>
          </cell>
          <cell r="X987" t="str">
            <v>N</v>
          </cell>
          <cell r="Y987" t="str">
            <v>N</v>
          </cell>
          <cell r="Z987" t="str">
            <v>N</v>
          </cell>
          <cell r="AA987">
            <v>0</v>
          </cell>
          <cell r="AB987">
            <v>0</v>
          </cell>
          <cell r="AC987">
            <v>0</v>
          </cell>
          <cell r="AD987">
            <v>0</v>
          </cell>
          <cell r="AE987" t="str">
            <v>N</v>
          </cell>
          <cell r="AF987" t="str">
            <v>N</v>
          </cell>
          <cell r="AG987">
            <v>0</v>
          </cell>
          <cell r="AH987" t="str">
            <v>N</v>
          </cell>
          <cell r="AI987" t="str">
            <v>N</v>
          </cell>
        </row>
        <row r="988">
          <cell r="U988">
            <v>0</v>
          </cell>
          <cell r="V988">
            <v>0</v>
          </cell>
          <cell r="W988" t="str">
            <v/>
          </cell>
          <cell r="X988" t="str">
            <v>N</v>
          </cell>
          <cell r="Y988" t="str">
            <v>N</v>
          </cell>
          <cell r="Z988" t="str">
            <v>N</v>
          </cell>
          <cell r="AA988">
            <v>0</v>
          </cell>
          <cell r="AB988">
            <v>0</v>
          </cell>
          <cell r="AC988">
            <v>0</v>
          </cell>
          <cell r="AD988">
            <v>0</v>
          </cell>
          <cell r="AE988" t="str">
            <v>N</v>
          </cell>
          <cell r="AF988" t="str">
            <v>N</v>
          </cell>
          <cell r="AG988">
            <v>0</v>
          </cell>
          <cell r="AH988" t="str">
            <v>N</v>
          </cell>
          <cell r="AI988" t="str">
            <v>N</v>
          </cell>
        </row>
        <row r="989">
          <cell r="U989">
            <v>0</v>
          </cell>
          <cell r="V989">
            <v>0</v>
          </cell>
          <cell r="W989" t="str">
            <v/>
          </cell>
          <cell r="X989" t="str">
            <v>N</v>
          </cell>
          <cell r="Y989" t="str">
            <v>N</v>
          </cell>
          <cell r="Z989" t="str">
            <v>N</v>
          </cell>
          <cell r="AA989">
            <v>0</v>
          </cell>
          <cell r="AB989">
            <v>0</v>
          </cell>
          <cell r="AC989">
            <v>0</v>
          </cell>
          <cell r="AD989">
            <v>0</v>
          </cell>
          <cell r="AE989" t="str">
            <v>N</v>
          </cell>
          <cell r="AF989" t="str">
            <v>N</v>
          </cell>
          <cell r="AG989">
            <v>0</v>
          </cell>
          <cell r="AH989" t="str">
            <v>N</v>
          </cell>
          <cell r="AI989" t="str">
            <v>N</v>
          </cell>
        </row>
        <row r="990">
          <cell r="U990">
            <v>0</v>
          </cell>
          <cell r="V990">
            <v>0</v>
          </cell>
          <cell r="W990" t="str">
            <v/>
          </cell>
          <cell r="X990" t="str">
            <v>N</v>
          </cell>
          <cell r="Y990" t="str">
            <v>N</v>
          </cell>
          <cell r="Z990" t="str">
            <v>N</v>
          </cell>
          <cell r="AA990">
            <v>0</v>
          </cell>
          <cell r="AB990">
            <v>0</v>
          </cell>
          <cell r="AC990">
            <v>0</v>
          </cell>
          <cell r="AD990">
            <v>0</v>
          </cell>
          <cell r="AE990" t="str">
            <v>N</v>
          </cell>
          <cell r="AF990" t="str">
            <v>N</v>
          </cell>
          <cell r="AG990">
            <v>0</v>
          </cell>
          <cell r="AH990" t="str">
            <v>N</v>
          </cell>
          <cell r="AI990" t="str">
            <v>N</v>
          </cell>
        </row>
        <row r="991">
          <cell r="U991">
            <v>0</v>
          </cell>
          <cell r="V991">
            <v>0</v>
          </cell>
          <cell r="W991" t="str">
            <v/>
          </cell>
          <cell r="X991" t="str">
            <v>N</v>
          </cell>
          <cell r="Y991" t="str">
            <v>N</v>
          </cell>
          <cell r="Z991" t="str">
            <v>N</v>
          </cell>
          <cell r="AA991">
            <v>0</v>
          </cell>
          <cell r="AB991">
            <v>0</v>
          </cell>
          <cell r="AC991">
            <v>0</v>
          </cell>
          <cell r="AD991">
            <v>0</v>
          </cell>
          <cell r="AE991" t="str">
            <v>N</v>
          </cell>
          <cell r="AF991" t="str">
            <v>N</v>
          </cell>
          <cell r="AG991">
            <v>0</v>
          </cell>
          <cell r="AH991" t="str">
            <v>N</v>
          </cell>
          <cell r="AI991" t="str">
            <v>N</v>
          </cell>
        </row>
        <row r="992">
          <cell r="U992">
            <v>0</v>
          </cell>
          <cell r="V992">
            <v>0</v>
          </cell>
          <cell r="W992" t="str">
            <v/>
          </cell>
          <cell r="X992" t="str">
            <v>N</v>
          </cell>
          <cell r="Y992" t="str">
            <v>N</v>
          </cell>
          <cell r="Z992" t="str">
            <v>N</v>
          </cell>
          <cell r="AA992">
            <v>0</v>
          </cell>
          <cell r="AB992">
            <v>0</v>
          </cell>
          <cell r="AC992">
            <v>0</v>
          </cell>
          <cell r="AD992">
            <v>0</v>
          </cell>
          <cell r="AE992" t="str">
            <v>N</v>
          </cell>
          <cell r="AF992" t="str">
            <v>N</v>
          </cell>
          <cell r="AG992">
            <v>0</v>
          </cell>
          <cell r="AH992" t="str">
            <v>N</v>
          </cell>
          <cell r="AI992" t="str">
            <v>N</v>
          </cell>
        </row>
        <row r="993">
          <cell r="U993">
            <v>0</v>
          </cell>
          <cell r="V993">
            <v>0</v>
          </cell>
          <cell r="W993" t="str">
            <v/>
          </cell>
          <cell r="X993" t="str">
            <v>N</v>
          </cell>
          <cell r="Y993" t="str">
            <v>N</v>
          </cell>
          <cell r="Z993" t="str">
            <v>N</v>
          </cell>
          <cell r="AA993">
            <v>0</v>
          </cell>
          <cell r="AB993">
            <v>0</v>
          </cell>
          <cell r="AC993">
            <v>0</v>
          </cell>
          <cell r="AD993">
            <v>0</v>
          </cell>
          <cell r="AE993" t="str">
            <v>N</v>
          </cell>
          <cell r="AF993" t="str">
            <v>N</v>
          </cell>
          <cell r="AG993">
            <v>0</v>
          </cell>
          <cell r="AH993" t="str">
            <v>N</v>
          </cell>
          <cell r="AI993" t="str">
            <v>N</v>
          </cell>
        </row>
        <row r="994">
          <cell r="U994">
            <v>0</v>
          </cell>
          <cell r="V994">
            <v>0</v>
          </cell>
          <cell r="W994" t="str">
            <v/>
          </cell>
          <cell r="X994" t="str">
            <v>N</v>
          </cell>
          <cell r="Y994" t="str">
            <v>N</v>
          </cell>
          <cell r="Z994" t="str">
            <v>N</v>
          </cell>
          <cell r="AA994">
            <v>0</v>
          </cell>
          <cell r="AB994">
            <v>0</v>
          </cell>
          <cell r="AC994">
            <v>0</v>
          </cell>
          <cell r="AD994">
            <v>0</v>
          </cell>
          <cell r="AE994" t="str">
            <v>N</v>
          </cell>
          <cell r="AF994" t="str">
            <v>N</v>
          </cell>
          <cell r="AG994">
            <v>0</v>
          </cell>
          <cell r="AH994" t="str">
            <v>N</v>
          </cell>
          <cell r="AI994" t="str">
            <v>N</v>
          </cell>
        </row>
        <row r="995">
          <cell r="U995">
            <v>0</v>
          </cell>
          <cell r="V995">
            <v>0</v>
          </cell>
          <cell r="W995" t="str">
            <v/>
          </cell>
          <cell r="X995" t="str">
            <v>N</v>
          </cell>
          <cell r="Y995" t="str">
            <v>N</v>
          </cell>
          <cell r="Z995" t="str">
            <v>N</v>
          </cell>
          <cell r="AA995">
            <v>0</v>
          </cell>
          <cell r="AB995">
            <v>0</v>
          </cell>
          <cell r="AC995">
            <v>0</v>
          </cell>
          <cell r="AD995">
            <v>0</v>
          </cell>
          <cell r="AE995" t="str">
            <v>N</v>
          </cell>
          <cell r="AF995" t="str">
            <v>N</v>
          </cell>
          <cell r="AG995">
            <v>0</v>
          </cell>
          <cell r="AH995" t="str">
            <v>N</v>
          </cell>
          <cell r="AI995" t="str">
            <v>N</v>
          </cell>
        </row>
        <row r="996">
          <cell r="U996">
            <v>0</v>
          </cell>
          <cell r="V996">
            <v>0</v>
          </cell>
          <cell r="W996" t="str">
            <v/>
          </cell>
          <cell r="X996" t="str">
            <v>N</v>
          </cell>
          <cell r="Y996" t="str">
            <v>N</v>
          </cell>
          <cell r="Z996" t="str">
            <v>N</v>
          </cell>
          <cell r="AA996">
            <v>0</v>
          </cell>
          <cell r="AB996">
            <v>0</v>
          </cell>
          <cell r="AC996">
            <v>0</v>
          </cell>
          <cell r="AD996">
            <v>0</v>
          </cell>
          <cell r="AE996" t="str">
            <v>N</v>
          </cell>
          <cell r="AF996" t="str">
            <v>N</v>
          </cell>
          <cell r="AG996">
            <v>0</v>
          </cell>
          <cell r="AH996" t="str">
            <v>N</v>
          </cell>
          <cell r="AI996" t="str">
            <v>N</v>
          </cell>
        </row>
        <row r="997">
          <cell r="U997">
            <v>0</v>
          </cell>
          <cell r="V997">
            <v>0</v>
          </cell>
          <cell r="W997" t="str">
            <v/>
          </cell>
          <cell r="X997" t="str">
            <v>N</v>
          </cell>
          <cell r="Y997" t="str">
            <v>N</v>
          </cell>
          <cell r="Z997" t="str">
            <v>N</v>
          </cell>
          <cell r="AA997">
            <v>0</v>
          </cell>
          <cell r="AB997">
            <v>0</v>
          </cell>
          <cell r="AC997">
            <v>0</v>
          </cell>
          <cell r="AD997">
            <v>0</v>
          </cell>
          <cell r="AE997" t="str">
            <v>N</v>
          </cell>
          <cell r="AF997" t="str">
            <v>N</v>
          </cell>
          <cell r="AG997">
            <v>0</v>
          </cell>
          <cell r="AH997" t="str">
            <v>N</v>
          </cell>
          <cell r="AI997" t="str">
            <v>N</v>
          </cell>
        </row>
        <row r="998">
          <cell r="U998">
            <v>0</v>
          </cell>
          <cell r="V998">
            <v>0</v>
          </cell>
          <cell r="W998" t="str">
            <v/>
          </cell>
          <cell r="X998" t="str">
            <v>N</v>
          </cell>
          <cell r="Y998" t="str">
            <v>N</v>
          </cell>
          <cell r="Z998" t="str">
            <v>N</v>
          </cell>
          <cell r="AA998">
            <v>0</v>
          </cell>
          <cell r="AB998">
            <v>0</v>
          </cell>
          <cell r="AC998">
            <v>0</v>
          </cell>
          <cell r="AD998">
            <v>0</v>
          </cell>
          <cell r="AE998" t="str">
            <v>N</v>
          </cell>
          <cell r="AF998" t="str">
            <v>N</v>
          </cell>
          <cell r="AG998">
            <v>0</v>
          </cell>
          <cell r="AH998" t="str">
            <v>N</v>
          </cell>
          <cell r="AI998" t="str">
            <v>N</v>
          </cell>
        </row>
        <row r="999">
          <cell r="U999">
            <v>0</v>
          </cell>
          <cell r="V999">
            <v>0</v>
          </cell>
          <cell r="W999" t="str">
            <v/>
          </cell>
          <cell r="X999" t="str">
            <v>N</v>
          </cell>
          <cell r="Y999" t="str">
            <v>N</v>
          </cell>
          <cell r="Z999" t="str">
            <v>N</v>
          </cell>
          <cell r="AA999">
            <v>0</v>
          </cell>
          <cell r="AB999">
            <v>0</v>
          </cell>
          <cell r="AC999">
            <v>0</v>
          </cell>
          <cell r="AD999">
            <v>0</v>
          </cell>
          <cell r="AE999" t="str">
            <v>N</v>
          </cell>
          <cell r="AF999" t="str">
            <v>N</v>
          </cell>
          <cell r="AG999">
            <v>0</v>
          </cell>
          <cell r="AH999" t="str">
            <v>N</v>
          </cell>
          <cell r="AI999" t="str">
            <v>N</v>
          </cell>
        </row>
        <row r="1000">
          <cell r="U1000">
            <v>0</v>
          </cell>
          <cell r="V1000">
            <v>0</v>
          </cell>
          <cell r="W1000" t="str">
            <v/>
          </cell>
          <cell r="X1000" t="str">
            <v>N</v>
          </cell>
          <cell r="Y1000" t="str">
            <v>N</v>
          </cell>
          <cell r="Z1000" t="str">
            <v>N</v>
          </cell>
          <cell r="AA1000">
            <v>0</v>
          </cell>
          <cell r="AB1000">
            <v>0</v>
          </cell>
          <cell r="AC1000">
            <v>0</v>
          </cell>
          <cell r="AD1000">
            <v>0</v>
          </cell>
          <cell r="AE1000" t="str">
            <v>N</v>
          </cell>
          <cell r="AF1000" t="str">
            <v>N</v>
          </cell>
          <cell r="AG1000">
            <v>0</v>
          </cell>
          <cell r="AH1000" t="str">
            <v>N</v>
          </cell>
          <cell r="AI1000" t="str">
            <v>N</v>
          </cell>
        </row>
        <row r="1001">
          <cell r="U1001">
            <v>0</v>
          </cell>
          <cell r="V1001">
            <v>0</v>
          </cell>
          <cell r="W1001" t="str">
            <v/>
          </cell>
          <cell r="X1001" t="str">
            <v>N</v>
          </cell>
          <cell r="Y1001" t="str">
            <v>N</v>
          </cell>
          <cell r="Z1001" t="str">
            <v>N</v>
          </cell>
          <cell r="AA1001">
            <v>0</v>
          </cell>
          <cell r="AB1001">
            <v>0</v>
          </cell>
          <cell r="AC1001">
            <v>0</v>
          </cell>
          <cell r="AD1001">
            <v>0</v>
          </cell>
          <cell r="AE1001" t="str">
            <v>N</v>
          </cell>
          <cell r="AF1001" t="str">
            <v>N</v>
          </cell>
          <cell r="AG1001">
            <v>0</v>
          </cell>
          <cell r="AH1001" t="str">
            <v>N</v>
          </cell>
          <cell r="AI1001" t="str">
            <v>N</v>
          </cell>
        </row>
        <row r="1002">
          <cell r="U1002">
            <v>0</v>
          </cell>
          <cell r="V1002">
            <v>0</v>
          </cell>
          <cell r="W1002" t="str">
            <v/>
          </cell>
          <cell r="X1002" t="str">
            <v>N</v>
          </cell>
          <cell r="Y1002" t="str">
            <v>N</v>
          </cell>
          <cell r="Z1002" t="str">
            <v>N</v>
          </cell>
          <cell r="AA1002">
            <v>0</v>
          </cell>
          <cell r="AB1002">
            <v>0</v>
          </cell>
          <cell r="AC1002">
            <v>0</v>
          </cell>
          <cell r="AD1002">
            <v>0</v>
          </cell>
          <cell r="AE1002" t="str">
            <v>N</v>
          </cell>
          <cell r="AF1002" t="str">
            <v>N</v>
          </cell>
          <cell r="AG1002">
            <v>0</v>
          </cell>
          <cell r="AH1002" t="str">
            <v>N</v>
          </cell>
          <cell r="AI1002" t="str">
            <v>N</v>
          </cell>
        </row>
        <row r="1003">
          <cell r="U1003">
            <v>0</v>
          </cell>
          <cell r="V1003">
            <v>0</v>
          </cell>
          <cell r="W1003" t="str">
            <v/>
          </cell>
          <cell r="X1003" t="str">
            <v>N</v>
          </cell>
          <cell r="Y1003" t="str">
            <v>N</v>
          </cell>
          <cell r="Z1003" t="str">
            <v>N</v>
          </cell>
          <cell r="AA1003">
            <v>0</v>
          </cell>
          <cell r="AB1003">
            <v>0</v>
          </cell>
          <cell r="AC1003">
            <v>0</v>
          </cell>
          <cell r="AD1003">
            <v>0</v>
          </cell>
          <cell r="AE1003" t="str">
            <v>N</v>
          </cell>
          <cell r="AF1003" t="str">
            <v>N</v>
          </cell>
          <cell r="AG1003">
            <v>0</v>
          </cell>
          <cell r="AH1003" t="str">
            <v>N</v>
          </cell>
          <cell r="AI1003" t="str">
            <v>N</v>
          </cell>
        </row>
        <row r="1004">
          <cell r="U1004">
            <v>0</v>
          </cell>
          <cell r="V1004">
            <v>0</v>
          </cell>
          <cell r="W1004" t="str">
            <v/>
          </cell>
          <cell r="X1004" t="str">
            <v>N</v>
          </cell>
          <cell r="Y1004" t="str">
            <v>N</v>
          </cell>
          <cell r="Z1004" t="str">
            <v>N</v>
          </cell>
          <cell r="AA1004">
            <v>0</v>
          </cell>
          <cell r="AB1004">
            <v>0</v>
          </cell>
          <cell r="AC1004">
            <v>0</v>
          </cell>
          <cell r="AD1004">
            <v>0</v>
          </cell>
          <cell r="AE1004" t="str">
            <v>N</v>
          </cell>
          <cell r="AF1004" t="str">
            <v>N</v>
          </cell>
          <cell r="AG1004">
            <v>0</v>
          </cell>
          <cell r="AH1004" t="str">
            <v>N</v>
          </cell>
          <cell r="AI1004" t="str">
            <v>N</v>
          </cell>
        </row>
        <row r="1005">
          <cell r="U1005">
            <v>0</v>
          </cell>
          <cell r="V1005">
            <v>0</v>
          </cell>
          <cell r="W1005" t="str">
            <v/>
          </cell>
          <cell r="X1005" t="str">
            <v>N</v>
          </cell>
          <cell r="Y1005" t="str">
            <v>N</v>
          </cell>
          <cell r="Z1005" t="str">
            <v>N</v>
          </cell>
          <cell r="AA1005">
            <v>0</v>
          </cell>
          <cell r="AB1005">
            <v>0</v>
          </cell>
          <cell r="AC1005">
            <v>0</v>
          </cell>
          <cell r="AD1005">
            <v>0</v>
          </cell>
          <cell r="AE1005" t="str">
            <v>N</v>
          </cell>
          <cell r="AF1005" t="str">
            <v>N</v>
          </cell>
          <cell r="AG1005">
            <v>0</v>
          </cell>
          <cell r="AH1005" t="str">
            <v>N</v>
          </cell>
          <cell r="AI1005" t="str">
            <v>N</v>
          </cell>
        </row>
        <row r="1006">
          <cell r="U1006">
            <v>0</v>
          </cell>
          <cell r="V1006">
            <v>0</v>
          </cell>
          <cell r="W1006" t="str">
            <v/>
          </cell>
          <cell r="X1006" t="str">
            <v>N</v>
          </cell>
          <cell r="Y1006" t="str">
            <v>N</v>
          </cell>
          <cell r="Z1006" t="str">
            <v>N</v>
          </cell>
          <cell r="AA1006">
            <v>0</v>
          </cell>
          <cell r="AB1006">
            <v>0</v>
          </cell>
          <cell r="AC1006">
            <v>0</v>
          </cell>
          <cell r="AD1006">
            <v>0</v>
          </cell>
          <cell r="AE1006" t="str">
            <v>N</v>
          </cell>
          <cell r="AF1006" t="str">
            <v>N</v>
          </cell>
          <cell r="AG1006">
            <v>0</v>
          </cell>
          <cell r="AH1006" t="str">
            <v>N</v>
          </cell>
          <cell r="AI1006" t="str">
            <v>N</v>
          </cell>
        </row>
        <row r="1007">
          <cell r="U1007">
            <v>0</v>
          </cell>
          <cell r="V1007">
            <v>0</v>
          </cell>
          <cell r="W1007" t="str">
            <v/>
          </cell>
          <cell r="X1007" t="str">
            <v>N</v>
          </cell>
          <cell r="Y1007" t="str">
            <v>N</v>
          </cell>
          <cell r="Z1007" t="str">
            <v>N</v>
          </cell>
          <cell r="AA1007">
            <v>0</v>
          </cell>
          <cell r="AB1007">
            <v>0</v>
          </cell>
          <cell r="AC1007">
            <v>0</v>
          </cell>
          <cell r="AD1007">
            <v>0</v>
          </cell>
          <cell r="AE1007" t="str">
            <v>N</v>
          </cell>
          <cell r="AF1007" t="str">
            <v>N</v>
          </cell>
          <cell r="AG1007">
            <v>0</v>
          </cell>
          <cell r="AH1007" t="str">
            <v>N</v>
          </cell>
          <cell r="AI1007" t="str">
            <v>N</v>
          </cell>
        </row>
        <row r="1008">
          <cell r="U1008">
            <v>0</v>
          </cell>
          <cell r="V1008">
            <v>0</v>
          </cell>
          <cell r="W1008" t="str">
            <v/>
          </cell>
          <cell r="X1008" t="str">
            <v>N</v>
          </cell>
          <cell r="Y1008" t="str">
            <v>N</v>
          </cell>
          <cell r="Z1008" t="str">
            <v>N</v>
          </cell>
          <cell r="AA1008">
            <v>0</v>
          </cell>
          <cell r="AB1008">
            <v>0</v>
          </cell>
          <cell r="AC1008">
            <v>0</v>
          </cell>
          <cell r="AD1008">
            <v>0</v>
          </cell>
          <cell r="AE1008" t="str">
            <v>N</v>
          </cell>
          <cell r="AF1008" t="str">
            <v>N</v>
          </cell>
          <cell r="AG1008">
            <v>0</v>
          </cell>
          <cell r="AH1008" t="str">
            <v>N</v>
          </cell>
          <cell r="AI1008" t="str">
            <v>N</v>
          </cell>
        </row>
        <row r="1009">
          <cell r="U1009">
            <v>0</v>
          </cell>
          <cell r="V1009">
            <v>0</v>
          </cell>
          <cell r="W1009" t="str">
            <v/>
          </cell>
          <cell r="X1009" t="str">
            <v>N</v>
          </cell>
          <cell r="Y1009" t="str">
            <v>N</v>
          </cell>
          <cell r="Z1009" t="str">
            <v>N</v>
          </cell>
          <cell r="AA1009">
            <v>0</v>
          </cell>
          <cell r="AB1009">
            <v>0</v>
          </cell>
          <cell r="AC1009">
            <v>0</v>
          </cell>
          <cell r="AD1009">
            <v>0</v>
          </cell>
          <cell r="AE1009" t="str">
            <v>N</v>
          </cell>
          <cell r="AF1009" t="str">
            <v>N</v>
          </cell>
          <cell r="AG1009">
            <v>0</v>
          </cell>
          <cell r="AH1009" t="str">
            <v>N</v>
          </cell>
          <cell r="AI1009" t="str">
            <v>N</v>
          </cell>
        </row>
        <row r="1010">
          <cell r="U1010">
            <v>0</v>
          </cell>
          <cell r="V1010">
            <v>0</v>
          </cell>
          <cell r="W1010" t="str">
            <v/>
          </cell>
          <cell r="X1010" t="str">
            <v>N</v>
          </cell>
          <cell r="Y1010" t="str">
            <v>N</v>
          </cell>
          <cell r="Z1010" t="str">
            <v>N</v>
          </cell>
          <cell r="AA1010">
            <v>0</v>
          </cell>
          <cell r="AB1010">
            <v>0</v>
          </cell>
          <cell r="AC1010">
            <v>0</v>
          </cell>
          <cell r="AD1010">
            <v>0</v>
          </cell>
          <cell r="AE1010" t="str">
            <v>N</v>
          </cell>
          <cell r="AF1010" t="str">
            <v>N</v>
          </cell>
          <cell r="AG1010">
            <v>0</v>
          </cell>
          <cell r="AH1010" t="str">
            <v>N</v>
          </cell>
          <cell r="AI1010" t="str">
            <v>N</v>
          </cell>
        </row>
        <row r="1011">
          <cell r="U1011">
            <v>0</v>
          </cell>
          <cell r="V1011">
            <v>0</v>
          </cell>
          <cell r="W1011" t="str">
            <v/>
          </cell>
          <cell r="X1011" t="str">
            <v>N</v>
          </cell>
          <cell r="Y1011" t="str">
            <v>N</v>
          </cell>
          <cell r="Z1011" t="str">
            <v>N</v>
          </cell>
          <cell r="AA1011">
            <v>0</v>
          </cell>
          <cell r="AB1011">
            <v>0</v>
          </cell>
          <cell r="AC1011">
            <v>0</v>
          </cell>
          <cell r="AD1011">
            <v>0</v>
          </cell>
          <cell r="AE1011" t="str">
            <v>N</v>
          </cell>
          <cell r="AF1011" t="str">
            <v>N</v>
          </cell>
          <cell r="AG1011">
            <v>0</v>
          </cell>
          <cell r="AH1011" t="str">
            <v>N</v>
          </cell>
          <cell r="AI1011" t="str">
            <v>N</v>
          </cell>
        </row>
        <row r="1012">
          <cell r="U1012">
            <v>0</v>
          </cell>
          <cell r="V1012">
            <v>0</v>
          </cell>
          <cell r="W1012" t="str">
            <v/>
          </cell>
          <cell r="X1012" t="str">
            <v>N</v>
          </cell>
          <cell r="Y1012" t="str">
            <v>N</v>
          </cell>
          <cell r="Z1012" t="str">
            <v>N</v>
          </cell>
          <cell r="AA1012">
            <v>0</v>
          </cell>
          <cell r="AB1012">
            <v>0</v>
          </cell>
          <cell r="AC1012">
            <v>0</v>
          </cell>
          <cell r="AD1012">
            <v>0</v>
          </cell>
          <cell r="AE1012" t="str">
            <v>N</v>
          </cell>
          <cell r="AF1012" t="str">
            <v>N</v>
          </cell>
          <cell r="AG1012">
            <v>0</v>
          </cell>
          <cell r="AH1012" t="str">
            <v>N</v>
          </cell>
          <cell r="AI1012" t="str">
            <v>N</v>
          </cell>
        </row>
        <row r="1013">
          <cell r="U1013">
            <v>0</v>
          </cell>
          <cell r="V1013">
            <v>0</v>
          </cell>
          <cell r="W1013" t="str">
            <v/>
          </cell>
          <cell r="X1013" t="str">
            <v>N</v>
          </cell>
          <cell r="Y1013" t="str">
            <v>N</v>
          </cell>
          <cell r="Z1013" t="str">
            <v>N</v>
          </cell>
          <cell r="AA1013">
            <v>0</v>
          </cell>
          <cell r="AB1013">
            <v>0</v>
          </cell>
          <cell r="AC1013">
            <v>0</v>
          </cell>
          <cell r="AD1013">
            <v>0</v>
          </cell>
          <cell r="AE1013" t="str">
            <v>N</v>
          </cell>
          <cell r="AF1013" t="str">
            <v>N</v>
          </cell>
          <cell r="AG1013">
            <v>0</v>
          </cell>
          <cell r="AH1013" t="str">
            <v>N</v>
          </cell>
          <cell r="AI1013" t="str">
            <v>N</v>
          </cell>
        </row>
        <row r="1014">
          <cell r="U1014">
            <v>0</v>
          </cell>
          <cell r="V1014">
            <v>0</v>
          </cell>
          <cell r="W1014" t="str">
            <v/>
          </cell>
          <cell r="X1014" t="str">
            <v>N</v>
          </cell>
          <cell r="Y1014" t="str">
            <v>N</v>
          </cell>
          <cell r="Z1014" t="str">
            <v>N</v>
          </cell>
          <cell r="AA1014">
            <v>0</v>
          </cell>
          <cell r="AB1014">
            <v>0</v>
          </cell>
          <cell r="AC1014">
            <v>0</v>
          </cell>
          <cell r="AD1014">
            <v>0</v>
          </cell>
          <cell r="AE1014" t="str">
            <v>N</v>
          </cell>
          <cell r="AF1014" t="str">
            <v>N</v>
          </cell>
          <cell r="AG1014">
            <v>0</v>
          </cell>
          <cell r="AH1014" t="str">
            <v>N</v>
          </cell>
          <cell r="AI1014" t="str">
            <v>N</v>
          </cell>
        </row>
        <row r="1015">
          <cell r="U1015">
            <v>0</v>
          </cell>
          <cell r="V1015">
            <v>0</v>
          </cell>
          <cell r="W1015" t="str">
            <v/>
          </cell>
          <cell r="X1015" t="str">
            <v>N</v>
          </cell>
          <cell r="Y1015" t="str">
            <v>N</v>
          </cell>
          <cell r="Z1015" t="str">
            <v>N</v>
          </cell>
          <cell r="AA1015">
            <v>0</v>
          </cell>
          <cell r="AB1015">
            <v>0</v>
          </cell>
          <cell r="AC1015">
            <v>0</v>
          </cell>
          <cell r="AD1015">
            <v>0</v>
          </cell>
          <cell r="AE1015" t="str">
            <v>N</v>
          </cell>
          <cell r="AF1015" t="str">
            <v>N</v>
          </cell>
          <cell r="AG1015">
            <v>0</v>
          </cell>
          <cell r="AH1015" t="str">
            <v>N</v>
          </cell>
          <cell r="AI1015" t="str">
            <v>N</v>
          </cell>
        </row>
        <row r="1016">
          <cell r="U1016">
            <v>0</v>
          </cell>
          <cell r="V1016">
            <v>0</v>
          </cell>
          <cell r="W1016" t="str">
            <v/>
          </cell>
          <cell r="X1016" t="str">
            <v>N</v>
          </cell>
          <cell r="Y1016" t="str">
            <v>N</v>
          </cell>
          <cell r="Z1016" t="str">
            <v>N</v>
          </cell>
          <cell r="AA1016">
            <v>0</v>
          </cell>
          <cell r="AB1016">
            <v>0</v>
          </cell>
          <cell r="AC1016">
            <v>0</v>
          </cell>
          <cell r="AD1016">
            <v>0</v>
          </cell>
          <cell r="AE1016" t="str">
            <v>N</v>
          </cell>
          <cell r="AF1016" t="str">
            <v>N</v>
          </cell>
          <cell r="AG1016">
            <v>0</v>
          </cell>
          <cell r="AH1016" t="str">
            <v>N</v>
          </cell>
          <cell r="AI1016" t="str">
            <v>N</v>
          </cell>
        </row>
        <row r="1017">
          <cell r="U1017">
            <v>0</v>
          </cell>
          <cell r="V1017">
            <v>0</v>
          </cell>
          <cell r="W1017" t="str">
            <v/>
          </cell>
          <cell r="X1017" t="str">
            <v>N</v>
          </cell>
          <cell r="Y1017" t="str">
            <v>N</v>
          </cell>
          <cell r="Z1017" t="str">
            <v>N</v>
          </cell>
          <cell r="AA1017">
            <v>0</v>
          </cell>
          <cell r="AB1017">
            <v>0</v>
          </cell>
          <cell r="AC1017">
            <v>0</v>
          </cell>
          <cell r="AD1017">
            <v>0</v>
          </cell>
          <cell r="AE1017" t="str">
            <v>N</v>
          </cell>
          <cell r="AF1017" t="str">
            <v>N</v>
          </cell>
          <cell r="AG1017">
            <v>0</v>
          </cell>
          <cell r="AH1017" t="str">
            <v>N</v>
          </cell>
          <cell r="AI1017" t="str">
            <v>N</v>
          </cell>
        </row>
        <row r="1018">
          <cell r="U1018">
            <v>0</v>
          </cell>
          <cell r="V1018">
            <v>0</v>
          </cell>
          <cell r="W1018" t="str">
            <v/>
          </cell>
          <cell r="X1018" t="str">
            <v>N</v>
          </cell>
          <cell r="Y1018" t="str">
            <v>N</v>
          </cell>
          <cell r="Z1018" t="str">
            <v>N</v>
          </cell>
          <cell r="AA1018">
            <v>0</v>
          </cell>
          <cell r="AB1018">
            <v>0</v>
          </cell>
          <cell r="AC1018">
            <v>0</v>
          </cell>
          <cell r="AD1018">
            <v>0</v>
          </cell>
          <cell r="AE1018" t="str">
            <v>N</v>
          </cell>
          <cell r="AF1018" t="str">
            <v>N</v>
          </cell>
          <cell r="AG1018">
            <v>0</v>
          </cell>
          <cell r="AH1018" t="str">
            <v>N</v>
          </cell>
          <cell r="AI1018" t="str">
            <v>N</v>
          </cell>
        </row>
        <row r="1019">
          <cell r="U1019">
            <v>0</v>
          </cell>
          <cell r="V1019">
            <v>0</v>
          </cell>
          <cell r="W1019" t="str">
            <v/>
          </cell>
          <cell r="X1019" t="str">
            <v>N</v>
          </cell>
          <cell r="Y1019" t="str">
            <v>N</v>
          </cell>
          <cell r="Z1019" t="str">
            <v>N</v>
          </cell>
          <cell r="AA1019">
            <v>0</v>
          </cell>
          <cell r="AB1019">
            <v>0</v>
          </cell>
          <cell r="AC1019">
            <v>0</v>
          </cell>
          <cell r="AD1019">
            <v>0</v>
          </cell>
          <cell r="AE1019" t="str">
            <v>N</v>
          </cell>
          <cell r="AF1019" t="str">
            <v>N</v>
          </cell>
          <cell r="AG1019">
            <v>0</v>
          </cell>
          <cell r="AH1019" t="str">
            <v>N</v>
          </cell>
          <cell r="AI1019" t="str">
            <v>N</v>
          </cell>
        </row>
        <row r="1020">
          <cell r="U1020">
            <v>0</v>
          </cell>
          <cell r="V1020">
            <v>0</v>
          </cell>
          <cell r="W1020" t="str">
            <v/>
          </cell>
          <cell r="X1020" t="str">
            <v>N</v>
          </cell>
          <cell r="Y1020" t="str">
            <v>N</v>
          </cell>
          <cell r="Z1020" t="str">
            <v>N</v>
          </cell>
          <cell r="AA1020">
            <v>0</v>
          </cell>
          <cell r="AB1020">
            <v>0</v>
          </cell>
          <cell r="AC1020">
            <v>0</v>
          </cell>
          <cell r="AD1020">
            <v>0</v>
          </cell>
          <cell r="AE1020" t="str">
            <v>N</v>
          </cell>
          <cell r="AF1020" t="str">
            <v>N</v>
          </cell>
          <cell r="AG1020">
            <v>0</v>
          </cell>
          <cell r="AH1020" t="str">
            <v>N</v>
          </cell>
          <cell r="AI1020" t="str">
            <v>N</v>
          </cell>
        </row>
        <row r="1021">
          <cell r="U1021">
            <v>0</v>
          </cell>
          <cell r="V1021">
            <v>0</v>
          </cell>
          <cell r="W1021" t="str">
            <v/>
          </cell>
          <cell r="X1021" t="str">
            <v>N</v>
          </cell>
          <cell r="Y1021" t="str">
            <v>N</v>
          </cell>
          <cell r="Z1021" t="str">
            <v>N</v>
          </cell>
          <cell r="AA1021">
            <v>0</v>
          </cell>
          <cell r="AB1021">
            <v>0</v>
          </cell>
          <cell r="AC1021">
            <v>0</v>
          </cell>
          <cell r="AD1021">
            <v>0</v>
          </cell>
          <cell r="AE1021" t="str">
            <v>N</v>
          </cell>
          <cell r="AF1021" t="str">
            <v>N</v>
          </cell>
          <cell r="AG1021">
            <v>0</v>
          </cell>
          <cell r="AH1021" t="str">
            <v>N</v>
          </cell>
          <cell r="AI1021" t="str">
            <v>N</v>
          </cell>
        </row>
        <row r="1022">
          <cell r="U1022">
            <v>0</v>
          </cell>
          <cell r="V1022">
            <v>0</v>
          </cell>
          <cell r="W1022" t="str">
            <v/>
          </cell>
          <cell r="X1022" t="str">
            <v>N</v>
          </cell>
          <cell r="Y1022" t="str">
            <v>N</v>
          </cell>
          <cell r="Z1022" t="str">
            <v>N</v>
          </cell>
          <cell r="AA1022">
            <v>0</v>
          </cell>
          <cell r="AB1022">
            <v>0</v>
          </cell>
          <cell r="AC1022">
            <v>0</v>
          </cell>
          <cell r="AD1022">
            <v>0</v>
          </cell>
          <cell r="AE1022" t="str">
            <v>N</v>
          </cell>
          <cell r="AF1022" t="str">
            <v>N</v>
          </cell>
          <cell r="AG1022">
            <v>0</v>
          </cell>
          <cell r="AH1022" t="str">
            <v>N</v>
          </cell>
          <cell r="AI1022" t="str">
            <v>N</v>
          </cell>
        </row>
        <row r="1023">
          <cell r="U1023">
            <v>0</v>
          </cell>
          <cell r="V1023">
            <v>0</v>
          </cell>
          <cell r="W1023" t="str">
            <v/>
          </cell>
          <cell r="X1023" t="str">
            <v>N</v>
          </cell>
          <cell r="Y1023" t="str">
            <v>N</v>
          </cell>
          <cell r="Z1023" t="str">
            <v>N</v>
          </cell>
          <cell r="AA1023">
            <v>0</v>
          </cell>
          <cell r="AB1023">
            <v>0</v>
          </cell>
          <cell r="AC1023">
            <v>0</v>
          </cell>
          <cell r="AD1023">
            <v>0</v>
          </cell>
          <cell r="AE1023" t="str">
            <v>N</v>
          </cell>
          <cell r="AF1023" t="str">
            <v>N</v>
          </cell>
          <cell r="AG1023">
            <v>0</v>
          </cell>
          <cell r="AH1023" t="str">
            <v>N</v>
          </cell>
          <cell r="AI1023" t="str">
            <v>N</v>
          </cell>
        </row>
        <row r="1024">
          <cell r="U1024">
            <v>0</v>
          </cell>
          <cell r="V1024">
            <v>0</v>
          </cell>
          <cell r="W1024" t="str">
            <v/>
          </cell>
          <cell r="X1024" t="str">
            <v>N</v>
          </cell>
          <cell r="Y1024" t="str">
            <v>N</v>
          </cell>
          <cell r="Z1024" t="str">
            <v>N</v>
          </cell>
          <cell r="AA1024">
            <v>0</v>
          </cell>
          <cell r="AB1024">
            <v>0</v>
          </cell>
          <cell r="AC1024">
            <v>0</v>
          </cell>
          <cell r="AD1024">
            <v>0</v>
          </cell>
          <cell r="AE1024" t="str">
            <v>N</v>
          </cell>
          <cell r="AF1024" t="str">
            <v>N</v>
          </cell>
          <cell r="AG1024">
            <v>0</v>
          </cell>
          <cell r="AH1024" t="str">
            <v>N</v>
          </cell>
          <cell r="AI1024" t="str">
            <v>N</v>
          </cell>
        </row>
        <row r="1025">
          <cell r="U1025">
            <v>0</v>
          </cell>
          <cell r="V1025">
            <v>0</v>
          </cell>
          <cell r="W1025" t="str">
            <v/>
          </cell>
          <cell r="X1025" t="str">
            <v>N</v>
          </cell>
          <cell r="Y1025" t="str">
            <v>N</v>
          </cell>
          <cell r="Z1025" t="str">
            <v>N</v>
          </cell>
          <cell r="AA1025">
            <v>0</v>
          </cell>
          <cell r="AB1025">
            <v>0</v>
          </cell>
          <cell r="AC1025">
            <v>0</v>
          </cell>
          <cell r="AD1025">
            <v>0</v>
          </cell>
          <cell r="AE1025" t="str">
            <v>N</v>
          </cell>
          <cell r="AF1025" t="str">
            <v>N</v>
          </cell>
          <cell r="AG1025">
            <v>0</v>
          </cell>
          <cell r="AH1025" t="str">
            <v>N</v>
          </cell>
          <cell r="AI1025" t="str">
            <v>N</v>
          </cell>
        </row>
        <row r="1026">
          <cell r="U1026">
            <v>0</v>
          </cell>
          <cell r="V1026">
            <v>0</v>
          </cell>
          <cell r="W1026" t="str">
            <v/>
          </cell>
          <cell r="X1026" t="str">
            <v>N</v>
          </cell>
          <cell r="Y1026" t="str">
            <v>N</v>
          </cell>
          <cell r="Z1026" t="str">
            <v>N</v>
          </cell>
          <cell r="AA1026">
            <v>0</v>
          </cell>
          <cell r="AB1026">
            <v>0</v>
          </cell>
          <cell r="AC1026">
            <v>0</v>
          </cell>
          <cell r="AD1026">
            <v>0</v>
          </cell>
          <cell r="AE1026" t="str">
            <v>N</v>
          </cell>
          <cell r="AF1026" t="str">
            <v>N</v>
          </cell>
          <cell r="AG1026">
            <v>0</v>
          </cell>
          <cell r="AH1026" t="str">
            <v>N</v>
          </cell>
          <cell r="AI1026" t="str">
            <v>N</v>
          </cell>
        </row>
        <row r="1027">
          <cell r="U1027">
            <v>0</v>
          </cell>
          <cell r="V1027">
            <v>0</v>
          </cell>
          <cell r="W1027" t="str">
            <v/>
          </cell>
          <cell r="X1027" t="str">
            <v>N</v>
          </cell>
          <cell r="Y1027" t="str">
            <v>N</v>
          </cell>
          <cell r="Z1027" t="str">
            <v>N</v>
          </cell>
          <cell r="AA1027">
            <v>0</v>
          </cell>
          <cell r="AB1027">
            <v>0</v>
          </cell>
          <cell r="AC1027">
            <v>0</v>
          </cell>
          <cell r="AD1027">
            <v>0</v>
          </cell>
          <cell r="AE1027" t="str">
            <v>N</v>
          </cell>
          <cell r="AF1027" t="str">
            <v>N</v>
          </cell>
          <cell r="AG1027">
            <v>0</v>
          </cell>
          <cell r="AH1027" t="str">
            <v>N</v>
          </cell>
          <cell r="AI1027" t="str">
            <v>N</v>
          </cell>
        </row>
        <row r="1028">
          <cell r="U1028">
            <v>0</v>
          </cell>
          <cell r="V1028">
            <v>0</v>
          </cell>
          <cell r="W1028" t="str">
            <v/>
          </cell>
          <cell r="X1028" t="str">
            <v>N</v>
          </cell>
          <cell r="Y1028" t="str">
            <v>N</v>
          </cell>
          <cell r="Z1028" t="str">
            <v>N</v>
          </cell>
          <cell r="AA1028">
            <v>0</v>
          </cell>
          <cell r="AB1028">
            <v>0</v>
          </cell>
          <cell r="AC1028">
            <v>0</v>
          </cell>
          <cell r="AD1028">
            <v>0</v>
          </cell>
          <cell r="AE1028" t="str">
            <v>N</v>
          </cell>
          <cell r="AF1028" t="str">
            <v>N</v>
          </cell>
          <cell r="AG1028">
            <v>0</v>
          </cell>
          <cell r="AH1028" t="str">
            <v>N</v>
          </cell>
          <cell r="AI1028" t="str">
            <v>N</v>
          </cell>
        </row>
        <row r="1029">
          <cell r="U1029">
            <v>0</v>
          </cell>
          <cell r="V1029">
            <v>0</v>
          </cell>
          <cell r="W1029" t="str">
            <v/>
          </cell>
          <cell r="X1029" t="str">
            <v>N</v>
          </cell>
          <cell r="Y1029" t="str">
            <v>N</v>
          </cell>
          <cell r="Z1029" t="str">
            <v>N</v>
          </cell>
          <cell r="AA1029">
            <v>0</v>
          </cell>
          <cell r="AB1029">
            <v>0</v>
          </cell>
          <cell r="AC1029">
            <v>0</v>
          </cell>
          <cell r="AD1029">
            <v>0</v>
          </cell>
          <cell r="AE1029" t="str">
            <v>N</v>
          </cell>
          <cell r="AF1029" t="str">
            <v>N</v>
          </cell>
          <cell r="AG1029">
            <v>0</v>
          </cell>
          <cell r="AH1029" t="str">
            <v>N</v>
          </cell>
          <cell r="AI1029" t="str">
            <v>N</v>
          </cell>
        </row>
        <row r="1030">
          <cell r="U1030">
            <v>0</v>
          </cell>
          <cell r="V1030">
            <v>0</v>
          </cell>
          <cell r="W1030" t="str">
            <v/>
          </cell>
          <cell r="X1030" t="str">
            <v>N</v>
          </cell>
          <cell r="Y1030" t="str">
            <v>N</v>
          </cell>
          <cell r="Z1030" t="str">
            <v>N</v>
          </cell>
          <cell r="AA1030">
            <v>0</v>
          </cell>
          <cell r="AB1030">
            <v>0</v>
          </cell>
          <cell r="AC1030">
            <v>0</v>
          </cell>
          <cell r="AD1030">
            <v>0</v>
          </cell>
          <cell r="AE1030" t="str">
            <v>N</v>
          </cell>
          <cell r="AF1030" t="str">
            <v>N</v>
          </cell>
          <cell r="AG1030">
            <v>0</v>
          </cell>
          <cell r="AH1030" t="str">
            <v>N</v>
          </cell>
          <cell r="AI1030" t="str">
            <v>N</v>
          </cell>
        </row>
        <row r="1031">
          <cell r="U1031">
            <v>0</v>
          </cell>
          <cell r="V1031">
            <v>0</v>
          </cell>
          <cell r="W1031" t="str">
            <v/>
          </cell>
          <cell r="X1031" t="str">
            <v>N</v>
          </cell>
          <cell r="Y1031" t="str">
            <v>N</v>
          </cell>
          <cell r="Z1031" t="str">
            <v>N</v>
          </cell>
          <cell r="AA1031">
            <v>0</v>
          </cell>
          <cell r="AB1031">
            <v>0</v>
          </cell>
          <cell r="AC1031">
            <v>0</v>
          </cell>
          <cell r="AD1031">
            <v>0</v>
          </cell>
          <cell r="AE1031" t="str">
            <v>N</v>
          </cell>
          <cell r="AF1031" t="str">
            <v>N</v>
          </cell>
          <cell r="AG1031">
            <v>0</v>
          </cell>
          <cell r="AH1031" t="str">
            <v>N</v>
          </cell>
          <cell r="AI1031" t="str">
            <v>N</v>
          </cell>
        </row>
        <row r="1032">
          <cell r="U1032">
            <v>0</v>
          </cell>
          <cell r="V1032">
            <v>0</v>
          </cell>
          <cell r="W1032" t="str">
            <v/>
          </cell>
          <cell r="X1032" t="str">
            <v>N</v>
          </cell>
          <cell r="Y1032" t="str">
            <v>N</v>
          </cell>
          <cell r="Z1032" t="str">
            <v>N</v>
          </cell>
          <cell r="AA1032">
            <v>0</v>
          </cell>
          <cell r="AB1032">
            <v>0</v>
          </cell>
          <cell r="AC1032">
            <v>0</v>
          </cell>
          <cell r="AD1032">
            <v>0</v>
          </cell>
          <cell r="AE1032" t="str">
            <v>N</v>
          </cell>
          <cell r="AF1032" t="str">
            <v>N</v>
          </cell>
          <cell r="AG1032">
            <v>0</v>
          </cell>
          <cell r="AH1032" t="str">
            <v>N</v>
          </cell>
          <cell r="AI1032" t="str">
            <v>N</v>
          </cell>
        </row>
        <row r="1033">
          <cell r="U1033">
            <v>0</v>
          </cell>
          <cell r="V1033">
            <v>0</v>
          </cell>
          <cell r="W1033" t="str">
            <v/>
          </cell>
          <cell r="X1033" t="str">
            <v>N</v>
          </cell>
          <cell r="Y1033" t="str">
            <v>N</v>
          </cell>
          <cell r="Z1033" t="str">
            <v>N</v>
          </cell>
          <cell r="AA1033">
            <v>0</v>
          </cell>
          <cell r="AB1033">
            <v>0</v>
          </cell>
          <cell r="AC1033">
            <v>0</v>
          </cell>
          <cell r="AD1033">
            <v>0</v>
          </cell>
          <cell r="AE1033" t="str">
            <v>N</v>
          </cell>
          <cell r="AF1033" t="str">
            <v>N</v>
          </cell>
          <cell r="AG1033">
            <v>0</v>
          </cell>
          <cell r="AH1033" t="str">
            <v>N</v>
          </cell>
          <cell r="AI1033" t="str">
            <v>N</v>
          </cell>
        </row>
        <row r="1034">
          <cell r="U1034">
            <v>0</v>
          </cell>
          <cell r="V1034">
            <v>0</v>
          </cell>
          <cell r="W1034" t="str">
            <v/>
          </cell>
          <cell r="X1034" t="str">
            <v>N</v>
          </cell>
          <cell r="Y1034" t="str">
            <v>N</v>
          </cell>
          <cell r="Z1034" t="str">
            <v>N</v>
          </cell>
          <cell r="AA1034">
            <v>0</v>
          </cell>
          <cell r="AB1034">
            <v>0</v>
          </cell>
          <cell r="AC1034">
            <v>0</v>
          </cell>
          <cell r="AD1034">
            <v>0</v>
          </cell>
          <cell r="AE1034" t="str">
            <v>N</v>
          </cell>
          <cell r="AF1034" t="str">
            <v>N</v>
          </cell>
          <cell r="AG1034">
            <v>0</v>
          </cell>
          <cell r="AH1034" t="str">
            <v>N</v>
          </cell>
          <cell r="AI1034" t="str">
            <v>N</v>
          </cell>
        </row>
        <row r="1035">
          <cell r="U1035">
            <v>0</v>
          </cell>
          <cell r="V1035">
            <v>0</v>
          </cell>
          <cell r="W1035" t="str">
            <v/>
          </cell>
          <cell r="X1035" t="str">
            <v>N</v>
          </cell>
          <cell r="Y1035" t="str">
            <v>N</v>
          </cell>
          <cell r="Z1035" t="str">
            <v>N</v>
          </cell>
          <cell r="AA1035">
            <v>0</v>
          </cell>
          <cell r="AB1035">
            <v>0</v>
          </cell>
          <cell r="AC1035">
            <v>0</v>
          </cell>
          <cell r="AD1035">
            <v>0</v>
          </cell>
          <cell r="AE1035" t="str">
            <v>N</v>
          </cell>
          <cell r="AF1035" t="str">
            <v>N</v>
          </cell>
          <cell r="AG1035">
            <v>0</v>
          </cell>
          <cell r="AH1035" t="str">
            <v>N</v>
          </cell>
          <cell r="AI1035" t="str">
            <v>N</v>
          </cell>
        </row>
        <row r="1036">
          <cell r="U1036">
            <v>0</v>
          </cell>
          <cell r="V1036">
            <v>0</v>
          </cell>
          <cell r="W1036" t="str">
            <v/>
          </cell>
          <cell r="X1036" t="str">
            <v>N</v>
          </cell>
          <cell r="Y1036" t="str">
            <v>N</v>
          </cell>
          <cell r="Z1036" t="str">
            <v>N</v>
          </cell>
          <cell r="AA1036">
            <v>0</v>
          </cell>
          <cell r="AB1036">
            <v>0</v>
          </cell>
          <cell r="AC1036">
            <v>0</v>
          </cell>
          <cell r="AD1036">
            <v>0</v>
          </cell>
          <cell r="AE1036" t="str">
            <v>N</v>
          </cell>
          <cell r="AF1036" t="str">
            <v>N</v>
          </cell>
          <cell r="AG1036">
            <v>0</v>
          </cell>
          <cell r="AH1036" t="str">
            <v>N</v>
          </cell>
          <cell r="AI1036" t="str">
            <v>N</v>
          </cell>
        </row>
        <row r="1037">
          <cell r="U1037">
            <v>0</v>
          </cell>
          <cell r="V1037">
            <v>0</v>
          </cell>
          <cell r="W1037" t="str">
            <v/>
          </cell>
          <cell r="X1037" t="str">
            <v>N</v>
          </cell>
          <cell r="Y1037" t="str">
            <v>N</v>
          </cell>
          <cell r="Z1037" t="str">
            <v>N</v>
          </cell>
          <cell r="AA1037">
            <v>0</v>
          </cell>
          <cell r="AB1037">
            <v>0</v>
          </cell>
          <cell r="AC1037">
            <v>0</v>
          </cell>
          <cell r="AD1037">
            <v>0</v>
          </cell>
          <cell r="AE1037" t="str">
            <v>N</v>
          </cell>
          <cell r="AF1037" t="str">
            <v>N</v>
          </cell>
          <cell r="AG1037">
            <v>0</v>
          </cell>
          <cell r="AH1037" t="str">
            <v>N</v>
          </cell>
          <cell r="AI1037" t="str">
            <v>N</v>
          </cell>
        </row>
        <row r="1038">
          <cell r="U1038">
            <v>0</v>
          </cell>
          <cell r="V1038">
            <v>0</v>
          </cell>
          <cell r="W1038" t="str">
            <v/>
          </cell>
          <cell r="X1038" t="str">
            <v>N</v>
          </cell>
          <cell r="Y1038" t="str">
            <v>N</v>
          </cell>
          <cell r="Z1038" t="str">
            <v>N</v>
          </cell>
          <cell r="AA1038">
            <v>0</v>
          </cell>
          <cell r="AB1038">
            <v>0</v>
          </cell>
          <cell r="AC1038">
            <v>0</v>
          </cell>
          <cell r="AD1038">
            <v>0</v>
          </cell>
          <cell r="AE1038" t="str">
            <v>N</v>
          </cell>
          <cell r="AF1038" t="str">
            <v>N</v>
          </cell>
          <cell r="AG1038">
            <v>0</v>
          </cell>
          <cell r="AH1038" t="str">
            <v>N</v>
          </cell>
          <cell r="AI1038" t="str">
            <v>N</v>
          </cell>
        </row>
        <row r="1039">
          <cell r="U1039">
            <v>0</v>
          </cell>
          <cell r="V1039">
            <v>0</v>
          </cell>
          <cell r="W1039" t="str">
            <v/>
          </cell>
          <cell r="X1039" t="str">
            <v>N</v>
          </cell>
          <cell r="Y1039" t="str">
            <v>N</v>
          </cell>
          <cell r="Z1039" t="str">
            <v>N</v>
          </cell>
          <cell r="AA1039">
            <v>0</v>
          </cell>
          <cell r="AB1039">
            <v>0</v>
          </cell>
          <cell r="AC1039">
            <v>0</v>
          </cell>
          <cell r="AD1039">
            <v>0</v>
          </cell>
          <cell r="AE1039" t="str">
            <v>N</v>
          </cell>
          <cell r="AF1039" t="str">
            <v>N</v>
          </cell>
          <cell r="AG1039">
            <v>0</v>
          </cell>
          <cell r="AH1039" t="str">
            <v>N</v>
          </cell>
          <cell r="AI1039" t="str">
            <v>N</v>
          </cell>
        </row>
        <row r="1040">
          <cell r="U1040">
            <v>0</v>
          </cell>
          <cell r="V1040">
            <v>0</v>
          </cell>
          <cell r="W1040" t="str">
            <v/>
          </cell>
          <cell r="X1040" t="str">
            <v>N</v>
          </cell>
          <cell r="Y1040" t="str">
            <v>N</v>
          </cell>
          <cell r="Z1040" t="str">
            <v>N</v>
          </cell>
          <cell r="AA1040">
            <v>0</v>
          </cell>
          <cell r="AB1040">
            <v>0</v>
          </cell>
          <cell r="AC1040">
            <v>0</v>
          </cell>
          <cell r="AD1040">
            <v>0</v>
          </cell>
          <cell r="AE1040" t="str">
            <v>N</v>
          </cell>
          <cell r="AF1040" t="str">
            <v>N</v>
          </cell>
          <cell r="AG1040">
            <v>0</v>
          </cell>
          <cell r="AH1040" t="str">
            <v>N</v>
          </cell>
          <cell r="AI1040" t="str">
            <v>N</v>
          </cell>
        </row>
        <row r="1041">
          <cell r="U1041">
            <v>0</v>
          </cell>
          <cell r="V1041">
            <v>0</v>
          </cell>
          <cell r="W1041" t="str">
            <v/>
          </cell>
          <cell r="X1041" t="str">
            <v>N</v>
          </cell>
          <cell r="Y1041" t="str">
            <v>N</v>
          </cell>
          <cell r="Z1041" t="str">
            <v>N</v>
          </cell>
          <cell r="AA1041">
            <v>0</v>
          </cell>
          <cell r="AB1041">
            <v>0</v>
          </cell>
          <cell r="AC1041">
            <v>0</v>
          </cell>
          <cell r="AD1041">
            <v>0</v>
          </cell>
          <cell r="AE1041" t="str">
            <v>N</v>
          </cell>
          <cell r="AF1041" t="str">
            <v>N</v>
          </cell>
          <cell r="AG1041">
            <v>0</v>
          </cell>
          <cell r="AH1041" t="str">
            <v>N</v>
          </cell>
          <cell r="AI1041" t="str">
            <v>N</v>
          </cell>
        </row>
        <row r="1042">
          <cell r="U1042">
            <v>0</v>
          </cell>
          <cell r="V1042">
            <v>0</v>
          </cell>
          <cell r="W1042" t="str">
            <v/>
          </cell>
          <cell r="X1042" t="str">
            <v>N</v>
          </cell>
          <cell r="Y1042" t="str">
            <v>N</v>
          </cell>
          <cell r="Z1042" t="str">
            <v>N</v>
          </cell>
          <cell r="AA1042">
            <v>0</v>
          </cell>
          <cell r="AB1042">
            <v>0</v>
          </cell>
          <cell r="AC1042">
            <v>0</v>
          </cell>
          <cell r="AD1042">
            <v>0</v>
          </cell>
          <cell r="AE1042" t="str">
            <v>N</v>
          </cell>
          <cell r="AF1042" t="str">
            <v>N</v>
          </cell>
          <cell r="AG1042">
            <v>0</v>
          </cell>
          <cell r="AH1042" t="str">
            <v>N</v>
          </cell>
          <cell r="AI1042" t="str">
            <v>N</v>
          </cell>
        </row>
        <row r="1043">
          <cell r="U1043">
            <v>0</v>
          </cell>
          <cell r="V1043">
            <v>0</v>
          </cell>
          <cell r="W1043" t="str">
            <v/>
          </cell>
          <cell r="X1043" t="str">
            <v>N</v>
          </cell>
          <cell r="Y1043" t="str">
            <v>N</v>
          </cell>
          <cell r="Z1043" t="str">
            <v>N</v>
          </cell>
          <cell r="AA1043">
            <v>0</v>
          </cell>
          <cell r="AB1043">
            <v>0</v>
          </cell>
          <cell r="AC1043">
            <v>0</v>
          </cell>
          <cell r="AD1043">
            <v>0</v>
          </cell>
          <cell r="AE1043" t="str">
            <v>N</v>
          </cell>
          <cell r="AF1043" t="str">
            <v>N</v>
          </cell>
          <cell r="AG1043">
            <v>0</v>
          </cell>
          <cell r="AH1043" t="str">
            <v>N</v>
          </cell>
          <cell r="AI1043" t="str">
            <v>N</v>
          </cell>
        </row>
        <row r="1044">
          <cell r="U1044">
            <v>0</v>
          </cell>
          <cell r="V1044">
            <v>0</v>
          </cell>
          <cell r="W1044" t="str">
            <v/>
          </cell>
          <cell r="X1044" t="str">
            <v>N</v>
          </cell>
          <cell r="Y1044" t="str">
            <v>N</v>
          </cell>
          <cell r="Z1044" t="str">
            <v>N</v>
          </cell>
          <cell r="AA1044">
            <v>0</v>
          </cell>
          <cell r="AB1044">
            <v>0</v>
          </cell>
          <cell r="AC1044">
            <v>0</v>
          </cell>
          <cell r="AD1044">
            <v>0</v>
          </cell>
          <cell r="AE1044" t="str">
            <v>N</v>
          </cell>
          <cell r="AF1044" t="str">
            <v>N</v>
          </cell>
          <cell r="AG1044">
            <v>0</v>
          </cell>
          <cell r="AH1044" t="str">
            <v>N</v>
          </cell>
          <cell r="AI1044" t="str">
            <v>N</v>
          </cell>
        </row>
        <row r="1045">
          <cell r="U1045">
            <v>0</v>
          </cell>
          <cell r="V1045">
            <v>0</v>
          </cell>
          <cell r="W1045" t="str">
            <v/>
          </cell>
          <cell r="X1045" t="str">
            <v>N</v>
          </cell>
          <cell r="Y1045" t="str">
            <v>N</v>
          </cell>
          <cell r="Z1045" t="str">
            <v>N</v>
          </cell>
          <cell r="AA1045">
            <v>0</v>
          </cell>
          <cell r="AB1045">
            <v>0</v>
          </cell>
          <cell r="AC1045">
            <v>0</v>
          </cell>
          <cell r="AD1045">
            <v>0</v>
          </cell>
          <cell r="AE1045" t="str">
            <v>N</v>
          </cell>
          <cell r="AF1045" t="str">
            <v>N</v>
          </cell>
          <cell r="AG1045">
            <v>0</v>
          </cell>
          <cell r="AH1045" t="str">
            <v>N</v>
          </cell>
          <cell r="AI1045" t="str">
            <v>N</v>
          </cell>
        </row>
        <row r="1046">
          <cell r="U1046">
            <v>0</v>
          </cell>
          <cell r="V1046">
            <v>0</v>
          </cell>
          <cell r="W1046" t="str">
            <v/>
          </cell>
          <cell r="X1046" t="str">
            <v>N</v>
          </cell>
          <cell r="Y1046" t="str">
            <v>N</v>
          </cell>
          <cell r="Z1046" t="str">
            <v>N</v>
          </cell>
          <cell r="AA1046">
            <v>0</v>
          </cell>
          <cell r="AB1046">
            <v>0</v>
          </cell>
          <cell r="AC1046">
            <v>0</v>
          </cell>
          <cell r="AD1046">
            <v>0</v>
          </cell>
          <cell r="AE1046" t="str">
            <v>N</v>
          </cell>
          <cell r="AF1046" t="str">
            <v>N</v>
          </cell>
          <cell r="AG1046">
            <v>0</v>
          </cell>
          <cell r="AH1046" t="str">
            <v>N</v>
          </cell>
          <cell r="AI1046" t="str">
            <v>N</v>
          </cell>
        </row>
        <row r="1047">
          <cell r="U1047">
            <v>0</v>
          </cell>
          <cell r="V1047">
            <v>0</v>
          </cell>
          <cell r="W1047" t="str">
            <v/>
          </cell>
          <cell r="X1047" t="str">
            <v>N</v>
          </cell>
          <cell r="Y1047" t="str">
            <v>N</v>
          </cell>
          <cell r="Z1047" t="str">
            <v>N</v>
          </cell>
          <cell r="AA1047">
            <v>0</v>
          </cell>
          <cell r="AB1047">
            <v>0</v>
          </cell>
          <cell r="AC1047">
            <v>0</v>
          </cell>
          <cell r="AD1047">
            <v>0</v>
          </cell>
          <cell r="AE1047" t="str">
            <v>N</v>
          </cell>
          <cell r="AF1047" t="str">
            <v>N</v>
          </cell>
          <cell r="AG1047">
            <v>0</v>
          </cell>
          <cell r="AH1047" t="str">
            <v>N</v>
          </cell>
          <cell r="AI1047" t="str">
            <v>N</v>
          </cell>
        </row>
        <row r="1048">
          <cell r="U1048">
            <v>0</v>
          </cell>
          <cell r="V1048">
            <v>0</v>
          </cell>
          <cell r="W1048" t="str">
            <v/>
          </cell>
          <cell r="X1048" t="str">
            <v>N</v>
          </cell>
          <cell r="Y1048" t="str">
            <v>N</v>
          </cell>
          <cell r="Z1048" t="str">
            <v>N</v>
          </cell>
          <cell r="AA1048">
            <v>0</v>
          </cell>
          <cell r="AB1048">
            <v>0</v>
          </cell>
          <cell r="AC1048">
            <v>0</v>
          </cell>
          <cell r="AD1048">
            <v>0</v>
          </cell>
          <cell r="AE1048" t="str">
            <v>N</v>
          </cell>
          <cell r="AF1048" t="str">
            <v>N</v>
          </cell>
          <cell r="AG1048">
            <v>0</v>
          </cell>
          <cell r="AH1048" t="str">
            <v>N</v>
          </cell>
          <cell r="AI1048" t="str">
            <v>N</v>
          </cell>
        </row>
        <row r="1049">
          <cell r="U1049">
            <v>0</v>
          </cell>
          <cell r="V1049">
            <v>0</v>
          </cell>
          <cell r="W1049" t="str">
            <v/>
          </cell>
          <cell r="X1049" t="str">
            <v>N</v>
          </cell>
          <cell r="Y1049" t="str">
            <v>N</v>
          </cell>
          <cell r="Z1049" t="str">
            <v>N</v>
          </cell>
          <cell r="AA1049">
            <v>0</v>
          </cell>
          <cell r="AB1049">
            <v>0</v>
          </cell>
          <cell r="AC1049">
            <v>0</v>
          </cell>
          <cell r="AD1049">
            <v>0</v>
          </cell>
          <cell r="AE1049" t="str">
            <v>N</v>
          </cell>
          <cell r="AF1049" t="str">
            <v>N</v>
          </cell>
          <cell r="AG1049">
            <v>0</v>
          </cell>
          <cell r="AH1049" t="str">
            <v>N</v>
          </cell>
          <cell r="AI1049" t="str">
            <v>N</v>
          </cell>
        </row>
        <row r="1050">
          <cell r="U1050">
            <v>0</v>
          </cell>
          <cell r="V1050">
            <v>0</v>
          </cell>
          <cell r="W1050" t="str">
            <v/>
          </cell>
          <cell r="X1050" t="str">
            <v>N</v>
          </cell>
          <cell r="Y1050" t="str">
            <v>N</v>
          </cell>
          <cell r="Z1050" t="str">
            <v>N</v>
          </cell>
          <cell r="AA1050">
            <v>0</v>
          </cell>
          <cell r="AB1050">
            <v>0</v>
          </cell>
          <cell r="AC1050">
            <v>0</v>
          </cell>
          <cell r="AD1050">
            <v>0</v>
          </cell>
          <cell r="AE1050" t="str">
            <v>N</v>
          </cell>
          <cell r="AF1050" t="str">
            <v>N</v>
          </cell>
          <cell r="AG1050">
            <v>0</v>
          </cell>
          <cell r="AH1050" t="str">
            <v>N</v>
          </cell>
          <cell r="AI1050" t="str">
            <v>N</v>
          </cell>
        </row>
        <row r="1051">
          <cell r="U1051">
            <v>0</v>
          </cell>
          <cell r="V1051">
            <v>0</v>
          </cell>
          <cell r="W1051" t="str">
            <v/>
          </cell>
          <cell r="X1051" t="str">
            <v>N</v>
          </cell>
          <cell r="Y1051" t="str">
            <v>N</v>
          </cell>
          <cell r="Z1051" t="str">
            <v>N</v>
          </cell>
          <cell r="AA1051">
            <v>0</v>
          </cell>
          <cell r="AB1051">
            <v>0</v>
          </cell>
          <cell r="AC1051">
            <v>0</v>
          </cell>
          <cell r="AD1051">
            <v>0</v>
          </cell>
          <cell r="AE1051" t="str">
            <v>N</v>
          </cell>
          <cell r="AF1051" t="str">
            <v>N</v>
          </cell>
          <cell r="AG1051">
            <v>0</v>
          </cell>
          <cell r="AH1051" t="str">
            <v>N</v>
          </cell>
          <cell r="AI1051" t="str">
            <v>N</v>
          </cell>
        </row>
        <row r="1052">
          <cell r="U1052">
            <v>0</v>
          </cell>
          <cell r="V1052">
            <v>0</v>
          </cell>
          <cell r="W1052" t="str">
            <v/>
          </cell>
          <cell r="X1052" t="str">
            <v>N</v>
          </cell>
          <cell r="Y1052" t="str">
            <v>N</v>
          </cell>
          <cell r="Z1052" t="str">
            <v>N</v>
          </cell>
          <cell r="AA1052">
            <v>0</v>
          </cell>
          <cell r="AB1052">
            <v>0</v>
          </cell>
          <cell r="AC1052">
            <v>0</v>
          </cell>
          <cell r="AD1052">
            <v>0</v>
          </cell>
          <cell r="AE1052" t="str">
            <v>N</v>
          </cell>
          <cell r="AF1052" t="str">
            <v>N</v>
          </cell>
          <cell r="AG1052">
            <v>0</v>
          </cell>
          <cell r="AH1052" t="str">
            <v>N</v>
          </cell>
          <cell r="AI1052" t="str">
            <v>N</v>
          </cell>
        </row>
        <row r="1053">
          <cell r="U1053">
            <v>0</v>
          </cell>
          <cell r="V1053">
            <v>0</v>
          </cell>
          <cell r="W1053" t="str">
            <v/>
          </cell>
          <cell r="X1053" t="str">
            <v>N</v>
          </cell>
          <cell r="Y1053" t="str">
            <v>N</v>
          </cell>
          <cell r="Z1053" t="str">
            <v>N</v>
          </cell>
          <cell r="AA1053">
            <v>0</v>
          </cell>
          <cell r="AB1053">
            <v>0</v>
          </cell>
          <cell r="AC1053">
            <v>0</v>
          </cell>
          <cell r="AD1053">
            <v>0</v>
          </cell>
          <cell r="AE1053" t="str">
            <v>N</v>
          </cell>
          <cell r="AF1053" t="str">
            <v>N</v>
          </cell>
          <cell r="AG1053">
            <v>0</v>
          </cell>
          <cell r="AH1053" t="str">
            <v>N</v>
          </cell>
          <cell r="AI1053" t="str">
            <v>N</v>
          </cell>
        </row>
        <row r="1054">
          <cell r="U1054">
            <v>0</v>
          </cell>
          <cell r="V1054">
            <v>0</v>
          </cell>
          <cell r="W1054" t="str">
            <v/>
          </cell>
          <cell r="X1054" t="str">
            <v>N</v>
          </cell>
          <cell r="Y1054" t="str">
            <v>N</v>
          </cell>
          <cell r="Z1054" t="str">
            <v>N</v>
          </cell>
          <cell r="AA1054">
            <v>0</v>
          </cell>
          <cell r="AB1054">
            <v>0</v>
          </cell>
          <cell r="AC1054">
            <v>0</v>
          </cell>
          <cell r="AD1054">
            <v>0</v>
          </cell>
          <cell r="AE1054" t="str">
            <v>N</v>
          </cell>
          <cell r="AF1054" t="str">
            <v>N</v>
          </cell>
          <cell r="AG1054">
            <v>0</v>
          </cell>
          <cell r="AH1054" t="str">
            <v>N</v>
          </cell>
          <cell r="AI1054" t="str">
            <v>N</v>
          </cell>
        </row>
        <row r="1055">
          <cell r="U1055">
            <v>0</v>
          </cell>
          <cell r="V1055">
            <v>0</v>
          </cell>
          <cell r="W1055" t="str">
            <v/>
          </cell>
          <cell r="X1055" t="str">
            <v>N</v>
          </cell>
          <cell r="Y1055" t="str">
            <v>N</v>
          </cell>
          <cell r="Z1055" t="str">
            <v>N</v>
          </cell>
          <cell r="AA1055">
            <v>0</v>
          </cell>
          <cell r="AB1055">
            <v>0</v>
          </cell>
          <cell r="AC1055">
            <v>0</v>
          </cell>
          <cell r="AD1055">
            <v>0</v>
          </cell>
          <cell r="AE1055" t="str">
            <v>N</v>
          </cell>
          <cell r="AF1055" t="str">
            <v>N</v>
          </cell>
          <cell r="AG1055">
            <v>0</v>
          </cell>
          <cell r="AH1055" t="str">
            <v>N</v>
          </cell>
          <cell r="AI1055" t="str">
            <v>N</v>
          </cell>
        </row>
        <row r="1056">
          <cell r="U1056">
            <v>0</v>
          </cell>
          <cell r="V1056">
            <v>0</v>
          </cell>
          <cell r="W1056" t="str">
            <v/>
          </cell>
          <cell r="X1056" t="str">
            <v>N</v>
          </cell>
          <cell r="Y1056" t="str">
            <v>N</v>
          </cell>
          <cell r="Z1056" t="str">
            <v>N</v>
          </cell>
          <cell r="AA1056">
            <v>0</v>
          </cell>
          <cell r="AB1056">
            <v>0</v>
          </cell>
          <cell r="AC1056">
            <v>0</v>
          </cell>
          <cell r="AD1056">
            <v>0</v>
          </cell>
          <cell r="AE1056" t="str">
            <v>N</v>
          </cell>
          <cell r="AF1056" t="str">
            <v>N</v>
          </cell>
          <cell r="AG1056">
            <v>0</v>
          </cell>
          <cell r="AH1056" t="str">
            <v>N</v>
          </cell>
          <cell r="AI1056" t="str">
            <v>N</v>
          </cell>
        </row>
        <row r="1057">
          <cell r="U1057">
            <v>0</v>
          </cell>
          <cell r="V1057">
            <v>0</v>
          </cell>
          <cell r="W1057" t="str">
            <v/>
          </cell>
          <cell r="X1057" t="str">
            <v>N</v>
          </cell>
          <cell r="Y1057" t="str">
            <v>N</v>
          </cell>
          <cell r="Z1057" t="str">
            <v>N</v>
          </cell>
          <cell r="AA1057">
            <v>0</v>
          </cell>
          <cell r="AB1057">
            <v>0</v>
          </cell>
          <cell r="AC1057">
            <v>0</v>
          </cell>
          <cell r="AD1057">
            <v>0</v>
          </cell>
          <cell r="AE1057" t="str">
            <v>N</v>
          </cell>
          <cell r="AF1057" t="str">
            <v>N</v>
          </cell>
          <cell r="AG1057">
            <v>0</v>
          </cell>
          <cell r="AH1057" t="str">
            <v>N</v>
          </cell>
          <cell r="AI1057" t="str">
            <v>N</v>
          </cell>
        </row>
        <row r="1058">
          <cell r="U1058">
            <v>0</v>
          </cell>
          <cell r="V1058">
            <v>0</v>
          </cell>
          <cell r="W1058" t="str">
            <v/>
          </cell>
          <cell r="X1058" t="str">
            <v>N</v>
          </cell>
          <cell r="Y1058" t="str">
            <v>N</v>
          </cell>
          <cell r="Z1058" t="str">
            <v>N</v>
          </cell>
          <cell r="AA1058">
            <v>0</v>
          </cell>
          <cell r="AB1058">
            <v>0</v>
          </cell>
          <cell r="AC1058">
            <v>0</v>
          </cell>
          <cell r="AD1058">
            <v>0</v>
          </cell>
          <cell r="AE1058" t="str">
            <v>N</v>
          </cell>
          <cell r="AF1058" t="str">
            <v>N</v>
          </cell>
          <cell r="AG1058">
            <v>0</v>
          </cell>
          <cell r="AH1058" t="str">
            <v>N</v>
          </cell>
          <cell r="AI1058" t="str">
            <v>N</v>
          </cell>
        </row>
        <row r="1059">
          <cell r="U1059">
            <v>0</v>
          </cell>
          <cell r="V1059">
            <v>0</v>
          </cell>
          <cell r="W1059" t="str">
            <v/>
          </cell>
          <cell r="X1059" t="str">
            <v>N</v>
          </cell>
          <cell r="Y1059" t="str">
            <v>N</v>
          </cell>
          <cell r="Z1059" t="str">
            <v>N</v>
          </cell>
          <cell r="AA1059">
            <v>0</v>
          </cell>
          <cell r="AB1059">
            <v>0</v>
          </cell>
          <cell r="AC1059">
            <v>0</v>
          </cell>
          <cell r="AD1059">
            <v>0</v>
          </cell>
          <cell r="AE1059" t="str">
            <v>N</v>
          </cell>
          <cell r="AF1059" t="str">
            <v>N</v>
          </cell>
          <cell r="AG1059">
            <v>0</v>
          </cell>
          <cell r="AH1059" t="str">
            <v>N</v>
          </cell>
          <cell r="AI1059" t="str">
            <v>N</v>
          </cell>
        </row>
        <row r="1060">
          <cell r="U1060">
            <v>0</v>
          </cell>
          <cell r="V1060">
            <v>0</v>
          </cell>
          <cell r="W1060" t="str">
            <v/>
          </cell>
          <cell r="X1060" t="str">
            <v>N</v>
          </cell>
          <cell r="Y1060" t="str">
            <v>N</v>
          </cell>
          <cell r="Z1060" t="str">
            <v>N</v>
          </cell>
          <cell r="AA1060">
            <v>0</v>
          </cell>
          <cell r="AB1060">
            <v>0</v>
          </cell>
          <cell r="AC1060">
            <v>0</v>
          </cell>
          <cell r="AD1060">
            <v>0</v>
          </cell>
          <cell r="AE1060" t="str">
            <v>N</v>
          </cell>
          <cell r="AF1060" t="str">
            <v>N</v>
          </cell>
          <cell r="AG1060">
            <v>0</v>
          </cell>
          <cell r="AH1060" t="str">
            <v>N</v>
          </cell>
          <cell r="AI1060" t="str">
            <v>N</v>
          </cell>
        </row>
        <row r="1061">
          <cell r="U1061">
            <v>0</v>
          </cell>
          <cell r="V1061">
            <v>0</v>
          </cell>
          <cell r="W1061" t="str">
            <v/>
          </cell>
          <cell r="X1061" t="str">
            <v>N</v>
          </cell>
          <cell r="Y1061" t="str">
            <v>N</v>
          </cell>
          <cell r="Z1061" t="str">
            <v>N</v>
          </cell>
          <cell r="AA1061">
            <v>0</v>
          </cell>
          <cell r="AB1061">
            <v>0</v>
          </cell>
          <cell r="AC1061">
            <v>0</v>
          </cell>
          <cell r="AD1061">
            <v>0</v>
          </cell>
          <cell r="AE1061" t="str">
            <v>N</v>
          </cell>
          <cell r="AF1061" t="str">
            <v>N</v>
          </cell>
          <cell r="AG1061">
            <v>0</v>
          </cell>
          <cell r="AH1061" t="str">
            <v>N</v>
          </cell>
          <cell r="AI1061" t="str">
            <v>N</v>
          </cell>
        </row>
        <row r="1062">
          <cell r="U1062">
            <v>0</v>
          </cell>
          <cell r="V1062">
            <v>0</v>
          </cell>
          <cell r="W1062" t="str">
            <v/>
          </cell>
          <cell r="X1062" t="str">
            <v>N</v>
          </cell>
          <cell r="Y1062" t="str">
            <v>N</v>
          </cell>
          <cell r="Z1062" t="str">
            <v>N</v>
          </cell>
          <cell r="AA1062">
            <v>0</v>
          </cell>
          <cell r="AB1062">
            <v>0</v>
          </cell>
          <cell r="AC1062">
            <v>0</v>
          </cell>
          <cell r="AD1062">
            <v>0</v>
          </cell>
          <cell r="AE1062" t="str">
            <v>N</v>
          </cell>
          <cell r="AF1062" t="str">
            <v>N</v>
          </cell>
          <cell r="AG1062">
            <v>0</v>
          </cell>
          <cell r="AH1062" t="str">
            <v>N</v>
          </cell>
          <cell r="AI1062" t="str">
            <v>N</v>
          </cell>
        </row>
        <row r="1063">
          <cell r="U1063">
            <v>0</v>
          </cell>
          <cell r="V1063">
            <v>0</v>
          </cell>
          <cell r="W1063" t="str">
            <v/>
          </cell>
          <cell r="X1063" t="str">
            <v>N</v>
          </cell>
          <cell r="Y1063" t="str">
            <v>N</v>
          </cell>
          <cell r="Z1063" t="str">
            <v>N</v>
          </cell>
          <cell r="AA1063">
            <v>0</v>
          </cell>
          <cell r="AB1063">
            <v>0</v>
          </cell>
          <cell r="AC1063">
            <v>0</v>
          </cell>
          <cell r="AD1063">
            <v>0</v>
          </cell>
          <cell r="AE1063" t="str">
            <v>N</v>
          </cell>
          <cell r="AF1063" t="str">
            <v>N</v>
          </cell>
          <cell r="AG1063">
            <v>0</v>
          </cell>
          <cell r="AH1063" t="str">
            <v>N</v>
          </cell>
          <cell r="AI1063" t="str">
            <v>N</v>
          </cell>
        </row>
        <row r="1064">
          <cell r="U1064">
            <v>0</v>
          </cell>
          <cell r="V1064">
            <v>0</v>
          </cell>
          <cell r="W1064" t="str">
            <v/>
          </cell>
          <cell r="X1064" t="str">
            <v>N</v>
          </cell>
          <cell r="Y1064" t="str">
            <v>N</v>
          </cell>
          <cell r="Z1064" t="str">
            <v>N</v>
          </cell>
          <cell r="AA1064">
            <v>0</v>
          </cell>
          <cell r="AB1064">
            <v>0</v>
          </cell>
          <cell r="AC1064">
            <v>0</v>
          </cell>
          <cell r="AD1064">
            <v>0</v>
          </cell>
          <cell r="AE1064" t="str">
            <v>N</v>
          </cell>
          <cell r="AF1064" t="str">
            <v>N</v>
          </cell>
          <cell r="AG1064">
            <v>0</v>
          </cell>
          <cell r="AH1064" t="str">
            <v>N</v>
          </cell>
          <cell r="AI1064" t="str">
            <v>N</v>
          </cell>
        </row>
        <row r="1065">
          <cell r="U1065">
            <v>0</v>
          </cell>
          <cell r="V1065">
            <v>0</v>
          </cell>
          <cell r="W1065" t="str">
            <v/>
          </cell>
          <cell r="X1065" t="str">
            <v>N</v>
          </cell>
          <cell r="Y1065" t="str">
            <v>N</v>
          </cell>
          <cell r="Z1065" t="str">
            <v>N</v>
          </cell>
          <cell r="AA1065">
            <v>0</v>
          </cell>
          <cell r="AB1065">
            <v>0</v>
          </cell>
          <cell r="AC1065">
            <v>0</v>
          </cell>
          <cell r="AD1065">
            <v>0</v>
          </cell>
          <cell r="AE1065" t="str">
            <v>N</v>
          </cell>
          <cell r="AF1065" t="str">
            <v>N</v>
          </cell>
          <cell r="AG1065">
            <v>0</v>
          </cell>
          <cell r="AH1065" t="str">
            <v>N</v>
          </cell>
          <cell r="AI1065" t="str">
            <v>N</v>
          </cell>
        </row>
        <row r="1066">
          <cell r="U1066">
            <v>0</v>
          </cell>
          <cell r="V1066">
            <v>0</v>
          </cell>
          <cell r="W1066" t="str">
            <v/>
          </cell>
          <cell r="X1066" t="str">
            <v>N</v>
          </cell>
          <cell r="Y1066" t="str">
            <v>N</v>
          </cell>
          <cell r="Z1066" t="str">
            <v>N</v>
          </cell>
          <cell r="AA1066">
            <v>0</v>
          </cell>
          <cell r="AB1066">
            <v>0</v>
          </cell>
          <cell r="AC1066">
            <v>0</v>
          </cell>
          <cell r="AD1066">
            <v>0</v>
          </cell>
          <cell r="AE1066" t="str">
            <v>N</v>
          </cell>
          <cell r="AF1066" t="str">
            <v>N</v>
          </cell>
          <cell r="AG1066">
            <v>0</v>
          </cell>
          <cell r="AH1066" t="str">
            <v>N</v>
          </cell>
          <cell r="AI1066" t="str">
            <v>N</v>
          </cell>
        </row>
        <row r="1067">
          <cell r="U1067">
            <v>0</v>
          </cell>
          <cell r="V1067">
            <v>0</v>
          </cell>
          <cell r="W1067" t="str">
            <v/>
          </cell>
          <cell r="X1067" t="str">
            <v>N</v>
          </cell>
          <cell r="Y1067" t="str">
            <v>N</v>
          </cell>
          <cell r="Z1067" t="str">
            <v>N</v>
          </cell>
          <cell r="AA1067">
            <v>0</v>
          </cell>
          <cell r="AB1067">
            <v>0</v>
          </cell>
          <cell r="AC1067">
            <v>0</v>
          </cell>
          <cell r="AD1067">
            <v>0</v>
          </cell>
          <cell r="AE1067" t="str">
            <v>N</v>
          </cell>
          <cell r="AF1067" t="str">
            <v>N</v>
          </cell>
          <cell r="AG1067">
            <v>0</v>
          </cell>
          <cell r="AH1067" t="str">
            <v>N</v>
          </cell>
          <cell r="AI1067" t="str">
            <v>N</v>
          </cell>
        </row>
        <row r="1068">
          <cell r="U1068">
            <v>0</v>
          </cell>
          <cell r="V1068">
            <v>0</v>
          </cell>
          <cell r="W1068" t="str">
            <v/>
          </cell>
          <cell r="X1068" t="str">
            <v>N</v>
          </cell>
          <cell r="Y1068" t="str">
            <v>N</v>
          </cell>
          <cell r="Z1068" t="str">
            <v>N</v>
          </cell>
          <cell r="AA1068">
            <v>0</v>
          </cell>
          <cell r="AB1068">
            <v>0</v>
          </cell>
          <cell r="AC1068">
            <v>0</v>
          </cell>
          <cell r="AD1068">
            <v>0</v>
          </cell>
          <cell r="AE1068" t="str">
            <v>N</v>
          </cell>
          <cell r="AF1068" t="str">
            <v>N</v>
          </cell>
          <cell r="AG1068">
            <v>0</v>
          </cell>
          <cell r="AH1068" t="str">
            <v>N</v>
          </cell>
          <cell r="AI1068" t="str">
            <v>N</v>
          </cell>
        </row>
        <row r="1069">
          <cell r="U1069">
            <v>0</v>
          </cell>
          <cell r="V1069">
            <v>0</v>
          </cell>
          <cell r="W1069" t="str">
            <v/>
          </cell>
          <cell r="X1069" t="str">
            <v>N</v>
          </cell>
          <cell r="Y1069" t="str">
            <v>N</v>
          </cell>
          <cell r="Z1069" t="str">
            <v>N</v>
          </cell>
          <cell r="AA1069">
            <v>0</v>
          </cell>
          <cell r="AB1069">
            <v>0</v>
          </cell>
          <cell r="AC1069">
            <v>0</v>
          </cell>
          <cell r="AD1069">
            <v>0</v>
          </cell>
          <cell r="AE1069" t="str">
            <v>N</v>
          </cell>
          <cell r="AF1069" t="str">
            <v>N</v>
          </cell>
          <cell r="AG1069">
            <v>0</v>
          </cell>
          <cell r="AH1069" t="str">
            <v>N</v>
          </cell>
          <cell r="AI1069" t="str">
            <v>N</v>
          </cell>
        </row>
        <row r="1070">
          <cell r="U1070">
            <v>0</v>
          </cell>
          <cell r="V1070">
            <v>0</v>
          </cell>
          <cell r="W1070" t="str">
            <v/>
          </cell>
          <cell r="X1070" t="str">
            <v>N</v>
          </cell>
          <cell r="Y1070" t="str">
            <v>N</v>
          </cell>
          <cell r="Z1070" t="str">
            <v>N</v>
          </cell>
          <cell r="AA1070">
            <v>0</v>
          </cell>
          <cell r="AB1070">
            <v>0</v>
          </cell>
          <cell r="AC1070">
            <v>0</v>
          </cell>
          <cell r="AD1070">
            <v>0</v>
          </cell>
          <cell r="AE1070" t="str">
            <v>N</v>
          </cell>
          <cell r="AF1070" t="str">
            <v>N</v>
          </cell>
          <cell r="AG1070">
            <v>0</v>
          </cell>
          <cell r="AH1070" t="str">
            <v>N</v>
          </cell>
          <cell r="AI1070" t="str">
            <v>N</v>
          </cell>
        </row>
        <row r="1071">
          <cell r="U1071">
            <v>0</v>
          </cell>
          <cell r="V1071">
            <v>0</v>
          </cell>
          <cell r="W1071" t="str">
            <v/>
          </cell>
          <cell r="X1071" t="str">
            <v>N</v>
          </cell>
          <cell r="Y1071" t="str">
            <v>N</v>
          </cell>
          <cell r="Z1071" t="str">
            <v>N</v>
          </cell>
          <cell r="AA1071">
            <v>0</v>
          </cell>
          <cell r="AB1071">
            <v>0</v>
          </cell>
          <cell r="AC1071">
            <v>0</v>
          </cell>
          <cell r="AD1071">
            <v>0</v>
          </cell>
          <cell r="AE1071" t="str">
            <v>N</v>
          </cell>
          <cell r="AF1071" t="str">
            <v>N</v>
          </cell>
          <cell r="AG1071">
            <v>0</v>
          </cell>
          <cell r="AH1071" t="str">
            <v>N</v>
          </cell>
          <cell r="AI1071" t="str">
            <v>N</v>
          </cell>
        </row>
        <row r="1072">
          <cell r="U1072">
            <v>0</v>
          </cell>
          <cell r="V1072">
            <v>0</v>
          </cell>
          <cell r="W1072" t="str">
            <v/>
          </cell>
          <cell r="X1072" t="str">
            <v>N</v>
          </cell>
          <cell r="Y1072" t="str">
            <v>N</v>
          </cell>
          <cell r="Z1072" t="str">
            <v>N</v>
          </cell>
          <cell r="AA1072">
            <v>0</v>
          </cell>
          <cell r="AB1072">
            <v>0</v>
          </cell>
          <cell r="AC1072">
            <v>0</v>
          </cell>
          <cell r="AD1072">
            <v>0</v>
          </cell>
          <cell r="AE1072" t="str">
            <v>N</v>
          </cell>
          <cell r="AF1072" t="str">
            <v>N</v>
          </cell>
          <cell r="AG1072">
            <v>0</v>
          </cell>
          <cell r="AH1072" t="str">
            <v>N</v>
          </cell>
          <cell r="AI1072" t="str">
            <v>N</v>
          </cell>
        </row>
        <row r="1073">
          <cell r="U1073">
            <v>0</v>
          </cell>
          <cell r="V1073">
            <v>0</v>
          </cell>
          <cell r="W1073" t="str">
            <v/>
          </cell>
          <cell r="X1073" t="str">
            <v>N</v>
          </cell>
          <cell r="Y1073" t="str">
            <v>N</v>
          </cell>
          <cell r="Z1073" t="str">
            <v>N</v>
          </cell>
          <cell r="AA1073">
            <v>0</v>
          </cell>
          <cell r="AB1073">
            <v>0</v>
          </cell>
          <cell r="AC1073">
            <v>0</v>
          </cell>
          <cell r="AD1073">
            <v>0</v>
          </cell>
          <cell r="AE1073" t="str">
            <v>N</v>
          </cell>
          <cell r="AF1073" t="str">
            <v>N</v>
          </cell>
          <cell r="AG1073">
            <v>0</v>
          </cell>
          <cell r="AH1073" t="str">
            <v>N</v>
          </cell>
          <cell r="AI1073" t="str">
            <v>N</v>
          </cell>
        </row>
        <row r="1074">
          <cell r="U1074">
            <v>0</v>
          </cell>
          <cell r="V1074">
            <v>0</v>
          </cell>
          <cell r="W1074" t="str">
            <v/>
          </cell>
          <cell r="X1074" t="str">
            <v>N</v>
          </cell>
          <cell r="Y1074" t="str">
            <v>N</v>
          </cell>
          <cell r="Z1074" t="str">
            <v>N</v>
          </cell>
          <cell r="AA1074">
            <v>0</v>
          </cell>
          <cell r="AB1074">
            <v>0</v>
          </cell>
          <cell r="AC1074">
            <v>0</v>
          </cell>
          <cell r="AD1074">
            <v>0</v>
          </cell>
          <cell r="AE1074" t="str">
            <v>N</v>
          </cell>
          <cell r="AF1074" t="str">
            <v>N</v>
          </cell>
          <cell r="AG1074">
            <v>0</v>
          </cell>
          <cell r="AH1074" t="str">
            <v>N</v>
          </cell>
          <cell r="AI1074" t="str">
            <v>N</v>
          </cell>
        </row>
        <row r="1075">
          <cell r="U1075">
            <v>0</v>
          </cell>
          <cell r="V1075">
            <v>0</v>
          </cell>
          <cell r="W1075" t="str">
            <v/>
          </cell>
          <cell r="X1075" t="str">
            <v>N</v>
          </cell>
          <cell r="Y1075" t="str">
            <v>N</v>
          </cell>
          <cell r="Z1075" t="str">
            <v>N</v>
          </cell>
          <cell r="AA1075">
            <v>0</v>
          </cell>
          <cell r="AB1075">
            <v>0</v>
          </cell>
          <cell r="AC1075">
            <v>0</v>
          </cell>
          <cell r="AD1075">
            <v>0</v>
          </cell>
          <cell r="AE1075" t="str">
            <v>N</v>
          </cell>
          <cell r="AF1075" t="str">
            <v>N</v>
          </cell>
          <cell r="AG1075">
            <v>0</v>
          </cell>
          <cell r="AH1075" t="str">
            <v>N</v>
          </cell>
          <cell r="AI1075" t="str">
            <v>N</v>
          </cell>
        </row>
        <row r="1076">
          <cell r="U1076">
            <v>0</v>
          </cell>
          <cell r="V1076">
            <v>0</v>
          </cell>
          <cell r="W1076" t="str">
            <v/>
          </cell>
          <cell r="X1076" t="str">
            <v>N</v>
          </cell>
          <cell r="Y1076" t="str">
            <v>N</v>
          </cell>
          <cell r="Z1076" t="str">
            <v>N</v>
          </cell>
          <cell r="AA1076">
            <v>0</v>
          </cell>
          <cell r="AB1076">
            <v>0</v>
          </cell>
          <cell r="AC1076">
            <v>0</v>
          </cell>
          <cell r="AD1076">
            <v>0</v>
          </cell>
          <cell r="AE1076" t="str">
            <v>N</v>
          </cell>
          <cell r="AF1076" t="str">
            <v>N</v>
          </cell>
          <cell r="AG1076">
            <v>0</v>
          </cell>
          <cell r="AH1076" t="str">
            <v>N</v>
          </cell>
          <cell r="AI1076" t="str">
            <v>N</v>
          </cell>
        </row>
        <row r="1077">
          <cell r="U1077">
            <v>0</v>
          </cell>
          <cell r="V1077">
            <v>0</v>
          </cell>
          <cell r="W1077" t="str">
            <v/>
          </cell>
          <cell r="X1077" t="str">
            <v>N</v>
          </cell>
          <cell r="Y1077" t="str">
            <v>N</v>
          </cell>
          <cell r="Z1077" t="str">
            <v>N</v>
          </cell>
          <cell r="AA1077">
            <v>0</v>
          </cell>
          <cell r="AB1077">
            <v>0</v>
          </cell>
          <cell r="AC1077">
            <v>0</v>
          </cell>
          <cell r="AD1077">
            <v>0</v>
          </cell>
          <cell r="AE1077" t="str">
            <v>N</v>
          </cell>
          <cell r="AF1077" t="str">
            <v>N</v>
          </cell>
          <cell r="AG1077">
            <v>0</v>
          </cell>
          <cell r="AH1077" t="str">
            <v>N</v>
          </cell>
          <cell r="AI1077" t="str">
            <v>N</v>
          </cell>
        </row>
        <row r="1078">
          <cell r="U1078">
            <v>0</v>
          </cell>
          <cell r="V1078">
            <v>0</v>
          </cell>
          <cell r="W1078" t="str">
            <v/>
          </cell>
          <cell r="X1078" t="str">
            <v>N</v>
          </cell>
          <cell r="Y1078" t="str">
            <v>N</v>
          </cell>
          <cell r="Z1078" t="str">
            <v>N</v>
          </cell>
          <cell r="AA1078">
            <v>0</v>
          </cell>
          <cell r="AB1078">
            <v>0</v>
          </cell>
          <cell r="AC1078">
            <v>0</v>
          </cell>
          <cell r="AD1078">
            <v>0</v>
          </cell>
          <cell r="AE1078" t="str">
            <v>N</v>
          </cell>
          <cell r="AF1078" t="str">
            <v>N</v>
          </cell>
          <cell r="AG1078">
            <v>0</v>
          </cell>
          <cell r="AH1078" t="str">
            <v>N</v>
          </cell>
          <cell r="AI1078" t="str">
            <v>N</v>
          </cell>
        </row>
        <row r="1079">
          <cell r="U1079">
            <v>0</v>
          </cell>
          <cell r="V1079">
            <v>0</v>
          </cell>
          <cell r="W1079" t="str">
            <v/>
          </cell>
          <cell r="X1079" t="str">
            <v>N</v>
          </cell>
          <cell r="Y1079" t="str">
            <v>N</v>
          </cell>
          <cell r="Z1079" t="str">
            <v>N</v>
          </cell>
          <cell r="AA1079">
            <v>0</v>
          </cell>
          <cell r="AB1079">
            <v>0</v>
          </cell>
          <cell r="AC1079">
            <v>0</v>
          </cell>
          <cell r="AD1079">
            <v>0</v>
          </cell>
          <cell r="AE1079" t="str">
            <v>N</v>
          </cell>
          <cell r="AF1079" t="str">
            <v>N</v>
          </cell>
          <cell r="AG1079">
            <v>0</v>
          </cell>
          <cell r="AH1079" t="str">
            <v>N</v>
          </cell>
          <cell r="AI1079" t="str">
            <v>N</v>
          </cell>
        </row>
        <row r="1080">
          <cell r="U1080">
            <v>0</v>
          </cell>
          <cell r="V1080">
            <v>0</v>
          </cell>
          <cell r="W1080" t="str">
            <v/>
          </cell>
          <cell r="X1080" t="str">
            <v>N</v>
          </cell>
          <cell r="Y1080" t="str">
            <v>N</v>
          </cell>
          <cell r="Z1080" t="str">
            <v>N</v>
          </cell>
          <cell r="AA1080">
            <v>0</v>
          </cell>
          <cell r="AB1080">
            <v>0</v>
          </cell>
          <cell r="AC1080">
            <v>0</v>
          </cell>
          <cell r="AD1080">
            <v>0</v>
          </cell>
          <cell r="AE1080" t="str">
            <v>N</v>
          </cell>
          <cell r="AF1080" t="str">
            <v>N</v>
          </cell>
          <cell r="AG1080">
            <v>0</v>
          </cell>
          <cell r="AH1080" t="str">
            <v>N</v>
          </cell>
          <cell r="AI1080" t="str">
            <v>N</v>
          </cell>
        </row>
        <row r="1081">
          <cell r="U1081">
            <v>0</v>
          </cell>
          <cell r="V1081">
            <v>0</v>
          </cell>
          <cell r="W1081" t="str">
            <v/>
          </cell>
          <cell r="X1081" t="str">
            <v>N</v>
          </cell>
          <cell r="Y1081" t="str">
            <v>N</v>
          </cell>
          <cell r="Z1081" t="str">
            <v>N</v>
          </cell>
          <cell r="AA1081">
            <v>0</v>
          </cell>
          <cell r="AB1081">
            <v>0</v>
          </cell>
          <cell r="AC1081">
            <v>0</v>
          </cell>
          <cell r="AD1081">
            <v>0</v>
          </cell>
          <cell r="AE1081" t="str">
            <v>N</v>
          </cell>
          <cell r="AF1081" t="str">
            <v>N</v>
          </cell>
          <cell r="AG1081">
            <v>0</v>
          </cell>
          <cell r="AH1081" t="str">
            <v>N</v>
          </cell>
          <cell r="AI1081" t="str">
            <v>N</v>
          </cell>
        </row>
        <row r="1082">
          <cell r="U1082">
            <v>0</v>
          </cell>
          <cell r="V1082">
            <v>0</v>
          </cell>
          <cell r="W1082" t="str">
            <v/>
          </cell>
          <cell r="X1082" t="str">
            <v>N</v>
          </cell>
          <cell r="Y1082" t="str">
            <v>N</v>
          </cell>
          <cell r="Z1082" t="str">
            <v>N</v>
          </cell>
          <cell r="AA1082">
            <v>0</v>
          </cell>
          <cell r="AB1082">
            <v>0</v>
          </cell>
          <cell r="AC1082">
            <v>0</v>
          </cell>
          <cell r="AD1082">
            <v>0</v>
          </cell>
          <cell r="AE1082" t="str">
            <v>N</v>
          </cell>
          <cell r="AF1082" t="str">
            <v>N</v>
          </cell>
          <cell r="AG1082">
            <v>0</v>
          </cell>
          <cell r="AH1082" t="str">
            <v>N</v>
          </cell>
          <cell r="AI1082" t="str">
            <v>N</v>
          </cell>
        </row>
        <row r="1083">
          <cell r="U1083">
            <v>0</v>
          </cell>
          <cell r="V1083">
            <v>0</v>
          </cell>
          <cell r="W1083" t="str">
            <v/>
          </cell>
          <cell r="X1083" t="str">
            <v>N</v>
          </cell>
          <cell r="Y1083" t="str">
            <v>N</v>
          </cell>
          <cell r="Z1083" t="str">
            <v>N</v>
          </cell>
          <cell r="AA1083">
            <v>0</v>
          </cell>
          <cell r="AB1083">
            <v>0</v>
          </cell>
          <cell r="AC1083">
            <v>0</v>
          </cell>
          <cell r="AD1083">
            <v>0</v>
          </cell>
          <cell r="AE1083" t="str">
            <v>N</v>
          </cell>
          <cell r="AF1083" t="str">
            <v>N</v>
          </cell>
          <cell r="AG1083">
            <v>0</v>
          </cell>
          <cell r="AH1083" t="str">
            <v>N</v>
          </cell>
          <cell r="AI1083" t="str">
            <v>N</v>
          </cell>
        </row>
        <row r="1084">
          <cell r="U1084">
            <v>0</v>
          </cell>
          <cell r="V1084">
            <v>0</v>
          </cell>
          <cell r="W1084" t="str">
            <v/>
          </cell>
          <cell r="X1084" t="str">
            <v>N</v>
          </cell>
          <cell r="Y1084" t="str">
            <v>N</v>
          </cell>
          <cell r="Z1084" t="str">
            <v>N</v>
          </cell>
          <cell r="AA1084">
            <v>0</v>
          </cell>
          <cell r="AB1084">
            <v>0</v>
          </cell>
          <cell r="AC1084">
            <v>0</v>
          </cell>
          <cell r="AD1084">
            <v>0</v>
          </cell>
          <cell r="AE1084" t="str">
            <v>N</v>
          </cell>
          <cell r="AF1084" t="str">
            <v>N</v>
          </cell>
          <cell r="AG1084">
            <v>0</v>
          </cell>
          <cell r="AH1084" t="str">
            <v>N</v>
          </cell>
          <cell r="AI1084" t="str">
            <v>N</v>
          </cell>
        </row>
        <row r="1085">
          <cell r="U1085">
            <v>0</v>
          </cell>
          <cell r="V1085">
            <v>0</v>
          </cell>
          <cell r="W1085" t="str">
            <v/>
          </cell>
          <cell r="X1085" t="str">
            <v>N</v>
          </cell>
          <cell r="Y1085" t="str">
            <v>N</v>
          </cell>
          <cell r="Z1085" t="str">
            <v>N</v>
          </cell>
          <cell r="AA1085">
            <v>0</v>
          </cell>
          <cell r="AB1085">
            <v>0</v>
          </cell>
          <cell r="AC1085">
            <v>0</v>
          </cell>
          <cell r="AD1085">
            <v>0</v>
          </cell>
          <cell r="AE1085" t="str">
            <v>N</v>
          </cell>
          <cell r="AF1085" t="str">
            <v>N</v>
          </cell>
          <cell r="AG1085">
            <v>0</v>
          </cell>
          <cell r="AH1085" t="str">
            <v>N</v>
          </cell>
          <cell r="AI1085" t="str">
            <v>N</v>
          </cell>
        </row>
        <row r="1086">
          <cell r="U1086">
            <v>0</v>
          </cell>
          <cell r="V1086">
            <v>0</v>
          </cell>
          <cell r="W1086" t="str">
            <v/>
          </cell>
          <cell r="X1086" t="str">
            <v>N</v>
          </cell>
          <cell r="Y1086" t="str">
            <v>N</v>
          </cell>
          <cell r="Z1086" t="str">
            <v>N</v>
          </cell>
          <cell r="AA1086">
            <v>0</v>
          </cell>
          <cell r="AB1086">
            <v>0</v>
          </cell>
          <cell r="AC1086">
            <v>0</v>
          </cell>
          <cell r="AD1086">
            <v>0</v>
          </cell>
          <cell r="AE1086" t="str">
            <v>N</v>
          </cell>
          <cell r="AF1086" t="str">
            <v>N</v>
          </cell>
          <cell r="AG1086">
            <v>0</v>
          </cell>
          <cell r="AH1086" t="str">
            <v>N</v>
          </cell>
          <cell r="AI1086" t="str">
            <v>N</v>
          </cell>
        </row>
        <row r="1087">
          <cell r="U1087">
            <v>0</v>
          </cell>
          <cell r="V1087">
            <v>0</v>
          </cell>
          <cell r="W1087" t="str">
            <v/>
          </cell>
          <cell r="X1087" t="str">
            <v>N</v>
          </cell>
          <cell r="Y1087" t="str">
            <v>N</v>
          </cell>
          <cell r="Z1087" t="str">
            <v>N</v>
          </cell>
          <cell r="AA1087">
            <v>0</v>
          </cell>
          <cell r="AB1087">
            <v>0</v>
          </cell>
          <cell r="AC1087">
            <v>0</v>
          </cell>
          <cell r="AD1087">
            <v>0</v>
          </cell>
          <cell r="AE1087" t="str">
            <v>N</v>
          </cell>
          <cell r="AF1087" t="str">
            <v>N</v>
          </cell>
          <cell r="AG1087">
            <v>0</v>
          </cell>
          <cell r="AH1087" t="str">
            <v>N</v>
          </cell>
          <cell r="AI1087" t="str">
            <v>N</v>
          </cell>
        </row>
        <row r="1088">
          <cell r="U1088">
            <v>0</v>
          </cell>
          <cell r="V1088">
            <v>0</v>
          </cell>
          <cell r="W1088" t="str">
            <v/>
          </cell>
          <cell r="X1088" t="str">
            <v>N</v>
          </cell>
          <cell r="Y1088" t="str">
            <v>N</v>
          </cell>
          <cell r="Z1088" t="str">
            <v>N</v>
          </cell>
          <cell r="AA1088">
            <v>0</v>
          </cell>
          <cell r="AB1088">
            <v>0</v>
          </cell>
          <cell r="AC1088">
            <v>0</v>
          </cell>
          <cell r="AD1088">
            <v>0</v>
          </cell>
          <cell r="AE1088" t="str">
            <v>N</v>
          </cell>
          <cell r="AF1088" t="str">
            <v>N</v>
          </cell>
          <cell r="AG1088">
            <v>0</v>
          </cell>
          <cell r="AH1088" t="str">
            <v>N</v>
          </cell>
          <cell r="AI1088" t="str">
            <v>N</v>
          </cell>
        </row>
        <row r="1089">
          <cell r="U1089">
            <v>0</v>
          </cell>
          <cell r="V1089">
            <v>0</v>
          </cell>
          <cell r="W1089" t="str">
            <v/>
          </cell>
          <cell r="X1089" t="str">
            <v>N</v>
          </cell>
          <cell r="Y1089" t="str">
            <v>N</v>
          </cell>
          <cell r="Z1089" t="str">
            <v>N</v>
          </cell>
          <cell r="AA1089">
            <v>0</v>
          </cell>
          <cell r="AB1089">
            <v>0</v>
          </cell>
          <cell r="AC1089">
            <v>0</v>
          </cell>
          <cell r="AD1089">
            <v>0</v>
          </cell>
          <cell r="AE1089" t="str">
            <v>N</v>
          </cell>
          <cell r="AF1089" t="str">
            <v>N</v>
          </cell>
          <cell r="AG1089">
            <v>0</v>
          </cell>
          <cell r="AH1089" t="str">
            <v>N</v>
          </cell>
          <cell r="AI1089" t="str">
            <v>N</v>
          </cell>
        </row>
        <row r="1090">
          <cell r="U1090">
            <v>0</v>
          </cell>
          <cell r="V1090">
            <v>0</v>
          </cell>
          <cell r="W1090" t="str">
            <v/>
          </cell>
          <cell r="X1090" t="str">
            <v>N</v>
          </cell>
          <cell r="Y1090" t="str">
            <v>N</v>
          </cell>
          <cell r="Z1090" t="str">
            <v>N</v>
          </cell>
          <cell r="AA1090">
            <v>0</v>
          </cell>
          <cell r="AB1090">
            <v>0</v>
          </cell>
          <cell r="AC1090">
            <v>0</v>
          </cell>
          <cell r="AD1090">
            <v>0</v>
          </cell>
          <cell r="AE1090" t="str">
            <v>N</v>
          </cell>
          <cell r="AF1090" t="str">
            <v>N</v>
          </cell>
          <cell r="AG1090">
            <v>0</v>
          </cell>
          <cell r="AH1090" t="str">
            <v>N</v>
          </cell>
          <cell r="AI1090" t="str">
            <v>N</v>
          </cell>
        </row>
        <row r="1091">
          <cell r="U1091">
            <v>0</v>
          </cell>
          <cell r="V1091">
            <v>0</v>
          </cell>
          <cell r="W1091" t="str">
            <v/>
          </cell>
          <cell r="X1091" t="str">
            <v>N</v>
          </cell>
          <cell r="Y1091" t="str">
            <v>N</v>
          </cell>
          <cell r="Z1091" t="str">
            <v>N</v>
          </cell>
          <cell r="AA1091">
            <v>0</v>
          </cell>
          <cell r="AB1091">
            <v>0</v>
          </cell>
          <cell r="AC1091">
            <v>0</v>
          </cell>
          <cell r="AD1091">
            <v>0</v>
          </cell>
          <cell r="AE1091" t="str">
            <v>N</v>
          </cell>
          <cell r="AF1091" t="str">
            <v>N</v>
          </cell>
          <cell r="AG1091">
            <v>0</v>
          </cell>
          <cell r="AH1091" t="str">
            <v>N</v>
          </cell>
          <cell r="AI1091" t="str">
            <v>N</v>
          </cell>
        </row>
        <row r="1092">
          <cell r="U1092">
            <v>0</v>
          </cell>
          <cell r="V1092">
            <v>0</v>
          </cell>
          <cell r="W1092" t="str">
            <v/>
          </cell>
          <cell r="X1092" t="str">
            <v>N</v>
          </cell>
          <cell r="Y1092" t="str">
            <v>N</v>
          </cell>
          <cell r="Z1092" t="str">
            <v>N</v>
          </cell>
          <cell r="AA1092">
            <v>0</v>
          </cell>
          <cell r="AB1092">
            <v>0</v>
          </cell>
          <cell r="AC1092">
            <v>0</v>
          </cell>
          <cell r="AD1092">
            <v>0</v>
          </cell>
          <cell r="AE1092" t="str">
            <v>N</v>
          </cell>
          <cell r="AF1092" t="str">
            <v>N</v>
          </cell>
          <cell r="AG1092">
            <v>0</v>
          </cell>
          <cell r="AH1092" t="str">
            <v>N</v>
          </cell>
          <cell r="AI1092" t="str">
            <v>N</v>
          </cell>
        </row>
        <row r="1093">
          <cell r="U1093">
            <v>0</v>
          </cell>
          <cell r="V1093">
            <v>0</v>
          </cell>
          <cell r="W1093" t="str">
            <v/>
          </cell>
          <cell r="X1093" t="str">
            <v>N</v>
          </cell>
          <cell r="Y1093" t="str">
            <v>N</v>
          </cell>
          <cell r="Z1093" t="str">
            <v>N</v>
          </cell>
          <cell r="AA1093">
            <v>0</v>
          </cell>
          <cell r="AB1093">
            <v>0</v>
          </cell>
          <cell r="AC1093">
            <v>0</v>
          </cell>
          <cell r="AD1093">
            <v>0</v>
          </cell>
          <cell r="AE1093" t="str">
            <v>N</v>
          </cell>
          <cell r="AF1093" t="str">
            <v>N</v>
          </cell>
          <cell r="AG1093">
            <v>0</v>
          </cell>
          <cell r="AH1093" t="str">
            <v>N</v>
          </cell>
          <cell r="AI1093" t="str">
            <v>N</v>
          </cell>
        </row>
        <row r="1094">
          <cell r="U1094">
            <v>0</v>
          </cell>
          <cell r="V1094">
            <v>0</v>
          </cell>
          <cell r="W1094" t="str">
            <v/>
          </cell>
          <cell r="X1094" t="str">
            <v>N</v>
          </cell>
          <cell r="Y1094" t="str">
            <v>N</v>
          </cell>
          <cell r="Z1094" t="str">
            <v>N</v>
          </cell>
          <cell r="AA1094">
            <v>0</v>
          </cell>
          <cell r="AB1094">
            <v>0</v>
          </cell>
          <cell r="AC1094">
            <v>0</v>
          </cell>
          <cell r="AD1094">
            <v>0</v>
          </cell>
          <cell r="AE1094" t="str">
            <v>N</v>
          </cell>
          <cell r="AF1094" t="str">
            <v>N</v>
          </cell>
          <cell r="AG1094">
            <v>0</v>
          </cell>
          <cell r="AH1094" t="str">
            <v>N</v>
          </cell>
          <cell r="AI1094" t="str">
            <v>N</v>
          </cell>
        </row>
        <row r="1095">
          <cell r="U1095">
            <v>0</v>
          </cell>
          <cell r="V1095">
            <v>0</v>
          </cell>
          <cell r="W1095" t="str">
            <v/>
          </cell>
          <cell r="X1095" t="str">
            <v>N</v>
          </cell>
          <cell r="Y1095" t="str">
            <v>N</v>
          </cell>
          <cell r="Z1095" t="str">
            <v>N</v>
          </cell>
          <cell r="AA1095">
            <v>0</v>
          </cell>
          <cell r="AB1095">
            <v>0</v>
          </cell>
          <cell r="AC1095">
            <v>0</v>
          </cell>
          <cell r="AD1095">
            <v>0</v>
          </cell>
          <cell r="AE1095" t="str">
            <v>N</v>
          </cell>
          <cell r="AF1095" t="str">
            <v>N</v>
          </cell>
          <cell r="AG1095">
            <v>0</v>
          </cell>
          <cell r="AH1095" t="str">
            <v>N</v>
          </cell>
          <cell r="AI1095" t="str">
            <v>N</v>
          </cell>
        </row>
        <row r="1096">
          <cell r="U1096">
            <v>0</v>
          </cell>
          <cell r="V1096">
            <v>0</v>
          </cell>
          <cell r="W1096" t="str">
            <v/>
          </cell>
          <cell r="X1096" t="str">
            <v>N</v>
          </cell>
          <cell r="Y1096" t="str">
            <v>N</v>
          </cell>
          <cell r="Z1096" t="str">
            <v>N</v>
          </cell>
          <cell r="AA1096">
            <v>0</v>
          </cell>
          <cell r="AB1096">
            <v>0</v>
          </cell>
          <cell r="AC1096">
            <v>0</v>
          </cell>
          <cell r="AD1096">
            <v>0</v>
          </cell>
          <cell r="AE1096" t="str">
            <v>N</v>
          </cell>
          <cell r="AF1096" t="str">
            <v>N</v>
          </cell>
          <cell r="AG1096">
            <v>0</v>
          </cell>
          <cell r="AH1096" t="str">
            <v>N</v>
          </cell>
          <cell r="AI1096" t="str">
            <v>N</v>
          </cell>
        </row>
        <row r="1097">
          <cell r="U1097">
            <v>0</v>
          </cell>
          <cell r="V1097">
            <v>0</v>
          </cell>
          <cell r="W1097" t="str">
            <v/>
          </cell>
          <cell r="X1097" t="str">
            <v>N</v>
          </cell>
          <cell r="Y1097" t="str">
            <v>N</v>
          </cell>
          <cell r="Z1097" t="str">
            <v>N</v>
          </cell>
          <cell r="AA1097">
            <v>0</v>
          </cell>
          <cell r="AB1097">
            <v>0</v>
          </cell>
          <cell r="AC1097">
            <v>0</v>
          </cell>
          <cell r="AD1097">
            <v>0</v>
          </cell>
          <cell r="AE1097" t="str">
            <v>N</v>
          </cell>
          <cell r="AF1097" t="str">
            <v>N</v>
          </cell>
          <cell r="AG1097">
            <v>0</v>
          </cell>
          <cell r="AH1097" t="str">
            <v>N</v>
          </cell>
          <cell r="AI1097" t="str">
            <v>N</v>
          </cell>
        </row>
        <row r="1098">
          <cell r="U1098">
            <v>0</v>
          </cell>
          <cell r="V1098">
            <v>0</v>
          </cell>
          <cell r="W1098" t="str">
            <v/>
          </cell>
          <cell r="X1098" t="str">
            <v>N</v>
          </cell>
          <cell r="Y1098" t="str">
            <v>N</v>
          </cell>
          <cell r="Z1098" t="str">
            <v>N</v>
          </cell>
          <cell r="AA1098">
            <v>0</v>
          </cell>
          <cell r="AB1098">
            <v>0</v>
          </cell>
          <cell r="AC1098">
            <v>0</v>
          </cell>
          <cell r="AD1098">
            <v>0</v>
          </cell>
          <cell r="AE1098" t="str">
            <v>N</v>
          </cell>
          <cell r="AF1098" t="str">
            <v>N</v>
          </cell>
          <cell r="AG1098">
            <v>0</v>
          </cell>
          <cell r="AH1098" t="str">
            <v>N</v>
          </cell>
          <cell r="AI1098" t="str">
            <v>N</v>
          </cell>
        </row>
        <row r="1099">
          <cell r="U1099">
            <v>0</v>
          </cell>
          <cell r="V1099">
            <v>0</v>
          </cell>
          <cell r="W1099" t="str">
            <v/>
          </cell>
          <cell r="X1099" t="str">
            <v>N</v>
          </cell>
          <cell r="Y1099" t="str">
            <v>N</v>
          </cell>
          <cell r="Z1099" t="str">
            <v>N</v>
          </cell>
          <cell r="AA1099">
            <v>0</v>
          </cell>
          <cell r="AB1099">
            <v>0</v>
          </cell>
          <cell r="AC1099">
            <v>0</v>
          </cell>
          <cell r="AD1099">
            <v>0</v>
          </cell>
          <cell r="AE1099" t="str">
            <v>N</v>
          </cell>
          <cell r="AF1099" t="str">
            <v>N</v>
          </cell>
          <cell r="AG1099">
            <v>0</v>
          </cell>
          <cell r="AH1099" t="str">
            <v>N</v>
          </cell>
          <cell r="AI1099" t="str">
            <v>N</v>
          </cell>
        </row>
        <row r="1100">
          <cell r="U1100">
            <v>0</v>
          </cell>
          <cell r="V1100">
            <v>0</v>
          </cell>
          <cell r="W1100" t="str">
            <v/>
          </cell>
          <cell r="X1100" t="str">
            <v>N</v>
          </cell>
          <cell r="Y1100" t="str">
            <v>N</v>
          </cell>
          <cell r="Z1100" t="str">
            <v>N</v>
          </cell>
          <cell r="AA1100">
            <v>0</v>
          </cell>
          <cell r="AB1100">
            <v>0</v>
          </cell>
          <cell r="AC1100">
            <v>0</v>
          </cell>
          <cell r="AD1100">
            <v>0</v>
          </cell>
          <cell r="AE1100" t="str">
            <v>N</v>
          </cell>
          <cell r="AF1100" t="str">
            <v>N</v>
          </cell>
          <cell r="AG1100">
            <v>0</v>
          </cell>
          <cell r="AH1100" t="str">
            <v>N</v>
          </cell>
          <cell r="AI1100" t="str">
            <v>N</v>
          </cell>
        </row>
        <row r="1101">
          <cell r="U1101">
            <v>0</v>
          </cell>
          <cell r="V1101">
            <v>0</v>
          </cell>
          <cell r="W1101" t="str">
            <v/>
          </cell>
          <cell r="X1101" t="str">
            <v>N</v>
          </cell>
          <cell r="Y1101" t="str">
            <v>N</v>
          </cell>
          <cell r="Z1101" t="str">
            <v>N</v>
          </cell>
          <cell r="AA1101">
            <v>0</v>
          </cell>
          <cell r="AB1101">
            <v>0</v>
          </cell>
          <cell r="AC1101">
            <v>0</v>
          </cell>
          <cell r="AD1101">
            <v>0</v>
          </cell>
          <cell r="AE1101" t="str">
            <v>N</v>
          </cell>
          <cell r="AF1101" t="str">
            <v>N</v>
          </cell>
          <cell r="AG1101">
            <v>0</v>
          </cell>
          <cell r="AH1101" t="str">
            <v>N</v>
          </cell>
          <cell r="AI1101" t="str">
            <v>N</v>
          </cell>
        </row>
        <row r="1102">
          <cell r="U1102">
            <v>0</v>
          </cell>
          <cell r="V1102">
            <v>0</v>
          </cell>
          <cell r="W1102" t="str">
            <v/>
          </cell>
          <cell r="X1102" t="str">
            <v>N</v>
          </cell>
          <cell r="Y1102" t="str">
            <v>N</v>
          </cell>
          <cell r="Z1102" t="str">
            <v>N</v>
          </cell>
          <cell r="AA1102">
            <v>0</v>
          </cell>
          <cell r="AB1102">
            <v>0</v>
          </cell>
          <cell r="AC1102">
            <v>0</v>
          </cell>
          <cell r="AD1102">
            <v>0</v>
          </cell>
          <cell r="AE1102" t="str">
            <v>N</v>
          </cell>
          <cell r="AF1102" t="str">
            <v>N</v>
          </cell>
          <cell r="AG1102">
            <v>0</v>
          </cell>
          <cell r="AH1102" t="str">
            <v>N</v>
          </cell>
          <cell r="AI1102" t="str">
            <v>N</v>
          </cell>
        </row>
        <row r="1103">
          <cell r="U1103">
            <v>0</v>
          </cell>
          <cell r="V1103">
            <v>0</v>
          </cell>
          <cell r="W1103" t="str">
            <v/>
          </cell>
          <cell r="X1103" t="str">
            <v>N</v>
          </cell>
          <cell r="Y1103" t="str">
            <v>N</v>
          </cell>
          <cell r="Z1103" t="str">
            <v>N</v>
          </cell>
          <cell r="AA1103">
            <v>0</v>
          </cell>
          <cell r="AB1103">
            <v>0</v>
          </cell>
          <cell r="AC1103">
            <v>0</v>
          </cell>
          <cell r="AD1103">
            <v>0</v>
          </cell>
          <cell r="AE1103" t="str">
            <v>N</v>
          </cell>
          <cell r="AF1103" t="str">
            <v>N</v>
          </cell>
          <cell r="AG1103">
            <v>0</v>
          </cell>
          <cell r="AH1103" t="str">
            <v>N</v>
          </cell>
          <cell r="AI1103" t="str">
            <v>N</v>
          </cell>
        </row>
        <row r="1104">
          <cell r="U1104">
            <v>0</v>
          </cell>
          <cell r="V1104">
            <v>0</v>
          </cell>
          <cell r="W1104" t="str">
            <v/>
          </cell>
          <cell r="X1104" t="str">
            <v>N</v>
          </cell>
          <cell r="Y1104" t="str">
            <v>N</v>
          </cell>
          <cell r="Z1104" t="str">
            <v>N</v>
          </cell>
          <cell r="AA1104">
            <v>0</v>
          </cell>
          <cell r="AB1104">
            <v>0</v>
          </cell>
          <cell r="AC1104">
            <v>0</v>
          </cell>
          <cell r="AD1104">
            <v>0</v>
          </cell>
          <cell r="AE1104" t="str">
            <v>N</v>
          </cell>
          <cell r="AF1104" t="str">
            <v>N</v>
          </cell>
          <cell r="AG1104">
            <v>0</v>
          </cell>
          <cell r="AH1104" t="str">
            <v>N</v>
          </cell>
          <cell r="AI1104" t="str">
            <v>N</v>
          </cell>
        </row>
        <row r="1105">
          <cell r="U1105">
            <v>0</v>
          </cell>
          <cell r="V1105">
            <v>0</v>
          </cell>
          <cell r="W1105" t="str">
            <v/>
          </cell>
          <cell r="X1105" t="str">
            <v>N</v>
          </cell>
          <cell r="Y1105" t="str">
            <v>N</v>
          </cell>
          <cell r="Z1105" t="str">
            <v>N</v>
          </cell>
          <cell r="AA1105">
            <v>0</v>
          </cell>
          <cell r="AB1105">
            <v>0</v>
          </cell>
          <cell r="AC1105">
            <v>0</v>
          </cell>
          <cell r="AD1105">
            <v>0</v>
          </cell>
          <cell r="AE1105" t="str">
            <v>N</v>
          </cell>
          <cell r="AF1105" t="str">
            <v>N</v>
          </cell>
          <cell r="AG1105">
            <v>0</v>
          </cell>
          <cell r="AH1105" t="str">
            <v>N</v>
          </cell>
          <cell r="AI1105" t="str">
            <v>N</v>
          </cell>
        </row>
        <row r="1106">
          <cell r="U1106">
            <v>0</v>
          </cell>
          <cell r="V1106">
            <v>0</v>
          </cell>
          <cell r="W1106" t="str">
            <v/>
          </cell>
          <cell r="X1106" t="str">
            <v>N</v>
          </cell>
          <cell r="Y1106" t="str">
            <v>N</v>
          </cell>
          <cell r="Z1106" t="str">
            <v>N</v>
          </cell>
          <cell r="AA1106">
            <v>0</v>
          </cell>
          <cell r="AB1106">
            <v>0</v>
          </cell>
          <cell r="AC1106">
            <v>0</v>
          </cell>
          <cell r="AD1106">
            <v>0</v>
          </cell>
          <cell r="AE1106" t="str">
            <v>N</v>
          </cell>
          <cell r="AF1106" t="str">
            <v>N</v>
          </cell>
          <cell r="AG1106">
            <v>0</v>
          </cell>
          <cell r="AH1106" t="str">
            <v>N</v>
          </cell>
          <cell r="AI1106" t="str">
            <v>N</v>
          </cell>
        </row>
        <row r="1107">
          <cell r="U1107">
            <v>0</v>
          </cell>
          <cell r="V1107">
            <v>0</v>
          </cell>
          <cell r="W1107" t="str">
            <v/>
          </cell>
          <cell r="X1107" t="str">
            <v>N</v>
          </cell>
          <cell r="Y1107" t="str">
            <v>N</v>
          </cell>
          <cell r="Z1107" t="str">
            <v>N</v>
          </cell>
          <cell r="AA1107">
            <v>0</v>
          </cell>
          <cell r="AB1107">
            <v>0</v>
          </cell>
          <cell r="AC1107">
            <v>0</v>
          </cell>
          <cell r="AD1107">
            <v>0</v>
          </cell>
          <cell r="AE1107" t="str">
            <v>N</v>
          </cell>
          <cell r="AF1107" t="str">
            <v>N</v>
          </cell>
          <cell r="AG1107">
            <v>0</v>
          </cell>
          <cell r="AH1107" t="str">
            <v>N</v>
          </cell>
          <cell r="AI1107" t="str">
            <v>N</v>
          </cell>
        </row>
        <row r="1108">
          <cell r="U1108">
            <v>0</v>
          </cell>
          <cell r="V1108">
            <v>0</v>
          </cell>
          <cell r="W1108" t="str">
            <v/>
          </cell>
          <cell r="X1108" t="str">
            <v>N</v>
          </cell>
          <cell r="Y1108" t="str">
            <v>N</v>
          </cell>
          <cell r="Z1108" t="str">
            <v>N</v>
          </cell>
          <cell r="AA1108">
            <v>0</v>
          </cell>
          <cell r="AB1108">
            <v>0</v>
          </cell>
          <cell r="AC1108">
            <v>0</v>
          </cell>
          <cell r="AD1108">
            <v>0</v>
          </cell>
          <cell r="AE1108" t="str">
            <v>N</v>
          </cell>
          <cell r="AF1108" t="str">
            <v>N</v>
          </cell>
          <cell r="AG1108">
            <v>0</v>
          </cell>
          <cell r="AH1108" t="str">
            <v>N</v>
          </cell>
          <cell r="AI1108" t="str">
            <v>N</v>
          </cell>
        </row>
        <row r="1109">
          <cell r="U1109">
            <v>0</v>
          </cell>
          <cell r="V1109">
            <v>0</v>
          </cell>
          <cell r="W1109" t="str">
            <v/>
          </cell>
          <cell r="X1109" t="str">
            <v>N</v>
          </cell>
          <cell r="Y1109" t="str">
            <v>N</v>
          </cell>
          <cell r="Z1109" t="str">
            <v>N</v>
          </cell>
          <cell r="AA1109">
            <v>0</v>
          </cell>
          <cell r="AB1109">
            <v>0</v>
          </cell>
          <cell r="AC1109">
            <v>0</v>
          </cell>
          <cell r="AD1109">
            <v>0</v>
          </cell>
          <cell r="AE1109" t="str">
            <v>N</v>
          </cell>
          <cell r="AF1109" t="str">
            <v>N</v>
          </cell>
          <cell r="AG1109">
            <v>0</v>
          </cell>
          <cell r="AH1109" t="str">
            <v>N</v>
          </cell>
          <cell r="AI1109" t="str">
            <v>N</v>
          </cell>
        </row>
        <row r="1110">
          <cell r="U1110">
            <v>0</v>
          </cell>
          <cell r="V1110">
            <v>0</v>
          </cell>
          <cell r="W1110" t="str">
            <v/>
          </cell>
          <cell r="X1110" t="str">
            <v>N</v>
          </cell>
          <cell r="Y1110" t="str">
            <v>N</v>
          </cell>
          <cell r="Z1110" t="str">
            <v>N</v>
          </cell>
          <cell r="AA1110">
            <v>0</v>
          </cell>
          <cell r="AB1110">
            <v>0</v>
          </cell>
          <cell r="AC1110">
            <v>0</v>
          </cell>
          <cell r="AD1110">
            <v>0</v>
          </cell>
          <cell r="AE1110" t="str">
            <v>N</v>
          </cell>
          <cell r="AF1110" t="str">
            <v>N</v>
          </cell>
          <cell r="AG1110">
            <v>0</v>
          </cell>
          <cell r="AH1110" t="str">
            <v>N</v>
          </cell>
          <cell r="AI1110" t="str">
            <v>N</v>
          </cell>
        </row>
        <row r="1111">
          <cell r="U1111">
            <v>0</v>
          </cell>
          <cell r="V1111">
            <v>0</v>
          </cell>
          <cell r="W1111" t="str">
            <v/>
          </cell>
          <cell r="X1111" t="str">
            <v>N</v>
          </cell>
          <cell r="Y1111" t="str">
            <v>N</v>
          </cell>
          <cell r="Z1111" t="str">
            <v>N</v>
          </cell>
          <cell r="AA1111">
            <v>0</v>
          </cell>
          <cell r="AB1111">
            <v>0</v>
          </cell>
          <cell r="AC1111">
            <v>0</v>
          </cell>
          <cell r="AD1111">
            <v>0</v>
          </cell>
          <cell r="AE1111" t="str">
            <v>N</v>
          </cell>
          <cell r="AF1111" t="str">
            <v>N</v>
          </cell>
          <cell r="AG1111">
            <v>0</v>
          </cell>
          <cell r="AH1111" t="str">
            <v>N</v>
          </cell>
          <cell r="AI1111" t="str">
            <v>N</v>
          </cell>
        </row>
        <row r="1112">
          <cell r="U1112">
            <v>0</v>
          </cell>
          <cell r="V1112">
            <v>0</v>
          </cell>
          <cell r="W1112" t="str">
            <v/>
          </cell>
          <cell r="X1112" t="str">
            <v>N</v>
          </cell>
          <cell r="Y1112" t="str">
            <v>N</v>
          </cell>
          <cell r="Z1112" t="str">
            <v>N</v>
          </cell>
          <cell r="AA1112">
            <v>0</v>
          </cell>
          <cell r="AB1112">
            <v>0</v>
          </cell>
          <cell r="AC1112">
            <v>0</v>
          </cell>
          <cell r="AD1112">
            <v>0</v>
          </cell>
          <cell r="AE1112" t="str">
            <v>N</v>
          </cell>
          <cell r="AF1112" t="str">
            <v>N</v>
          </cell>
          <cell r="AG1112">
            <v>0</v>
          </cell>
          <cell r="AH1112" t="str">
            <v>N</v>
          </cell>
          <cell r="AI1112" t="str">
            <v>N</v>
          </cell>
        </row>
        <row r="1113">
          <cell r="U1113">
            <v>0</v>
          </cell>
          <cell r="V1113">
            <v>0</v>
          </cell>
          <cell r="W1113" t="str">
            <v/>
          </cell>
          <cell r="X1113" t="str">
            <v>N</v>
          </cell>
          <cell r="Y1113" t="str">
            <v>N</v>
          </cell>
          <cell r="Z1113" t="str">
            <v>N</v>
          </cell>
          <cell r="AA1113">
            <v>0</v>
          </cell>
          <cell r="AB1113">
            <v>0</v>
          </cell>
          <cell r="AC1113">
            <v>0</v>
          </cell>
          <cell r="AD1113">
            <v>0</v>
          </cell>
          <cell r="AE1113" t="str">
            <v>N</v>
          </cell>
          <cell r="AF1113" t="str">
            <v>N</v>
          </cell>
          <cell r="AG1113">
            <v>0</v>
          </cell>
          <cell r="AH1113" t="str">
            <v>N</v>
          </cell>
          <cell r="AI1113" t="str">
            <v>N</v>
          </cell>
        </row>
        <row r="1114">
          <cell r="U1114">
            <v>0</v>
          </cell>
          <cell r="V1114">
            <v>0</v>
          </cell>
          <cell r="W1114" t="str">
            <v/>
          </cell>
          <cell r="X1114" t="str">
            <v>N</v>
          </cell>
          <cell r="Y1114" t="str">
            <v>N</v>
          </cell>
          <cell r="Z1114" t="str">
            <v>N</v>
          </cell>
          <cell r="AA1114">
            <v>0</v>
          </cell>
          <cell r="AB1114">
            <v>0</v>
          </cell>
          <cell r="AC1114">
            <v>0</v>
          </cell>
          <cell r="AD1114">
            <v>0</v>
          </cell>
          <cell r="AE1114" t="str">
            <v>N</v>
          </cell>
          <cell r="AF1114" t="str">
            <v>N</v>
          </cell>
          <cell r="AG1114">
            <v>0</v>
          </cell>
          <cell r="AH1114" t="str">
            <v>N</v>
          </cell>
          <cell r="AI1114" t="str">
            <v>N</v>
          </cell>
        </row>
        <row r="1115">
          <cell r="U1115">
            <v>0</v>
          </cell>
          <cell r="V1115">
            <v>0</v>
          </cell>
          <cell r="W1115" t="str">
            <v/>
          </cell>
          <cell r="X1115" t="str">
            <v>N</v>
          </cell>
          <cell r="Y1115" t="str">
            <v>N</v>
          </cell>
          <cell r="Z1115" t="str">
            <v>N</v>
          </cell>
          <cell r="AA1115">
            <v>0</v>
          </cell>
          <cell r="AB1115">
            <v>0</v>
          </cell>
          <cell r="AC1115">
            <v>0</v>
          </cell>
          <cell r="AD1115">
            <v>0</v>
          </cell>
          <cell r="AE1115" t="str">
            <v>N</v>
          </cell>
          <cell r="AF1115" t="str">
            <v>N</v>
          </cell>
          <cell r="AG1115">
            <v>0</v>
          </cell>
          <cell r="AH1115" t="str">
            <v>N</v>
          </cell>
          <cell r="AI1115" t="str">
            <v>N</v>
          </cell>
        </row>
        <row r="1116">
          <cell r="U1116">
            <v>0</v>
          </cell>
          <cell r="V1116">
            <v>0</v>
          </cell>
          <cell r="W1116" t="str">
            <v/>
          </cell>
          <cell r="X1116" t="str">
            <v>N</v>
          </cell>
          <cell r="Y1116" t="str">
            <v>N</v>
          </cell>
          <cell r="Z1116" t="str">
            <v>N</v>
          </cell>
          <cell r="AA1116">
            <v>0</v>
          </cell>
          <cell r="AB1116">
            <v>0</v>
          </cell>
          <cell r="AC1116">
            <v>0</v>
          </cell>
          <cell r="AD1116">
            <v>0</v>
          </cell>
          <cell r="AE1116" t="str">
            <v>N</v>
          </cell>
          <cell r="AF1116" t="str">
            <v>N</v>
          </cell>
          <cell r="AG1116">
            <v>0</v>
          </cell>
          <cell r="AH1116" t="str">
            <v>N</v>
          </cell>
          <cell r="AI1116" t="str">
            <v>N</v>
          </cell>
        </row>
        <row r="1117">
          <cell r="U1117">
            <v>0</v>
          </cell>
          <cell r="V1117">
            <v>0</v>
          </cell>
          <cell r="W1117" t="str">
            <v/>
          </cell>
          <cell r="X1117" t="str">
            <v>N</v>
          </cell>
          <cell r="Y1117" t="str">
            <v>N</v>
          </cell>
          <cell r="Z1117" t="str">
            <v>N</v>
          </cell>
          <cell r="AA1117">
            <v>0</v>
          </cell>
          <cell r="AB1117">
            <v>0</v>
          </cell>
          <cell r="AC1117">
            <v>0</v>
          </cell>
          <cell r="AD1117">
            <v>0</v>
          </cell>
          <cell r="AE1117" t="str">
            <v>N</v>
          </cell>
          <cell r="AF1117" t="str">
            <v>N</v>
          </cell>
          <cell r="AG1117">
            <v>0</v>
          </cell>
          <cell r="AH1117" t="str">
            <v>N</v>
          </cell>
          <cell r="AI1117" t="str">
            <v>N</v>
          </cell>
        </row>
        <row r="1118">
          <cell r="U1118">
            <v>0</v>
          </cell>
          <cell r="V1118">
            <v>0</v>
          </cell>
          <cell r="W1118" t="str">
            <v/>
          </cell>
          <cell r="X1118" t="str">
            <v>N</v>
          </cell>
          <cell r="Y1118" t="str">
            <v>N</v>
          </cell>
          <cell r="Z1118" t="str">
            <v>N</v>
          </cell>
          <cell r="AA1118">
            <v>0</v>
          </cell>
          <cell r="AB1118">
            <v>0</v>
          </cell>
          <cell r="AC1118">
            <v>0</v>
          </cell>
          <cell r="AD1118">
            <v>0</v>
          </cell>
          <cell r="AE1118" t="str">
            <v>N</v>
          </cell>
          <cell r="AF1118" t="str">
            <v>N</v>
          </cell>
          <cell r="AG1118">
            <v>0</v>
          </cell>
          <cell r="AH1118" t="str">
            <v>N</v>
          </cell>
          <cell r="AI1118" t="str">
            <v>N</v>
          </cell>
        </row>
        <row r="1119">
          <cell r="U1119">
            <v>0</v>
          </cell>
          <cell r="V1119">
            <v>0</v>
          </cell>
          <cell r="W1119" t="str">
            <v/>
          </cell>
          <cell r="X1119" t="str">
            <v>N</v>
          </cell>
          <cell r="Y1119" t="str">
            <v>N</v>
          </cell>
          <cell r="Z1119" t="str">
            <v>N</v>
          </cell>
          <cell r="AA1119">
            <v>0</v>
          </cell>
          <cell r="AB1119">
            <v>0</v>
          </cell>
          <cell r="AC1119">
            <v>0</v>
          </cell>
          <cell r="AD1119">
            <v>0</v>
          </cell>
          <cell r="AE1119" t="str">
            <v>N</v>
          </cell>
          <cell r="AF1119" t="str">
            <v>N</v>
          </cell>
          <cell r="AG1119">
            <v>0</v>
          </cell>
          <cell r="AH1119" t="str">
            <v>N</v>
          </cell>
          <cell r="AI1119" t="str">
            <v>N</v>
          </cell>
        </row>
        <row r="1120">
          <cell r="U1120">
            <v>0</v>
          </cell>
          <cell r="V1120">
            <v>0</v>
          </cell>
          <cell r="W1120" t="str">
            <v/>
          </cell>
          <cell r="X1120" t="str">
            <v>N</v>
          </cell>
          <cell r="Y1120" t="str">
            <v>N</v>
          </cell>
          <cell r="Z1120" t="str">
            <v>N</v>
          </cell>
          <cell r="AA1120">
            <v>0</v>
          </cell>
          <cell r="AB1120">
            <v>0</v>
          </cell>
          <cell r="AC1120">
            <v>0</v>
          </cell>
          <cell r="AD1120">
            <v>0</v>
          </cell>
          <cell r="AE1120" t="str">
            <v>N</v>
          </cell>
          <cell r="AF1120" t="str">
            <v>N</v>
          </cell>
          <cell r="AG1120">
            <v>0</v>
          </cell>
          <cell r="AH1120" t="str">
            <v>N</v>
          </cell>
          <cell r="AI1120" t="str">
            <v>N</v>
          </cell>
        </row>
        <row r="1121">
          <cell r="U1121">
            <v>0</v>
          </cell>
          <cell r="V1121">
            <v>0</v>
          </cell>
          <cell r="W1121" t="str">
            <v/>
          </cell>
          <cell r="X1121" t="str">
            <v>N</v>
          </cell>
          <cell r="Y1121" t="str">
            <v>N</v>
          </cell>
          <cell r="Z1121" t="str">
            <v>N</v>
          </cell>
          <cell r="AA1121">
            <v>0</v>
          </cell>
          <cell r="AB1121">
            <v>0</v>
          </cell>
          <cell r="AC1121">
            <v>0</v>
          </cell>
          <cell r="AD1121">
            <v>0</v>
          </cell>
          <cell r="AE1121" t="str">
            <v>N</v>
          </cell>
          <cell r="AF1121" t="str">
            <v>N</v>
          </cell>
          <cell r="AG1121">
            <v>0</v>
          </cell>
          <cell r="AH1121" t="str">
            <v>N</v>
          </cell>
          <cell r="AI1121" t="str">
            <v>N</v>
          </cell>
        </row>
        <row r="1122">
          <cell r="U1122">
            <v>0</v>
          </cell>
          <cell r="V1122">
            <v>0</v>
          </cell>
          <cell r="W1122" t="str">
            <v/>
          </cell>
          <cell r="X1122" t="str">
            <v>N</v>
          </cell>
          <cell r="Y1122" t="str">
            <v>N</v>
          </cell>
          <cell r="Z1122" t="str">
            <v>N</v>
          </cell>
          <cell r="AA1122">
            <v>0</v>
          </cell>
          <cell r="AB1122">
            <v>0</v>
          </cell>
          <cell r="AC1122">
            <v>0</v>
          </cell>
          <cell r="AD1122">
            <v>0</v>
          </cell>
          <cell r="AE1122" t="str">
            <v>N</v>
          </cell>
          <cell r="AF1122" t="str">
            <v>N</v>
          </cell>
          <cell r="AG1122">
            <v>0</v>
          </cell>
          <cell r="AH1122" t="str">
            <v>N</v>
          </cell>
          <cell r="AI1122" t="str">
            <v>N</v>
          </cell>
        </row>
        <row r="1123">
          <cell r="U1123">
            <v>0</v>
          </cell>
          <cell r="V1123">
            <v>0</v>
          </cell>
          <cell r="W1123" t="str">
            <v/>
          </cell>
          <cell r="X1123" t="str">
            <v>N</v>
          </cell>
          <cell r="Y1123" t="str">
            <v>N</v>
          </cell>
          <cell r="Z1123" t="str">
            <v>N</v>
          </cell>
          <cell r="AA1123">
            <v>0</v>
          </cell>
          <cell r="AB1123">
            <v>0</v>
          </cell>
          <cell r="AC1123">
            <v>0</v>
          </cell>
          <cell r="AD1123">
            <v>0</v>
          </cell>
          <cell r="AE1123" t="str">
            <v>N</v>
          </cell>
          <cell r="AF1123" t="str">
            <v>N</v>
          </cell>
          <cell r="AG1123">
            <v>0</v>
          </cell>
          <cell r="AH1123" t="str">
            <v>N</v>
          </cell>
          <cell r="AI1123" t="str">
            <v>N</v>
          </cell>
        </row>
        <row r="1124">
          <cell r="U1124">
            <v>0</v>
          </cell>
          <cell r="V1124">
            <v>0</v>
          </cell>
          <cell r="W1124" t="str">
            <v/>
          </cell>
          <cell r="X1124" t="str">
            <v>N</v>
          </cell>
          <cell r="Y1124" t="str">
            <v>N</v>
          </cell>
          <cell r="Z1124" t="str">
            <v>N</v>
          </cell>
          <cell r="AA1124">
            <v>0</v>
          </cell>
          <cell r="AB1124">
            <v>0</v>
          </cell>
          <cell r="AC1124">
            <v>0</v>
          </cell>
          <cell r="AD1124">
            <v>0</v>
          </cell>
          <cell r="AE1124" t="str">
            <v>N</v>
          </cell>
          <cell r="AF1124" t="str">
            <v>N</v>
          </cell>
          <cell r="AG1124">
            <v>0</v>
          </cell>
          <cell r="AH1124" t="str">
            <v>N</v>
          </cell>
          <cell r="AI1124" t="str">
            <v>N</v>
          </cell>
        </row>
        <row r="1125">
          <cell r="U1125">
            <v>0</v>
          </cell>
          <cell r="V1125">
            <v>0</v>
          </cell>
          <cell r="W1125" t="str">
            <v/>
          </cell>
          <cell r="X1125" t="str">
            <v>N</v>
          </cell>
          <cell r="Y1125" t="str">
            <v>N</v>
          </cell>
          <cell r="Z1125" t="str">
            <v>N</v>
          </cell>
          <cell r="AA1125">
            <v>0</v>
          </cell>
          <cell r="AB1125">
            <v>0</v>
          </cell>
          <cell r="AC1125">
            <v>0</v>
          </cell>
          <cell r="AD1125">
            <v>0</v>
          </cell>
          <cell r="AE1125" t="str">
            <v>N</v>
          </cell>
          <cell r="AF1125" t="str">
            <v>N</v>
          </cell>
          <cell r="AG1125">
            <v>0</v>
          </cell>
          <cell r="AH1125" t="str">
            <v>N</v>
          </cell>
          <cell r="AI1125" t="str">
            <v>N</v>
          </cell>
        </row>
        <row r="1126">
          <cell r="U1126">
            <v>0</v>
          </cell>
          <cell r="V1126">
            <v>0</v>
          </cell>
          <cell r="W1126" t="str">
            <v/>
          </cell>
          <cell r="X1126" t="str">
            <v>N</v>
          </cell>
          <cell r="Y1126" t="str">
            <v>N</v>
          </cell>
          <cell r="Z1126" t="str">
            <v>N</v>
          </cell>
          <cell r="AA1126">
            <v>0</v>
          </cell>
          <cell r="AB1126">
            <v>0</v>
          </cell>
          <cell r="AC1126">
            <v>0</v>
          </cell>
          <cell r="AD1126">
            <v>0</v>
          </cell>
          <cell r="AE1126" t="str">
            <v>N</v>
          </cell>
          <cell r="AF1126" t="str">
            <v>N</v>
          </cell>
          <cell r="AG1126">
            <v>0</v>
          </cell>
          <cell r="AH1126" t="str">
            <v>N</v>
          </cell>
          <cell r="AI1126" t="str">
            <v>N</v>
          </cell>
        </row>
        <row r="1127">
          <cell r="U1127">
            <v>0</v>
          </cell>
          <cell r="V1127">
            <v>0</v>
          </cell>
          <cell r="W1127" t="str">
            <v/>
          </cell>
          <cell r="X1127" t="str">
            <v>N</v>
          </cell>
          <cell r="Y1127" t="str">
            <v>N</v>
          </cell>
          <cell r="Z1127" t="str">
            <v>N</v>
          </cell>
          <cell r="AA1127">
            <v>0</v>
          </cell>
          <cell r="AB1127">
            <v>0</v>
          </cell>
          <cell r="AC1127">
            <v>0</v>
          </cell>
          <cell r="AD1127">
            <v>0</v>
          </cell>
          <cell r="AE1127" t="str">
            <v>N</v>
          </cell>
          <cell r="AF1127" t="str">
            <v>N</v>
          </cell>
          <cell r="AG1127">
            <v>0</v>
          </cell>
          <cell r="AH1127" t="str">
            <v>N</v>
          </cell>
          <cell r="AI1127" t="str">
            <v>N</v>
          </cell>
        </row>
        <row r="1128">
          <cell r="U1128">
            <v>0</v>
          </cell>
          <cell r="V1128">
            <v>0</v>
          </cell>
          <cell r="W1128" t="str">
            <v/>
          </cell>
          <cell r="X1128" t="str">
            <v>N</v>
          </cell>
          <cell r="Y1128" t="str">
            <v>N</v>
          </cell>
          <cell r="Z1128" t="str">
            <v>N</v>
          </cell>
          <cell r="AA1128">
            <v>0</v>
          </cell>
          <cell r="AB1128">
            <v>0</v>
          </cell>
          <cell r="AC1128">
            <v>0</v>
          </cell>
          <cell r="AD1128">
            <v>0</v>
          </cell>
          <cell r="AE1128" t="str">
            <v>N</v>
          </cell>
          <cell r="AF1128" t="str">
            <v>N</v>
          </cell>
          <cell r="AG1128">
            <v>0</v>
          </cell>
          <cell r="AH1128" t="str">
            <v>N</v>
          </cell>
          <cell r="AI1128" t="str">
            <v>N</v>
          </cell>
        </row>
        <row r="1129">
          <cell r="U1129">
            <v>0</v>
          </cell>
          <cell r="V1129">
            <v>0</v>
          </cell>
          <cell r="W1129" t="str">
            <v/>
          </cell>
          <cell r="X1129" t="str">
            <v>N</v>
          </cell>
          <cell r="Y1129" t="str">
            <v>N</v>
          </cell>
          <cell r="Z1129" t="str">
            <v>N</v>
          </cell>
          <cell r="AA1129">
            <v>0</v>
          </cell>
          <cell r="AB1129">
            <v>0</v>
          </cell>
          <cell r="AC1129">
            <v>0</v>
          </cell>
          <cell r="AD1129">
            <v>0</v>
          </cell>
          <cell r="AE1129" t="str">
            <v>N</v>
          </cell>
          <cell r="AF1129" t="str">
            <v>N</v>
          </cell>
          <cell r="AG1129">
            <v>0</v>
          </cell>
          <cell r="AH1129" t="str">
            <v>N</v>
          </cell>
          <cell r="AI1129" t="str">
            <v>N</v>
          </cell>
        </row>
        <row r="1130">
          <cell r="U1130">
            <v>0</v>
          </cell>
          <cell r="V1130">
            <v>0</v>
          </cell>
          <cell r="W1130" t="str">
            <v/>
          </cell>
          <cell r="X1130" t="str">
            <v>N</v>
          </cell>
          <cell r="Y1130" t="str">
            <v>N</v>
          </cell>
          <cell r="Z1130" t="str">
            <v>N</v>
          </cell>
          <cell r="AA1130">
            <v>0</v>
          </cell>
          <cell r="AB1130">
            <v>0</v>
          </cell>
          <cell r="AC1130">
            <v>0</v>
          </cell>
          <cell r="AD1130">
            <v>0</v>
          </cell>
          <cell r="AE1130" t="str">
            <v>N</v>
          </cell>
          <cell r="AF1130" t="str">
            <v>N</v>
          </cell>
          <cell r="AG1130">
            <v>0</v>
          </cell>
          <cell r="AH1130" t="str">
            <v>N</v>
          </cell>
          <cell r="AI1130" t="str">
            <v>N</v>
          </cell>
        </row>
        <row r="1131">
          <cell r="U1131">
            <v>0</v>
          </cell>
          <cell r="V1131">
            <v>0</v>
          </cell>
          <cell r="W1131" t="str">
            <v/>
          </cell>
          <cell r="X1131" t="str">
            <v>N</v>
          </cell>
          <cell r="Y1131" t="str">
            <v>N</v>
          </cell>
          <cell r="Z1131" t="str">
            <v>N</v>
          </cell>
          <cell r="AA1131">
            <v>0</v>
          </cell>
          <cell r="AB1131">
            <v>0</v>
          </cell>
          <cell r="AC1131">
            <v>0</v>
          </cell>
          <cell r="AD1131">
            <v>0</v>
          </cell>
          <cell r="AE1131" t="str">
            <v>N</v>
          </cell>
          <cell r="AF1131" t="str">
            <v>N</v>
          </cell>
          <cell r="AG1131">
            <v>0</v>
          </cell>
          <cell r="AH1131" t="str">
            <v>N</v>
          </cell>
          <cell r="AI1131" t="str">
            <v>N</v>
          </cell>
        </row>
        <row r="1132">
          <cell r="U1132">
            <v>0</v>
          </cell>
          <cell r="V1132">
            <v>0</v>
          </cell>
          <cell r="W1132" t="str">
            <v/>
          </cell>
          <cell r="X1132" t="str">
            <v>N</v>
          </cell>
          <cell r="Y1132" t="str">
            <v>N</v>
          </cell>
          <cell r="Z1132" t="str">
            <v>N</v>
          </cell>
          <cell r="AA1132">
            <v>0</v>
          </cell>
          <cell r="AB1132">
            <v>0</v>
          </cell>
          <cell r="AC1132">
            <v>0</v>
          </cell>
          <cell r="AD1132">
            <v>0</v>
          </cell>
          <cell r="AE1132" t="str">
            <v>N</v>
          </cell>
          <cell r="AF1132" t="str">
            <v>N</v>
          </cell>
          <cell r="AG1132">
            <v>0</v>
          </cell>
          <cell r="AH1132" t="str">
            <v>N</v>
          </cell>
          <cell r="AI1132" t="str">
            <v>N</v>
          </cell>
        </row>
        <row r="1133">
          <cell r="U1133">
            <v>0</v>
          </cell>
          <cell r="V1133">
            <v>0</v>
          </cell>
          <cell r="W1133" t="str">
            <v/>
          </cell>
          <cell r="X1133" t="str">
            <v>N</v>
          </cell>
          <cell r="Y1133" t="str">
            <v>N</v>
          </cell>
          <cell r="Z1133" t="str">
            <v>N</v>
          </cell>
          <cell r="AA1133">
            <v>0</v>
          </cell>
          <cell r="AB1133">
            <v>0</v>
          </cell>
          <cell r="AC1133">
            <v>0</v>
          </cell>
          <cell r="AD1133">
            <v>0</v>
          </cell>
          <cell r="AE1133" t="str">
            <v>N</v>
          </cell>
          <cell r="AF1133" t="str">
            <v>N</v>
          </cell>
          <cell r="AG1133">
            <v>0</v>
          </cell>
          <cell r="AH1133" t="str">
            <v>N</v>
          </cell>
          <cell r="AI1133" t="str">
            <v>N</v>
          </cell>
        </row>
        <row r="1134">
          <cell r="U1134">
            <v>0</v>
          </cell>
          <cell r="V1134">
            <v>0</v>
          </cell>
          <cell r="W1134" t="str">
            <v/>
          </cell>
          <cell r="X1134" t="str">
            <v>N</v>
          </cell>
          <cell r="Y1134" t="str">
            <v>N</v>
          </cell>
          <cell r="Z1134" t="str">
            <v>N</v>
          </cell>
          <cell r="AA1134">
            <v>0</v>
          </cell>
          <cell r="AB1134">
            <v>0</v>
          </cell>
          <cell r="AC1134">
            <v>0</v>
          </cell>
          <cell r="AD1134">
            <v>0</v>
          </cell>
          <cell r="AE1134" t="str">
            <v>N</v>
          </cell>
          <cell r="AF1134" t="str">
            <v>N</v>
          </cell>
          <cell r="AG1134">
            <v>0</v>
          </cell>
          <cell r="AH1134" t="str">
            <v>N</v>
          </cell>
          <cell r="AI1134" t="str">
            <v>N</v>
          </cell>
        </row>
        <row r="1135">
          <cell r="U1135">
            <v>0</v>
          </cell>
          <cell r="V1135">
            <v>0</v>
          </cell>
          <cell r="W1135" t="str">
            <v/>
          </cell>
          <cell r="X1135" t="str">
            <v>N</v>
          </cell>
          <cell r="Y1135" t="str">
            <v>N</v>
          </cell>
          <cell r="Z1135" t="str">
            <v>N</v>
          </cell>
          <cell r="AA1135">
            <v>0</v>
          </cell>
          <cell r="AB1135">
            <v>0</v>
          </cell>
          <cell r="AC1135">
            <v>0</v>
          </cell>
          <cell r="AD1135">
            <v>0</v>
          </cell>
          <cell r="AE1135" t="str">
            <v>N</v>
          </cell>
          <cell r="AF1135" t="str">
            <v>N</v>
          </cell>
          <cell r="AG1135">
            <v>0</v>
          </cell>
          <cell r="AH1135" t="str">
            <v>N</v>
          </cell>
          <cell r="AI1135" t="str">
            <v>N</v>
          </cell>
        </row>
        <row r="1136">
          <cell r="U1136">
            <v>0</v>
          </cell>
          <cell r="V1136">
            <v>0</v>
          </cell>
          <cell r="W1136" t="str">
            <v/>
          </cell>
          <cell r="X1136" t="str">
            <v>N</v>
          </cell>
          <cell r="Y1136" t="str">
            <v>N</v>
          </cell>
          <cell r="Z1136" t="str">
            <v>N</v>
          </cell>
          <cell r="AA1136">
            <v>0</v>
          </cell>
          <cell r="AB1136">
            <v>0</v>
          </cell>
          <cell r="AC1136">
            <v>0</v>
          </cell>
          <cell r="AD1136">
            <v>0</v>
          </cell>
          <cell r="AE1136" t="str">
            <v>N</v>
          </cell>
          <cell r="AF1136" t="str">
            <v>N</v>
          </cell>
          <cell r="AG1136">
            <v>0</v>
          </cell>
          <cell r="AH1136" t="str">
            <v>N</v>
          </cell>
          <cell r="AI1136" t="str">
            <v>N</v>
          </cell>
        </row>
        <row r="1137">
          <cell r="U1137">
            <v>0</v>
          </cell>
          <cell r="V1137">
            <v>0</v>
          </cell>
          <cell r="W1137" t="str">
            <v/>
          </cell>
          <cell r="X1137" t="str">
            <v>N</v>
          </cell>
          <cell r="Y1137" t="str">
            <v>N</v>
          </cell>
          <cell r="Z1137" t="str">
            <v>N</v>
          </cell>
          <cell r="AA1137">
            <v>0</v>
          </cell>
          <cell r="AB1137">
            <v>0</v>
          </cell>
          <cell r="AC1137">
            <v>0</v>
          </cell>
          <cell r="AD1137">
            <v>0</v>
          </cell>
          <cell r="AE1137" t="str">
            <v>N</v>
          </cell>
          <cell r="AF1137" t="str">
            <v>N</v>
          </cell>
          <cell r="AG1137">
            <v>0</v>
          </cell>
          <cell r="AH1137" t="str">
            <v>N</v>
          </cell>
          <cell r="AI1137" t="str">
            <v>N</v>
          </cell>
        </row>
        <row r="1138">
          <cell r="U1138">
            <v>0</v>
          </cell>
          <cell r="V1138">
            <v>0</v>
          </cell>
          <cell r="W1138" t="str">
            <v/>
          </cell>
          <cell r="X1138" t="str">
            <v>N</v>
          </cell>
          <cell r="Y1138" t="str">
            <v>N</v>
          </cell>
          <cell r="Z1138" t="str">
            <v>N</v>
          </cell>
          <cell r="AA1138">
            <v>0</v>
          </cell>
          <cell r="AB1138">
            <v>0</v>
          </cell>
          <cell r="AC1138">
            <v>0</v>
          </cell>
          <cell r="AD1138">
            <v>0</v>
          </cell>
          <cell r="AE1138" t="str">
            <v>N</v>
          </cell>
          <cell r="AF1138" t="str">
            <v>N</v>
          </cell>
          <cell r="AG1138">
            <v>0</v>
          </cell>
          <cell r="AH1138" t="str">
            <v>N</v>
          </cell>
          <cell r="AI1138" t="str">
            <v>N</v>
          </cell>
        </row>
        <row r="1139">
          <cell r="U1139">
            <v>0</v>
          </cell>
          <cell r="V1139">
            <v>0</v>
          </cell>
          <cell r="W1139" t="str">
            <v/>
          </cell>
          <cell r="X1139" t="str">
            <v>N</v>
          </cell>
          <cell r="Y1139" t="str">
            <v>N</v>
          </cell>
          <cell r="Z1139" t="str">
            <v>N</v>
          </cell>
          <cell r="AA1139">
            <v>0</v>
          </cell>
          <cell r="AB1139">
            <v>0</v>
          </cell>
          <cell r="AC1139">
            <v>0</v>
          </cell>
          <cell r="AD1139">
            <v>0</v>
          </cell>
          <cell r="AE1139" t="str">
            <v>N</v>
          </cell>
          <cell r="AF1139" t="str">
            <v>N</v>
          </cell>
          <cell r="AG1139">
            <v>0</v>
          </cell>
          <cell r="AH1139" t="str">
            <v>N</v>
          </cell>
          <cell r="AI1139" t="str">
            <v>N</v>
          </cell>
        </row>
        <row r="1140">
          <cell r="U1140">
            <v>0</v>
          </cell>
          <cell r="V1140">
            <v>0</v>
          </cell>
          <cell r="W1140" t="str">
            <v/>
          </cell>
          <cell r="X1140" t="str">
            <v>N</v>
          </cell>
          <cell r="Y1140" t="str">
            <v>N</v>
          </cell>
          <cell r="Z1140" t="str">
            <v>N</v>
          </cell>
          <cell r="AA1140">
            <v>0</v>
          </cell>
          <cell r="AB1140">
            <v>0</v>
          </cell>
          <cell r="AC1140">
            <v>0</v>
          </cell>
          <cell r="AD1140">
            <v>0</v>
          </cell>
          <cell r="AE1140" t="str">
            <v>N</v>
          </cell>
          <cell r="AF1140" t="str">
            <v>N</v>
          </cell>
          <cell r="AG1140">
            <v>0</v>
          </cell>
          <cell r="AH1140" t="str">
            <v>N</v>
          </cell>
          <cell r="AI1140" t="str">
            <v>N</v>
          </cell>
        </row>
        <row r="1141">
          <cell r="U1141">
            <v>0</v>
          </cell>
          <cell r="V1141">
            <v>0</v>
          </cell>
          <cell r="W1141" t="str">
            <v/>
          </cell>
          <cell r="X1141" t="str">
            <v>N</v>
          </cell>
          <cell r="Y1141" t="str">
            <v>N</v>
          </cell>
          <cell r="Z1141" t="str">
            <v>N</v>
          </cell>
          <cell r="AA1141">
            <v>0</v>
          </cell>
          <cell r="AB1141">
            <v>0</v>
          </cell>
          <cell r="AC1141">
            <v>0</v>
          </cell>
          <cell r="AD1141">
            <v>0</v>
          </cell>
          <cell r="AE1141" t="str">
            <v>N</v>
          </cell>
          <cell r="AF1141" t="str">
            <v>N</v>
          </cell>
          <cell r="AG1141">
            <v>0</v>
          </cell>
          <cell r="AH1141" t="str">
            <v>N</v>
          </cell>
          <cell r="AI1141" t="str">
            <v>N</v>
          </cell>
        </row>
        <row r="1142">
          <cell r="U1142">
            <v>0</v>
          </cell>
          <cell r="V1142">
            <v>0</v>
          </cell>
          <cell r="W1142" t="str">
            <v/>
          </cell>
          <cell r="X1142" t="str">
            <v>N</v>
          </cell>
          <cell r="Y1142" t="str">
            <v>N</v>
          </cell>
          <cell r="Z1142" t="str">
            <v>N</v>
          </cell>
          <cell r="AA1142">
            <v>0</v>
          </cell>
          <cell r="AB1142">
            <v>0</v>
          </cell>
          <cell r="AC1142">
            <v>0</v>
          </cell>
          <cell r="AD1142">
            <v>0</v>
          </cell>
          <cell r="AE1142" t="str">
            <v>N</v>
          </cell>
          <cell r="AF1142" t="str">
            <v>N</v>
          </cell>
          <cell r="AG1142">
            <v>0</v>
          </cell>
          <cell r="AH1142" t="str">
            <v>N</v>
          </cell>
          <cell r="AI1142" t="str">
            <v>N</v>
          </cell>
        </row>
        <row r="1143">
          <cell r="U1143">
            <v>0</v>
          </cell>
          <cell r="V1143">
            <v>0</v>
          </cell>
          <cell r="W1143" t="str">
            <v/>
          </cell>
          <cell r="X1143" t="str">
            <v>N</v>
          </cell>
          <cell r="Y1143" t="str">
            <v>N</v>
          </cell>
          <cell r="Z1143" t="str">
            <v>N</v>
          </cell>
          <cell r="AA1143">
            <v>0</v>
          </cell>
          <cell r="AB1143">
            <v>0</v>
          </cell>
          <cell r="AC1143">
            <v>0</v>
          </cell>
          <cell r="AD1143">
            <v>0</v>
          </cell>
          <cell r="AE1143" t="str">
            <v>N</v>
          </cell>
          <cell r="AF1143" t="str">
            <v>N</v>
          </cell>
          <cell r="AG1143">
            <v>0</v>
          </cell>
          <cell r="AH1143" t="str">
            <v>N</v>
          </cell>
          <cell r="AI1143" t="str">
            <v>N</v>
          </cell>
        </row>
        <row r="1144">
          <cell r="U1144">
            <v>0</v>
          </cell>
          <cell r="V1144">
            <v>0</v>
          </cell>
          <cell r="W1144" t="str">
            <v/>
          </cell>
          <cell r="X1144" t="str">
            <v>N</v>
          </cell>
          <cell r="Y1144" t="str">
            <v>N</v>
          </cell>
          <cell r="Z1144" t="str">
            <v>N</v>
          </cell>
          <cell r="AA1144">
            <v>0</v>
          </cell>
          <cell r="AB1144">
            <v>0</v>
          </cell>
          <cell r="AC1144">
            <v>0</v>
          </cell>
          <cell r="AD1144">
            <v>0</v>
          </cell>
          <cell r="AE1144" t="str">
            <v>N</v>
          </cell>
          <cell r="AF1144" t="str">
            <v>N</v>
          </cell>
          <cell r="AG1144">
            <v>0</v>
          </cell>
          <cell r="AH1144" t="str">
            <v>N</v>
          </cell>
          <cell r="AI1144" t="str">
            <v>N</v>
          </cell>
        </row>
        <row r="1145">
          <cell r="U1145">
            <v>0</v>
          </cell>
          <cell r="V1145">
            <v>0</v>
          </cell>
          <cell r="W1145" t="str">
            <v/>
          </cell>
          <cell r="X1145" t="str">
            <v>N</v>
          </cell>
          <cell r="Y1145" t="str">
            <v>N</v>
          </cell>
          <cell r="Z1145" t="str">
            <v>N</v>
          </cell>
          <cell r="AA1145">
            <v>0</v>
          </cell>
          <cell r="AB1145">
            <v>0</v>
          </cell>
          <cell r="AC1145">
            <v>0</v>
          </cell>
          <cell r="AD1145">
            <v>0</v>
          </cell>
          <cell r="AE1145" t="str">
            <v>N</v>
          </cell>
          <cell r="AF1145" t="str">
            <v>N</v>
          </cell>
          <cell r="AG1145">
            <v>0</v>
          </cell>
          <cell r="AH1145" t="str">
            <v>N</v>
          </cell>
          <cell r="AI1145" t="str">
            <v>N</v>
          </cell>
        </row>
        <row r="1146">
          <cell r="U1146">
            <v>0</v>
          </cell>
          <cell r="V1146">
            <v>0</v>
          </cell>
          <cell r="W1146" t="str">
            <v/>
          </cell>
          <cell r="X1146" t="str">
            <v>N</v>
          </cell>
          <cell r="Y1146" t="str">
            <v>N</v>
          </cell>
          <cell r="Z1146" t="str">
            <v>N</v>
          </cell>
          <cell r="AA1146">
            <v>0</v>
          </cell>
          <cell r="AB1146">
            <v>0</v>
          </cell>
          <cell r="AC1146">
            <v>0</v>
          </cell>
          <cell r="AD1146">
            <v>0</v>
          </cell>
          <cell r="AE1146" t="str">
            <v>N</v>
          </cell>
          <cell r="AF1146" t="str">
            <v>N</v>
          </cell>
          <cell r="AG1146">
            <v>0</v>
          </cell>
          <cell r="AH1146" t="str">
            <v>N</v>
          </cell>
          <cell r="AI1146" t="str">
            <v>N</v>
          </cell>
        </row>
        <row r="1147">
          <cell r="U1147">
            <v>0</v>
          </cell>
          <cell r="V1147">
            <v>0</v>
          </cell>
          <cell r="W1147" t="str">
            <v/>
          </cell>
          <cell r="X1147" t="str">
            <v>N</v>
          </cell>
          <cell r="Y1147" t="str">
            <v>N</v>
          </cell>
          <cell r="Z1147" t="str">
            <v>N</v>
          </cell>
          <cell r="AA1147">
            <v>0</v>
          </cell>
          <cell r="AB1147">
            <v>0</v>
          </cell>
          <cell r="AC1147">
            <v>0</v>
          </cell>
          <cell r="AD1147">
            <v>0</v>
          </cell>
          <cell r="AE1147" t="str">
            <v>N</v>
          </cell>
          <cell r="AF1147" t="str">
            <v>N</v>
          </cell>
          <cell r="AG1147">
            <v>0</v>
          </cell>
          <cell r="AH1147" t="str">
            <v>N</v>
          </cell>
          <cell r="AI1147" t="str">
            <v>N</v>
          </cell>
        </row>
        <row r="1148">
          <cell r="U1148">
            <v>0</v>
          </cell>
          <cell r="V1148">
            <v>0</v>
          </cell>
          <cell r="W1148" t="str">
            <v/>
          </cell>
          <cell r="X1148" t="str">
            <v>N</v>
          </cell>
          <cell r="Y1148" t="str">
            <v>N</v>
          </cell>
          <cell r="Z1148" t="str">
            <v>N</v>
          </cell>
          <cell r="AA1148">
            <v>0</v>
          </cell>
          <cell r="AB1148">
            <v>0</v>
          </cell>
          <cell r="AC1148">
            <v>0</v>
          </cell>
          <cell r="AD1148">
            <v>0</v>
          </cell>
          <cell r="AE1148" t="str">
            <v>N</v>
          </cell>
          <cell r="AF1148" t="str">
            <v>N</v>
          </cell>
          <cell r="AG1148">
            <v>0</v>
          </cell>
          <cell r="AH1148" t="str">
            <v>N</v>
          </cell>
          <cell r="AI1148" t="str">
            <v>N</v>
          </cell>
        </row>
        <row r="1149">
          <cell r="U1149">
            <v>0</v>
          </cell>
          <cell r="V1149">
            <v>0</v>
          </cell>
          <cell r="W1149" t="str">
            <v/>
          </cell>
          <cell r="X1149" t="str">
            <v>N</v>
          </cell>
          <cell r="Y1149" t="str">
            <v>N</v>
          </cell>
          <cell r="Z1149" t="str">
            <v>N</v>
          </cell>
          <cell r="AA1149">
            <v>0</v>
          </cell>
          <cell r="AB1149">
            <v>0</v>
          </cell>
          <cell r="AC1149">
            <v>0</v>
          </cell>
          <cell r="AD1149">
            <v>0</v>
          </cell>
          <cell r="AE1149" t="str">
            <v>N</v>
          </cell>
          <cell r="AF1149" t="str">
            <v>N</v>
          </cell>
          <cell r="AG1149">
            <v>0</v>
          </cell>
          <cell r="AH1149" t="str">
            <v>N</v>
          </cell>
          <cell r="AI1149" t="str">
            <v>N</v>
          </cell>
        </row>
        <row r="1150">
          <cell r="U1150">
            <v>0</v>
          </cell>
          <cell r="V1150">
            <v>0</v>
          </cell>
          <cell r="W1150" t="str">
            <v/>
          </cell>
          <cell r="X1150" t="str">
            <v>N</v>
          </cell>
          <cell r="Y1150" t="str">
            <v>N</v>
          </cell>
          <cell r="Z1150" t="str">
            <v>N</v>
          </cell>
          <cell r="AA1150">
            <v>0</v>
          </cell>
          <cell r="AB1150">
            <v>0</v>
          </cell>
          <cell r="AC1150">
            <v>0</v>
          </cell>
          <cell r="AD1150">
            <v>0</v>
          </cell>
          <cell r="AE1150" t="str">
            <v>N</v>
          </cell>
          <cell r="AF1150" t="str">
            <v>N</v>
          </cell>
          <cell r="AG1150">
            <v>0</v>
          </cell>
          <cell r="AH1150" t="str">
            <v>N</v>
          </cell>
          <cell r="AI1150" t="str">
            <v>N</v>
          </cell>
        </row>
        <row r="1151">
          <cell r="U1151">
            <v>0</v>
          </cell>
          <cell r="V1151">
            <v>0</v>
          </cell>
          <cell r="W1151" t="str">
            <v/>
          </cell>
          <cell r="X1151" t="str">
            <v>N</v>
          </cell>
          <cell r="Y1151" t="str">
            <v>N</v>
          </cell>
          <cell r="Z1151" t="str">
            <v>N</v>
          </cell>
          <cell r="AA1151">
            <v>0</v>
          </cell>
          <cell r="AB1151">
            <v>0</v>
          </cell>
          <cell r="AC1151">
            <v>0</v>
          </cell>
          <cell r="AD1151">
            <v>0</v>
          </cell>
          <cell r="AE1151" t="str">
            <v>N</v>
          </cell>
          <cell r="AF1151" t="str">
            <v>N</v>
          </cell>
          <cell r="AG1151">
            <v>0</v>
          </cell>
          <cell r="AH1151" t="str">
            <v>N</v>
          </cell>
          <cell r="AI1151" t="str">
            <v>N</v>
          </cell>
        </row>
        <row r="1152">
          <cell r="U1152">
            <v>0</v>
          </cell>
          <cell r="V1152">
            <v>0</v>
          </cell>
          <cell r="W1152" t="str">
            <v/>
          </cell>
          <cell r="X1152" t="str">
            <v>N</v>
          </cell>
          <cell r="Y1152" t="str">
            <v>N</v>
          </cell>
          <cell r="Z1152" t="str">
            <v>N</v>
          </cell>
          <cell r="AA1152">
            <v>0</v>
          </cell>
          <cell r="AB1152">
            <v>0</v>
          </cell>
          <cell r="AC1152">
            <v>0</v>
          </cell>
          <cell r="AD1152">
            <v>0</v>
          </cell>
          <cell r="AE1152" t="str">
            <v>N</v>
          </cell>
          <cell r="AF1152" t="str">
            <v>N</v>
          </cell>
          <cell r="AG1152">
            <v>0</v>
          </cell>
          <cell r="AH1152" t="str">
            <v>N</v>
          </cell>
          <cell r="AI1152" t="str">
            <v>N</v>
          </cell>
        </row>
        <row r="1153">
          <cell r="U1153">
            <v>0</v>
          </cell>
          <cell r="V1153">
            <v>0</v>
          </cell>
          <cell r="W1153" t="str">
            <v/>
          </cell>
          <cell r="X1153" t="str">
            <v>N</v>
          </cell>
          <cell r="Y1153" t="str">
            <v>N</v>
          </cell>
          <cell r="Z1153" t="str">
            <v>N</v>
          </cell>
          <cell r="AA1153">
            <v>0</v>
          </cell>
          <cell r="AB1153">
            <v>0</v>
          </cell>
          <cell r="AC1153">
            <v>0</v>
          </cell>
          <cell r="AD1153">
            <v>0</v>
          </cell>
          <cell r="AE1153" t="str">
            <v>N</v>
          </cell>
          <cell r="AF1153" t="str">
            <v>N</v>
          </cell>
          <cell r="AG1153">
            <v>0</v>
          </cell>
          <cell r="AH1153" t="str">
            <v>N</v>
          </cell>
          <cell r="AI1153" t="str">
            <v>N</v>
          </cell>
        </row>
        <row r="1154">
          <cell r="U1154">
            <v>0</v>
          </cell>
          <cell r="V1154">
            <v>0</v>
          </cell>
          <cell r="W1154" t="str">
            <v/>
          </cell>
          <cell r="X1154" t="str">
            <v>N</v>
          </cell>
          <cell r="Y1154" t="str">
            <v>N</v>
          </cell>
          <cell r="Z1154" t="str">
            <v>N</v>
          </cell>
          <cell r="AA1154">
            <v>0</v>
          </cell>
          <cell r="AB1154">
            <v>0</v>
          </cell>
          <cell r="AC1154">
            <v>0</v>
          </cell>
          <cell r="AD1154">
            <v>0</v>
          </cell>
          <cell r="AE1154" t="str">
            <v>N</v>
          </cell>
          <cell r="AF1154" t="str">
            <v>N</v>
          </cell>
          <cell r="AG1154">
            <v>0</v>
          </cell>
          <cell r="AH1154" t="str">
            <v>N</v>
          </cell>
          <cell r="AI1154" t="str">
            <v>N</v>
          </cell>
        </row>
        <row r="1155">
          <cell r="U1155">
            <v>0</v>
          </cell>
          <cell r="V1155">
            <v>0</v>
          </cell>
          <cell r="W1155" t="str">
            <v/>
          </cell>
          <cell r="X1155" t="str">
            <v>N</v>
          </cell>
          <cell r="Y1155" t="str">
            <v>N</v>
          </cell>
          <cell r="Z1155" t="str">
            <v>N</v>
          </cell>
          <cell r="AA1155">
            <v>0</v>
          </cell>
          <cell r="AB1155">
            <v>0</v>
          </cell>
          <cell r="AC1155">
            <v>0</v>
          </cell>
          <cell r="AD1155">
            <v>0</v>
          </cell>
          <cell r="AE1155" t="str">
            <v>N</v>
          </cell>
          <cell r="AF1155" t="str">
            <v>N</v>
          </cell>
          <cell r="AG1155">
            <v>0</v>
          </cell>
          <cell r="AH1155" t="str">
            <v>N</v>
          </cell>
          <cell r="AI1155" t="str">
            <v>N</v>
          </cell>
        </row>
        <row r="1156">
          <cell r="U1156">
            <v>0</v>
          </cell>
          <cell r="V1156">
            <v>0</v>
          </cell>
          <cell r="W1156" t="str">
            <v/>
          </cell>
          <cell r="X1156" t="str">
            <v>N</v>
          </cell>
          <cell r="Y1156" t="str">
            <v>N</v>
          </cell>
          <cell r="Z1156" t="str">
            <v>N</v>
          </cell>
          <cell r="AA1156">
            <v>0</v>
          </cell>
          <cell r="AB1156">
            <v>0</v>
          </cell>
          <cell r="AC1156">
            <v>0</v>
          </cell>
          <cell r="AD1156">
            <v>0</v>
          </cell>
          <cell r="AE1156" t="str">
            <v>N</v>
          </cell>
          <cell r="AF1156" t="str">
            <v>N</v>
          </cell>
          <cell r="AG1156">
            <v>0</v>
          </cell>
          <cell r="AH1156" t="str">
            <v>N</v>
          </cell>
          <cell r="AI1156" t="str">
            <v>N</v>
          </cell>
        </row>
        <row r="1157">
          <cell r="U1157">
            <v>0</v>
          </cell>
          <cell r="V1157">
            <v>0</v>
          </cell>
          <cell r="W1157" t="str">
            <v/>
          </cell>
          <cell r="X1157" t="str">
            <v>N</v>
          </cell>
          <cell r="Y1157" t="str">
            <v>N</v>
          </cell>
          <cell r="Z1157" t="str">
            <v>N</v>
          </cell>
          <cell r="AA1157">
            <v>0</v>
          </cell>
          <cell r="AB1157">
            <v>0</v>
          </cell>
          <cell r="AC1157">
            <v>0</v>
          </cell>
          <cell r="AD1157">
            <v>0</v>
          </cell>
          <cell r="AE1157" t="str">
            <v>N</v>
          </cell>
          <cell r="AF1157" t="str">
            <v>N</v>
          </cell>
          <cell r="AG1157">
            <v>0</v>
          </cell>
          <cell r="AH1157" t="str">
            <v>N</v>
          </cell>
          <cell r="AI1157" t="str">
            <v>N</v>
          </cell>
        </row>
        <row r="1158">
          <cell r="U1158">
            <v>0</v>
          </cell>
          <cell r="V1158">
            <v>0</v>
          </cell>
          <cell r="W1158" t="str">
            <v/>
          </cell>
          <cell r="X1158" t="str">
            <v>N</v>
          </cell>
          <cell r="Y1158" t="str">
            <v>N</v>
          </cell>
          <cell r="Z1158" t="str">
            <v>N</v>
          </cell>
          <cell r="AA1158">
            <v>0</v>
          </cell>
          <cell r="AB1158">
            <v>0</v>
          </cell>
          <cell r="AC1158">
            <v>0</v>
          </cell>
          <cell r="AD1158">
            <v>0</v>
          </cell>
          <cell r="AE1158" t="str">
            <v>N</v>
          </cell>
          <cell r="AF1158" t="str">
            <v>N</v>
          </cell>
          <cell r="AG1158">
            <v>0</v>
          </cell>
          <cell r="AH1158" t="str">
            <v>N</v>
          </cell>
          <cell r="AI1158" t="str">
            <v>N</v>
          </cell>
        </row>
        <row r="1159">
          <cell r="U1159">
            <v>0</v>
          </cell>
          <cell r="V1159">
            <v>0</v>
          </cell>
          <cell r="W1159" t="str">
            <v/>
          </cell>
          <cell r="X1159" t="str">
            <v>N</v>
          </cell>
          <cell r="Y1159" t="str">
            <v>N</v>
          </cell>
          <cell r="Z1159" t="str">
            <v>N</v>
          </cell>
          <cell r="AA1159">
            <v>0</v>
          </cell>
          <cell r="AB1159">
            <v>0</v>
          </cell>
          <cell r="AC1159">
            <v>0</v>
          </cell>
          <cell r="AD1159">
            <v>0</v>
          </cell>
          <cell r="AE1159" t="str">
            <v>N</v>
          </cell>
          <cell r="AF1159" t="str">
            <v>N</v>
          </cell>
          <cell r="AG1159">
            <v>0</v>
          </cell>
          <cell r="AH1159" t="str">
            <v>N</v>
          </cell>
          <cell r="AI1159" t="str">
            <v>N</v>
          </cell>
        </row>
        <row r="1160">
          <cell r="U1160">
            <v>0</v>
          </cell>
          <cell r="V1160">
            <v>0</v>
          </cell>
          <cell r="W1160" t="str">
            <v/>
          </cell>
          <cell r="X1160" t="str">
            <v>N</v>
          </cell>
          <cell r="Y1160" t="str">
            <v>N</v>
          </cell>
          <cell r="Z1160" t="str">
            <v>N</v>
          </cell>
          <cell r="AA1160">
            <v>0</v>
          </cell>
          <cell r="AB1160">
            <v>0</v>
          </cell>
          <cell r="AC1160">
            <v>0</v>
          </cell>
          <cell r="AD1160">
            <v>0</v>
          </cell>
          <cell r="AE1160" t="str">
            <v>N</v>
          </cell>
          <cell r="AF1160" t="str">
            <v>N</v>
          </cell>
          <cell r="AG1160">
            <v>0</v>
          </cell>
          <cell r="AH1160" t="str">
            <v>N</v>
          </cell>
          <cell r="AI1160" t="str">
            <v>N</v>
          </cell>
        </row>
        <row r="1161">
          <cell r="U1161">
            <v>0</v>
          </cell>
          <cell r="V1161">
            <v>0</v>
          </cell>
          <cell r="W1161" t="str">
            <v/>
          </cell>
          <cell r="X1161" t="str">
            <v>N</v>
          </cell>
          <cell r="Y1161" t="str">
            <v>N</v>
          </cell>
          <cell r="Z1161" t="str">
            <v>N</v>
          </cell>
          <cell r="AA1161">
            <v>0</v>
          </cell>
          <cell r="AB1161">
            <v>0</v>
          </cell>
          <cell r="AC1161">
            <v>0</v>
          </cell>
          <cell r="AD1161">
            <v>0</v>
          </cell>
          <cell r="AE1161" t="str">
            <v>N</v>
          </cell>
          <cell r="AF1161" t="str">
            <v>N</v>
          </cell>
          <cell r="AG1161">
            <v>0</v>
          </cell>
          <cell r="AH1161" t="str">
            <v>N</v>
          </cell>
          <cell r="AI1161" t="str">
            <v>N</v>
          </cell>
        </row>
        <row r="1162">
          <cell r="U1162">
            <v>0</v>
          </cell>
          <cell r="V1162">
            <v>0</v>
          </cell>
          <cell r="W1162" t="str">
            <v/>
          </cell>
          <cell r="X1162" t="str">
            <v>N</v>
          </cell>
          <cell r="Y1162" t="str">
            <v>N</v>
          </cell>
          <cell r="Z1162" t="str">
            <v>N</v>
          </cell>
          <cell r="AA1162">
            <v>0</v>
          </cell>
          <cell r="AB1162">
            <v>0</v>
          </cell>
          <cell r="AC1162">
            <v>0</v>
          </cell>
          <cell r="AD1162">
            <v>0</v>
          </cell>
          <cell r="AE1162" t="str">
            <v>N</v>
          </cell>
          <cell r="AF1162" t="str">
            <v>N</v>
          </cell>
          <cell r="AG1162">
            <v>0</v>
          </cell>
          <cell r="AH1162" t="str">
            <v>N</v>
          </cell>
          <cell r="AI1162" t="str">
            <v>N</v>
          </cell>
        </row>
        <row r="1163">
          <cell r="U1163">
            <v>0</v>
          </cell>
          <cell r="V1163">
            <v>0</v>
          </cell>
          <cell r="W1163" t="str">
            <v/>
          </cell>
          <cell r="X1163" t="str">
            <v>N</v>
          </cell>
          <cell r="Y1163" t="str">
            <v>N</v>
          </cell>
          <cell r="Z1163" t="str">
            <v>N</v>
          </cell>
          <cell r="AA1163">
            <v>0</v>
          </cell>
          <cell r="AB1163">
            <v>0</v>
          </cell>
          <cell r="AC1163">
            <v>0</v>
          </cell>
          <cell r="AD1163">
            <v>0</v>
          </cell>
          <cell r="AE1163" t="str">
            <v>N</v>
          </cell>
          <cell r="AF1163" t="str">
            <v>N</v>
          </cell>
          <cell r="AG1163">
            <v>0</v>
          </cell>
          <cell r="AH1163" t="str">
            <v>N</v>
          </cell>
          <cell r="AI1163" t="str">
            <v>N</v>
          </cell>
        </row>
        <row r="1164">
          <cell r="U1164">
            <v>0</v>
          </cell>
          <cell r="V1164">
            <v>0</v>
          </cell>
          <cell r="W1164" t="str">
            <v/>
          </cell>
          <cell r="X1164" t="str">
            <v>N</v>
          </cell>
          <cell r="Y1164" t="str">
            <v>N</v>
          </cell>
          <cell r="Z1164" t="str">
            <v>N</v>
          </cell>
          <cell r="AA1164">
            <v>0</v>
          </cell>
          <cell r="AB1164">
            <v>0</v>
          </cell>
          <cell r="AC1164">
            <v>0</v>
          </cell>
          <cell r="AD1164">
            <v>0</v>
          </cell>
          <cell r="AE1164" t="str">
            <v>N</v>
          </cell>
          <cell r="AF1164" t="str">
            <v>N</v>
          </cell>
          <cell r="AG1164">
            <v>0</v>
          </cell>
          <cell r="AH1164" t="str">
            <v>N</v>
          </cell>
          <cell r="AI1164" t="str">
            <v>N</v>
          </cell>
        </row>
        <row r="1165">
          <cell r="U1165">
            <v>0</v>
          </cell>
          <cell r="V1165">
            <v>0</v>
          </cell>
          <cell r="W1165" t="str">
            <v/>
          </cell>
          <cell r="X1165" t="str">
            <v>N</v>
          </cell>
          <cell r="Y1165" t="str">
            <v>N</v>
          </cell>
          <cell r="Z1165" t="str">
            <v>N</v>
          </cell>
          <cell r="AA1165">
            <v>0</v>
          </cell>
          <cell r="AB1165">
            <v>0</v>
          </cell>
          <cell r="AC1165">
            <v>0</v>
          </cell>
          <cell r="AD1165">
            <v>0</v>
          </cell>
          <cell r="AE1165" t="str">
            <v>N</v>
          </cell>
          <cell r="AF1165" t="str">
            <v>N</v>
          </cell>
          <cell r="AG1165">
            <v>0</v>
          </cell>
          <cell r="AH1165" t="str">
            <v>N</v>
          </cell>
          <cell r="AI1165" t="str">
            <v>N</v>
          </cell>
        </row>
        <row r="1166">
          <cell r="U1166">
            <v>0</v>
          </cell>
          <cell r="V1166">
            <v>0</v>
          </cell>
          <cell r="W1166" t="str">
            <v/>
          </cell>
          <cell r="X1166" t="str">
            <v>N</v>
          </cell>
          <cell r="Y1166" t="str">
            <v>N</v>
          </cell>
          <cell r="Z1166" t="str">
            <v>N</v>
          </cell>
          <cell r="AA1166">
            <v>0</v>
          </cell>
          <cell r="AB1166">
            <v>0</v>
          </cell>
          <cell r="AC1166">
            <v>0</v>
          </cell>
          <cell r="AD1166">
            <v>0</v>
          </cell>
          <cell r="AE1166" t="str">
            <v>N</v>
          </cell>
          <cell r="AF1166" t="str">
            <v>N</v>
          </cell>
          <cell r="AG1166">
            <v>0</v>
          </cell>
          <cell r="AH1166" t="str">
            <v>N</v>
          </cell>
          <cell r="AI1166" t="str">
            <v>N</v>
          </cell>
        </row>
        <row r="1167">
          <cell r="U1167">
            <v>0</v>
          </cell>
          <cell r="V1167">
            <v>0</v>
          </cell>
          <cell r="W1167" t="str">
            <v/>
          </cell>
          <cell r="X1167" t="str">
            <v>N</v>
          </cell>
          <cell r="Y1167" t="str">
            <v>N</v>
          </cell>
          <cell r="Z1167" t="str">
            <v>N</v>
          </cell>
          <cell r="AA1167">
            <v>0</v>
          </cell>
          <cell r="AB1167">
            <v>0</v>
          </cell>
          <cell r="AC1167">
            <v>0</v>
          </cell>
          <cell r="AD1167">
            <v>0</v>
          </cell>
          <cell r="AE1167" t="str">
            <v>N</v>
          </cell>
          <cell r="AF1167" t="str">
            <v>N</v>
          </cell>
          <cell r="AG1167">
            <v>0</v>
          </cell>
          <cell r="AH1167" t="str">
            <v>N</v>
          </cell>
          <cell r="AI1167" t="str">
            <v>N</v>
          </cell>
        </row>
        <row r="1168">
          <cell r="U1168">
            <v>0</v>
          </cell>
          <cell r="V1168">
            <v>0</v>
          </cell>
          <cell r="W1168" t="str">
            <v/>
          </cell>
          <cell r="X1168" t="str">
            <v>N</v>
          </cell>
          <cell r="Y1168" t="str">
            <v>N</v>
          </cell>
          <cell r="Z1168" t="str">
            <v>N</v>
          </cell>
          <cell r="AA1168">
            <v>0</v>
          </cell>
          <cell r="AB1168">
            <v>0</v>
          </cell>
          <cell r="AC1168">
            <v>0</v>
          </cell>
          <cell r="AD1168">
            <v>0</v>
          </cell>
          <cell r="AE1168" t="str">
            <v>N</v>
          </cell>
          <cell r="AF1168" t="str">
            <v>N</v>
          </cell>
          <cell r="AG1168">
            <v>0</v>
          </cell>
          <cell r="AH1168" t="str">
            <v>N</v>
          </cell>
          <cell r="AI1168" t="str">
            <v>N</v>
          </cell>
        </row>
        <row r="1169">
          <cell r="U1169">
            <v>0</v>
          </cell>
          <cell r="V1169">
            <v>0</v>
          </cell>
          <cell r="W1169" t="str">
            <v/>
          </cell>
          <cell r="X1169" t="str">
            <v>N</v>
          </cell>
          <cell r="Y1169" t="str">
            <v>N</v>
          </cell>
          <cell r="Z1169" t="str">
            <v>N</v>
          </cell>
          <cell r="AA1169">
            <v>0</v>
          </cell>
          <cell r="AB1169">
            <v>0</v>
          </cell>
          <cell r="AC1169">
            <v>0</v>
          </cell>
          <cell r="AD1169">
            <v>0</v>
          </cell>
          <cell r="AE1169" t="str">
            <v>N</v>
          </cell>
          <cell r="AF1169" t="str">
            <v>N</v>
          </cell>
          <cell r="AG1169">
            <v>0</v>
          </cell>
          <cell r="AH1169" t="str">
            <v>N</v>
          </cell>
          <cell r="AI1169" t="str">
            <v>N</v>
          </cell>
        </row>
        <row r="1170">
          <cell r="U1170">
            <v>0</v>
          </cell>
          <cell r="V1170">
            <v>0</v>
          </cell>
          <cell r="W1170" t="str">
            <v/>
          </cell>
          <cell r="X1170" t="str">
            <v>N</v>
          </cell>
          <cell r="Y1170" t="str">
            <v>N</v>
          </cell>
          <cell r="Z1170" t="str">
            <v>N</v>
          </cell>
          <cell r="AA1170">
            <v>0</v>
          </cell>
          <cell r="AB1170">
            <v>0</v>
          </cell>
          <cell r="AC1170">
            <v>0</v>
          </cell>
          <cell r="AD1170">
            <v>0</v>
          </cell>
          <cell r="AE1170" t="str">
            <v>N</v>
          </cell>
          <cell r="AF1170" t="str">
            <v>N</v>
          </cell>
          <cell r="AG1170">
            <v>0</v>
          </cell>
          <cell r="AH1170" t="str">
            <v>N</v>
          </cell>
          <cell r="AI1170" t="str">
            <v>N</v>
          </cell>
        </row>
        <row r="1171">
          <cell r="U1171">
            <v>0</v>
          </cell>
          <cell r="V1171">
            <v>0</v>
          </cell>
          <cell r="W1171" t="str">
            <v/>
          </cell>
          <cell r="X1171" t="str">
            <v>N</v>
          </cell>
          <cell r="Y1171" t="str">
            <v>N</v>
          </cell>
          <cell r="Z1171" t="str">
            <v>N</v>
          </cell>
          <cell r="AA1171">
            <v>0</v>
          </cell>
          <cell r="AB1171">
            <v>0</v>
          </cell>
          <cell r="AC1171">
            <v>0</v>
          </cell>
          <cell r="AD1171">
            <v>0</v>
          </cell>
          <cell r="AE1171" t="str">
            <v>N</v>
          </cell>
          <cell r="AF1171" t="str">
            <v>N</v>
          </cell>
          <cell r="AG1171">
            <v>0</v>
          </cell>
          <cell r="AH1171" t="str">
            <v>N</v>
          </cell>
          <cell r="AI1171" t="str">
            <v>N</v>
          </cell>
        </row>
        <row r="1172">
          <cell r="U1172">
            <v>0</v>
          </cell>
          <cell r="V1172">
            <v>0</v>
          </cell>
          <cell r="W1172" t="str">
            <v/>
          </cell>
          <cell r="X1172" t="str">
            <v>N</v>
          </cell>
          <cell r="Y1172" t="str">
            <v>N</v>
          </cell>
          <cell r="Z1172" t="str">
            <v>N</v>
          </cell>
          <cell r="AA1172">
            <v>0</v>
          </cell>
          <cell r="AB1172">
            <v>0</v>
          </cell>
          <cell r="AC1172">
            <v>0</v>
          </cell>
          <cell r="AD1172">
            <v>0</v>
          </cell>
          <cell r="AE1172" t="str">
            <v>N</v>
          </cell>
          <cell r="AF1172" t="str">
            <v>N</v>
          </cell>
          <cell r="AG1172">
            <v>0</v>
          </cell>
          <cell r="AH1172" t="str">
            <v>N</v>
          </cell>
          <cell r="AI1172" t="str">
            <v>N</v>
          </cell>
        </row>
        <row r="1173">
          <cell r="U1173">
            <v>0</v>
          </cell>
          <cell r="V1173">
            <v>0</v>
          </cell>
          <cell r="W1173" t="str">
            <v/>
          </cell>
          <cell r="X1173" t="str">
            <v>N</v>
          </cell>
          <cell r="Y1173" t="str">
            <v>N</v>
          </cell>
          <cell r="Z1173" t="str">
            <v>N</v>
          </cell>
          <cell r="AA1173">
            <v>0</v>
          </cell>
          <cell r="AB1173">
            <v>0</v>
          </cell>
          <cell r="AC1173">
            <v>0</v>
          </cell>
          <cell r="AD1173">
            <v>0</v>
          </cell>
          <cell r="AE1173" t="str">
            <v>N</v>
          </cell>
          <cell r="AF1173" t="str">
            <v>N</v>
          </cell>
          <cell r="AG1173">
            <v>0</v>
          </cell>
          <cell r="AH1173" t="str">
            <v>N</v>
          </cell>
          <cell r="AI1173" t="str">
            <v>N</v>
          </cell>
        </row>
        <row r="1174">
          <cell r="U1174">
            <v>0</v>
          </cell>
          <cell r="V1174">
            <v>0</v>
          </cell>
          <cell r="W1174" t="str">
            <v/>
          </cell>
          <cell r="X1174" t="str">
            <v>N</v>
          </cell>
          <cell r="Y1174" t="str">
            <v>N</v>
          </cell>
          <cell r="Z1174" t="str">
            <v>N</v>
          </cell>
          <cell r="AA1174">
            <v>0</v>
          </cell>
          <cell r="AB1174">
            <v>0</v>
          </cell>
          <cell r="AC1174">
            <v>0</v>
          </cell>
          <cell r="AD1174">
            <v>0</v>
          </cell>
          <cell r="AE1174" t="str">
            <v>N</v>
          </cell>
          <cell r="AF1174" t="str">
            <v>N</v>
          </cell>
          <cell r="AG1174">
            <v>0</v>
          </cell>
          <cell r="AH1174" t="str">
            <v>N</v>
          </cell>
          <cell r="AI1174" t="str">
            <v>N</v>
          </cell>
        </row>
        <row r="1175">
          <cell r="U1175">
            <v>0</v>
          </cell>
          <cell r="V1175">
            <v>0</v>
          </cell>
          <cell r="W1175" t="str">
            <v/>
          </cell>
          <cell r="X1175" t="str">
            <v>N</v>
          </cell>
          <cell r="Y1175" t="str">
            <v>N</v>
          </cell>
          <cell r="Z1175" t="str">
            <v>N</v>
          </cell>
          <cell r="AA1175">
            <v>0</v>
          </cell>
          <cell r="AB1175">
            <v>0</v>
          </cell>
          <cell r="AC1175">
            <v>0</v>
          </cell>
          <cell r="AD1175">
            <v>0</v>
          </cell>
          <cell r="AE1175" t="str">
            <v>N</v>
          </cell>
          <cell r="AF1175" t="str">
            <v>N</v>
          </cell>
          <cell r="AG1175">
            <v>0</v>
          </cell>
          <cell r="AH1175" t="str">
            <v>N</v>
          </cell>
          <cell r="AI1175" t="str">
            <v>N</v>
          </cell>
        </row>
        <row r="1176">
          <cell r="U1176">
            <v>0</v>
          </cell>
          <cell r="V1176">
            <v>0</v>
          </cell>
          <cell r="W1176" t="str">
            <v/>
          </cell>
          <cell r="X1176" t="str">
            <v>N</v>
          </cell>
          <cell r="Y1176" t="str">
            <v>N</v>
          </cell>
          <cell r="Z1176" t="str">
            <v>N</v>
          </cell>
          <cell r="AA1176">
            <v>0</v>
          </cell>
          <cell r="AB1176">
            <v>0</v>
          </cell>
          <cell r="AC1176">
            <v>0</v>
          </cell>
          <cell r="AD1176">
            <v>0</v>
          </cell>
          <cell r="AE1176" t="str">
            <v>N</v>
          </cell>
          <cell r="AF1176" t="str">
            <v>N</v>
          </cell>
          <cell r="AG1176">
            <v>0</v>
          </cell>
          <cell r="AH1176" t="str">
            <v>N</v>
          </cell>
          <cell r="AI1176" t="str">
            <v>N</v>
          </cell>
        </row>
        <row r="1177">
          <cell r="U1177">
            <v>0</v>
          </cell>
          <cell r="V1177">
            <v>0</v>
          </cell>
          <cell r="W1177" t="str">
            <v/>
          </cell>
          <cell r="X1177" t="str">
            <v>N</v>
          </cell>
          <cell r="Y1177" t="str">
            <v>N</v>
          </cell>
          <cell r="Z1177" t="str">
            <v>N</v>
          </cell>
          <cell r="AA1177">
            <v>0</v>
          </cell>
          <cell r="AB1177">
            <v>0</v>
          </cell>
          <cell r="AC1177">
            <v>0</v>
          </cell>
          <cell r="AD1177">
            <v>0</v>
          </cell>
          <cell r="AE1177" t="str">
            <v>N</v>
          </cell>
          <cell r="AF1177" t="str">
            <v>N</v>
          </cell>
          <cell r="AG1177">
            <v>0</v>
          </cell>
          <cell r="AH1177" t="str">
            <v>N</v>
          </cell>
          <cell r="AI1177" t="str">
            <v>N</v>
          </cell>
        </row>
        <row r="1178">
          <cell r="U1178">
            <v>0</v>
          </cell>
          <cell r="V1178">
            <v>0</v>
          </cell>
          <cell r="W1178" t="str">
            <v/>
          </cell>
          <cell r="X1178" t="str">
            <v>N</v>
          </cell>
          <cell r="Y1178" t="str">
            <v>N</v>
          </cell>
          <cell r="Z1178" t="str">
            <v>N</v>
          </cell>
          <cell r="AA1178">
            <v>0</v>
          </cell>
          <cell r="AB1178">
            <v>0</v>
          </cell>
          <cell r="AC1178">
            <v>0</v>
          </cell>
          <cell r="AD1178">
            <v>0</v>
          </cell>
          <cell r="AE1178" t="str">
            <v>N</v>
          </cell>
          <cell r="AF1178" t="str">
            <v>N</v>
          </cell>
          <cell r="AG1178">
            <v>0</v>
          </cell>
          <cell r="AH1178" t="str">
            <v>N</v>
          </cell>
          <cell r="AI1178" t="str">
            <v>N</v>
          </cell>
        </row>
        <row r="1179">
          <cell r="U1179">
            <v>0</v>
          </cell>
          <cell r="V1179">
            <v>0</v>
          </cell>
          <cell r="W1179" t="str">
            <v/>
          </cell>
          <cell r="X1179" t="str">
            <v>N</v>
          </cell>
          <cell r="Y1179" t="str">
            <v>N</v>
          </cell>
          <cell r="Z1179" t="str">
            <v>N</v>
          </cell>
          <cell r="AA1179">
            <v>0</v>
          </cell>
          <cell r="AB1179">
            <v>0</v>
          </cell>
          <cell r="AC1179">
            <v>0</v>
          </cell>
          <cell r="AD1179">
            <v>0</v>
          </cell>
          <cell r="AE1179" t="str">
            <v>N</v>
          </cell>
          <cell r="AF1179" t="str">
            <v>N</v>
          </cell>
          <cell r="AG1179">
            <v>0</v>
          </cell>
          <cell r="AH1179" t="str">
            <v>N</v>
          </cell>
          <cell r="AI1179" t="str">
            <v>N</v>
          </cell>
        </row>
        <row r="1180">
          <cell r="U1180">
            <v>0</v>
          </cell>
          <cell r="V1180">
            <v>0</v>
          </cell>
          <cell r="W1180" t="str">
            <v/>
          </cell>
          <cell r="X1180" t="str">
            <v>N</v>
          </cell>
          <cell r="Y1180" t="str">
            <v>N</v>
          </cell>
          <cell r="Z1180" t="str">
            <v>N</v>
          </cell>
          <cell r="AA1180">
            <v>0</v>
          </cell>
          <cell r="AB1180">
            <v>0</v>
          </cell>
          <cell r="AC1180">
            <v>0</v>
          </cell>
          <cell r="AD1180">
            <v>0</v>
          </cell>
          <cell r="AE1180" t="str">
            <v>N</v>
          </cell>
          <cell r="AF1180" t="str">
            <v>N</v>
          </cell>
          <cell r="AG1180">
            <v>0</v>
          </cell>
          <cell r="AH1180" t="str">
            <v>N</v>
          </cell>
          <cell r="AI1180" t="str">
            <v>N</v>
          </cell>
        </row>
        <row r="1181">
          <cell r="U1181">
            <v>0</v>
          </cell>
          <cell r="V1181">
            <v>0</v>
          </cell>
          <cell r="W1181" t="str">
            <v/>
          </cell>
          <cell r="X1181" t="str">
            <v>N</v>
          </cell>
          <cell r="Y1181" t="str">
            <v>N</v>
          </cell>
          <cell r="Z1181" t="str">
            <v>N</v>
          </cell>
          <cell r="AA1181">
            <v>0</v>
          </cell>
          <cell r="AB1181">
            <v>0</v>
          </cell>
          <cell r="AC1181">
            <v>0</v>
          </cell>
          <cell r="AD1181">
            <v>0</v>
          </cell>
          <cell r="AE1181" t="str">
            <v>N</v>
          </cell>
          <cell r="AF1181" t="str">
            <v>N</v>
          </cell>
          <cell r="AG1181">
            <v>0</v>
          </cell>
          <cell r="AH1181" t="str">
            <v>N</v>
          </cell>
          <cell r="AI1181" t="str">
            <v>N</v>
          </cell>
        </row>
        <row r="1182">
          <cell r="U1182">
            <v>0</v>
          </cell>
          <cell r="V1182">
            <v>0</v>
          </cell>
          <cell r="W1182" t="str">
            <v/>
          </cell>
          <cell r="X1182" t="str">
            <v>N</v>
          </cell>
          <cell r="Y1182" t="str">
            <v>N</v>
          </cell>
          <cell r="Z1182" t="str">
            <v>N</v>
          </cell>
          <cell r="AA1182">
            <v>0</v>
          </cell>
          <cell r="AB1182">
            <v>0</v>
          </cell>
          <cell r="AC1182">
            <v>0</v>
          </cell>
          <cell r="AD1182">
            <v>0</v>
          </cell>
          <cell r="AE1182" t="str">
            <v>N</v>
          </cell>
          <cell r="AF1182" t="str">
            <v>N</v>
          </cell>
          <cell r="AG1182">
            <v>0</v>
          </cell>
          <cell r="AH1182" t="str">
            <v>N</v>
          </cell>
          <cell r="AI1182" t="str">
            <v>N</v>
          </cell>
        </row>
        <row r="1183">
          <cell r="U1183">
            <v>0</v>
          </cell>
          <cell r="V1183">
            <v>0</v>
          </cell>
          <cell r="W1183" t="str">
            <v/>
          </cell>
          <cell r="X1183" t="str">
            <v>N</v>
          </cell>
          <cell r="Y1183" t="str">
            <v>N</v>
          </cell>
          <cell r="Z1183" t="str">
            <v>N</v>
          </cell>
          <cell r="AA1183">
            <v>0</v>
          </cell>
          <cell r="AB1183">
            <v>0</v>
          </cell>
          <cell r="AC1183">
            <v>0</v>
          </cell>
          <cell r="AD1183">
            <v>0</v>
          </cell>
          <cell r="AE1183" t="str">
            <v>N</v>
          </cell>
          <cell r="AF1183" t="str">
            <v>N</v>
          </cell>
          <cell r="AG1183">
            <v>0</v>
          </cell>
          <cell r="AH1183" t="str">
            <v>N</v>
          </cell>
          <cell r="AI1183" t="str">
            <v>N</v>
          </cell>
        </row>
        <row r="1184">
          <cell r="U1184">
            <v>0</v>
          </cell>
          <cell r="V1184">
            <v>0</v>
          </cell>
          <cell r="W1184" t="str">
            <v/>
          </cell>
          <cell r="X1184" t="str">
            <v>N</v>
          </cell>
          <cell r="Y1184" t="str">
            <v>N</v>
          </cell>
          <cell r="Z1184" t="str">
            <v>N</v>
          </cell>
          <cell r="AA1184">
            <v>0</v>
          </cell>
          <cell r="AB1184">
            <v>0</v>
          </cell>
          <cell r="AC1184">
            <v>0</v>
          </cell>
          <cell r="AD1184">
            <v>0</v>
          </cell>
          <cell r="AE1184" t="str">
            <v>N</v>
          </cell>
          <cell r="AF1184" t="str">
            <v>N</v>
          </cell>
          <cell r="AG1184">
            <v>0</v>
          </cell>
          <cell r="AH1184" t="str">
            <v>N</v>
          </cell>
          <cell r="AI1184" t="str">
            <v>N</v>
          </cell>
        </row>
        <row r="1185">
          <cell r="U1185">
            <v>0</v>
          </cell>
          <cell r="V1185">
            <v>0</v>
          </cell>
          <cell r="W1185" t="str">
            <v/>
          </cell>
          <cell r="X1185" t="str">
            <v>N</v>
          </cell>
          <cell r="Y1185" t="str">
            <v>N</v>
          </cell>
          <cell r="Z1185" t="str">
            <v>N</v>
          </cell>
          <cell r="AA1185">
            <v>0</v>
          </cell>
          <cell r="AB1185">
            <v>0</v>
          </cell>
          <cell r="AC1185">
            <v>0</v>
          </cell>
          <cell r="AD1185">
            <v>0</v>
          </cell>
          <cell r="AE1185" t="str">
            <v>N</v>
          </cell>
          <cell r="AF1185" t="str">
            <v>N</v>
          </cell>
          <cell r="AG1185">
            <v>0</v>
          </cell>
          <cell r="AH1185" t="str">
            <v>N</v>
          </cell>
          <cell r="AI1185" t="str">
            <v>N</v>
          </cell>
        </row>
        <row r="1186">
          <cell r="U1186">
            <v>0</v>
          </cell>
          <cell r="V1186">
            <v>0</v>
          </cell>
          <cell r="W1186" t="str">
            <v/>
          </cell>
          <cell r="X1186" t="str">
            <v>N</v>
          </cell>
          <cell r="Y1186" t="str">
            <v>N</v>
          </cell>
          <cell r="Z1186" t="str">
            <v>N</v>
          </cell>
          <cell r="AA1186">
            <v>0</v>
          </cell>
          <cell r="AB1186">
            <v>0</v>
          </cell>
          <cell r="AC1186">
            <v>0</v>
          </cell>
          <cell r="AD1186">
            <v>0</v>
          </cell>
          <cell r="AE1186" t="str">
            <v>N</v>
          </cell>
          <cell r="AF1186" t="str">
            <v>N</v>
          </cell>
          <cell r="AG1186">
            <v>0</v>
          </cell>
          <cell r="AH1186" t="str">
            <v>N</v>
          </cell>
          <cell r="AI1186" t="str">
            <v>N</v>
          </cell>
        </row>
        <row r="1187">
          <cell r="U1187">
            <v>0</v>
          </cell>
          <cell r="V1187">
            <v>0</v>
          </cell>
          <cell r="W1187" t="str">
            <v/>
          </cell>
          <cell r="X1187" t="str">
            <v>N</v>
          </cell>
          <cell r="Y1187" t="str">
            <v>N</v>
          </cell>
          <cell r="Z1187" t="str">
            <v>N</v>
          </cell>
          <cell r="AA1187">
            <v>0</v>
          </cell>
          <cell r="AB1187">
            <v>0</v>
          </cell>
          <cell r="AC1187">
            <v>0</v>
          </cell>
          <cell r="AD1187">
            <v>0</v>
          </cell>
          <cell r="AE1187" t="str">
            <v>N</v>
          </cell>
          <cell r="AF1187" t="str">
            <v>N</v>
          </cell>
          <cell r="AG1187">
            <v>0</v>
          </cell>
          <cell r="AH1187" t="str">
            <v>N</v>
          </cell>
          <cell r="AI1187" t="str">
            <v>N</v>
          </cell>
        </row>
        <row r="1188">
          <cell r="U1188">
            <v>0</v>
          </cell>
          <cell r="V1188">
            <v>0</v>
          </cell>
          <cell r="W1188" t="str">
            <v/>
          </cell>
          <cell r="X1188" t="str">
            <v>N</v>
          </cell>
          <cell r="Y1188" t="str">
            <v>N</v>
          </cell>
          <cell r="Z1188" t="str">
            <v>N</v>
          </cell>
          <cell r="AA1188">
            <v>0</v>
          </cell>
          <cell r="AB1188">
            <v>0</v>
          </cell>
          <cell r="AC1188">
            <v>0</v>
          </cell>
          <cell r="AD1188">
            <v>0</v>
          </cell>
          <cell r="AE1188" t="str">
            <v>N</v>
          </cell>
          <cell r="AF1188" t="str">
            <v>N</v>
          </cell>
          <cell r="AG1188">
            <v>0</v>
          </cell>
          <cell r="AH1188" t="str">
            <v>N</v>
          </cell>
          <cell r="AI1188" t="str">
            <v>N</v>
          </cell>
        </row>
        <row r="1189">
          <cell r="U1189">
            <v>0</v>
          </cell>
          <cell r="V1189">
            <v>0</v>
          </cell>
          <cell r="W1189" t="str">
            <v/>
          </cell>
          <cell r="X1189" t="str">
            <v>N</v>
          </cell>
          <cell r="Y1189" t="str">
            <v>N</v>
          </cell>
          <cell r="Z1189" t="str">
            <v>N</v>
          </cell>
          <cell r="AA1189">
            <v>0</v>
          </cell>
          <cell r="AB1189">
            <v>0</v>
          </cell>
          <cell r="AC1189">
            <v>0</v>
          </cell>
          <cell r="AD1189">
            <v>0</v>
          </cell>
          <cell r="AE1189" t="str">
            <v>N</v>
          </cell>
          <cell r="AF1189" t="str">
            <v>N</v>
          </cell>
          <cell r="AG1189">
            <v>0</v>
          </cell>
          <cell r="AH1189" t="str">
            <v>N</v>
          </cell>
          <cell r="AI1189" t="str">
            <v>N</v>
          </cell>
        </row>
        <row r="1190">
          <cell r="U1190">
            <v>0</v>
          </cell>
          <cell r="V1190">
            <v>0</v>
          </cell>
          <cell r="W1190" t="str">
            <v/>
          </cell>
          <cell r="X1190" t="str">
            <v>N</v>
          </cell>
          <cell r="Y1190" t="str">
            <v>N</v>
          </cell>
          <cell r="Z1190" t="str">
            <v>N</v>
          </cell>
          <cell r="AA1190">
            <v>0</v>
          </cell>
          <cell r="AB1190">
            <v>0</v>
          </cell>
          <cell r="AC1190">
            <v>0</v>
          </cell>
          <cell r="AD1190">
            <v>0</v>
          </cell>
          <cell r="AE1190" t="str">
            <v>N</v>
          </cell>
          <cell r="AF1190" t="str">
            <v>N</v>
          </cell>
          <cell r="AG1190">
            <v>0</v>
          </cell>
          <cell r="AH1190" t="str">
            <v>N</v>
          </cell>
          <cell r="AI1190" t="str">
            <v>N</v>
          </cell>
        </row>
        <row r="1191">
          <cell r="U1191">
            <v>0</v>
          </cell>
          <cell r="V1191">
            <v>0</v>
          </cell>
          <cell r="W1191" t="str">
            <v/>
          </cell>
          <cell r="X1191" t="str">
            <v>N</v>
          </cell>
          <cell r="Y1191" t="str">
            <v>N</v>
          </cell>
          <cell r="Z1191" t="str">
            <v>N</v>
          </cell>
          <cell r="AA1191">
            <v>0</v>
          </cell>
          <cell r="AB1191">
            <v>0</v>
          </cell>
          <cell r="AC1191">
            <v>0</v>
          </cell>
          <cell r="AD1191">
            <v>0</v>
          </cell>
          <cell r="AE1191" t="str">
            <v>N</v>
          </cell>
          <cell r="AF1191" t="str">
            <v>N</v>
          </cell>
          <cell r="AG1191">
            <v>0</v>
          </cell>
          <cell r="AH1191" t="str">
            <v>N</v>
          </cell>
          <cell r="AI1191" t="str">
            <v>N</v>
          </cell>
        </row>
        <row r="1192">
          <cell r="U1192">
            <v>0</v>
          </cell>
          <cell r="V1192">
            <v>0</v>
          </cell>
          <cell r="W1192" t="str">
            <v/>
          </cell>
          <cell r="X1192" t="str">
            <v>N</v>
          </cell>
          <cell r="Y1192" t="str">
            <v>N</v>
          </cell>
          <cell r="Z1192" t="str">
            <v>N</v>
          </cell>
          <cell r="AA1192">
            <v>0</v>
          </cell>
          <cell r="AB1192">
            <v>0</v>
          </cell>
          <cell r="AC1192">
            <v>0</v>
          </cell>
          <cell r="AD1192">
            <v>0</v>
          </cell>
          <cell r="AE1192" t="str">
            <v>N</v>
          </cell>
          <cell r="AF1192" t="str">
            <v>N</v>
          </cell>
          <cell r="AG1192">
            <v>0</v>
          </cell>
          <cell r="AH1192" t="str">
            <v>N</v>
          </cell>
          <cell r="AI1192" t="str">
            <v>N</v>
          </cell>
        </row>
        <row r="1193">
          <cell r="U1193">
            <v>0</v>
          </cell>
          <cell r="V1193">
            <v>0</v>
          </cell>
          <cell r="W1193" t="str">
            <v/>
          </cell>
          <cell r="X1193" t="str">
            <v>N</v>
          </cell>
          <cell r="Y1193" t="str">
            <v>N</v>
          </cell>
          <cell r="Z1193" t="str">
            <v>N</v>
          </cell>
          <cell r="AA1193">
            <v>0</v>
          </cell>
          <cell r="AB1193">
            <v>0</v>
          </cell>
          <cell r="AC1193">
            <v>0</v>
          </cell>
          <cell r="AD1193">
            <v>0</v>
          </cell>
          <cell r="AE1193" t="str">
            <v>N</v>
          </cell>
          <cell r="AF1193" t="str">
            <v>N</v>
          </cell>
          <cell r="AG1193">
            <v>0</v>
          </cell>
          <cell r="AH1193" t="str">
            <v>N</v>
          </cell>
          <cell r="AI1193" t="str">
            <v>N</v>
          </cell>
        </row>
        <row r="1194">
          <cell r="U1194">
            <v>0</v>
          </cell>
          <cell r="V1194">
            <v>0</v>
          </cell>
          <cell r="W1194" t="str">
            <v/>
          </cell>
          <cell r="X1194" t="str">
            <v>N</v>
          </cell>
          <cell r="Y1194" t="str">
            <v>N</v>
          </cell>
          <cell r="Z1194" t="str">
            <v>N</v>
          </cell>
          <cell r="AA1194">
            <v>0</v>
          </cell>
          <cell r="AB1194">
            <v>0</v>
          </cell>
          <cell r="AC1194">
            <v>0</v>
          </cell>
          <cell r="AD1194">
            <v>0</v>
          </cell>
          <cell r="AE1194" t="str">
            <v>N</v>
          </cell>
          <cell r="AF1194" t="str">
            <v>N</v>
          </cell>
          <cell r="AG1194">
            <v>0</v>
          </cell>
          <cell r="AH1194" t="str">
            <v>N</v>
          </cell>
          <cell r="AI1194" t="str">
            <v>N</v>
          </cell>
        </row>
        <row r="1195">
          <cell r="U1195">
            <v>0</v>
          </cell>
          <cell r="V1195">
            <v>0</v>
          </cell>
          <cell r="W1195" t="str">
            <v/>
          </cell>
          <cell r="X1195" t="str">
            <v>N</v>
          </cell>
          <cell r="Y1195" t="str">
            <v>N</v>
          </cell>
          <cell r="Z1195" t="str">
            <v>N</v>
          </cell>
          <cell r="AA1195">
            <v>0</v>
          </cell>
          <cell r="AB1195">
            <v>0</v>
          </cell>
          <cell r="AC1195">
            <v>0</v>
          </cell>
          <cell r="AD1195">
            <v>0</v>
          </cell>
          <cell r="AE1195" t="str">
            <v>N</v>
          </cell>
          <cell r="AF1195" t="str">
            <v>N</v>
          </cell>
          <cell r="AG1195">
            <v>0</v>
          </cell>
          <cell r="AH1195" t="str">
            <v>N</v>
          </cell>
          <cell r="AI1195" t="str">
            <v>N</v>
          </cell>
        </row>
        <row r="1196">
          <cell r="U1196">
            <v>0</v>
          </cell>
          <cell r="V1196">
            <v>0</v>
          </cell>
          <cell r="W1196" t="str">
            <v/>
          </cell>
          <cell r="X1196" t="str">
            <v>N</v>
          </cell>
          <cell r="Y1196" t="str">
            <v>N</v>
          </cell>
          <cell r="Z1196" t="str">
            <v>N</v>
          </cell>
          <cell r="AA1196">
            <v>0</v>
          </cell>
          <cell r="AB1196">
            <v>0</v>
          </cell>
          <cell r="AC1196">
            <v>0</v>
          </cell>
          <cell r="AD1196">
            <v>0</v>
          </cell>
          <cell r="AE1196" t="str">
            <v>N</v>
          </cell>
          <cell r="AF1196" t="str">
            <v>N</v>
          </cell>
          <cell r="AG1196">
            <v>0</v>
          </cell>
          <cell r="AH1196" t="str">
            <v>N</v>
          </cell>
          <cell r="AI1196" t="str">
            <v>N</v>
          </cell>
        </row>
        <row r="1197">
          <cell r="U1197">
            <v>0</v>
          </cell>
          <cell r="V1197">
            <v>0</v>
          </cell>
          <cell r="W1197" t="str">
            <v/>
          </cell>
          <cell r="X1197" t="str">
            <v>N</v>
          </cell>
          <cell r="Y1197" t="str">
            <v>N</v>
          </cell>
          <cell r="Z1197" t="str">
            <v>N</v>
          </cell>
          <cell r="AA1197">
            <v>0</v>
          </cell>
          <cell r="AB1197">
            <v>0</v>
          </cell>
          <cell r="AC1197">
            <v>0</v>
          </cell>
          <cell r="AD1197">
            <v>0</v>
          </cell>
          <cell r="AE1197" t="str">
            <v>N</v>
          </cell>
          <cell r="AF1197" t="str">
            <v>N</v>
          </cell>
          <cell r="AG1197">
            <v>0</v>
          </cell>
          <cell r="AH1197" t="str">
            <v>N</v>
          </cell>
          <cell r="AI1197" t="str">
            <v>N</v>
          </cell>
        </row>
        <row r="1198">
          <cell r="U1198">
            <v>0</v>
          </cell>
          <cell r="V1198">
            <v>0</v>
          </cell>
          <cell r="W1198" t="str">
            <v/>
          </cell>
          <cell r="X1198" t="str">
            <v>N</v>
          </cell>
          <cell r="Y1198" t="str">
            <v>N</v>
          </cell>
          <cell r="Z1198" t="str">
            <v>N</v>
          </cell>
          <cell r="AA1198">
            <v>0</v>
          </cell>
          <cell r="AB1198">
            <v>0</v>
          </cell>
          <cell r="AC1198">
            <v>0</v>
          </cell>
          <cell r="AD1198">
            <v>0</v>
          </cell>
          <cell r="AE1198" t="str">
            <v>N</v>
          </cell>
          <cell r="AF1198" t="str">
            <v>N</v>
          </cell>
          <cell r="AG1198">
            <v>0</v>
          </cell>
          <cell r="AH1198" t="str">
            <v>N</v>
          </cell>
          <cell r="AI1198" t="str">
            <v>N</v>
          </cell>
        </row>
        <row r="1199">
          <cell r="U1199">
            <v>0</v>
          </cell>
          <cell r="V1199">
            <v>0</v>
          </cell>
          <cell r="W1199" t="str">
            <v/>
          </cell>
          <cell r="X1199" t="str">
            <v>N</v>
          </cell>
          <cell r="Y1199" t="str">
            <v>N</v>
          </cell>
          <cell r="Z1199" t="str">
            <v>N</v>
          </cell>
          <cell r="AA1199">
            <v>0</v>
          </cell>
          <cell r="AB1199">
            <v>0</v>
          </cell>
          <cell r="AC1199">
            <v>0</v>
          </cell>
          <cell r="AD1199">
            <v>0</v>
          </cell>
          <cell r="AE1199" t="str">
            <v>N</v>
          </cell>
          <cell r="AF1199" t="str">
            <v>N</v>
          </cell>
          <cell r="AG1199">
            <v>0</v>
          </cell>
          <cell r="AH1199" t="str">
            <v>N</v>
          </cell>
          <cell r="AI1199" t="str">
            <v>N</v>
          </cell>
        </row>
        <row r="1200">
          <cell r="U1200">
            <v>0</v>
          </cell>
          <cell r="V1200">
            <v>0</v>
          </cell>
          <cell r="W1200" t="str">
            <v/>
          </cell>
          <cell r="X1200" t="str">
            <v>N</v>
          </cell>
          <cell r="Y1200" t="str">
            <v>N</v>
          </cell>
          <cell r="Z1200" t="str">
            <v>N</v>
          </cell>
          <cell r="AA1200">
            <v>0</v>
          </cell>
          <cell r="AB1200">
            <v>0</v>
          </cell>
          <cell r="AC1200">
            <v>0</v>
          </cell>
          <cell r="AD1200">
            <v>0</v>
          </cell>
          <cell r="AE1200" t="str">
            <v>N</v>
          </cell>
          <cell r="AF1200" t="str">
            <v>N</v>
          </cell>
          <cell r="AG1200">
            <v>0</v>
          </cell>
          <cell r="AH1200" t="str">
            <v>N</v>
          </cell>
          <cell r="AI1200" t="str">
            <v>N</v>
          </cell>
        </row>
        <row r="1201">
          <cell r="U1201">
            <v>0</v>
          </cell>
          <cell r="V1201">
            <v>0</v>
          </cell>
          <cell r="W1201" t="str">
            <v/>
          </cell>
          <cell r="X1201" t="str">
            <v>N</v>
          </cell>
          <cell r="Y1201" t="str">
            <v>N</v>
          </cell>
          <cell r="Z1201" t="str">
            <v>N</v>
          </cell>
          <cell r="AA1201">
            <v>0</v>
          </cell>
          <cell r="AB1201">
            <v>0</v>
          </cell>
          <cell r="AC1201">
            <v>0</v>
          </cell>
          <cell r="AD1201">
            <v>0</v>
          </cell>
          <cell r="AE1201" t="str">
            <v>N</v>
          </cell>
          <cell r="AF1201" t="str">
            <v>N</v>
          </cell>
          <cell r="AG1201">
            <v>0</v>
          </cell>
          <cell r="AH1201" t="str">
            <v>N</v>
          </cell>
          <cell r="AI1201" t="str">
            <v>N</v>
          </cell>
        </row>
        <row r="1202">
          <cell r="U1202">
            <v>0</v>
          </cell>
          <cell r="V1202">
            <v>0</v>
          </cell>
          <cell r="W1202" t="str">
            <v/>
          </cell>
          <cell r="X1202" t="str">
            <v>N</v>
          </cell>
          <cell r="Y1202" t="str">
            <v>N</v>
          </cell>
          <cell r="Z1202" t="str">
            <v>N</v>
          </cell>
          <cell r="AA1202">
            <v>0</v>
          </cell>
          <cell r="AB1202">
            <v>0</v>
          </cell>
          <cell r="AC1202">
            <v>0</v>
          </cell>
          <cell r="AD1202">
            <v>0</v>
          </cell>
          <cell r="AE1202" t="str">
            <v>N</v>
          </cell>
          <cell r="AF1202" t="str">
            <v>N</v>
          </cell>
          <cell r="AG1202">
            <v>0</v>
          </cell>
          <cell r="AH1202" t="str">
            <v>N</v>
          </cell>
          <cell r="AI1202" t="str">
            <v>N</v>
          </cell>
        </row>
        <row r="1203">
          <cell r="U1203">
            <v>0</v>
          </cell>
          <cell r="V1203">
            <v>0</v>
          </cell>
          <cell r="W1203" t="str">
            <v/>
          </cell>
          <cell r="X1203" t="str">
            <v>N</v>
          </cell>
          <cell r="Y1203" t="str">
            <v>N</v>
          </cell>
          <cell r="Z1203" t="str">
            <v>N</v>
          </cell>
          <cell r="AA1203">
            <v>0</v>
          </cell>
          <cell r="AB1203">
            <v>0</v>
          </cell>
          <cell r="AC1203">
            <v>0</v>
          </cell>
          <cell r="AD1203">
            <v>0</v>
          </cell>
          <cell r="AE1203" t="str">
            <v>N</v>
          </cell>
          <cell r="AF1203" t="str">
            <v>N</v>
          </cell>
          <cell r="AG1203">
            <v>0</v>
          </cell>
          <cell r="AH1203" t="str">
            <v>N</v>
          </cell>
          <cell r="AI1203" t="str">
            <v>N</v>
          </cell>
        </row>
        <row r="1204">
          <cell r="U1204">
            <v>0</v>
          </cell>
          <cell r="V1204">
            <v>0</v>
          </cell>
          <cell r="W1204" t="str">
            <v/>
          </cell>
          <cell r="X1204" t="str">
            <v>N</v>
          </cell>
          <cell r="Y1204" t="str">
            <v>N</v>
          </cell>
          <cell r="Z1204" t="str">
            <v>N</v>
          </cell>
          <cell r="AA1204">
            <v>0</v>
          </cell>
          <cell r="AB1204">
            <v>0</v>
          </cell>
          <cell r="AC1204">
            <v>0</v>
          </cell>
          <cell r="AD1204">
            <v>0</v>
          </cell>
          <cell r="AE1204" t="str">
            <v>N</v>
          </cell>
          <cell r="AF1204" t="str">
            <v>N</v>
          </cell>
          <cell r="AG1204">
            <v>0</v>
          </cell>
          <cell r="AH1204" t="str">
            <v>N</v>
          </cell>
          <cell r="AI1204" t="str">
            <v>N</v>
          </cell>
        </row>
        <row r="1205">
          <cell r="U1205">
            <v>0</v>
          </cell>
          <cell r="V1205">
            <v>0</v>
          </cell>
          <cell r="W1205" t="str">
            <v/>
          </cell>
          <cell r="X1205" t="str">
            <v>N</v>
          </cell>
          <cell r="Y1205" t="str">
            <v>N</v>
          </cell>
          <cell r="Z1205" t="str">
            <v>N</v>
          </cell>
          <cell r="AA1205">
            <v>0</v>
          </cell>
          <cell r="AB1205">
            <v>0</v>
          </cell>
          <cell r="AC1205">
            <v>0</v>
          </cell>
          <cell r="AD1205">
            <v>0</v>
          </cell>
          <cell r="AE1205" t="str">
            <v>N</v>
          </cell>
          <cell r="AF1205" t="str">
            <v>N</v>
          </cell>
          <cell r="AG1205">
            <v>0</v>
          </cell>
          <cell r="AH1205" t="str">
            <v>N</v>
          </cell>
          <cell r="AI1205" t="str">
            <v>N</v>
          </cell>
        </row>
        <row r="1206">
          <cell r="U1206">
            <v>0</v>
          </cell>
          <cell r="V1206">
            <v>0</v>
          </cell>
          <cell r="W1206" t="str">
            <v/>
          </cell>
          <cell r="X1206" t="str">
            <v>N</v>
          </cell>
          <cell r="Y1206" t="str">
            <v>N</v>
          </cell>
          <cell r="Z1206" t="str">
            <v>N</v>
          </cell>
          <cell r="AA1206">
            <v>0</v>
          </cell>
          <cell r="AB1206">
            <v>0</v>
          </cell>
          <cell r="AC1206">
            <v>0</v>
          </cell>
          <cell r="AD1206">
            <v>0</v>
          </cell>
          <cell r="AE1206" t="str">
            <v>N</v>
          </cell>
          <cell r="AF1206" t="str">
            <v>N</v>
          </cell>
          <cell r="AG1206">
            <v>0</v>
          </cell>
          <cell r="AH1206" t="str">
            <v>N</v>
          </cell>
          <cell r="AI1206" t="str">
            <v>N</v>
          </cell>
        </row>
        <row r="1207">
          <cell r="U1207">
            <v>0</v>
          </cell>
          <cell r="V1207">
            <v>0</v>
          </cell>
          <cell r="W1207" t="str">
            <v/>
          </cell>
          <cell r="X1207" t="str">
            <v>N</v>
          </cell>
          <cell r="Y1207" t="str">
            <v>N</v>
          </cell>
          <cell r="Z1207" t="str">
            <v>N</v>
          </cell>
          <cell r="AA1207">
            <v>0</v>
          </cell>
          <cell r="AB1207">
            <v>0</v>
          </cell>
          <cell r="AC1207">
            <v>0</v>
          </cell>
          <cell r="AD1207">
            <v>0</v>
          </cell>
          <cell r="AE1207" t="str">
            <v>N</v>
          </cell>
          <cell r="AF1207" t="str">
            <v>N</v>
          </cell>
          <cell r="AG1207">
            <v>0</v>
          </cell>
          <cell r="AH1207" t="str">
            <v>N</v>
          </cell>
          <cell r="AI1207" t="str">
            <v>N</v>
          </cell>
        </row>
        <row r="1208">
          <cell r="U1208">
            <v>0</v>
          </cell>
          <cell r="V1208">
            <v>0</v>
          </cell>
          <cell r="W1208" t="str">
            <v/>
          </cell>
          <cell r="X1208" t="str">
            <v>N</v>
          </cell>
          <cell r="Y1208" t="str">
            <v>N</v>
          </cell>
          <cell r="Z1208" t="str">
            <v>N</v>
          </cell>
          <cell r="AA1208">
            <v>0</v>
          </cell>
          <cell r="AB1208">
            <v>0</v>
          </cell>
          <cell r="AC1208">
            <v>0</v>
          </cell>
          <cell r="AD1208">
            <v>0</v>
          </cell>
          <cell r="AE1208" t="str">
            <v>N</v>
          </cell>
          <cell r="AF1208" t="str">
            <v>N</v>
          </cell>
          <cell r="AG1208">
            <v>0</v>
          </cell>
          <cell r="AH1208" t="str">
            <v>N</v>
          </cell>
          <cell r="AI1208" t="str">
            <v>N</v>
          </cell>
        </row>
        <row r="1209">
          <cell r="U1209">
            <v>0</v>
          </cell>
          <cell r="V1209">
            <v>0</v>
          </cell>
          <cell r="W1209" t="str">
            <v/>
          </cell>
          <cell r="X1209" t="str">
            <v>N</v>
          </cell>
          <cell r="Y1209" t="str">
            <v>N</v>
          </cell>
          <cell r="Z1209" t="str">
            <v>N</v>
          </cell>
          <cell r="AA1209">
            <v>0</v>
          </cell>
          <cell r="AB1209">
            <v>0</v>
          </cell>
          <cell r="AC1209">
            <v>0</v>
          </cell>
          <cell r="AD1209">
            <v>0</v>
          </cell>
          <cell r="AE1209" t="str">
            <v>N</v>
          </cell>
          <cell r="AF1209" t="str">
            <v>N</v>
          </cell>
          <cell r="AG1209">
            <v>0</v>
          </cell>
          <cell r="AH1209" t="str">
            <v>N</v>
          </cell>
          <cell r="AI1209" t="str">
            <v>N</v>
          </cell>
        </row>
        <row r="1210">
          <cell r="U1210">
            <v>0</v>
          </cell>
          <cell r="V1210">
            <v>0</v>
          </cell>
          <cell r="W1210" t="str">
            <v/>
          </cell>
          <cell r="X1210" t="str">
            <v>N</v>
          </cell>
          <cell r="Y1210" t="str">
            <v>N</v>
          </cell>
          <cell r="Z1210" t="str">
            <v>N</v>
          </cell>
          <cell r="AA1210">
            <v>0</v>
          </cell>
          <cell r="AB1210">
            <v>0</v>
          </cell>
          <cell r="AC1210">
            <v>0</v>
          </cell>
          <cell r="AD1210">
            <v>0</v>
          </cell>
          <cell r="AE1210" t="str">
            <v>N</v>
          </cell>
          <cell r="AF1210" t="str">
            <v>N</v>
          </cell>
          <cell r="AG1210">
            <v>0</v>
          </cell>
          <cell r="AH1210" t="str">
            <v>N</v>
          </cell>
          <cell r="AI1210" t="str">
            <v>N</v>
          </cell>
        </row>
        <row r="1211">
          <cell r="U1211">
            <v>0</v>
          </cell>
          <cell r="V1211">
            <v>0</v>
          </cell>
          <cell r="W1211" t="str">
            <v/>
          </cell>
          <cell r="X1211" t="str">
            <v>N</v>
          </cell>
          <cell r="Y1211" t="str">
            <v>N</v>
          </cell>
          <cell r="Z1211" t="str">
            <v>N</v>
          </cell>
          <cell r="AA1211">
            <v>0</v>
          </cell>
          <cell r="AB1211">
            <v>0</v>
          </cell>
          <cell r="AC1211">
            <v>0</v>
          </cell>
          <cell r="AD1211">
            <v>0</v>
          </cell>
          <cell r="AE1211" t="str">
            <v>N</v>
          </cell>
          <cell r="AF1211" t="str">
            <v>N</v>
          </cell>
          <cell r="AG1211">
            <v>0</v>
          </cell>
          <cell r="AH1211" t="str">
            <v>N</v>
          </cell>
          <cell r="AI1211" t="str">
            <v>N</v>
          </cell>
        </row>
        <row r="1212">
          <cell r="U1212">
            <v>0</v>
          </cell>
          <cell r="V1212">
            <v>0</v>
          </cell>
          <cell r="W1212" t="str">
            <v/>
          </cell>
          <cell r="X1212" t="str">
            <v>N</v>
          </cell>
          <cell r="Y1212" t="str">
            <v>N</v>
          </cell>
          <cell r="Z1212" t="str">
            <v>N</v>
          </cell>
          <cell r="AA1212">
            <v>0</v>
          </cell>
          <cell r="AB1212">
            <v>0</v>
          </cell>
          <cell r="AC1212">
            <v>0</v>
          </cell>
          <cell r="AD1212">
            <v>0</v>
          </cell>
          <cell r="AE1212" t="str">
            <v>N</v>
          </cell>
          <cell r="AF1212" t="str">
            <v>N</v>
          </cell>
          <cell r="AG1212">
            <v>0</v>
          </cell>
          <cell r="AH1212" t="str">
            <v>N</v>
          </cell>
          <cell r="AI1212" t="str">
            <v>N</v>
          </cell>
        </row>
        <row r="1213">
          <cell r="U1213">
            <v>0</v>
          </cell>
          <cell r="V1213">
            <v>0</v>
          </cell>
          <cell r="W1213" t="str">
            <v/>
          </cell>
          <cell r="X1213" t="str">
            <v>N</v>
          </cell>
          <cell r="Y1213" t="str">
            <v>N</v>
          </cell>
          <cell r="Z1213" t="str">
            <v>N</v>
          </cell>
          <cell r="AA1213">
            <v>0</v>
          </cell>
          <cell r="AB1213">
            <v>0</v>
          </cell>
          <cell r="AC1213">
            <v>0</v>
          </cell>
          <cell r="AD1213">
            <v>0</v>
          </cell>
          <cell r="AE1213" t="str">
            <v>N</v>
          </cell>
          <cell r="AF1213" t="str">
            <v>N</v>
          </cell>
          <cell r="AG1213">
            <v>0</v>
          </cell>
          <cell r="AH1213" t="str">
            <v>N</v>
          </cell>
          <cell r="AI1213" t="str">
            <v>N</v>
          </cell>
        </row>
        <row r="1214">
          <cell r="U1214">
            <v>0</v>
          </cell>
          <cell r="V1214">
            <v>0</v>
          </cell>
          <cell r="W1214" t="str">
            <v/>
          </cell>
          <cell r="X1214" t="str">
            <v>N</v>
          </cell>
          <cell r="Y1214" t="str">
            <v>N</v>
          </cell>
          <cell r="Z1214" t="str">
            <v>N</v>
          </cell>
          <cell r="AA1214">
            <v>0</v>
          </cell>
          <cell r="AB1214">
            <v>0</v>
          </cell>
          <cell r="AC1214">
            <v>0</v>
          </cell>
          <cell r="AD1214">
            <v>0</v>
          </cell>
          <cell r="AE1214" t="str">
            <v>N</v>
          </cell>
          <cell r="AF1214" t="str">
            <v>N</v>
          </cell>
          <cell r="AG1214">
            <v>0</v>
          </cell>
          <cell r="AH1214" t="str">
            <v>N</v>
          </cell>
          <cell r="AI1214" t="str">
            <v>N</v>
          </cell>
        </row>
        <row r="1215">
          <cell r="U1215">
            <v>0</v>
          </cell>
          <cell r="V1215">
            <v>0</v>
          </cell>
          <cell r="W1215" t="str">
            <v/>
          </cell>
          <cell r="X1215" t="str">
            <v>N</v>
          </cell>
          <cell r="Y1215" t="str">
            <v>N</v>
          </cell>
          <cell r="Z1215" t="str">
            <v>N</v>
          </cell>
          <cell r="AA1215">
            <v>0</v>
          </cell>
          <cell r="AB1215">
            <v>0</v>
          </cell>
          <cell r="AC1215">
            <v>0</v>
          </cell>
          <cell r="AD1215">
            <v>0</v>
          </cell>
          <cell r="AE1215" t="str">
            <v>N</v>
          </cell>
          <cell r="AF1215" t="str">
            <v>N</v>
          </cell>
          <cell r="AG1215">
            <v>0</v>
          </cell>
          <cell r="AH1215" t="str">
            <v>N</v>
          </cell>
          <cell r="AI1215" t="str">
            <v>N</v>
          </cell>
        </row>
        <row r="1216">
          <cell r="U1216">
            <v>0</v>
          </cell>
          <cell r="V1216">
            <v>0</v>
          </cell>
          <cell r="W1216" t="str">
            <v/>
          </cell>
          <cell r="X1216" t="str">
            <v>N</v>
          </cell>
          <cell r="Y1216" t="str">
            <v>N</v>
          </cell>
          <cell r="Z1216" t="str">
            <v>N</v>
          </cell>
          <cell r="AA1216">
            <v>0</v>
          </cell>
          <cell r="AB1216">
            <v>0</v>
          </cell>
          <cell r="AC1216">
            <v>0</v>
          </cell>
          <cell r="AD1216">
            <v>0</v>
          </cell>
          <cell r="AE1216" t="str">
            <v>N</v>
          </cell>
          <cell r="AF1216" t="str">
            <v>N</v>
          </cell>
          <cell r="AG1216">
            <v>0</v>
          </cell>
          <cell r="AH1216" t="str">
            <v>N</v>
          </cell>
          <cell r="AI1216" t="str">
            <v>N</v>
          </cell>
        </row>
        <row r="1217">
          <cell r="U1217">
            <v>0</v>
          </cell>
          <cell r="V1217">
            <v>0</v>
          </cell>
          <cell r="W1217" t="str">
            <v/>
          </cell>
          <cell r="X1217" t="str">
            <v>N</v>
          </cell>
          <cell r="Y1217" t="str">
            <v>N</v>
          </cell>
          <cell r="Z1217" t="str">
            <v>N</v>
          </cell>
          <cell r="AA1217">
            <v>0</v>
          </cell>
          <cell r="AB1217">
            <v>0</v>
          </cell>
          <cell r="AC1217">
            <v>0</v>
          </cell>
          <cell r="AD1217">
            <v>0</v>
          </cell>
          <cell r="AE1217" t="str">
            <v>N</v>
          </cell>
          <cell r="AF1217" t="str">
            <v>N</v>
          </cell>
          <cell r="AG1217">
            <v>0</v>
          </cell>
          <cell r="AH1217" t="str">
            <v>N</v>
          </cell>
          <cell r="AI1217" t="str">
            <v>N</v>
          </cell>
        </row>
        <row r="1218">
          <cell r="U1218">
            <v>0</v>
          </cell>
          <cell r="V1218">
            <v>0</v>
          </cell>
          <cell r="W1218" t="str">
            <v/>
          </cell>
          <cell r="X1218" t="str">
            <v>N</v>
          </cell>
          <cell r="Y1218" t="str">
            <v>N</v>
          </cell>
          <cell r="Z1218" t="str">
            <v>N</v>
          </cell>
          <cell r="AA1218">
            <v>0</v>
          </cell>
          <cell r="AB1218">
            <v>0</v>
          </cell>
          <cell r="AC1218">
            <v>0</v>
          </cell>
          <cell r="AD1218">
            <v>0</v>
          </cell>
          <cell r="AE1218" t="str">
            <v>N</v>
          </cell>
          <cell r="AF1218" t="str">
            <v>N</v>
          </cell>
          <cell r="AG1218">
            <v>0</v>
          </cell>
          <cell r="AH1218" t="str">
            <v>N</v>
          </cell>
          <cell r="AI1218" t="str">
            <v>N</v>
          </cell>
        </row>
        <row r="1219">
          <cell r="U1219">
            <v>0</v>
          </cell>
          <cell r="V1219">
            <v>0</v>
          </cell>
          <cell r="W1219" t="str">
            <v/>
          </cell>
          <cell r="X1219" t="str">
            <v>N</v>
          </cell>
          <cell r="Y1219" t="str">
            <v>N</v>
          </cell>
          <cell r="Z1219" t="str">
            <v>N</v>
          </cell>
          <cell r="AA1219">
            <v>0</v>
          </cell>
          <cell r="AB1219">
            <v>0</v>
          </cell>
          <cell r="AC1219">
            <v>0</v>
          </cell>
          <cell r="AD1219">
            <v>0</v>
          </cell>
          <cell r="AE1219" t="str">
            <v>N</v>
          </cell>
          <cell r="AF1219" t="str">
            <v>N</v>
          </cell>
          <cell r="AG1219">
            <v>0</v>
          </cell>
          <cell r="AH1219" t="str">
            <v>N</v>
          </cell>
          <cell r="AI1219" t="str">
            <v>N</v>
          </cell>
        </row>
        <row r="1220">
          <cell r="U1220">
            <v>0</v>
          </cell>
          <cell r="V1220">
            <v>0</v>
          </cell>
          <cell r="W1220" t="str">
            <v/>
          </cell>
          <cell r="X1220" t="str">
            <v>N</v>
          </cell>
          <cell r="Y1220" t="str">
            <v>N</v>
          </cell>
          <cell r="Z1220" t="str">
            <v>N</v>
          </cell>
          <cell r="AA1220">
            <v>0</v>
          </cell>
          <cell r="AB1220">
            <v>0</v>
          </cell>
          <cell r="AC1220">
            <v>0</v>
          </cell>
          <cell r="AD1220">
            <v>0</v>
          </cell>
          <cell r="AE1220" t="str">
            <v>N</v>
          </cell>
          <cell r="AF1220" t="str">
            <v>N</v>
          </cell>
          <cell r="AG1220">
            <v>0</v>
          </cell>
          <cell r="AH1220" t="str">
            <v>N</v>
          </cell>
          <cell r="AI1220" t="str">
            <v>N</v>
          </cell>
        </row>
        <row r="1221">
          <cell r="U1221">
            <v>0</v>
          </cell>
          <cell r="V1221">
            <v>0</v>
          </cell>
          <cell r="W1221" t="str">
            <v/>
          </cell>
          <cell r="X1221" t="str">
            <v>N</v>
          </cell>
          <cell r="Y1221" t="str">
            <v>N</v>
          </cell>
          <cell r="Z1221" t="str">
            <v>N</v>
          </cell>
          <cell r="AA1221">
            <v>0</v>
          </cell>
          <cell r="AB1221">
            <v>0</v>
          </cell>
          <cell r="AC1221">
            <v>0</v>
          </cell>
          <cell r="AD1221">
            <v>0</v>
          </cell>
          <cell r="AE1221" t="str">
            <v>N</v>
          </cell>
          <cell r="AF1221" t="str">
            <v>N</v>
          </cell>
          <cell r="AG1221">
            <v>0</v>
          </cell>
          <cell r="AH1221" t="str">
            <v>N</v>
          </cell>
          <cell r="AI1221" t="str">
            <v>N</v>
          </cell>
        </row>
        <row r="1222">
          <cell r="U1222">
            <v>0</v>
          </cell>
          <cell r="V1222">
            <v>0</v>
          </cell>
          <cell r="W1222" t="str">
            <v/>
          </cell>
          <cell r="X1222" t="str">
            <v>N</v>
          </cell>
          <cell r="Y1222" t="str">
            <v>N</v>
          </cell>
          <cell r="Z1222" t="str">
            <v>N</v>
          </cell>
          <cell r="AA1222">
            <v>0</v>
          </cell>
          <cell r="AB1222">
            <v>0</v>
          </cell>
          <cell r="AC1222">
            <v>0</v>
          </cell>
          <cell r="AD1222">
            <v>0</v>
          </cell>
          <cell r="AE1222" t="str">
            <v>N</v>
          </cell>
          <cell r="AF1222" t="str">
            <v>N</v>
          </cell>
          <cell r="AG1222">
            <v>0</v>
          </cell>
          <cell r="AH1222" t="str">
            <v>N</v>
          </cell>
          <cell r="AI1222" t="str">
            <v>N</v>
          </cell>
        </row>
        <row r="1223">
          <cell r="U1223">
            <v>0</v>
          </cell>
          <cell r="V1223">
            <v>0</v>
          </cell>
          <cell r="W1223" t="str">
            <v/>
          </cell>
          <cell r="X1223" t="str">
            <v>N</v>
          </cell>
          <cell r="Y1223" t="str">
            <v>N</v>
          </cell>
          <cell r="Z1223" t="str">
            <v>N</v>
          </cell>
          <cell r="AA1223">
            <v>0</v>
          </cell>
          <cell r="AB1223">
            <v>0</v>
          </cell>
          <cell r="AC1223">
            <v>0</v>
          </cell>
          <cell r="AD1223">
            <v>0</v>
          </cell>
          <cell r="AE1223" t="str">
            <v>N</v>
          </cell>
          <cell r="AF1223" t="str">
            <v>N</v>
          </cell>
          <cell r="AG1223">
            <v>0</v>
          </cell>
          <cell r="AH1223" t="str">
            <v>N</v>
          </cell>
          <cell r="AI1223" t="str">
            <v>N</v>
          </cell>
        </row>
        <row r="1224">
          <cell r="U1224">
            <v>0</v>
          </cell>
          <cell r="V1224">
            <v>0</v>
          </cell>
          <cell r="W1224" t="str">
            <v/>
          </cell>
          <cell r="X1224" t="str">
            <v>N</v>
          </cell>
          <cell r="Y1224" t="str">
            <v>N</v>
          </cell>
          <cell r="Z1224" t="str">
            <v>N</v>
          </cell>
          <cell r="AA1224">
            <v>0</v>
          </cell>
          <cell r="AB1224">
            <v>0</v>
          </cell>
          <cell r="AC1224">
            <v>0</v>
          </cell>
          <cell r="AD1224">
            <v>0</v>
          </cell>
          <cell r="AE1224" t="str">
            <v>N</v>
          </cell>
          <cell r="AF1224" t="str">
            <v>N</v>
          </cell>
          <cell r="AG1224">
            <v>0</v>
          </cell>
          <cell r="AH1224" t="str">
            <v>N</v>
          </cell>
          <cell r="AI1224" t="str">
            <v>N</v>
          </cell>
        </row>
        <row r="1225">
          <cell r="U1225">
            <v>0</v>
          </cell>
          <cell r="V1225">
            <v>0</v>
          </cell>
          <cell r="W1225" t="str">
            <v/>
          </cell>
          <cell r="X1225" t="str">
            <v>N</v>
          </cell>
          <cell r="Y1225" t="str">
            <v>N</v>
          </cell>
          <cell r="Z1225" t="str">
            <v>N</v>
          </cell>
          <cell r="AA1225">
            <v>0</v>
          </cell>
          <cell r="AB1225">
            <v>0</v>
          </cell>
          <cell r="AC1225">
            <v>0</v>
          </cell>
          <cell r="AD1225">
            <v>0</v>
          </cell>
          <cell r="AE1225" t="str">
            <v>N</v>
          </cell>
          <cell r="AF1225" t="str">
            <v>N</v>
          </cell>
          <cell r="AG1225">
            <v>0</v>
          </cell>
          <cell r="AH1225" t="str">
            <v>N</v>
          </cell>
          <cell r="AI1225" t="str">
            <v>N</v>
          </cell>
        </row>
        <row r="1226">
          <cell r="U1226">
            <v>0</v>
          </cell>
          <cell r="V1226">
            <v>0</v>
          </cell>
          <cell r="W1226" t="str">
            <v/>
          </cell>
          <cell r="X1226" t="str">
            <v>N</v>
          </cell>
          <cell r="Y1226" t="str">
            <v>N</v>
          </cell>
          <cell r="Z1226" t="str">
            <v>N</v>
          </cell>
          <cell r="AA1226">
            <v>0</v>
          </cell>
          <cell r="AB1226">
            <v>0</v>
          </cell>
          <cell r="AC1226">
            <v>0</v>
          </cell>
          <cell r="AD1226">
            <v>0</v>
          </cell>
          <cell r="AE1226" t="str">
            <v>N</v>
          </cell>
          <cell r="AF1226" t="str">
            <v>N</v>
          </cell>
          <cell r="AG1226">
            <v>0</v>
          </cell>
          <cell r="AH1226" t="str">
            <v>N</v>
          </cell>
          <cell r="AI1226" t="str">
            <v>N</v>
          </cell>
        </row>
        <row r="1227">
          <cell r="U1227">
            <v>0</v>
          </cell>
          <cell r="V1227">
            <v>0</v>
          </cell>
          <cell r="W1227" t="str">
            <v/>
          </cell>
          <cell r="X1227" t="str">
            <v>N</v>
          </cell>
          <cell r="Y1227" t="str">
            <v>N</v>
          </cell>
          <cell r="Z1227" t="str">
            <v>N</v>
          </cell>
          <cell r="AA1227">
            <v>0</v>
          </cell>
          <cell r="AB1227">
            <v>0</v>
          </cell>
          <cell r="AC1227">
            <v>0</v>
          </cell>
          <cell r="AD1227">
            <v>0</v>
          </cell>
          <cell r="AE1227" t="str">
            <v>N</v>
          </cell>
          <cell r="AF1227" t="str">
            <v>N</v>
          </cell>
          <cell r="AG1227">
            <v>0</v>
          </cell>
          <cell r="AH1227" t="str">
            <v>N</v>
          </cell>
          <cell r="AI1227" t="str">
            <v>N</v>
          </cell>
        </row>
        <row r="1228">
          <cell r="U1228">
            <v>0</v>
          </cell>
          <cell r="V1228">
            <v>0</v>
          </cell>
          <cell r="W1228" t="str">
            <v/>
          </cell>
          <cell r="X1228" t="str">
            <v>N</v>
          </cell>
          <cell r="Y1228" t="str">
            <v>N</v>
          </cell>
          <cell r="Z1228" t="str">
            <v>N</v>
          </cell>
          <cell r="AA1228">
            <v>0</v>
          </cell>
          <cell r="AB1228">
            <v>0</v>
          </cell>
          <cell r="AC1228">
            <v>0</v>
          </cell>
          <cell r="AD1228">
            <v>0</v>
          </cell>
          <cell r="AE1228" t="str">
            <v>N</v>
          </cell>
          <cell r="AF1228" t="str">
            <v>N</v>
          </cell>
          <cell r="AG1228">
            <v>0</v>
          </cell>
          <cell r="AH1228" t="str">
            <v>N</v>
          </cell>
          <cell r="AI1228" t="str">
            <v>N</v>
          </cell>
        </row>
        <row r="1229">
          <cell r="U1229">
            <v>0</v>
          </cell>
          <cell r="V1229">
            <v>0</v>
          </cell>
          <cell r="W1229" t="str">
            <v/>
          </cell>
          <cell r="X1229" t="str">
            <v>N</v>
          </cell>
          <cell r="Y1229" t="str">
            <v>N</v>
          </cell>
          <cell r="Z1229" t="str">
            <v>N</v>
          </cell>
          <cell r="AA1229">
            <v>0</v>
          </cell>
          <cell r="AB1229">
            <v>0</v>
          </cell>
          <cell r="AC1229">
            <v>0</v>
          </cell>
          <cell r="AD1229">
            <v>0</v>
          </cell>
          <cell r="AE1229" t="str">
            <v>N</v>
          </cell>
          <cell r="AF1229" t="str">
            <v>N</v>
          </cell>
          <cell r="AG1229">
            <v>0</v>
          </cell>
          <cell r="AH1229" t="str">
            <v>N</v>
          </cell>
          <cell r="AI1229" t="str">
            <v>N</v>
          </cell>
        </row>
        <row r="1230">
          <cell r="U1230">
            <v>0</v>
          </cell>
          <cell r="V1230">
            <v>0</v>
          </cell>
          <cell r="W1230" t="str">
            <v/>
          </cell>
          <cell r="X1230" t="str">
            <v>N</v>
          </cell>
          <cell r="Y1230" t="str">
            <v>N</v>
          </cell>
          <cell r="Z1230" t="str">
            <v>N</v>
          </cell>
          <cell r="AA1230">
            <v>0</v>
          </cell>
          <cell r="AB1230">
            <v>0</v>
          </cell>
          <cell r="AC1230">
            <v>0</v>
          </cell>
          <cell r="AD1230">
            <v>0</v>
          </cell>
          <cell r="AE1230" t="str">
            <v>N</v>
          </cell>
          <cell r="AF1230" t="str">
            <v>N</v>
          </cell>
          <cell r="AG1230">
            <v>0</v>
          </cell>
          <cell r="AH1230" t="str">
            <v>N</v>
          </cell>
          <cell r="AI1230" t="str">
            <v>N</v>
          </cell>
        </row>
        <row r="1231">
          <cell r="U1231">
            <v>0</v>
          </cell>
          <cell r="V1231">
            <v>0</v>
          </cell>
          <cell r="W1231" t="str">
            <v/>
          </cell>
          <cell r="X1231" t="str">
            <v>N</v>
          </cell>
          <cell r="Y1231" t="str">
            <v>N</v>
          </cell>
          <cell r="Z1231" t="str">
            <v>N</v>
          </cell>
          <cell r="AA1231">
            <v>0</v>
          </cell>
          <cell r="AB1231">
            <v>0</v>
          </cell>
          <cell r="AC1231">
            <v>0</v>
          </cell>
          <cell r="AD1231">
            <v>0</v>
          </cell>
          <cell r="AE1231" t="str">
            <v>N</v>
          </cell>
          <cell r="AF1231" t="str">
            <v>N</v>
          </cell>
          <cell r="AG1231">
            <v>0</v>
          </cell>
          <cell r="AH1231" t="str">
            <v>N</v>
          </cell>
          <cell r="AI1231" t="str">
            <v>N</v>
          </cell>
        </row>
        <row r="1232">
          <cell r="U1232">
            <v>0</v>
          </cell>
          <cell r="V1232">
            <v>0</v>
          </cell>
          <cell r="W1232" t="str">
            <v/>
          </cell>
          <cell r="X1232" t="str">
            <v>N</v>
          </cell>
          <cell r="Y1232" t="str">
            <v>N</v>
          </cell>
          <cell r="Z1232" t="str">
            <v>N</v>
          </cell>
          <cell r="AA1232">
            <v>0</v>
          </cell>
          <cell r="AB1232">
            <v>0</v>
          </cell>
          <cell r="AC1232">
            <v>0</v>
          </cell>
          <cell r="AD1232">
            <v>0</v>
          </cell>
          <cell r="AE1232" t="str">
            <v>N</v>
          </cell>
          <cell r="AF1232" t="str">
            <v>N</v>
          </cell>
          <cell r="AG1232">
            <v>0</v>
          </cell>
          <cell r="AH1232" t="str">
            <v>N</v>
          </cell>
          <cell r="AI1232" t="str">
            <v>N</v>
          </cell>
        </row>
        <row r="1233">
          <cell r="U1233">
            <v>0</v>
          </cell>
          <cell r="V1233">
            <v>0</v>
          </cell>
          <cell r="W1233" t="str">
            <v/>
          </cell>
          <cell r="X1233" t="str">
            <v>N</v>
          </cell>
          <cell r="Y1233" t="str">
            <v>N</v>
          </cell>
          <cell r="Z1233" t="str">
            <v>N</v>
          </cell>
          <cell r="AA1233">
            <v>0</v>
          </cell>
          <cell r="AB1233">
            <v>0</v>
          </cell>
          <cell r="AC1233">
            <v>0</v>
          </cell>
          <cell r="AD1233">
            <v>0</v>
          </cell>
          <cell r="AE1233" t="str">
            <v>N</v>
          </cell>
          <cell r="AF1233" t="str">
            <v>N</v>
          </cell>
          <cell r="AG1233">
            <v>0</v>
          </cell>
          <cell r="AH1233" t="str">
            <v>N</v>
          </cell>
          <cell r="AI1233" t="str">
            <v>N</v>
          </cell>
        </row>
        <row r="1234">
          <cell r="U1234">
            <v>0</v>
          </cell>
          <cell r="V1234">
            <v>0</v>
          </cell>
          <cell r="W1234" t="str">
            <v/>
          </cell>
          <cell r="X1234" t="str">
            <v>N</v>
          </cell>
          <cell r="Y1234" t="str">
            <v>N</v>
          </cell>
          <cell r="Z1234" t="str">
            <v>N</v>
          </cell>
          <cell r="AA1234">
            <v>0</v>
          </cell>
          <cell r="AB1234">
            <v>0</v>
          </cell>
          <cell r="AC1234">
            <v>0</v>
          </cell>
          <cell r="AD1234">
            <v>0</v>
          </cell>
          <cell r="AE1234" t="str">
            <v>N</v>
          </cell>
          <cell r="AF1234" t="str">
            <v>N</v>
          </cell>
          <cell r="AG1234">
            <v>0</v>
          </cell>
          <cell r="AH1234" t="str">
            <v>N</v>
          </cell>
          <cell r="AI1234" t="str">
            <v>N</v>
          </cell>
        </row>
        <row r="1235">
          <cell r="U1235">
            <v>0</v>
          </cell>
          <cell r="V1235">
            <v>0</v>
          </cell>
          <cell r="W1235" t="str">
            <v/>
          </cell>
          <cell r="X1235" t="str">
            <v>N</v>
          </cell>
          <cell r="Y1235" t="str">
            <v>N</v>
          </cell>
          <cell r="Z1235" t="str">
            <v>N</v>
          </cell>
          <cell r="AA1235">
            <v>0</v>
          </cell>
          <cell r="AB1235">
            <v>0</v>
          </cell>
          <cell r="AC1235">
            <v>0</v>
          </cell>
          <cell r="AD1235">
            <v>0</v>
          </cell>
          <cell r="AE1235" t="str">
            <v>N</v>
          </cell>
          <cell r="AF1235" t="str">
            <v>N</v>
          </cell>
          <cell r="AG1235">
            <v>0</v>
          </cell>
          <cell r="AH1235" t="str">
            <v>N</v>
          </cell>
          <cell r="AI1235" t="str">
            <v>N</v>
          </cell>
        </row>
        <row r="1236">
          <cell r="U1236">
            <v>0</v>
          </cell>
          <cell r="V1236">
            <v>0</v>
          </cell>
          <cell r="W1236" t="str">
            <v/>
          </cell>
          <cell r="X1236" t="str">
            <v>N</v>
          </cell>
          <cell r="Y1236" t="str">
            <v>N</v>
          </cell>
          <cell r="Z1236" t="str">
            <v>N</v>
          </cell>
          <cell r="AA1236">
            <v>0</v>
          </cell>
          <cell r="AB1236">
            <v>0</v>
          </cell>
          <cell r="AC1236">
            <v>0</v>
          </cell>
          <cell r="AD1236">
            <v>0</v>
          </cell>
          <cell r="AE1236" t="str">
            <v>N</v>
          </cell>
          <cell r="AF1236" t="str">
            <v>N</v>
          </cell>
          <cell r="AG1236">
            <v>0</v>
          </cell>
          <cell r="AH1236" t="str">
            <v>N</v>
          </cell>
          <cell r="AI1236" t="str">
            <v>N</v>
          </cell>
        </row>
        <row r="1237">
          <cell r="U1237">
            <v>0</v>
          </cell>
          <cell r="V1237">
            <v>0</v>
          </cell>
          <cell r="W1237" t="str">
            <v/>
          </cell>
          <cell r="X1237" t="str">
            <v>N</v>
          </cell>
          <cell r="Y1237" t="str">
            <v>N</v>
          </cell>
          <cell r="Z1237" t="str">
            <v>N</v>
          </cell>
          <cell r="AA1237">
            <v>0</v>
          </cell>
          <cell r="AB1237">
            <v>0</v>
          </cell>
          <cell r="AC1237">
            <v>0</v>
          </cell>
          <cell r="AD1237">
            <v>0</v>
          </cell>
          <cell r="AE1237" t="str">
            <v>N</v>
          </cell>
          <cell r="AF1237" t="str">
            <v>N</v>
          </cell>
          <cell r="AG1237">
            <v>0</v>
          </cell>
          <cell r="AH1237" t="str">
            <v>N</v>
          </cell>
          <cell r="AI1237" t="str">
            <v>N</v>
          </cell>
        </row>
        <row r="1238">
          <cell r="U1238">
            <v>0</v>
          </cell>
          <cell r="V1238">
            <v>0</v>
          </cell>
          <cell r="W1238" t="str">
            <v/>
          </cell>
          <cell r="X1238" t="str">
            <v>N</v>
          </cell>
          <cell r="Y1238" t="str">
            <v>N</v>
          </cell>
          <cell r="Z1238" t="str">
            <v>N</v>
          </cell>
          <cell r="AA1238">
            <v>0</v>
          </cell>
          <cell r="AB1238">
            <v>0</v>
          </cell>
          <cell r="AC1238">
            <v>0</v>
          </cell>
          <cell r="AD1238">
            <v>0</v>
          </cell>
          <cell r="AE1238" t="str">
            <v>N</v>
          </cell>
          <cell r="AF1238" t="str">
            <v>N</v>
          </cell>
          <cell r="AG1238">
            <v>0</v>
          </cell>
          <cell r="AH1238" t="str">
            <v>N</v>
          </cell>
          <cell r="AI1238" t="str">
            <v>N</v>
          </cell>
        </row>
        <row r="1239">
          <cell r="U1239">
            <v>0</v>
          </cell>
          <cell r="V1239">
            <v>0</v>
          </cell>
          <cell r="W1239" t="str">
            <v/>
          </cell>
          <cell r="X1239" t="str">
            <v>N</v>
          </cell>
          <cell r="Y1239" t="str">
            <v>N</v>
          </cell>
          <cell r="Z1239" t="str">
            <v>N</v>
          </cell>
          <cell r="AA1239">
            <v>0</v>
          </cell>
          <cell r="AB1239">
            <v>0</v>
          </cell>
          <cell r="AC1239">
            <v>0</v>
          </cell>
          <cell r="AD1239">
            <v>0</v>
          </cell>
          <cell r="AE1239" t="str">
            <v>N</v>
          </cell>
          <cell r="AF1239" t="str">
            <v>N</v>
          </cell>
          <cell r="AG1239">
            <v>0</v>
          </cell>
          <cell r="AH1239" t="str">
            <v>N</v>
          </cell>
          <cell r="AI1239" t="str">
            <v>N</v>
          </cell>
        </row>
        <row r="1240">
          <cell r="U1240">
            <v>0</v>
          </cell>
          <cell r="V1240">
            <v>0</v>
          </cell>
          <cell r="W1240" t="str">
            <v/>
          </cell>
          <cell r="X1240" t="str">
            <v>N</v>
          </cell>
          <cell r="Y1240" t="str">
            <v>N</v>
          </cell>
          <cell r="Z1240" t="str">
            <v>N</v>
          </cell>
          <cell r="AA1240">
            <v>0</v>
          </cell>
          <cell r="AB1240">
            <v>0</v>
          </cell>
          <cell r="AC1240">
            <v>0</v>
          </cell>
          <cell r="AD1240">
            <v>0</v>
          </cell>
          <cell r="AE1240" t="str">
            <v>N</v>
          </cell>
          <cell r="AF1240" t="str">
            <v>N</v>
          </cell>
          <cell r="AG1240">
            <v>0</v>
          </cell>
          <cell r="AH1240" t="str">
            <v>N</v>
          </cell>
          <cell r="AI1240" t="str">
            <v>N</v>
          </cell>
        </row>
        <row r="1241">
          <cell r="U1241">
            <v>0</v>
          </cell>
          <cell r="V1241">
            <v>0</v>
          </cell>
          <cell r="W1241" t="str">
            <v/>
          </cell>
          <cell r="X1241" t="str">
            <v>N</v>
          </cell>
          <cell r="Y1241" t="str">
            <v>N</v>
          </cell>
          <cell r="Z1241" t="str">
            <v>N</v>
          </cell>
          <cell r="AA1241">
            <v>0</v>
          </cell>
          <cell r="AB1241">
            <v>0</v>
          </cell>
          <cell r="AC1241">
            <v>0</v>
          </cell>
          <cell r="AD1241">
            <v>0</v>
          </cell>
          <cell r="AE1241" t="str">
            <v>N</v>
          </cell>
          <cell r="AF1241" t="str">
            <v>N</v>
          </cell>
          <cell r="AG1241">
            <v>0</v>
          </cell>
          <cell r="AH1241" t="str">
            <v>N</v>
          </cell>
          <cell r="AI1241" t="str">
            <v>N</v>
          </cell>
        </row>
        <row r="1242">
          <cell r="U1242">
            <v>0</v>
          </cell>
          <cell r="V1242">
            <v>0</v>
          </cell>
          <cell r="W1242" t="str">
            <v/>
          </cell>
          <cell r="X1242" t="str">
            <v>N</v>
          </cell>
          <cell r="Y1242" t="str">
            <v>N</v>
          </cell>
          <cell r="Z1242" t="str">
            <v>N</v>
          </cell>
          <cell r="AA1242">
            <v>0</v>
          </cell>
          <cell r="AB1242">
            <v>0</v>
          </cell>
          <cell r="AC1242">
            <v>0</v>
          </cell>
          <cell r="AD1242">
            <v>0</v>
          </cell>
          <cell r="AE1242" t="str">
            <v>N</v>
          </cell>
          <cell r="AF1242" t="str">
            <v>N</v>
          </cell>
          <cell r="AG1242">
            <v>0</v>
          </cell>
          <cell r="AH1242" t="str">
            <v>N</v>
          </cell>
          <cell r="AI1242" t="str">
            <v>N</v>
          </cell>
        </row>
        <row r="1243">
          <cell r="U1243">
            <v>0</v>
          </cell>
          <cell r="V1243">
            <v>0</v>
          </cell>
          <cell r="W1243" t="str">
            <v/>
          </cell>
          <cell r="X1243" t="str">
            <v>N</v>
          </cell>
          <cell r="Y1243" t="str">
            <v>N</v>
          </cell>
          <cell r="Z1243" t="str">
            <v>N</v>
          </cell>
          <cell r="AA1243">
            <v>0</v>
          </cell>
          <cell r="AB1243">
            <v>0</v>
          </cell>
          <cell r="AC1243">
            <v>0</v>
          </cell>
          <cell r="AD1243">
            <v>0</v>
          </cell>
          <cell r="AE1243" t="str">
            <v>N</v>
          </cell>
          <cell r="AF1243" t="str">
            <v>N</v>
          </cell>
          <cell r="AG1243">
            <v>0</v>
          </cell>
          <cell r="AH1243" t="str">
            <v>N</v>
          </cell>
          <cell r="AI1243" t="str">
            <v>N</v>
          </cell>
        </row>
        <row r="1244">
          <cell r="U1244">
            <v>0</v>
          </cell>
          <cell r="V1244">
            <v>0</v>
          </cell>
          <cell r="W1244" t="str">
            <v/>
          </cell>
          <cell r="X1244" t="str">
            <v>N</v>
          </cell>
          <cell r="Y1244" t="str">
            <v>N</v>
          </cell>
          <cell r="Z1244" t="str">
            <v>N</v>
          </cell>
          <cell r="AA1244">
            <v>0</v>
          </cell>
          <cell r="AB1244">
            <v>0</v>
          </cell>
          <cell r="AC1244">
            <v>0</v>
          </cell>
          <cell r="AD1244">
            <v>0</v>
          </cell>
          <cell r="AE1244" t="str">
            <v>N</v>
          </cell>
          <cell r="AF1244" t="str">
            <v>N</v>
          </cell>
          <cell r="AG1244">
            <v>0</v>
          </cell>
          <cell r="AH1244" t="str">
            <v>N</v>
          </cell>
          <cell r="AI1244" t="str">
            <v>N</v>
          </cell>
        </row>
        <row r="1245">
          <cell r="U1245">
            <v>0</v>
          </cell>
          <cell r="V1245">
            <v>0</v>
          </cell>
          <cell r="W1245" t="str">
            <v/>
          </cell>
          <cell r="X1245" t="str">
            <v>N</v>
          </cell>
          <cell r="Y1245" t="str">
            <v>N</v>
          </cell>
          <cell r="Z1245" t="str">
            <v>N</v>
          </cell>
          <cell r="AA1245">
            <v>0</v>
          </cell>
          <cell r="AB1245">
            <v>0</v>
          </cell>
          <cell r="AC1245">
            <v>0</v>
          </cell>
          <cell r="AD1245">
            <v>0</v>
          </cell>
          <cell r="AE1245" t="str">
            <v>N</v>
          </cell>
          <cell r="AF1245" t="str">
            <v>N</v>
          </cell>
          <cell r="AG1245">
            <v>0</v>
          </cell>
          <cell r="AH1245" t="str">
            <v>N</v>
          </cell>
          <cell r="AI1245" t="str">
            <v>N</v>
          </cell>
        </row>
        <row r="1246">
          <cell r="U1246">
            <v>0</v>
          </cell>
          <cell r="V1246">
            <v>0</v>
          </cell>
          <cell r="W1246" t="str">
            <v/>
          </cell>
          <cell r="X1246" t="str">
            <v>N</v>
          </cell>
          <cell r="Y1246" t="str">
            <v>N</v>
          </cell>
          <cell r="Z1246" t="str">
            <v>N</v>
          </cell>
          <cell r="AA1246">
            <v>0</v>
          </cell>
          <cell r="AB1246">
            <v>0</v>
          </cell>
          <cell r="AC1246">
            <v>0</v>
          </cell>
          <cell r="AD1246">
            <v>0</v>
          </cell>
          <cell r="AE1246" t="str">
            <v>N</v>
          </cell>
          <cell r="AF1246" t="str">
            <v>N</v>
          </cell>
          <cell r="AG1246">
            <v>0</v>
          </cell>
          <cell r="AH1246" t="str">
            <v>N</v>
          </cell>
          <cell r="AI1246" t="str">
            <v>N</v>
          </cell>
        </row>
        <row r="1247">
          <cell r="U1247">
            <v>0</v>
          </cell>
          <cell r="V1247">
            <v>0</v>
          </cell>
          <cell r="W1247" t="str">
            <v/>
          </cell>
          <cell r="X1247" t="str">
            <v>N</v>
          </cell>
          <cell r="Y1247" t="str">
            <v>N</v>
          </cell>
          <cell r="Z1247" t="str">
            <v>N</v>
          </cell>
          <cell r="AA1247">
            <v>0</v>
          </cell>
          <cell r="AB1247">
            <v>0</v>
          </cell>
          <cell r="AC1247">
            <v>0</v>
          </cell>
          <cell r="AD1247">
            <v>0</v>
          </cell>
          <cell r="AE1247" t="str">
            <v>N</v>
          </cell>
          <cell r="AF1247" t="str">
            <v>N</v>
          </cell>
          <cell r="AG1247">
            <v>0</v>
          </cell>
          <cell r="AH1247" t="str">
            <v>N</v>
          </cell>
          <cell r="AI1247" t="str">
            <v>N</v>
          </cell>
        </row>
        <row r="1248">
          <cell r="U1248">
            <v>0</v>
          </cell>
          <cell r="V1248">
            <v>0</v>
          </cell>
          <cell r="W1248" t="str">
            <v/>
          </cell>
          <cell r="X1248" t="str">
            <v>N</v>
          </cell>
          <cell r="Y1248" t="str">
            <v>N</v>
          </cell>
          <cell r="Z1248" t="str">
            <v>N</v>
          </cell>
          <cell r="AA1248">
            <v>0</v>
          </cell>
          <cell r="AB1248">
            <v>0</v>
          </cell>
          <cell r="AC1248">
            <v>0</v>
          </cell>
          <cell r="AD1248">
            <v>0</v>
          </cell>
          <cell r="AE1248" t="str">
            <v>N</v>
          </cell>
          <cell r="AF1248" t="str">
            <v>N</v>
          </cell>
          <cell r="AG1248">
            <v>0</v>
          </cell>
          <cell r="AH1248" t="str">
            <v>N</v>
          </cell>
          <cell r="AI1248" t="str">
            <v>N</v>
          </cell>
        </row>
        <row r="1249">
          <cell r="U1249">
            <v>0</v>
          </cell>
          <cell r="V1249">
            <v>0</v>
          </cell>
          <cell r="W1249" t="str">
            <v/>
          </cell>
          <cell r="X1249" t="str">
            <v>N</v>
          </cell>
          <cell r="Y1249" t="str">
            <v>N</v>
          </cell>
          <cell r="Z1249" t="str">
            <v>N</v>
          </cell>
          <cell r="AA1249">
            <v>0</v>
          </cell>
          <cell r="AB1249">
            <v>0</v>
          </cell>
          <cell r="AC1249">
            <v>0</v>
          </cell>
          <cell r="AD1249">
            <v>0</v>
          </cell>
          <cell r="AE1249" t="str">
            <v>N</v>
          </cell>
          <cell r="AF1249" t="str">
            <v>N</v>
          </cell>
          <cell r="AG1249">
            <v>0</v>
          </cell>
          <cell r="AH1249" t="str">
            <v>N</v>
          </cell>
          <cell r="AI1249" t="str">
            <v>N</v>
          </cell>
        </row>
        <row r="1250">
          <cell r="U1250">
            <v>0</v>
          </cell>
          <cell r="V1250">
            <v>0</v>
          </cell>
          <cell r="W1250" t="str">
            <v/>
          </cell>
          <cell r="X1250" t="str">
            <v>N</v>
          </cell>
          <cell r="Y1250" t="str">
            <v>N</v>
          </cell>
          <cell r="Z1250" t="str">
            <v>N</v>
          </cell>
          <cell r="AA1250">
            <v>0</v>
          </cell>
          <cell r="AB1250">
            <v>0</v>
          </cell>
          <cell r="AC1250">
            <v>0</v>
          </cell>
          <cell r="AD1250">
            <v>0</v>
          </cell>
          <cell r="AE1250" t="str">
            <v>N</v>
          </cell>
          <cell r="AF1250" t="str">
            <v>N</v>
          </cell>
          <cell r="AG1250">
            <v>0</v>
          </cell>
          <cell r="AH1250" t="str">
            <v>N</v>
          </cell>
          <cell r="AI1250" t="str">
            <v>N</v>
          </cell>
        </row>
        <row r="1251">
          <cell r="U1251">
            <v>0</v>
          </cell>
          <cell r="V1251">
            <v>0</v>
          </cell>
          <cell r="W1251" t="str">
            <v/>
          </cell>
          <cell r="X1251" t="str">
            <v>N</v>
          </cell>
          <cell r="Y1251" t="str">
            <v>N</v>
          </cell>
          <cell r="Z1251" t="str">
            <v>N</v>
          </cell>
          <cell r="AA1251">
            <v>0</v>
          </cell>
          <cell r="AB1251">
            <v>0</v>
          </cell>
          <cell r="AC1251">
            <v>0</v>
          </cell>
          <cell r="AD1251">
            <v>0</v>
          </cell>
          <cell r="AE1251" t="str">
            <v>N</v>
          </cell>
          <cell r="AF1251" t="str">
            <v>N</v>
          </cell>
          <cell r="AG1251">
            <v>0</v>
          </cell>
          <cell r="AH1251" t="str">
            <v>N</v>
          </cell>
          <cell r="AI1251" t="str">
            <v>N</v>
          </cell>
        </row>
        <row r="1252">
          <cell r="U1252">
            <v>0</v>
          </cell>
          <cell r="V1252">
            <v>0</v>
          </cell>
          <cell r="W1252" t="str">
            <v/>
          </cell>
          <cell r="X1252" t="str">
            <v>N</v>
          </cell>
          <cell r="Y1252" t="str">
            <v>N</v>
          </cell>
          <cell r="Z1252" t="str">
            <v>N</v>
          </cell>
          <cell r="AA1252">
            <v>0</v>
          </cell>
          <cell r="AB1252">
            <v>0</v>
          </cell>
          <cell r="AC1252">
            <v>0</v>
          </cell>
          <cell r="AD1252">
            <v>0</v>
          </cell>
          <cell r="AE1252" t="str">
            <v>N</v>
          </cell>
          <cell r="AF1252" t="str">
            <v>N</v>
          </cell>
          <cell r="AG1252">
            <v>0</v>
          </cell>
          <cell r="AH1252" t="str">
            <v>N</v>
          </cell>
          <cell r="AI1252" t="str">
            <v>N</v>
          </cell>
        </row>
        <row r="1253">
          <cell r="U1253">
            <v>0</v>
          </cell>
          <cell r="V1253">
            <v>0</v>
          </cell>
          <cell r="W1253" t="str">
            <v/>
          </cell>
          <cell r="X1253" t="str">
            <v>N</v>
          </cell>
          <cell r="Y1253" t="str">
            <v>N</v>
          </cell>
          <cell r="Z1253" t="str">
            <v>N</v>
          </cell>
          <cell r="AA1253">
            <v>0</v>
          </cell>
          <cell r="AB1253">
            <v>0</v>
          </cell>
          <cell r="AC1253">
            <v>0</v>
          </cell>
          <cell r="AD1253">
            <v>0</v>
          </cell>
          <cell r="AE1253" t="str">
            <v>N</v>
          </cell>
          <cell r="AF1253" t="str">
            <v>N</v>
          </cell>
          <cell r="AG1253">
            <v>0</v>
          </cell>
          <cell r="AH1253" t="str">
            <v>N</v>
          </cell>
          <cell r="AI1253" t="str">
            <v>N</v>
          </cell>
        </row>
        <row r="1254">
          <cell r="U1254">
            <v>0</v>
          </cell>
          <cell r="V1254">
            <v>0</v>
          </cell>
          <cell r="W1254" t="str">
            <v/>
          </cell>
          <cell r="X1254" t="str">
            <v>N</v>
          </cell>
          <cell r="Y1254" t="str">
            <v>N</v>
          </cell>
          <cell r="Z1254" t="str">
            <v>N</v>
          </cell>
          <cell r="AA1254">
            <v>0</v>
          </cell>
          <cell r="AB1254">
            <v>0</v>
          </cell>
          <cell r="AC1254">
            <v>0</v>
          </cell>
          <cell r="AD1254">
            <v>0</v>
          </cell>
          <cell r="AE1254" t="str">
            <v>N</v>
          </cell>
          <cell r="AF1254" t="str">
            <v>N</v>
          </cell>
          <cell r="AG1254">
            <v>0</v>
          </cell>
          <cell r="AH1254" t="str">
            <v>N</v>
          </cell>
          <cell r="AI1254" t="str">
            <v>N</v>
          </cell>
        </row>
        <row r="1255">
          <cell r="U1255">
            <v>0</v>
          </cell>
          <cell r="V1255">
            <v>0</v>
          </cell>
          <cell r="W1255" t="str">
            <v/>
          </cell>
          <cell r="X1255" t="str">
            <v>N</v>
          </cell>
          <cell r="Y1255" t="str">
            <v>N</v>
          </cell>
          <cell r="Z1255" t="str">
            <v>N</v>
          </cell>
          <cell r="AA1255">
            <v>0</v>
          </cell>
          <cell r="AB1255">
            <v>0</v>
          </cell>
          <cell r="AC1255">
            <v>0</v>
          </cell>
          <cell r="AD1255">
            <v>0</v>
          </cell>
          <cell r="AE1255" t="str">
            <v>N</v>
          </cell>
          <cell r="AF1255" t="str">
            <v>N</v>
          </cell>
          <cell r="AG1255">
            <v>0</v>
          </cell>
          <cell r="AH1255" t="str">
            <v>N</v>
          </cell>
          <cell r="AI1255" t="str">
            <v>N</v>
          </cell>
        </row>
        <row r="1256">
          <cell r="U1256">
            <v>0</v>
          </cell>
          <cell r="V1256">
            <v>0</v>
          </cell>
          <cell r="W1256" t="str">
            <v/>
          </cell>
          <cell r="X1256" t="str">
            <v>N</v>
          </cell>
          <cell r="Y1256" t="str">
            <v>N</v>
          </cell>
          <cell r="Z1256" t="str">
            <v>N</v>
          </cell>
          <cell r="AA1256">
            <v>0</v>
          </cell>
          <cell r="AB1256">
            <v>0</v>
          </cell>
          <cell r="AC1256">
            <v>0</v>
          </cell>
          <cell r="AD1256">
            <v>0</v>
          </cell>
          <cell r="AE1256" t="str">
            <v>N</v>
          </cell>
          <cell r="AF1256" t="str">
            <v>N</v>
          </cell>
          <cell r="AG1256">
            <v>0</v>
          </cell>
          <cell r="AH1256" t="str">
            <v>N</v>
          </cell>
          <cell r="AI1256" t="str">
            <v>N</v>
          </cell>
        </row>
        <row r="1257">
          <cell r="U1257">
            <v>0</v>
          </cell>
          <cell r="V1257">
            <v>0</v>
          </cell>
          <cell r="W1257" t="str">
            <v/>
          </cell>
          <cell r="X1257" t="str">
            <v>N</v>
          </cell>
          <cell r="Y1257" t="str">
            <v>N</v>
          </cell>
          <cell r="Z1257" t="str">
            <v>N</v>
          </cell>
          <cell r="AA1257">
            <v>0</v>
          </cell>
          <cell r="AB1257">
            <v>0</v>
          </cell>
          <cell r="AC1257">
            <v>0</v>
          </cell>
          <cell r="AD1257">
            <v>0</v>
          </cell>
          <cell r="AE1257" t="str">
            <v>N</v>
          </cell>
          <cell r="AF1257" t="str">
            <v>N</v>
          </cell>
          <cell r="AG1257">
            <v>0</v>
          </cell>
          <cell r="AH1257" t="str">
            <v>N</v>
          </cell>
          <cell r="AI1257" t="str">
            <v>N</v>
          </cell>
        </row>
        <row r="1258">
          <cell r="U1258">
            <v>0</v>
          </cell>
          <cell r="V1258">
            <v>0</v>
          </cell>
          <cell r="W1258" t="str">
            <v/>
          </cell>
          <cell r="X1258" t="str">
            <v>N</v>
          </cell>
          <cell r="Y1258" t="str">
            <v>N</v>
          </cell>
          <cell r="Z1258" t="str">
            <v>N</v>
          </cell>
          <cell r="AA1258">
            <v>0</v>
          </cell>
          <cell r="AB1258">
            <v>0</v>
          </cell>
          <cell r="AC1258">
            <v>0</v>
          </cell>
          <cell r="AD1258">
            <v>0</v>
          </cell>
          <cell r="AE1258" t="str">
            <v>N</v>
          </cell>
          <cell r="AF1258" t="str">
            <v>N</v>
          </cell>
          <cell r="AG1258">
            <v>0</v>
          </cell>
          <cell r="AH1258" t="str">
            <v>N</v>
          </cell>
          <cell r="AI1258" t="str">
            <v>N</v>
          </cell>
        </row>
        <row r="1259">
          <cell r="U1259">
            <v>0</v>
          </cell>
          <cell r="V1259">
            <v>0</v>
          </cell>
          <cell r="W1259" t="str">
            <v/>
          </cell>
          <cell r="X1259" t="str">
            <v>N</v>
          </cell>
          <cell r="Y1259" t="str">
            <v>N</v>
          </cell>
          <cell r="Z1259" t="str">
            <v>N</v>
          </cell>
          <cell r="AA1259">
            <v>0</v>
          </cell>
          <cell r="AB1259">
            <v>0</v>
          </cell>
          <cell r="AC1259">
            <v>0</v>
          </cell>
          <cell r="AD1259">
            <v>0</v>
          </cell>
          <cell r="AE1259" t="str">
            <v>N</v>
          </cell>
          <cell r="AF1259" t="str">
            <v>N</v>
          </cell>
          <cell r="AG1259">
            <v>0</v>
          </cell>
          <cell r="AH1259" t="str">
            <v>N</v>
          </cell>
          <cell r="AI1259" t="str">
            <v>N</v>
          </cell>
        </row>
        <row r="1260">
          <cell r="U1260">
            <v>0</v>
          </cell>
          <cell r="V1260">
            <v>0</v>
          </cell>
          <cell r="W1260" t="str">
            <v/>
          </cell>
          <cell r="X1260" t="str">
            <v>N</v>
          </cell>
          <cell r="Y1260" t="str">
            <v>N</v>
          </cell>
          <cell r="Z1260" t="str">
            <v>N</v>
          </cell>
          <cell r="AA1260">
            <v>0</v>
          </cell>
          <cell r="AB1260">
            <v>0</v>
          </cell>
          <cell r="AC1260">
            <v>0</v>
          </cell>
          <cell r="AD1260">
            <v>0</v>
          </cell>
          <cell r="AE1260" t="str">
            <v>N</v>
          </cell>
          <cell r="AF1260" t="str">
            <v>N</v>
          </cell>
          <cell r="AG1260">
            <v>0</v>
          </cell>
          <cell r="AH1260" t="str">
            <v>N</v>
          </cell>
          <cell r="AI1260" t="str">
            <v>N</v>
          </cell>
        </row>
        <row r="1261">
          <cell r="U1261">
            <v>0</v>
          </cell>
          <cell r="V1261">
            <v>0</v>
          </cell>
          <cell r="W1261" t="str">
            <v/>
          </cell>
          <cell r="X1261" t="str">
            <v>N</v>
          </cell>
          <cell r="Y1261" t="str">
            <v>N</v>
          </cell>
          <cell r="Z1261" t="str">
            <v>N</v>
          </cell>
          <cell r="AA1261">
            <v>0</v>
          </cell>
          <cell r="AB1261">
            <v>0</v>
          </cell>
          <cell r="AC1261">
            <v>0</v>
          </cell>
          <cell r="AD1261">
            <v>0</v>
          </cell>
          <cell r="AE1261" t="str">
            <v>N</v>
          </cell>
          <cell r="AF1261" t="str">
            <v>N</v>
          </cell>
          <cell r="AG1261">
            <v>0</v>
          </cell>
          <cell r="AH1261" t="str">
            <v>N</v>
          </cell>
          <cell r="AI1261" t="str">
            <v>N</v>
          </cell>
        </row>
        <row r="1262">
          <cell r="U1262">
            <v>0</v>
          </cell>
          <cell r="V1262">
            <v>0</v>
          </cell>
          <cell r="W1262" t="str">
            <v/>
          </cell>
          <cell r="X1262" t="str">
            <v>N</v>
          </cell>
          <cell r="Y1262" t="str">
            <v>N</v>
          </cell>
          <cell r="Z1262" t="str">
            <v>N</v>
          </cell>
          <cell r="AA1262">
            <v>0</v>
          </cell>
          <cell r="AB1262">
            <v>0</v>
          </cell>
          <cell r="AC1262">
            <v>0</v>
          </cell>
          <cell r="AD1262">
            <v>0</v>
          </cell>
          <cell r="AE1262" t="str">
            <v>N</v>
          </cell>
          <cell r="AF1262" t="str">
            <v>N</v>
          </cell>
          <cell r="AG1262">
            <v>0</v>
          </cell>
          <cell r="AH1262" t="str">
            <v>N</v>
          </cell>
          <cell r="AI1262" t="str">
            <v>N</v>
          </cell>
        </row>
        <row r="1263">
          <cell r="U1263">
            <v>0</v>
          </cell>
          <cell r="V1263">
            <v>0</v>
          </cell>
          <cell r="W1263" t="str">
            <v/>
          </cell>
          <cell r="X1263" t="str">
            <v>N</v>
          </cell>
          <cell r="Y1263" t="str">
            <v>N</v>
          </cell>
          <cell r="Z1263" t="str">
            <v>N</v>
          </cell>
          <cell r="AA1263">
            <v>0</v>
          </cell>
          <cell r="AB1263">
            <v>0</v>
          </cell>
          <cell r="AC1263">
            <v>0</v>
          </cell>
          <cell r="AD1263">
            <v>0</v>
          </cell>
          <cell r="AE1263" t="str">
            <v>N</v>
          </cell>
          <cell r="AF1263" t="str">
            <v>N</v>
          </cell>
          <cell r="AG1263">
            <v>0</v>
          </cell>
          <cell r="AH1263" t="str">
            <v>N</v>
          </cell>
          <cell r="AI1263" t="str">
            <v>N</v>
          </cell>
        </row>
        <row r="1264">
          <cell r="U1264">
            <v>0</v>
          </cell>
          <cell r="V1264">
            <v>0</v>
          </cell>
          <cell r="W1264" t="str">
            <v/>
          </cell>
          <cell r="X1264" t="str">
            <v>N</v>
          </cell>
          <cell r="Y1264" t="str">
            <v>N</v>
          </cell>
          <cell r="Z1264" t="str">
            <v>N</v>
          </cell>
          <cell r="AA1264">
            <v>0</v>
          </cell>
          <cell r="AB1264">
            <v>0</v>
          </cell>
          <cell r="AC1264">
            <v>0</v>
          </cell>
          <cell r="AD1264">
            <v>0</v>
          </cell>
          <cell r="AE1264" t="str">
            <v>N</v>
          </cell>
          <cell r="AF1264" t="str">
            <v>N</v>
          </cell>
          <cell r="AG1264">
            <v>0</v>
          </cell>
          <cell r="AH1264" t="str">
            <v>N</v>
          </cell>
          <cell r="AI1264" t="str">
            <v>N</v>
          </cell>
        </row>
        <row r="1265">
          <cell r="U1265">
            <v>0</v>
          </cell>
          <cell r="V1265">
            <v>0</v>
          </cell>
          <cell r="W1265" t="str">
            <v/>
          </cell>
          <cell r="X1265" t="str">
            <v>N</v>
          </cell>
          <cell r="Y1265" t="str">
            <v>N</v>
          </cell>
          <cell r="Z1265" t="str">
            <v>N</v>
          </cell>
          <cell r="AA1265">
            <v>0</v>
          </cell>
          <cell r="AB1265">
            <v>0</v>
          </cell>
          <cell r="AC1265">
            <v>0</v>
          </cell>
          <cell r="AD1265">
            <v>0</v>
          </cell>
          <cell r="AE1265" t="str">
            <v>N</v>
          </cell>
          <cell r="AF1265" t="str">
            <v>N</v>
          </cell>
          <cell r="AG1265">
            <v>0</v>
          </cell>
          <cell r="AH1265" t="str">
            <v>N</v>
          </cell>
          <cell r="AI1265" t="str">
            <v>N</v>
          </cell>
        </row>
        <row r="1266">
          <cell r="U1266">
            <v>0</v>
          </cell>
          <cell r="V1266">
            <v>0</v>
          </cell>
          <cell r="W1266" t="str">
            <v/>
          </cell>
          <cell r="X1266" t="str">
            <v>N</v>
          </cell>
          <cell r="Y1266" t="str">
            <v>N</v>
          </cell>
          <cell r="Z1266" t="str">
            <v>N</v>
          </cell>
          <cell r="AA1266">
            <v>0</v>
          </cell>
          <cell r="AB1266">
            <v>0</v>
          </cell>
          <cell r="AC1266">
            <v>0</v>
          </cell>
          <cell r="AD1266">
            <v>0</v>
          </cell>
          <cell r="AE1266" t="str">
            <v>N</v>
          </cell>
          <cell r="AF1266" t="str">
            <v>N</v>
          </cell>
          <cell r="AG1266">
            <v>0</v>
          </cell>
          <cell r="AH1266" t="str">
            <v>N</v>
          </cell>
          <cell r="AI1266" t="str">
            <v>N</v>
          </cell>
        </row>
        <row r="1267">
          <cell r="U1267">
            <v>0</v>
          </cell>
          <cell r="V1267">
            <v>0</v>
          </cell>
          <cell r="W1267" t="str">
            <v/>
          </cell>
          <cell r="X1267" t="str">
            <v>N</v>
          </cell>
          <cell r="Y1267" t="str">
            <v>N</v>
          </cell>
          <cell r="Z1267" t="str">
            <v>N</v>
          </cell>
          <cell r="AA1267">
            <v>0</v>
          </cell>
          <cell r="AB1267">
            <v>0</v>
          </cell>
          <cell r="AC1267">
            <v>0</v>
          </cell>
          <cell r="AD1267">
            <v>0</v>
          </cell>
          <cell r="AE1267" t="str">
            <v>N</v>
          </cell>
          <cell r="AF1267" t="str">
            <v>N</v>
          </cell>
          <cell r="AG1267">
            <v>0</v>
          </cell>
          <cell r="AH1267" t="str">
            <v>N</v>
          </cell>
          <cell r="AI1267" t="str">
            <v>N</v>
          </cell>
        </row>
        <row r="1268">
          <cell r="U1268">
            <v>0</v>
          </cell>
          <cell r="V1268">
            <v>0</v>
          </cell>
          <cell r="W1268" t="str">
            <v/>
          </cell>
          <cell r="X1268" t="str">
            <v>N</v>
          </cell>
          <cell r="Y1268" t="str">
            <v>N</v>
          </cell>
          <cell r="Z1268" t="str">
            <v>N</v>
          </cell>
          <cell r="AA1268">
            <v>0</v>
          </cell>
          <cell r="AB1268">
            <v>0</v>
          </cell>
          <cell r="AC1268">
            <v>0</v>
          </cell>
          <cell r="AD1268">
            <v>0</v>
          </cell>
          <cell r="AE1268" t="str">
            <v>N</v>
          </cell>
          <cell r="AF1268" t="str">
            <v>N</v>
          </cell>
          <cell r="AG1268">
            <v>0</v>
          </cell>
          <cell r="AH1268" t="str">
            <v>N</v>
          </cell>
          <cell r="AI1268" t="str">
            <v>N</v>
          </cell>
        </row>
        <row r="1269">
          <cell r="U1269">
            <v>0</v>
          </cell>
          <cell r="V1269">
            <v>0</v>
          </cell>
          <cell r="W1269" t="str">
            <v/>
          </cell>
          <cell r="X1269" t="str">
            <v>N</v>
          </cell>
          <cell r="Y1269" t="str">
            <v>N</v>
          </cell>
          <cell r="Z1269" t="str">
            <v>N</v>
          </cell>
          <cell r="AA1269">
            <v>0</v>
          </cell>
          <cell r="AB1269">
            <v>0</v>
          </cell>
          <cell r="AC1269">
            <v>0</v>
          </cell>
          <cell r="AD1269">
            <v>0</v>
          </cell>
          <cell r="AE1269" t="str">
            <v>N</v>
          </cell>
          <cell r="AF1269" t="str">
            <v>N</v>
          </cell>
          <cell r="AG1269">
            <v>0</v>
          </cell>
          <cell r="AH1269" t="str">
            <v>N</v>
          </cell>
          <cell r="AI1269" t="str">
            <v>N</v>
          </cell>
        </row>
        <row r="1270">
          <cell r="U1270">
            <v>0</v>
          </cell>
          <cell r="V1270">
            <v>0</v>
          </cell>
          <cell r="W1270" t="str">
            <v/>
          </cell>
          <cell r="X1270" t="str">
            <v>N</v>
          </cell>
          <cell r="Y1270" t="str">
            <v>N</v>
          </cell>
          <cell r="Z1270" t="str">
            <v>N</v>
          </cell>
          <cell r="AA1270">
            <v>0</v>
          </cell>
          <cell r="AB1270">
            <v>0</v>
          </cell>
          <cell r="AC1270">
            <v>0</v>
          </cell>
          <cell r="AD1270">
            <v>0</v>
          </cell>
          <cell r="AE1270" t="str">
            <v>N</v>
          </cell>
          <cell r="AF1270" t="str">
            <v>N</v>
          </cell>
          <cell r="AG1270">
            <v>0</v>
          </cell>
          <cell r="AH1270" t="str">
            <v>N</v>
          </cell>
          <cell r="AI1270" t="str">
            <v>N</v>
          </cell>
        </row>
        <row r="1271">
          <cell r="U1271">
            <v>0</v>
          </cell>
          <cell r="V1271">
            <v>0</v>
          </cell>
          <cell r="W1271" t="str">
            <v/>
          </cell>
          <cell r="X1271" t="str">
            <v>N</v>
          </cell>
          <cell r="Y1271" t="str">
            <v>N</v>
          </cell>
          <cell r="Z1271" t="str">
            <v>N</v>
          </cell>
          <cell r="AA1271">
            <v>0</v>
          </cell>
          <cell r="AB1271">
            <v>0</v>
          </cell>
          <cell r="AC1271">
            <v>0</v>
          </cell>
          <cell r="AD1271">
            <v>0</v>
          </cell>
          <cell r="AE1271" t="str">
            <v>N</v>
          </cell>
          <cell r="AF1271" t="str">
            <v>N</v>
          </cell>
          <cell r="AG1271">
            <v>0</v>
          </cell>
          <cell r="AH1271" t="str">
            <v>N</v>
          </cell>
          <cell r="AI1271" t="str">
            <v>N</v>
          </cell>
        </row>
        <row r="1272">
          <cell r="U1272">
            <v>0</v>
          </cell>
          <cell r="V1272">
            <v>0</v>
          </cell>
          <cell r="W1272" t="str">
            <v/>
          </cell>
          <cell r="X1272" t="str">
            <v>N</v>
          </cell>
          <cell r="Y1272" t="str">
            <v>N</v>
          </cell>
          <cell r="Z1272" t="str">
            <v>N</v>
          </cell>
          <cell r="AA1272">
            <v>0</v>
          </cell>
          <cell r="AB1272">
            <v>0</v>
          </cell>
          <cell r="AC1272">
            <v>0</v>
          </cell>
          <cell r="AD1272">
            <v>0</v>
          </cell>
          <cell r="AE1272" t="str">
            <v>N</v>
          </cell>
          <cell r="AF1272" t="str">
            <v>N</v>
          </cell>
          <cell r="AG1272">
            <v>0</v>
          </cell>
          <cell r="AH1272" t="str">
            <v>N</v>
          </cell>
          <cell r="AI1272" t="str">
            <v>N</v>
          </cell>
        </row>
        <row r="1273">
          <cell r="U1273">
            <v>0</v>
          </cell>
          <cell r="V1273">
            <v>0</v>
          </cell>
          <cell r="W1273" t="str">
            <v/>
          </cell>
          <cell r="X1273" t="str">
            <v>N</v>
          </cell>
          <cell r="Y1273" t="str">
            <v>N</v>
          </cell>
          <cell r="Z1273" t="str">
            <v>N</v>
          </cell>
          <cell r="AA1273">
            <v>0</v>
          </cell>
          <cell r="AB1273">
            <v>0</v>
          </cell>
          <cell r="AC1273">
            <v>0</v>
          </cell>
          <cell r="AD1273">
            <v>0</v>
          </cell>
          <cell r="AE1273" t="str">
            <v>N</v>
          </cell>
          <cell r="AF1273" t="str">
            <v>N</v>
          </cell>
          <cell r="AG1273">
            <v>0</v>
          </cell>
          <cell r="AH1273" t="str">
            <v>N</v>
          </cell>
          <cell r="AI1273" t="str">
            <v>N</v>
          </cell>
        </row>
        <row r="1274">
          <cell r="U1274">
            <v>0</v>
          </cell>
          <cell r="V1274">
            <v>0</v>
          </cell>
          <cell r="W1274" t="str">
            <v/>
          </cell>
          <cell r="X1274" t="str">
            <v>N</v>
          </cell>
          <cell r="Y1274" t="str">
            <v>N</v>
          </cell>
          <cell r="Z1274" t="str">
            <v>N</v>
          </cell>
          <cell r="AA1274">
            <v>0</v>
          </cell>
          <cell r="AB1274">
            <v>0</v>
          </cell>
          <cell r="AC1274">
            <v>0</v>
          </cell>
          <cell r="AD1274">
            <v>0</v>
          </cell>
          <cell r="AE1274" t="str">
            <v>N</v>
          </cell>
          <cell r="AF1274" t="str">
            <v>N</v>
          </cell>
          <cell r="AG1274">
            <v>0</v>
          </cell>
          <cell r="AH1274" t="str">
            <v>N</v>
          </cell>
          <cell r="AI1274" t="str">
            <v>N</v>
          </cell>
        </row>
        <row r="1275">
          <cell r="U1275">
            <v>0</v>
          </cell>
          <cell r="V1275">
            <v>0</v>
          </cell>
          <cell r="W1275" t="str">
            <v/>
          </cell>
          <cell r="X1275" t="str">
            <v>N</v>
          </cell>
          <cell r="Y1275" t="str">
            <v>N</v>
          </cell>
          <cell r="Z1275" t="str">
            <v>N</v>
          </cell>
          <cell r="AA1275">
            <v>0</v>
          </cell>
          <cell r="AB1275">
            <v>0</v>
          </cell>
          <cell r="AC1275">
            <v>0</v>
          </cell>
          <cell r="AD1275">
            <v>0</v>
          </cell>
          <cell r="AE1275" t="str">
            <v>N</v>
          </cell>
          <cell r="AF1275" t="str">
            <v>N</v>
          </cell>
          <cell r="AG1275">
            <v>0</v>
          </cell>
          <cell r="AH1275" t="str">
            <v>N</v>
          </cell>
          <cell r="AI1275" t="str">
            <v>N</v>
          </cell>
        </row>
        <row r="1276">
          <cell r="U1276">
            <v>0</v>
          </cell>
          <cell r="V1276">
            <v>0</v>
          </cell>
          <cell r="W1276" t="str">
            <v/>
          </cell>
          <cell r="X1276" t="str">
            <v>N</v>
          </cell>
          <cell r="Y1276" t="str">
            <v>N</v>
          </cell>
          <cell r="Z1276" t="str">
            <v>N</v>
          </cell>
          <cell r="AA1276">
            <v>0</v>
          </cell>
          <cell r="AB1276">
            <v>0</v>
          </cell>
          <cell r="AC1276">
            <v>0</v>
          </cell>
          <cell r="AD1276">
            <v>0</v>
          </cell>
          <cell r="AE1276" t="str">
            <v>N</v>
          </cell>
          <cell r="AF1276" t="str">
            <v>N</v>
          </cell>
          <cell r="AG1276">
            <v>0</v>
          </cell>
          <cell r="AH1276" t="str">
            <v>N</v>
          </cell>
          <cell r="AI1276" t="str">
            <v>N</v>
          </cell>
        </row>
        <row r="1277">
          <cell r="U1277">
            <v>0</v>
          </cell>
          <cell r="V1277">
            <v>0</v>
          </cell>
          <cell r="W1277" t="str">
            <v/>
          </cell>
          <cell r="X1277" t="str">
            <v>N</v>
          </cell>
          <cell r="Y1277" t="str">
            <v>N</v>
          </cell>
          <cell r="Z1277" t="str">
            <v>N</v>
          </cell>
          <cell r="AA1277">
            <v>0</v>
          </cell>
          <cell r="AB1277">
            <v>0</v>
          </cell>
          <cell r="AC1277">
            <v>0</v>
          </cell>
          <cell r="AD1277">
            <v>0</v>
          </cell>
          <cell r="AE1277" t="str">
            <v>N</v>
          </cell>
          <cell r="AF1277" t="str">
            <v>N</v>
          </cell>
          <cell r="AG1277">
            <v>0</v>
          </cell>
          <cell r="AH1277" t="str">
            <v>N</v>
          </cell>
          <cell r="AI1277" t="str">
            <v>N</v>
          </cell>
        </row>
        <row r="1278">
          <cell r="U1278">
            <v>0</v>
          </cell>
          <cell r="V1278">
            <v>0</v>
          </cell>
          <cell r="W1278" t="str">
            <v/>
          </cell>
          <cell r="X1278" t="str">
            <v>N</v>
          </cell>
          <cell r="Y1278" t="str">
            <v>N</v>
          </cell>
          <cell r="Z1278" t="str">
            <v>N</v>
          </cell>
          <cell r="AA1278">
            <v>0</v>
          </cell>
          <cell r="AB1278">
            <v>0</v>
          </cell>
          <cell r="AC1278">
            <v>0</v>
          </cell>
          <cell r="AD1278">
            <v>0</v>
          </cell>
          <cell r="AE1278" t="str">
            <v>N</v>
          </cell>
          <cell r="AF1278" t="str">
            <v>N</v>
          </cell>
          <cell r="AG1278">
            <v>0</v>
          </cell>
          <cell r="AH1278" t="str">
            <v>N</v>
          </cell>
          <cell r="AI1278" t="str">
            <v>N</v>
          </cell>
        </row>
        <row r="1279">
          <cell r="U1279">
            <v>0</v>
          </cell>
          <cell r="V1279">
            <v>0</v>
          </cell>
          <cell r="W1279" t="str">
            <v/>
          </cell>
          <cell r="X1279" t="str">
            <v>N</v>
          </cell>
          <cell r="Y1279" t="str">
            <v>N</v>
          </cell>
          <cell r="Z1279" t="str">
            <v>N</v>
          </cell>
          <cell r="AA1279">
            <v>0</v>
          </cell>
          <cell r="AB1279">
            <v>0</v>
          </cell>
          <cell r="AC1279">
            <v>0</v>
          </cell>
          <cell r="AD1279">
            <v>0</v>
          </cell>
          <cell r="AE1279" t="str">
            <v>N</v>
          </cell>
          <cell r="AF1279" t="str">
            <v>N</v>
          </cell>
          <cell r="AG1279">
            <v>0</v>
          </cell>
          <cell r="AH1279" t="str">
            <v>N</v>
          </cell>
          <cell r="AI1279" t="str">
            <v>N</v>
          </cell>
        </row>
        <row r="1280">
          <cell r="U1280">
            <v>0</v>
          </cell>
          <cell r="V1280">
            <v>0</v>
          </cell>
          <cell r="W1280" t="str">
            <v/>
          </cell>
          <cell r="X1280" t="str">
            <v>N</v>
          </cell>
          <cell r="Y1280" t="str">
            <v>N</v>
          </cell>
          <cell r="Z1280" t="str">
            <v>N</v>
          </cell>
          <cell r="AA1280">
            <v>0</v>
          </cell>
          <cell r="AB1280">
            <v>0</v>
          </cell>
          <cell r="AC1280">
            <v>0</v>
          </cell>
          <cell r="AD1280">
            <v>0</v>
          </cell>
          <cell r="AE1280" t="str">
            <v>N</v>
          </cell>
          <cell r="AF1280" t="str">
            <v>N</v>
          </cell>
          <cell r="AG1280">
            <v>0</v>
          </cell>
          <cell r="AH1280" t="str">
            <v>N</v>
          </cell>
          <cell r="AI1280" t="str">
            <v>N</v>
          </cell>
        </row>
        <row r="1281">
          <cell r="U1281">
            <v>0</v>
          </cell>
          <cell r="V1281">
            <v>0</v>
          </cell>
          <cell r="W1281" t="str">
            <v/>
          </cell>
          <cell r="X1281" t="str">
            <v>N</v>
          </cell>
          <cell r="Y1281" t="str">
            <v>N</v>
          </cell>
          <cell r="Z1281" t="str">
            <v>N</v>
          </cell>
          <cell r="AA1281">
            <v>0</v>
          </cell>
          <cell r="AB1281">
            <v>0</v>
          </cell>
          <cell r="AC1281">
            <v>0</v>
          </cell>
          <cell r="AD1281">
            <v>0</v>
          </cell>
          <cell r="AE1281" t="str">
            <v>N</v>
          </cell>
          <cell r="AF1281" t="str">
            <v>N</v>
          </cell>
          <cell r="AG1281">
            <v>0</v>
          </cell>
          <cell r="AH1281" t="str">
            <v>N</v>
          </cell>
          <cell r="AI1281" t="str">
            <v>N</v>
          </cell>
        </row>
        <row r="1282">
          <cell r="U1282">
            <v>0</v>
          </cell>
          <cell r="V1282">
            <v>0</v>
          </cell>
          <cell r="W1282" t="str">
            <v/>
          </cell>
          <cell r="X1282" t="str">
            <v>N</v>
          </cell>
          <cell r="Y1282" t="str">
            <v>N</v>
          </cell>
          <cell r="Z1282" t="str">
            <v>N</v>
          </cell>
          <cell r="AA1282">
            <v>0</v>
          </cell>
          <cell r="AB1282">
            <v>0</v>
          </cell>
          <cell r="AC1282">
            <v>0</v>
          </cell>
          <cell r="AD1282">
            <v>0</v>
          </cell>
          <cell r="AE1282" t="str">
            <v>N</v>
          </cell>
          <cell r="AF1282" t="str">
            <v>N</v>
          </cell>
          <cell r="AG1282">
            <v>0</v>
          </cell>
          <cell r="AH1282" t="str">
            <v>N</v>
          </cell>
          <cell r="AI1282" t="str">
            <v>N</v>
          </cell>
        </row>
        <row r="1283">
          <cell r="U1283">
            <v>0</v>
          </cell>
          <cell r="V1283">
            <v>0</v>
          </cell>
          <cell r="W1283" t="str">
            <v/>
          </cell>
          <cell r="X1283" t="str">
            <v>N</v>
          </cell>
          <cell r="Y1283" t="str">
            <v>N</v>
          </cell>
          <cell r="Z1283" t="str">
            <v>N</v>
          </cell>
          <cell r="AA1283">
            <v>0</v>
          </cell>
          <cell r="AB1283">
            <v>0</v>
          </cell>
          <cell r="AC1283">
            <v>0</v>
          </cell>
          <cell r="AD1283">
            <v>0</v>
          </cell>
          <cell r="AE1283" t="str">
            <v>N</v>
          </cell>
          <cell r="AF1283" t="str">
            <v>N</v>
          </cell>
          <cell r="AG1283">
            <v>0</v>
          </cell>
          <cell r="AH1283" t="str">
            <v>N</v>
          </cell>
          <cell r="AI1283" t="str">
            <v>N</v>
          </cell>
        </row>
        <row r="1284">
          <cell r="U1284">
            <v>0</v>
          </cell>
          <cell r="V1284">
            <v>0</v>
          </cell>
          <cell r="W1284" t="str">
            <v/>
          </cell>
          <cell r="X1284" t="str">
            <v>N</v>
          </cell>
          <cell r="Y1284" t="str">
            <v>N</v>
          </cell>
          <cell r="Z1284" t="str">
            <v>N</v>
          </cell>
          <cell r="AA1284">
            <v>0</v>
          </cell>
          <cell r="AB1284">
            <v>0</v>
          </cell>
          <cell r="AC1284">
            <v>0</v>
          </cell>
          <cell r="AD1284">
            <v>0</v>
          </cell>
          <cell r="AE1284" t="str">
            <v>N</v>
          </cell>
          <cell r="AF1284" t="str">
            <v>N</v>
          </cell>
          <cell r="AG1284">
            <v>0</v>
          </cell>
          <cell r="AH1284" t="str">
            <v>N</v>
          </cell>
          <cell r="AI1284" t="str">
            <v>N</v>
          </cell>
        </row>
        <row r="1285">
          <cell r="U1285">
            <v>0</v>
          </cell>
          <cell r="V1285">
            <v>0</v>
          </cell>
          <cell r="W1285" t="str">
            <v/>
          </cell>
          <cell r="X1285" t="str">
            <v>N</v>
          </cell>
          <cell r="Y1285" t="str">
            <v>N</v>
          </cell>
          <cell r="Z1285" t="str">
            <v>N</v>
          </cell>
          <cell r="AA1285">
            <v>0</v>
          </cell>
          <cell r="AB1285">
            <v>0</v>
          </cell>
          <cell r="AC1285">
            <v>0</v>
          </cell>
          <cell r="AD1285">
            <v>0</v>
          </cell>
          <cell r="AE1285" t="str">
            <v>N</v>
          </cell>
          <cell r="AF1285" t="str">
            <v>N</v>
          </cell>
          <cell r="AG1285">
            <v>0</v>
          </cell>
          <cell r="AH1285" t="str">
            <v>N</v>
          </cell>
          <cell r="AI1285" t="str">
            <v>N</v>
          </cell>
        </row>
        <row r="1286">
          <cell r="U1286">
            <v>0</v>
          </cell>
          <cell r="V1286">
            <v>0</v>
          </cell>
          <cell r="W1286" t="str">
            <v/>
          </cell>
          <cell r="X1286" t="str">
            <v>N</v>
          </cell>
          <cell r="Y1286" t="str">
            <v>N</v>
          </cell>
          <cell r="Z1286" t="str">
            <v>N</v>
          </cell>
          <cell r="AA1286">
            <v>0</v>
          </cell>
          <cell r="AB1286">
            <v>0</v>
          </cell>
          <cell r="AC1286">
            <v>0</v>
          </cell>
          <cell r="AD1286">
            <v>0</v>
          </cell>
          <cell r="AE1286" t="str">
            <v>N</v>
          </cell>
          <cell r="AF1286" t="str">
            <v>N</v>
          </cell>
          <cell r="AG1286">
            <v>0</v>
          </cell>
          <cell r="AH1286" t="str">
            <v>N</v>
          </cell>
          <cell r="AI1286" t="str">
            <v>N</v>
          </cell>
        </row>
        <row r="1287">
          <cell r="U1287">
            <v>0</v>
          </cell>
          <cell r="V1287">
            <v>0</v>
          </cell>
          <cell r="W1287" t="str">
            <v/>
          </cell>
          <cell r="X1287" t="str">
            <v>N</v>
          </cell>
          <cell r="Y1287" t="str">
            <v>N</v>
          </cell>
          <cell r="Z1287" t="str">
            <v>N</v>
          </cell>
          <cell r="AA1287">
            <v>0</v>
          </cell>
          <cell r="AB1287">
            <v>0</v>
          </cell>
          <cell r="AC1287">
            <v>0</v>
          </cell>
          <cell r="AD1287">
            <v>0</v>
          </cell>
          <cell r="AE1287" t="str">
            <v>N</v>
          </cell>
          <cell r="AF1287" t="str">
            <v>N</v>
          </cell>
          <cell r="AG1287">
            <v>0</v>
          </cell>
          <cell r="AH1287" t="str">
            <v>N</v>
          </cell>
          <cell r="AI1287" t="str">
            <v>N</v>
          </cell>
        </row>
        <row r="1288">
          <cell r="U1288">
            <v>0</v>
          </cell>
          <cell r="V1288">
            <v>0</v>
          </cell>
          <cell r="W1288" t="str">
            <v/>
          </cell>
          <cell r="X1288" t="str">
            <v>N</v>
          </cell>
          <cell r="Y1288" t="str">
            <v>N</v>
          </cell>
          <cell r="Z1288" t="str">
            <v>N</v>
          </cell>
          <cell r="AA1288">
            <v>0</v>
          </cell>
          <cell r="AB1288">
            <v>0</v>
          </cell>
          <cell r="AC1288">
            <v>0</v>
          </cell>
          <cell r="AD1288">
            <v>0</v>
          </cell>
          <cell r="AE1288" t="str">
            <v>N</v>
          </cell>
          <cell r="AF1288" t="str">
            <v>N</v>
          </cell>
          <cell r="AG1288">
            <v>0</v>
          </cell>
          <cell r="AH1288" t="str">
            <v>N</v>
          </cell>
          <cell r="AI1288" t="str">
            <v>N</v>
          </cell>
        </row>
        <row r="1289">
          <cell r="U1289">
            <v>0</v>
          </cell>
          <cell r="V1289">
            <v>0</v>
          </cell>
          <cell r="W1289" t="str">
            <v/>
          </cell>
          <cell r="X1289" t="str">
            <v>N</v>
          </cell>
          <cell r="Y1289" t="str">
            <v>N</v>
          </cell>
          <cell r="Z1289" t="str">
            <v>N</v>
          </cell>
          <cell r="AA1289">
            <v>0</v>
          </cell>
          <cell r="AB1289">
            <v>0</v>
          </cell>
          <cell r="AC1289">
            <v>0</v>
          </cell>
          <cell r="AD1289">
            <v>0</v>
          </cell>
          <cell r="AE1289" t="str">
            <v>N</v>
          </cell>
          <cell r="AF1289" t="str">
            <v>N</v>
          </cell>
          <cell r="AG1289">
            <v>0</v>
          </cell>
          <cell r="AH1289" t="str">
            <v>N</v>
          </cell>
          <cell r="AI1289" t="str">
            <v>N</v>
          </cell>
        </row>
        <row r="1290">
          <cell r="U1290">
            <v>0</v>
          </cell>
          <cell r="V1290">
            <v>0</v>
          </cell>
          <cell r="W1290" t="str">
            <v/>
          </cell>
          <cell r="X1290" t="str">
            <v>N</v>
          </cell>
          <cell r="Y1290" t="str">
            <v>N</v>
          </cell>
          <cell r="Z1290" t="str">
            <v>N</v>
          </cell>
          <cell r="AA1290">
            <v>0</v>
          </cell>
          <cell r="AB1290">
            <v>0</v>
          </cell>
          <cell r="AC1290">
            <v>0</v>
          </cell>
          <cell r="AD1290">
            <v>0</v>
          </cell>
          <cell r="AE1290" t="str">
            <v>N</v>
          </cell>
          <cell r="AF1290" t="str">
            <v>N</v>
          </cell>
          <cell r="AG1290">
            <v>0</v>
          </cell>
          <cell r="AH1290" t="str">
            <v>N</v>
          </cell>
          <cell r="AI1290" t="str">
            <v>N</v>
          </cell>
        </row>
        <row r="1291">
          <cell r="U1291">
            <v>0</v>
          </cell>
          <cell r="V1291">
            <v>0</v>
          </cell>
          <cell r="W1291" t="str">
            <v/>
          </cell>
          <cell r="X1291" t="str">
            <v>N</v>
          </cell>
          <cell r="Y1291" t="str">
            <v>N</v>
          </cell>
          <cell r="Z1291" t="str">
            <v>N</v>
          </cell>
          <cell r="AA1291">
            <v>0</v>
          </cell>
          <cell r="AB1291">
            <v>0</v>
          </cell>
          <cell r="AC1291">
            <v>0</v>
          </cell>
          <cell r="AD1291">
            <v>0</v>
          </cell>
          <cell r="AE1291" t="str">
            <v>N</v>
          </cell>
          <cell r="AF1291" t="str">
            <v>N</v>
          </cell>
          <cell r="AG1291">
            <v>0</v>
          </cell>
          <cell r="AH1291" t="str">
            <v>N</v>
          </cell>
          <cell r="AI1291" t="str">
            <v>N</v>
          </cell>
        </row>
        <row r="1292">
          <cell r="U1292">
            <v>0</v>
          </cell>
          <cell r="V1292">
            <v>0</v>
          </cell>
          <cell r="W1292" t="str">
            <v/>
          </cell>
          <cell r="X1292" t="str">
            <v>N</v>
          </cell>
          <cell r="Y1292" t="str">
            <v>N</v>
          </cell>
          <cell r="Z1292" t="str">
            <v>N</v>
          </cell>
          <cell r="AA1292">
            <v>0</v>
          </cell>
          <cell r="AB1292">
            <v>0</v>
          </cell>
          <cell r="AC1292">
            <v>0</v>
          </cell>
          <cell r="AD1292">
            <v>0</v>
          </cell>
          <cell r="AE1292" t="str">
            <v>N</v>
          </cell>
          <cell r="AF1292" t="str">
            <v>N</v>
          </cell>
          <cell r="AG1292">
            <v>0</v>
          </cell>
          <cell r="AH1292" t="str">
            <v>N</v>
          </cell>
          <cell r="AI1292" t="str">
            <v>N</v>
          </cell>
        </row>
        <row r="1293">
          <cell r="U1293">
            <v>0</v>
          </cell>
          <cell r="V1293">
            <v>0</v>
          </cell>
          <cell r="W1293" t="str">
            <v/>
          </cell>
          <cell r="X1293" t="str">
            <v>N</v>
          </cell>
          <cell r="Y1293" t="str">
            <v>N</v>
          </cell>
          <cell r="Z1293" t="str">
            <v>N</v>
          </cell>
          <cell r="AA1293">
            <v>0</v>
          </cell>
          <cell r="AB1293">
            <v>0</v>
          </cell>
          <cell r="AC1293">
            <v>0</v>
          </cell>
          <cell r="AD1293">
            <v>0</v>
          </cell>
          <cell r="AE1293" t="str">
            <v>N</v>
          </cell>
          <cell r="AF1293" t="str">
            <v>N</v>
          </cell>
          <cell r="AG1293">
            <v>0</v>
          </cell>
          <cell r="AH1293" t="str">
            <v>N</v>
          </cell>
          <cell r="AI1293" t="str">
            <v>N</v>
          </cell>
        </row>
        <row r="1294">
          <cell r="U1294">
            <v>0</v>
          </cell>
          <cell r="V1294">
            <v>0</v>
          </cell>
          <cell r="W1294" t="str">
            <v/>
          </cell>
          <cell r="X1294" t="str">
            <v>N</v>
          </cell>
          <cell r="Y1294" t="str">
            <v>N</v>
          </cell>
          <cell r="Z1294" t="str">
            <v>N</v>
          </cell>
          <cell r="AA1294">
            <v>0</v>
          </cell>
          <cell r="AB1294">
            <v>0</v>
          </cell>
          <cell r="AC1294">
            <v>0</v>
          </cell>
          <cell r="AD1294">
            <v>0</v>
          </cell>
          <cell r="AE1294" t="str">
            <v>N</v>
          </cell>
          <cell r="AF1294" t="str">
            <v>N</v>
          </cell>
          <cell r="AG1294">
            <v>0</v>
          </cell>
          <cell r="AH1294" t="str">
            <v>N</v>
          </cell>
          <cell r="AI1294" t="str">
            <v>N</v>
          </cell>
        </row>
        <row r="1295">
          <cell r="U1295">
            <v>0</v>
          </cell>
          <cell r="V1295">
            <v>0</v>
          </cell>
          <cell r="W1295" t="str">
            <v/>
          </cell>
          <cell r="X1295" t="str">
            <v>N</v>
          </cell>
          <cell r="Y1295" t="str">
            <v>N</v>
          </cell>
          <cell r="Z1295" t="str">
            <v>N</v>
          </cell>
          <cell r="AA1295">
            <v>0</v>
          </cell>
          <cell r="AB1295">
            <v>0</v>
          </cell>
          <cell r="AC1295">
            <v>0</v>
          </cell>
          <cell r="AD1295">
            <v>0</v>
          </cell>
          <cell r="AE1295" t="str">
            <v>N</v>
          </cell>
          <cell r="AF1295" t="str">
            <v>N</v>
          </cell>
          <cell r="AG1295">
            <v>0</v>
          </cell>
          <cell r="AH1295" t="str">
            <v>N</v>
          </cell>
          <cell r="AI1295" t="str">
            <v>N</v>
          </cell>
        </row>
        <row r="1296">
          <cell r="U1296">
            <v>0</v>
          </cell>
          <cell r="V1296">
            <v>0</v>
          </cell>
          <cell r="W1296" t="str">
            <v/>
          </cell>
          <cell r="X1296" t="str">
            <v>N</v>
          </cell>
          <cell r="Y1296" t="str">
            <v>N</v>
          </cell>
          <cell r="Z1296" t="str">
            <v>N</v>
          </cell>
          <cell r="AA1296">
            <v>0</v>
          </cell>
          <cell r="AB1296">
            <v>0</v>
          </cell>
          <cell r="AC1296">
            <v>0</v>
          </cell>
          <cell r="AD1296">
            <v>0</v>
          </cell>
          <cell r="AE1296" t="str">
            <v>N</v>
          </cell>
          <cell r="AF1296" t="str">
            <v>N</v>
          </cell>
          <cell r="AG1296">
            <v>0</v>
          </cell>
          <cell r="AH1296" t="str">
            <v>N</v>
          </cell>
          <cell r="AI1296" t="str">
            <v>N</v>
          </cell>
        </row>
        <row r="1297">
          <cell r="U1297">
            <v>0</v>
          </cell>
          <cell r="V1297">
            <v>0</v>
          </cell>
          <cell r="W1297" t="str">
            <v/>
          </cell>
          <cell r="X1297" t="str">
            <v>N</v>
          </cell>
          <cell r="Y1297" t="str">
            <v>N</v>
          </cell>
          <cell r="Z1297" t="str">
            <v>N</v>
          </cell>
          <cell r="AA1297">
            <v>0</v>
          </cell>
          <cell r="AB1297">
            <v>0</v>
          </cell>
          <cell r="AC1297">
            <v>0</v>
          </cell>
          <cell r="AD1297">
            <v>0</v>
          </cell>
          <cell r="AE1297" t="str">
            <v>N</v>
          </cell>
          <cell r="AF1297" t="str">
            <v>N</v>
          </cell>
          <cell r="AG1297">
            <v>0</v>
          </cell>
          <cell r="AH1297" t="str">
            <v>N</v>
          </cell>
          <cell r="AI1297" t="str">
            <v>N</v>
          </cell>
        </row>
        <row r="1298">
          <cell r="U1298">
            <v>0</v>
          </cell>
          <cell r="V1298">
            <v>0</v>
          </cell>
          <cell r="W1298" t="str">
            <v/>
          </cell>
          <cell r="X1298" t="str">
            <v>N</v>
          </cell>
          <cell r="Y1298" t="str">
            <v>N</v>
          </cell>
          <cell r="Z1298" t="str">
            <v>N</v>
          </cell>
          <cell r="AA1298">
            <v>0</v>
          </cell>
          <cell r="AB1298">
            <v>0</v>
          </cell>
          <cell r="AC1298">
            <v>0</v>
          </cell>
          <cell r="AD1298">
            <v>0</v>
          </cell>
          <cell r="AE1298" t="str">
            <v>N</v>
          </cell>
          <cell r="AF1298" t="str">
            <v>N</v>
          </cell>
          <cell r="AG1298">
            <v>0</v>
          </cell>
          <cell r="AH1298" t="str">
            <v>N</v>
          </cell>
          <cell r="AI1298" t="str">
            <v>N</v>
          </cell>
        </row>
        <row r="1299">
          <cell r="U1299">
            <v>0</v>
          </cell>
          <cell r="V1299">
            <v>0</v>
          </cell>
          <cell r="W1299" t="str">
            <v/>
          </cell>
          <cell r="X1299" t="str">
            <v>N</v>
          </cell>
          <cell r="Y1299" t="str">
            <v>N</v>
          </cell>
          <cell r="Z1299" t="str">
            <v>N</v>
          </cell>
          <cell r="AA1299">
            <v>0</v>
          </cell>
          <cell r="AB1299">
            <v>0</v>
          </cell>
          <cell r="AC1299">
            <v>0</v>
          </cell>
          <cell r="AD1299">
            <v>0</v>
          </cell>
          <cell r="AE1299" t="str">
            <v>N</v>
          </cell>
          <cell r="AF1299" t="str">
            <v>N</v>
          </cell>
          <cell r="AG1299">
            <v>0</v>
          </cell>
          <cell r="AH1299" t="str">
            <v>N</v>
          </cell>
          <cell r="AI1299" t="str">
            <v>N</v>
          </cell>
        </row>
        <row r="1300">
          <cell r="U1300">
            <v>0</v>
          </cell>
          <cell r="V1300">
            <v>0</v>
          </cell>
          <cell r="W1300" t="str">
            <v/>
          </cell>
          <cell r="X1300" t="str">
            <v>N</v>
          </cell>
          <cell r="Y1300" t="str">
            <v>N</v>
          </cell>
          <cell r="Z1300" t="str">
            <v>N</v>
          </cell>
          <cell r="AA1300">
            <v>0</v>
          </cell>
          <cell r="AB1300">
            <v>0</v>
          </cell>
          <cell r="AC1300">
            <v>0</v>
          </cell>
          <cell r="AD1300">
            <v>0</v>
          </cell>
          <cell r="AE1300" t="str">
            <v>N</v>
          </cell>
          <cell r="AF1300" t="str">
            <v>N</v>
          </cell>
          <cell r="AG1300">
            <v>0</v>
          </cell>
          <cell r="AH1300" t="str">
            <v>N</v>
          </cell>
          <cell r="AI1300" t="str">
            <v>N</v>
          </cell>
        </row>
        <row r="1301">
          <cell r="U1301">
            <v>0</v>
          </cell>
          <cell r="V1301">
            <v>0</v>
          </cell>
          <cell r="W1301" t="str">
            <v/>
          </cell>
          <cell r="X1301" t="str">
            <v>N</v>
          </cell>
          <cell r="Y1301" t="str">
            <v>N</v>
          </cell>
          <cell r="Z1301" t="str">
            <v>N</v>
          </cell>
          <cell r="AA1301">
            <v>0</v>
          </cell>
          <cell r="AB1301">
            <v>0</v>
          </cell>
          <cell r="AC1301">
            <v>0</v>
          </cell>
          <cell r="AD1301">
            <v>0</v>
          </cell>
          <cell r="AE1301" t="str">
            <v>N</v>
          </cell>
          <cell r="AF1301" t="str">
            <v>N</v>
          </cell>
          <cell r="AG1301">
            <v>0</v>
          </cell>
          <cell r="AH1301" t="str">
            <v>N</v>
          </cell>
          <cell r="AI1301" t="str">
            <v>N</v>
          </cell>
        </row>
        <row r="1302">
          <cell r="U1302">
            <v>0</v>
          </cell>
          <cell r="V1302">
            <v>0</v>
          </cell>
          <cell r="W1302" t="str">
            <v/>
          </cell>
          <cell r="X1302" t="str">
            <v>N</v>
          </cell>
          <cell r="Y1302" t="str">
            <v>N</v>
          </cell>
          <cell r="Z1302" t="str">
            <v>N</v>
          </cell>
          <cell r="AA1302">
            <v>0</v>
          </cell>
          <cell r="AB1302">
            <v>0</v>
          </cell>
          <cell r="AC1302">
            <v>0</v>
          </cell>
          <cell r="AD1302">
            <v>0</v>
          </cell>
          <cell r="AE1302" t="str">
            <v>N</v>
          </cell>
          <cell r="AF1302" t="str">
            <v>N</v>
          </cell>
          <cell r="AG1302">
            <v>0</v>
          </cell>
          <cell r="AH1302" t="str">
            <v>N</v>
          </cell>
          <cell r="AI1302" t="str">
            <v>N</v>
          </cell>
        </row>
        <row r="1303">
          <cell r="U1303">
            <v>0</v>
          </cell>
          <cell r="V1303">
            <v>0</v>
          </cell>
          <cell r="W1303" t="str">
            <v/>
          </cell>
          <cell r="X1303" t="str">
            <v>N</v>
          </cell>
          <cell r="Y1303" t="str">
            <v>N</v>
          </cell>
          <cell r="Z1303" t="str">
            <v>N</v>
          </cell>
          <cell r="AA1303">
            <v>0</v>
          </cell>
          <cell r="AB1303">
            <v>0</v>
          </cell>
          <cell r="AC1303">
            <v>0</v>
          </cell>
          <cell r="AD1303">
            <v>0</v>
          </cell>
          <cell r="AE1303" t="str">
            <v>N</v>
          </cell>
          <cell r="AF1303" t="str">
            <v>N</v>
          </cell>
          <cell r="AG1303">
            <v>0</v>
          </cell>
          <cell r="AH1303" t="str">
            <v>N</v>
          </cell>
          <cell r="AI1303" t="str">
            <v>N</v>
          </cell>
        </row>
        <row r="1304">
          <cell r="U1304">
            <v>0</v>
          </cell>
          <cell r="V1304">
            <v>0</v>
          </cell>
          <cell r="W1304" t="str">
            <v/>
          </cell>
          <cell r="X1304" t="str">
            <v>N</v>
          </cell>
          <cell r="Y1304" t="str">
            <v>N</v>
          </cell>
          <cell r="Z1304" t="str">
            <v>N</v>
          </cell>
          <cell r="AA1304">
            <v>0</v>
          </cell>
          <cell r="AB1304">
            <v>0</v>
          </cell>
          <cell r="AC1304">
            <v>0</v>
          </cell>
          <cell r="AD1304">
            <v>0</v>
          </cell>
          <cell r="AE1304" t="str">
            <v>N</v>
          </cell>
          <cell r="AF1304" t="str">
            <v>N</v>
          </cell>
          <cell r="AG1304">
            <v>0</v>
          </cell>
          <cell r="AH1304" t="str">
            <v>N</v>
          </cell>
          <cell r="AI1304" t="str">
            <v>N</v>
          </cell>
        </row>
        <row r="1305">
          <cell r="U1305">
            <v>0</v>
          </cell>
          <cell r="V1305">
            <v>0</v>
          </cell>
          <cell r="W1305" t="str">
            <v/>
          </cell>
          <cell r="X1305" t="str">
            <v>N</v>
          </cell>
          <cell r="Y1305" t="str">
            <v>N</v>
          </cell>
          <cell r="Z1305" t="str">
            <v>N</v>
          </cell>
          <cell r="AA1305">
            <v>0</v>
          </cell>
          <cell r="AB1305">
            <v>0</v>
          </cell>
          <cell r="AC1305">
            <v>0</v>
          </cell>
          <cell r="AD1305">
            <v>0</v>
          </cell>
          <cell r="AE1305" t="str">
            <v>N</v>
          </cell>
          <cell r="AF1305" t="str">
            <v>N</v>
          </cell>
          <cell r="AG1305">
            <v>0</v>
          </cell>
          <cell r="AH1305" t="str">
            <v>N</v>
          </cell>
          <cell r="AI1305" t="str">
            <v>N</v>
          </cell>
        </row>
        <row r="1306">
          <cell r="U1306">
            <v>0</v>
          </cell>
          <cell r="V1306">
            <v>0</v>
          </cell>
          <cell r="W1306" t="str">
            <v/>
          </cell>
          <cell r="X1306" t="str">
            <v>N</v>
          </cell>
          <cell r="Y1306" t="str">
            <v>N</v>
          </cell>
          <cell r="Z1306" t="str">
            <v>N</v>
          </cell>
          <cell r="AA1306">
            <v>0</v>
          </cell>
          <cell r="AB1306">
            <v>0</v>
          </cell>
          <cell r="AC1306">
            <v>0</v>
          </cell>
          <cell r="AD1306">
            <v>0</v>
          </cell>
          <cell r="AE1306" t="str">
            <v>N</v>
          </cell>
          <cell r="AF1306" t="str">
            <v>N</v>
          </cell>
          <cell r="AG1306">
            <v>0</v>
          </cell>
          <cell r="AH1306" t="str">
            <v>N</v>
          </cell>
          <cell r="AI1306" t="str">
            <v>N</v>
          </cell>
        </row>
        <row r="1307">
          <cell r="U1307">
            <v>0</v>
          </cell>
          <cell r="V1307">
            <v>0</v>
          </cell>
          <cell r="W1307" t="str">
            <v/>
          </cell>
          <cell r="X1307" t="str">
            <v>N</v>
          </cell>
          <cell r="Y1307" t="str">
            <v>N</v>
          </cell>
          <cell r="Z1307" t="str">
            <v>N</v>
          </cell>
          <cell r="AA1307">
            <v>0</v>
          </cell>
          <cell r="AB1307">
            <v>0</v>
          </cell>
          <cell r="AC1307">
            <v>0</v>
          </cell>
          <cell r="AD1307">
            <v>0</v>
          </cell>
          <cell r="AE1307" t="str">
            <v>N</v>
          </cell>
          <cell r="AF1307" t="str">
            <v>N</v>
          </cell>
          <cell r="AG1307">
            <v>0</v>
          </cell>
          <cell r="AH1307" t="str">
            <v>N</v>
          </cell>
          <cell r="AI1307" t="str">
            <v>N</v>
          </cell>
        </row>
        <row r="1308">
          <cell r="U1308">
            <v>0</v>
          </cell>
          <cell r="V1308">
            <v>0</v>
          </cell>
          <cell r="W1308" t="str">
            <v/>
          </cell>
          <cell r="X1308" t="str">
            <v>N</v>
          </cell>
          <cell r="Y1308" t="str">
            <v>N</v>
          </cell>
          <cell r="Z1308" t="str">
            <v>N</v>
          </cell>
          <cell r="AA1308">
            <v>0</v>
          </cell>
          <cell r="AB1308">
            <v>0</v>
          </cell>
          <cell r="AC1308">
            <v>0</v>
          </cell>
          <cell r="AD1308">
            <v>0</v>
          </cell>
          <cell r="AE1308" t="str">
            <v>N</v>
          </cell>
          <cell r="AF1308" t="str">
            <v>N</v>
          </cell>
          <cell r="AG1308">
            <v>0</v>
          </cell>
          <cell r="AH1308" t="str">
            <v>N</v>
          </cell>
          <cell r="AI1308" t="str">
            <v>N</v>
          </cell>
        </row>
        <row r="1309">
          <cell r="U1309">
            <v>0</v>
          </cell>
          <cell r="V1309">
            <v>0</v>
          </cell>
          <cell r="W1309" t="str">
            <v/>
          </cell>
          <cell r="X1309" t="str">
            <v>N</v>
          </cell>
          <cell r="Y1309" t="str">
            <v>N</v>
          </cell>
          <cell r="Z1309" t="str">
            <v>N</v>
          </cell>
          <cell r="AA1309">
            <v>0</v>
          </cell>
          <cell r="AB1309">
            <v>0</v>
          </cell>
          <cell r="AC1309">
            <v>0</v>
          </cell>
          <cell r="AD1309">
            <v>0</v>
          </cell>
          <cell r="AE1309" t="str">
            <v>N</v>
          </cell>
          <cell r="AF1309" t="str">
            <v>N</v>
          </cell>
          <cell r="AG1309">
            <v>0</v>
          </cell>
          <cell r="AH1309" t="str">
            <v>N</v>
          </cell>
          <cell r="AI1309" t="str">
            <v>N</v>
          </cell>
        </row>
        <row r="1310">
          <cell r="U1310">
            <v>0</v>
          </cell>
          <cell r="V1310">
            <v>0</v>
          </cell>
          <cell r="W1310" t="str">
            <v/>
          </cell>
          <cell r="X1310" t="str">
            <v>N</v>
          </cell>
          <cell r="Y1310" t="str">
            <v>N</v>
          </cell>
          <cell r="Z1310" t="str">
            <v>N</v>
          </cell>
          <cell r="AA1310">
            <v>0</v>
          </cell>
          <cell r="AB1310">
            <v>0</v>
          </cell>
          <cell r="AC1310">
            <v>0</v>
          </cell>
          <cell r="AD1310">
            <v>0</v>
          </cell>
          <cell r="AE1310" t="str">
            <v>N</v>
          </cell>
          <cell r="AF1310" t="str">
            <v>N</v>
          </cell>
          <cell r="AG1310">
            <v>0</v>
          </cell>
          <cell r="AH1310" t="str">
            <v>N</v>
          </cell>
          <cell r="AI1310" t="str">
            <v>N</v>
          </cell>
        </row>
        <row r="1311">
          <cell r="U1311">
            <v>0</v>
          </cell>
          <cell r="V1311">
            <v>0</v>
          </cell>
          <cell r="W1311" t="str">
            <v/>
          </cell>
          <cell r="X1311" t="str">
            <v>N</v>
          </cell>
          <cell r="Y1311" t="str">
            <v>N</v>
          </cell>
          <cell r="Z1311" t="str">
            <v>N</v>
          </cell>
          <cell r="AA1311">
            <v>0</v>
          </cell>
          <cell r="AB1311">
            <v>0</v>
          </cell>
          <cell r="AC1311">
            <v>0</v>
          </cell>
          <cell r="AD1311">
            <v>0</v>
          </cell>
          <cell r="AE1311" t="str">
            <v>N</v>
          </cell>
          <cell r="AF1311" t="str">
            <v>N</v>
          </cell>
          <cell r="AG1311">
            <v>0</v>
          </cell>
          <cell r="AH1311" t="str">
            <v>N</v>
          </cell>
          <cell r="AI1311" t="str">
            <v>N</v>
          </cell>
        </row>
        <row r="1312">
          <cell r="U1312">
            <v>0</v>
          </cell>
          <cell r="V1312">
            <v>0</v>
          </cell>
          <cell r="W1312" t="str">
            <v/>
          </cell>
          <cell r="X1312" t="str">
            <v>N</v>
          </cell>
          <cell r="Y1312" t="str">
            <v>N</v>
          </cell>
          <cell r="Z1312" t="str">
            <v>N</v>
          </cell>
          <cell r="AA1312">
            <v>0</v>
          </cell>
          <cell r="AB1312">
            <v>0</v>
          </cell>
          <cell r="AC1312">
            <v>0</v>
          </cell>
          <cell r="AD1312">
            <v>0</v>
          </cell>
          <cell r="AE1312" t="str">
            <v>N</v>
          </cell>
          <cell r="AF1312" t="str">
            <v>N</v>
          </cell>
          <cell r="AG1312">
            <v>0</v>
          </cell>
          <cell r="AH1312" t="str">
            <v>N</v>
          </cell>
          <cell r="AI1312" t="str">
            <v>N</v>
          </cell>
        </row>
        <row r="1313">
          <cell r="U1313">
            <v>0</v>
          </cell>
          <cell r="V1313">
            <v>0</v>
          </cell>
          <cell r="W1313" t="str">
            <v/>
          </cell>
          <cell r="X1313" t="str">
            <v>N</v>
          </cell>
          <cell r="Y1313" t="str">
            <v>N</v>
          </cell>
          <cell r="Z1313" t="str">
            <v>N</v>
          </cell>
          <cell r="AA1313">
            <v>0</v>
          </cell>
          <cell r="AB1313">
            <v>0</v>
          </cell>
          <cell r="AC1313">
            <v>0</v>
          </cell>
          <cell r="AD1313">
            <v>0</v>
          </cell>
          <cell r="AE1313" t="str">
            <v>N</v>
          </cell>
          <cell r="AF1313" t="str">
            <v>N</v>
          </cell>
          <cell r="AG1313">
            <v>0</v>
          </cell>
          <cell r="AH1313" t="str">
            <v>N</v>
          </cell>
          <cell r="AI1313" t="str">
            <v>N</v>
          </cell>
        </row>
        <row r="1314">
          <cell r="U1314">
            <v>0</v>
          </cell>
          <cell r="V1314">
            <v>0</v>
          </cell>
          <cell r="W1314" t="str">
            <v/>
          </cell>
          <cell r="X1314" t="str">
            <v>N</v>
          </cell>
          <cell r="Y1314" t="str">
            <v>N</v>
          </cell>
          <cell r="Z1314" t="str">
            <v>N</v>
          </cell>
          <cell r="AA1314">
            <v>0</v>
          </cell>
          <cell r="AB1314">
            <v>0</v>
          </cell>
          <cell r="AC1314">
            <v>0</v>
          </cell>
          <cell r="AD1314">
            <v>0</v>
          </cell>
          <cell r="AE1314" t="str">
            <v>N</v>
          </cell>
          <cell r="AF1314" t="str">
            <v>N</v>
          </cell>
          <cell r="AG1314">
            <v>0</v>
          </cell>
          <cell r="AH1314" t="str">
            <v>N</v>
          </cell>
          <cell r="AI1314" t="str">
            <v>N</v>
          </cell>
        </row>
        <row r="1315">
          <cell r="U1315">
            <v>0</v>
          </cell>
          <cell r="V1315">
            <v>0</v>
          </cell>
          <cell r="W1315" t="str">
            <v/>
          </cell>
          <cell r="X1315" t="str">
            <v>N</v>
          </cell>
          <cell r="Y1315" t="str">
            <v>N</v>
          </cell>
          <cell r="Z1315" t="str">
            <v>N</v>
          </cell>
          <cell r="AA1315">
            <v>0</v>
          </cell>
          <cell r="AB1315">
            <v>0</v>
          </cell>
          <cell r="AC1315">
            <v>0</v>
          </cell>
          <cell r="AD1315">
            <v>0</v>
          </cell>
          <cell r="AE1315" t="str">
            <v>N</v>
          </cell>
          <cell r="AF1315" t="str">
            <v>N</v>
          </cell>
          <cell r="AG1315">
            <v>0</v>
          </cell>
          <cell r="AH1315" t="str">
            <v>N</v>
          </cell>
          <cell r="AI1315" t="str">
            <v>N</v>
          </cell>
        </row>
        <row r="1316">
          <cell r="U1316">
            <v>0</v>
          </cell>
          <cell r="V1316">
            <v>0</v>
          </cell>
          <cell r="W1316" t="str">
            <v/>
          </cell>
          <cell r="X1316" t="str">
            <v>N</v>
          </cell>
          <cell r="Y1316" t="str">
            <v>N</v>
          </cell>
          <cell r="Z1316" t="str">
            <v>N</v>
          </cell>
          <cell r="AA1316">
            <v>0</v>
          </cell>
          <cell r="AB1316">
            <v>0</v>
          </cell>
          <cell r="AC1316">
            <v>0</v>
          </cell>
          <cell r="AD1316">
            <v>0</v>
          </cell>
          <cell r="AE1316" t="str">
            <v>N</v>
          </cell>
          <cell r="AF1316" t="str">
            <v>N</v>
          </cell>
          <cell r="AG1316">
            <v>0</v>
          </cell>
          <cell r="AH1316" t="str">
            <v>N</v>
          </cell>
          <cell r="AI1316" t="str">
            <v>N</v>
          </cell>
        </row>
        <row r="1317">
          <cell r="U1317">
            <v>0</v>
          </cell>
          <cell r="V1317">
            <v>0</v>
          </cell>
          <cell r="W1317" t="str">
            <v/>
          </cell>
          <cell r="X1317" t="str">
            <v>N</v>
          </cell>
          <cell r="Y1317" t="str">
            <v>N</v>
          </cell>
          <cell r="Z1317" t="str">
            <v>N</v>
          </cell>
          <cell r="AA1317">
            <v>0</v>
          </cell>
          <cell r="AB1317">
            <v>0</v>
          </cell>
          <cell r="AC1317">
            <v>0</v>
          </cell>
          <cell r="AD1317">
            <v>0</v>
          </cell>
          <cell r="AE1317" t="str">
            <v>N</v>
          </cell>
          <cell r="AF1317" t="str">
            <v>N</v>
          </cell>
          <cell r="AG1317">
            <v>0</v>
          </cell>
          <cell r="AH1317" t="str">
            <v>N</v>
          </cell>
          <cell r="AI1317" t="str">
            <v>N</v>
          </cell>
        </row>
        <row r="1318">
          <cell r="U1318">
            <v>0</v>
          </cell>
          <cell r="V1318">
            <v>0</v>
          </cell>
          <cell r="W1318" t="str">
            <v/>
          </cell>
          <cell r="X1318" t="str">
            <v>N</v>
          </cell>
          <cell r="Y1318" t="str">
            <v>N</v>
          </cell>
          <cell r="Z1318" t="str">
            <v>N</v>
          </cell>
          <cell r="AA1318">
            <v>0</v>
          </cell>
          <cell r="AB1318">
            <v>0</v>
          </cell>
          <cell r="AC1318">
            <v>0</v>
          </cell>
          <cell r="AD1318">
            <v>0</v>
          </cell>
          <cell r="AE1318" t="str">
            <v>N</v>
          </cell>
          <cell r="AF1318" t="str">
            <v>N</v>
          </cell>
          <cell r="AG1318">
            <v>0</v>
          </cell>
          <cell r="AH1318" t="str">
            <v>N</v>
          </cell>
          <cell r="AI1318" t="str">
            <v>N</v>
          </cell>
        </row>
        <row r="1319">
          <cell r="U1319">
            <v>0</v>
          </cell>
          <cell r="V1319">
            <v>0</v>
          </cell>
          <cell r="W1319" t="str">
            <v/>
          </cell>
          <cell r="X1319" t="str">
            <v>N</v>
          </cell>
          <cell r="Y1319" t="str">
            <v>N</v>
          </cell>
          <cell r="Z1319" t="str">
            <v>N</v>
          </cell>
          <cell r="AA1319">
            <v>0</v>
          </cell>
          <cell r="AB1319">
            <v>0</v>
          </cell>
          <cell r="AC1319">
            <v>0</v>
          </cell>
          <cell r="AD1319">
            <v>0</v>
          </cell>
          <cell r="AE1319" t="str">
            <v>N</v>
          </cell>
          <cell r="AF1319" t="str">
            <v>N</v>
          </cell>
          <cell r="AG1319">
            <v>0</v>
          </cell>
          <cell r="AH1319" t="str">
            <v>N</v>
          </cell>
          <cell r="AI1319" t="str">
            <v>N</v>
          </cell>
        </row>
        <row r="1320">
          <cell r="U1320">
            <v>0</v>
          </cell>
          <cell r="V1320">
            <v>0</v>
          </cell>
          <cell r="W1320" t="str">
            <v/>
          </cell>
          <cell r="X1320" t="str">
            <v>N</v>
          </cell>
          <cell r="Y1320" t="str">
            <v>N</v>
          </cell>
          <cell r="Z1320" t="str">
            <v>N</v>
          </cell>
          <cell r="AA1320">
            <v>0</v>
          </cell>
          <cell r="AB1320">
            <v>0</v>
          </cell>
          <cell r="AC1320">
            <v>0</v>
          </cell>
          <cell r="AD1320">
            <v>0</v>
          </cell>
          <cell r="AE1320" t="str">
            <v>N</v>
          </cell>
          <cell r="AF1320" t="str">
            <v>N</v>
          </cell>
          <cell r="AG1320">
            <v>0</v>
          </cell>
          <cell r="AH1320" t="str">
            <v>N</v>
          </cell>
          <cell r="AI1320" t="str">
            <v>N</v>
          </cell>
        </row>
        <row r="1321">
          <cell r="U1321">
            <v>0</v>
          </cell>
          <cell r="V1321">
            <v>0</v>
          </cell>
          <cell r="W1321" t="str">
            <v/>
          </cell>
          <cell r="X1321" t="str">
            <v>N</v>
          </cell>
          <cell r="Y1321" t="str">
            <v>N</v>
          </cell>
          <cell r="Z1321" t="str">
            <v>N</v>
          </cell>
          <cell r="AA1321">
            <v>0</v>
          </cell>
          <cell r="AB1321">
            <v>0</v>
          </cell>
          <cell r="AC1321">
            <v>0</v>
          </cell>
          <cell r="AD1321">
            <v>0</v>
          </cell>
          <cell r="AE1321" t="str">
            <v>N</v>
          </cell>
          <cell r="AF1321" t="str">
            <v>N</v>
          </cell>
          <cell r="AG1321">
            <v>0</v>
          </cell>
          <cell r="AH1321" t="str">
            <v>N</v>
          </cell>
          <cell r="AI1321" t="str">
            <v>N</v>
          </cell>
        </row>
        <row r="1322">
          <cell r="U1322">
            <v>0</v>
          </cell>
          <cell r="V1322">
            <v>0</v>
          </cell>
          <cell r="W1322" t="str">
            <v/>
          </cell>
          <cell r="X1322" t="str">
            <v>N</v>
          </cell>
          <cell r="Y1322" t="str">
            <v>N</v>
          </cell>
          <cell r="Z1322" t="str">
            <v>N</v>
          </cell>
          <cell r="AA1322">
            <v>0</v>
          </cell>
          <cell r="AB1322">
            <v>0</v>
          </cell>
          <cell r="AC1322">
            <v>0</v>
          </cell>
          <cell r="AD1322">
            <v>0</v>
          </cell>
          <cell r="AE1322" t="str">
            <v>N</v>
          </cell>
          <cell r="AF1322" t="str">
            <v>N</v>
          </cell>
          <cell r="AG1322">
            <v>0</v>
          </cell>
          <cell r="AH1322" t="str">
            <v>N</v>
          </cell>
          <cell r="AI1322" t="str">
            <v>N</v>
          </cell>
        </row>
        <row r="1323">
          <cell r="U1323">
            <v>0</v>
          </cell>
          <cell r="V1323">
            <v>0</v>
          </cell>
          <cell r="W1323" t="str">
            <v/>
          </cell>
          <cell r="X1323" t="str">
            <v>N</v>
          </cell>
          <cell r="Y1323" t="str">
            <v>N</v>
          </cell>
          <cell r="Z1323" t="str">
            <v>N</v>
          </cell>
          <cell r="AA1323">
            <v>0</v>
          </cell>
          <cell r="AB1323">
            <v>0</v>
          </cell>
          <cell r="AC1323">
            <v>0</v>
          </cell>
          <cell r="AD1323">
            <v>0</v>
          </cell>
          <cell r="AE1323" t="str">
            <v>N</v>
          </cell>
          <cell r="AF1323" t="str">
            <v>N</v>
          </cell>
          <cell r="AG1323">
            <v>0</v>
          </cell>
          <cell r="AH1323" t="str">
            <v>N</v>
          </cell>
          <cell r="AI1323" t="str">
            <v>N</v>
          </cell>
        </row>
        <row r="1324">
          <cell r="U1324">
            <v>0</v>
          </cell>
          <cell r="V1324">
            <v>0</v>
          </cell>
          <cell r="W1324" t="str">
            <v/>
          </cell>
          <cell r="X1324" t="str">
            <v>N</v>
          </cell>
          <cell r="Y1324" t="str">
            <v>N</v>
          </cell>
          <cell r="Z1324" t="str">
            <v>N</v>
          </cell>
          <cell r="AA1324">
            <v>0</v>
          </cell>
          <cell r="AB1324">
            <v>0</v>
          </cell>
          <cell r="AC1324">
            <v>0</v>
          </cell>
          <cell r="AD1324">
            <v>0</v>
          </cell>
          <cell r="AE1324" t="str">
            <v>N</v>
          </cell>
          <cell r="AF1324" t="str">
            <v>N</v>
          </cell>
          <cell r="AG1324">
            <v>0</v>
          </cell>
          <cell r="AH1324" t="str">
            <v>N</v>
          </cell>
          <cell r="AI1324" t="str">
            <v>N</v>
          </cell>
        </row>
        <row r="1325">
          <cell r="U1325">
            <v>0</v>
          </cell>
          <cell r="V1325">
            <v>0</v>
          </cell>
          <cell r="W1325" t="str">
            <v/>
          </cell>
          <cell r="X1325" t="str">
            <v>N</v>
          </cell>
          <cell r="Y1325" t="str">
            <v>N</v>
          </cell>
          <cell r="Z1325" t="str">
            <v>N</v>
          </cell>
          <cell r="AA1325">
            <v>0</v>
          </cell>
          <cell r="AB1325">
            <v>0</v>
          </cell>
          <cell r="AC1325">
            <v>0</v>
          </cell>
          <cell r="AD1325">
            <v>0</v>
          </cell>
          <cell r="AE1325" t="str">
            <v>N</v>
          </cell>
          <cell r="AF1325" t="str">
            <v>N</v>
          </cell>
          <cell r="AG1325">
            <v>0</v>
          </cell>
          <cell r="AH1325" t="str">
            <v>N</v>
          </cell>
          <cell r="AI1325" t="str">
            <v>N</v>
          </cell>
        </row>
        <row r="1326">
          <cell r="U1326">
            <v>0</v>
          </cell>
          <cell r="V1326">
            <v>0</v>
          </cell>
          <cell r="W1326" t="str">
            <v/>
          </cell>
          <cell r="X1326" t="str">
            <v>N</v>
          </cell>
          <cell r="Y1326" t="str">
            <v>N</v>
          </cell>
          <cell r="Z1326" t="str">
            <v>N</v>
          </cell>
          <cell r="AA1326">
            <v>0</v>
          </cell>
          <cell r="AB1326">
            <v>0</v>
          </cell>
          <cell r="AC1326">
            <v>0</v>
          </cell>
          <cell r="AD1326">
            <v>0</v>
          </cell>
          <cell r="AE1326" t="str">
            <v>N</v>
          </cell>
          <cell r="AF1326" t="str">
            <v>N</v>
          </cell>
          <cell r="AG1326">
            <v>0</v>
          </cell>
          <cell r="AH1326" t="str">
            <v>N</v>
          </cell>
          <cell r="AI1326" t="str">
            <v>N</v>
          </cell>
        </row>
        <row r="1327">
          <cell r="U1327">
            <v>0</v>
          </cell>
          <cell r="V1327">
            <v>0</v>
          </cell>
          <cell r="W1327" t="str">
            <v/>
          </cell>
          <cell r="X1327" t="str">
            <v>N</v>
          </cell>
          <cell r="Y1327" t="str">
            <v>N</v>
          </cell>
          <cell r="Z1327" t="str">
            <v>N</v>
          </cell>
          <cell r="AA1327">
            <v>0</v>
          </cell>
          <cell r="AB1327">
            <v>0</v>
          </cell>
          <cell r="AC1327">
            <v>0</v>
          </cell>
          <cell r="AD1327">
            <v>0</v>
          </cell>
          <cell r="AE1327" t="str">
            <v>N</v>
          </cell>
          <cell r="AF1327" t="str">
            <v>N</v>
          </cell>
          <cell r="AG1327">
            <v>0</v>
          </cell>
          <cell r="AH1327" t="str">
            <v>N</v>
          </cell>
          <cell r="AI1327" t="str">
            <v>N</v>
          </cell>
        </row>
        <row r="1328">
          <cell r="U1328">
            <v>0</v>
          </cell>
          <cell r="V1328">
            <v>0</v>
          </cell>
          <cell r="W1328" t="str">
            <v/>
          </cell>
          <cell r="X1328" t="str">
            <v>N</v>
          </cell>
          <cell r="Y1328" t="str">
            <v>N</v>
          </cell>
          <cell r="Z1328" t="str">
            <v>N</v>
          </cell>
          <cell r="AA1328">
            <v>0</v>
          </cell>
          <cell r="AB1328">
            <v>0</v>
          </cell>
          <cell r="AC1328">
            <v>0</v>
          </cell>
          <cell r="AD1328">
            <v>0</v>
          </cell>
          <cell r="AE1328" t="str">
            <v>N</v>
          </cell>
          <cell r="AF1328" t="str">
            <v>N</v>
          </cell>
          <cell r="AG1328">
            <v>0</v>
          </cell>
          <cell r="AH1328" t="str">
            <v>N</v>
          </cell>
          <cell r="AI1328" t="str">
            <v>N</v>
          </cell>
        </row>
        <row r="1329">
          <cell r="U1329">
            <v>0</v>
          </cell>
          <cell r="V1329">
            <v>0</v>
          </cell>
          <cell r="W1329" t="str">
            <v/>
          </cell>
          <cell r="X1329" t="str">
            <v>N</v>
          </cell>
          <cell r="Y1329" t="str">
            <v>N</v>
          </cell>
          <cell r="Z1329" t="str">
            <v>N</v>
          </cell>
          <cell r="AA1329">
            <v>0</v>
          </cell>
          <cell r="AB1329">
            <v>0</v>
          </cell>
          <cell r="AC1329">
            <v>0</v>
          </cell>
          <cell r="AD1329">
            <v>0</v>
          </cell>
          <cell r="AE1329" t="str">
            <v>N</v>
          </cell>
          <cell r="AF1329" t="str">
            <v>N</v>
          </cell>
          <cell r="AG1329">
            <v>0</v>
          </cell>
          <cell r="AH1329" t="str">
            <v>N</v>
          </cell>
          <cell r="AI1329" t="str">
            <v>N</v>
          </cell>
        </row>
        <row r="1330">
          <cell r="U1330">
            <v>0</v>
          </cell>
          <cell r="V1330">
            <v>0</v>
          </cell>
          <cell r="W1330" t="str">
            <v/>
          </cell>
          <cell r="X1330" t="str">
            <v>N</v>
          </cell>
          <cell r="Y1330" t="str">
            <v>N</v>
          </cell>
          <cell r="Z1330" t="str">
            <v>N</v>
          </cell>
          <cell r="AA1330">
            <v>0</v>
          </cell>
          <cell r="AB1330">
            <v>0</v>
          </cell>
          <cell r="AC1330">
            <v>0</v>
          </cell>
          <cell r="AD1330">
            <v>0</v>
          </cell>
          <cell r="AE1330" t="str">
            <v>N</v>
          </cell>
          <cell r="AF1330" t="str">
            <v>N</v>
          </cell>
          <cell r="AG1330">
            <v>0</v>
          </cell>
          <cell r="AH1330" t="str">
            <v>N</v>
          </cell>
          <cell r="AI1330" t="str">
            <v>N</v>
          </cell>
        </row>
        <row r="1331">
          <cell r="U1331">
            <v>0</v>
          </cell>
          <cell r="V1331">
            <v>0</v>
          </cell>
          <cell r="W1331" t="str">
            <v/>
          </cell>
          <cell r="X1331" t="str">
            <v>N</v>
          </cell>
          <cell r="Y1331" t="str">
            <v>N</v>
          </cell>
          <cell r="Z1331" t="str">
            <v>N</v>
          </cell>
          <cell r="AA1331">
            <v>0</v>
          </cell>
          <cell r="AB1331">
            <v>0</v>
          </cell>
          <cell r="AC1331">
            <v>0</v>
          </cell>
          <cell r="AD1331">
            <v>0</v>
          </cell>
          <cell r="AE1331" t="str">
            <v>N</v>
          </cell>
          <cell r="AF1331" t="str">
            <v>N</v>
          </cell>
          <cell r="AG1331">
            <v>0</v>
          </cell>
          <cell r="AH1331" t="str">
            <v>N</v>
          </cell>
          <cell r="AI1331" t="str">
            <v>N</v>
          </cell>
        </row>
        <row r="1332">
          <cell r="U1332">
            <v>0</v>
          </cell>
          <cell r="V1332">
            <v>0</v>
          </cell>
          <cell r="W1332" t="str">
            <v/>
          </cell>
          <cell r="X1332" t="str">
            <v>N</v>
          </cell>
          <cell r="Y1332" t="str">
            <v>N</v>
          </cell>
          <cell r="Z1332" t="str">
            <v>N</v>
          </cell>
          <cell r="AA1332">
            <v>0</v>
          </cell>
          <cell r="AB1332">
            <v>0</v>
          </cell>
          <cell r="AC1332">
            <v>0</v>
          </cell>
          <cell r="AD1332">
            <v>0</v>
          </cell>
          <cell r="AE1332" t="str">
            <v>N</v>
          </cell>
          <cell r="AF1332" t="str">
            <v>N</v>
          </cell>
          <cell r="AG1332">
            <v>0</v>
          </cell>
          <cell r="AH1332" t="str">
            <v>N</v>
          </cell>
          <cell r="AI1332" t="str">
            <v>N</v>
          </cell>
        </row>
        <row r="1333">
          <cell r="U1333">
            <v>0</v>
          </cell>
          <cell r="V1333">
            <v>0</v>
          </cell>
          <cell r="W1333" t="str">
            <v/>
          </cell>
          <cell r="X1333" t="str">
            <v>N</v>
          </cell>
          <cell r="Y1333" t="str">
            <v>N</v>
          </cell>
          <cell r="Z1333" t="str">
            <v>N</v>
          </cell>
          <cell r="AA1333">
            <v>0</v>
          </cell>
          <cell r="AB1333">
            <v>0</v>
          </cell>
          <cell r="AC1333">
            <v>0</v>
          </cell>
          <cell r="AD1333">
            <v>0</v>
          </cell>
          <cell r="AE1333" t="str">
            <v>N</v>
          </cell>
          <cell r="AF1333" t="str">
            <v>N</v>
          </cell>
          <cell r="AG1333">
            <v>0</v>
          </cell>
          <cell r="AH1333" t="str">
            <v>N</v>
          </cell>
          <cell r="AI1333" t="str">
            <v>N</v>
          </cell>
        </row>
        <row r="1334">
          <cell r="U1334">
            <v>0</v>
          </cell>
          <cell r="V1334">
            <v>0</v>
          </cell>
          <cell r="W1334" t="str">
            <v/>
          </cell>
          <cell r="X1334" t="str">
            <v>N</v>
          </cell>
          <cell r="Y1334" t="str">
            <v>N</v>
          </cell>
          <cell r="Z1334" t="str">
            <v>N</v>
          </cell>
          <cell r="AA1334">
            <v>0</v>
          </cell>
          <cell r="AB1334">
            <v>0</v>
          </cell>
          <cell r="AC1334">
            <v>0</v>
          </cell>
          <cell r="AD1334">
            <v>0</v>
          </cell>
          <cell r="AE1334" t="str">
            <v>N</v>
          </cell>
          <cell r="AF1334" t="str">
            <v>N</v>
          </cell>
          <cell r="AG1334">
            <v>0</v>
          </cell>
          <cell r="AH1334" t="str">
            <v>N</v>
          </cell>
          <cell r="AI1334" t="str">
            <v>N</v>
          </cell>
        </row>
        <row r="1335">
          <cell r="U1335">
            <v>0</v>
          </cell>
          <cell r="V1335">
            <v>0</v>
          </cell>
          <cell r="W1335" t="str">
            <v/>
          </cell>
          <cell r="X1335" t="str">
            <v>N</v>
          </cell>
          <cell r="Y1335" t="str">
            <v>N</v>
          </cell>
          <cell r="Z1335" t="str">
            <v>N</v>
          </cell>
          <cell r="AA1335">
            <v>0</v>
          </cell>
          <cell r="AB1335">
            <v>0</v>
          </cell>
          <cell r="AC1335">
            <v>0</v>
          </cell>
          <cell r="AD1335">
            <v>0</v>
          </cell>
          <cell r="AE1335" t="str">
            <v>N</v>
          </cell>
          <cell r="AF1335" t="str">
            <v>N</v>
          </cell>
          <cell r="AG1335">
            <v>0</v>
          </cell>
          <cell r="AH1335" t="str">
            <v>N</v>
          </cell>
          <cell r="AI1335" t="str">
            <v>N</v>
          </cell>
        </row>
        <row r="1336">
          <cell r="U1336">
            <v>0</v>
          </cell>
          <cell r="V1336">
            <v>0</v>
          </cell>
          <cell r="W1336" t="str">
            <v/>
          </cell>
          <cell r="X1336" t="str">
            <v>N</v>
          </cell>
          <cell r="Y1336" t="str">
            <v>N</v>
          </cell>
          <cell r="Z1336" t="str">
            <v>N</v>
          </cell>
          <cell r="AA1336">
            <v>0</v>
          </cell>
          <cell r="AB1336">
            <v>0</v>
          </cell>
          <cell r="AC1336">
            <v>0</v>
          </cell>
          <cell r="AD1336">
            <v>0</v>
          </cell>
          <cell r="AE1336" t="str">
            <v>N</v>
          </cell>
          <cell r="AF1336" t="str">
            <v>N</v>
          </cell>
          <cell r="AG1336">
            <v>0</v>
          </cell>
          <cell r="AH1336" t="str">
            <v>N</v>
          </cell>
          <cell r="AI1336" t="str">
            <v>N</v>
          </cell>
        </row>
        <row r="1337">
          <cell r="U1337">
            <v>0</v>
          </cell>
          <cell r="V1337">
            <v>0</v>
          </cell>
          <cell r="W1337" t="str">
            <v/>
          </cell>
          <cell r="X1337" t="str">
            <v>N</v>
          </cell>
          <cell r="Y1337" t="str">
            <v>N</v>
          </cell>
          <cell r="Z1337" t="str">
            <v>N</v>
          </cell>
          <cell r="AA1337">
            <v>0</v>
          </cell>
          <cell r="AB1337">
            <v>0</v>
          </cell>
          <cell r="AC1337">
            <v>0</v>
          </cell>
          <cell r="AD1337">
            <v>0</v>
          </cell>
          <cell r="AE1337" t="str">
            <v>N</v>
          </cell>
          <cell r="AF1337" t="str">
            <v>N</v>
          </cell>
          <cell r="AG1337">
            <v>0</v>
          </cell>
          <cell r="AH1337" t="str">
            <v>N</v>
          </cell>
          <cell r="AI1337" t="str">
            <v>N</v>
          </cell>
        </row>
        <row r="1338">
          <cell r="U1338">
            <v>0</v>
          </cell>
          <cell r="V1338">
            <v>0</v>
          </cell>
          <cell r="W1338" t="str">
            <v/>
          </cell>
          <cell r="X1338" t="str">
            <v>N</v>
          </cell>
          <cell r="Y1338" t="str">
            <v>N</v>
          </cell>
          <cell r="Z1338" t="str">
            <v>N</v>
          </cell>
          <cell r="AA1338">
            <v>0</v>
          </cell>
          <cell r="AB1338">
            <v>0</v>
          </cell>
          <cell r="AC1338">
            <v>0</v>
          </cell>
          <cell r="AD1338">
            <v>0</v>
          </cell>
          <cell r="AE1338" t="str">
            <v>N</v>
          </cell>
          <cell r="AF1338" t="str">
            <v>N</v>
          </cell>
          <cell r="AG1338">
            <v>0</v>
          </cell>
          <cell r="AH1338" t="str">
            <v>N</v>
          </cell>
          <cell r="AI1338" t="str">
            <v>N</v>
          </cell>
        </row>
        <row r="1339">
          <cell r="U1339">
            <v>0</v>
          </cell>
          <cell r="V1339">
            <v>0</v>
          </cell>
          <cell r="W1339" t="str">
            <v/>
          </cell>
          <cell r="X1339" t="str">
            <v>N</v>
          </cell>
          <cell r="Y1339" t="str">
            <v>N</v>
          </cell>
          <cell r="Z1339" t="str">
            <v>N</v>
          </cell>
          <cell r="AA1339">
            <v>0</v>
          </cell>
          <cell r="AB1339">
            <v>0</v>
          </cell>
          <cell r="AC1339">
            <v>0</v>
          </cell>
          <cell r="AD1339">
            <v>0</v>
          </cell>
          <cell r="AE1339" t="str">
            <v>N</v>
          </cell>
          <cell r="AF1339" t="str">
            <v>N</v>
          </cell>
          <cell r="AG1339">
            <v>0</v>
          </cell>
          <cell r="AH1339" t="str">
            <v>N</v>
          </cell>
          <cell r="AI1339" t="str">
            <v>N</v>
          </cell>
        </row>
        <row r="1340">
          <cell r="U1340">
            <v>0</v>
          </cell>
          <cell r="V1340">
            <v>0</v>
          </cell>
          <cell r="W1340" t="str">
            <v/>
          </cell>
          <cell r="X1340" t="str">
            <v>N</v>
          </cell>
          <cell r="Y1340" t="str">
            <v>N</v>
          </cell>
          <cell r="Z1340" t="str">
            <v>N</v>
          </cell>
          <cell r="AA1340">
            <v>0</v>
          </cell>
          <cell r="AB1340">
            <v>0</v>
          </cell>
          <cell r="AC1340">
            <v>0</v>
          </cell>
          <cell r="AD1340">
            <v>0</v>
          </cell>
          <cell r="AE1340" t="str">
            <v>N</v>
          </cell>
          <cell r="AF1340" t="str">
            <v>N</v>
          </cell>
          <cell r="AG1340">
            <v>0</v>
          </cell>
          <cell r="AH1340" t="str">
            <v>N</v>
          </cell>
          <cell r="AI1340" t="str">
            <v>N</v>
          </cell>
        </row>
        <row r="1341">
          <cell r="U1341">
            <v>0</v>
          </cell>
          <cell r="V1341">
            <v>0</v>
          </cell>
          <cell r="W1341" t="str">
            <v/>
          </cell>
          <cell r="X1341" t="str">
            <v>N</v>
          </cell>
          <cell r="Y1341" t="str">
            <v>N</v>
          </cell>
          <cell r="Z1341" t="str">
            <v>N</v>
          </cell>
          <cell r="AA1341">
            <v>0</v>
          </cell>
          <cell r="AB1341">
            <v>0</v>
          </cell>
          <cell r="AC1341">
            <v>0</v>
          </cell>
          <cell r="AD1341">
            <v>0</v>
          </cell>
          <cell r="AE1341" t="str">
            <v>N</v>
          </cell>
          <cell r="AF1341" t="str">
            <v>N</v>
          </cell>
          <cell r="AG1341">
            <v>0</v>
          </cell>
          <cell r="AH1341" t="str">
            <v>N</v>
          </cell>
          <cell r="AI1341" t="str">
            <v>N</v>
          </cell>
        </row>
        <row r="1342">
          <cell r="U1342">
            <v>0</v>
          </cell>
          <cell r="V1342">
            <v>0</v>
          </cell>
          <cell r="W1342" t="str">
            <v/>
          </cell>
          <cell r="X1342" t="str">
            <v>N</v>
          </cell>
          <cell r="Y1342" t="str">
            <v>N</v>
          </cell>
          <cell r="Z1342" t="str">
            <v>N</v>
          </cell>
          <cell r="AA1342">
            <v>0</v>
          </cell>
          <cell r="AB1342">
            <v>0</v>
          </cell>
          <cell r="AC1342">
            <v>0</v>
          </cell>
          <cell r="AD1342">
            <v>0</v>
          </cell>
          <cell r="AE1342" t="str">
            <v>N</v>
          </cell>
          <cell r="AF1342" t="str">
            <v>N</v>
          </cell>
          <cell r="AG1342">
            <v>0</v>
          </cell>
          <cell r="AH1342" t="str">
            <v>N</v>
          </cell>
          <cell r="AI1342" t="str">
            <v>N</v>
          </cell>
        </row>
        <row r="1343">
          <cell r="U1343">
            <v>0</v>
          </cell>
          <cell r="V1343">
            <v>0</v>
          </cell>
          <cell r="W1343" t="str">
            <v/>
          </cell>
          <cell r="X1343" t="str">
            <v>N</v>
          </cell>
          <cell r="Y1343" t="str">
            <v>N</v>
          </cell>
          <cell r="Z1343" t="str">
            <v>N</v>
          </cell>
          <cell r="AA1343">
            <v>0</v>
          </cell>
          <cell r="AB1343">
            <v>0</v>
          </cell>
          <cell r="AC1343">
            <v>0</v>
          </cell>
          <cell r="AD1343">
            <v>0</v>
          </cell>
          <cell r="AE1343" t="str">
            <v>N</v>
          </cell>
          <cell r="AF1343" t="str">
            <v>N</v>
          </cell>
          <cell r="AG1343">
            <v>0</v>
          </cell>
          <cell r="AH1343" t="str">
            <v>N</v>
          </cell>
          <cell r="AI1343" t="str">
            <v>N</v>
          </cell>
        </row>
        <row r="1344">
          <cell r="U1344">
            <v>0</v>
          </cell>
          <cell r="V1344">
            <v>0</v>
          </cell>
          <cell r="W1344" t="str">
            <v/>
          </cell>
          <cell r="X1344" t="str">
            <v>N</v>
          </cell>
          <cell r="Y1344" t="str">
            <v>N</v>
          </cell>
          <cell r="Z1344" t="str">
            <v>N</v>
          </cell>
          <cell r="AA1344">
            <v>0</v>
          </cell>
          <cell r="AB1344">
            <v>0</v>
          </cell>
          <cell r="AC1344">
            <v>0</v>
          </cell>
          <cell r="AD1344">
            <v>0</v>
          </cell>
          <cell r="AE1344" t="str">
            <v>N</v>
          </cell>
          <cell r="AF1344" t="str">
            <v>N</v>
          </cell>
          <cell r="AG1344">
            <v>0</v>
          </cell>
          <cell r="AH1344" t="str">
            <v>N</v>
          </cell>
          <cell r="AI1344" t="str">
            <v>N</v>
          </cell>
        </row>
        <row r="1345">
          <cell r="U1345">
            <v>0</v>
          </cell>
          <cell r="V1345">
            <v>0</v>
          </cell>
          <cell r="W1345" t="str">
            <v/>
          </cell>
          <cell r="X1345" t="str">
            <v>N</v>
          </cell>
          <cell r="Y1345" t="str">
            <v>N</v>
          </cell>
          <cell r="Z1345" t="str">
            <v>N</v>
          </cell>
          <cell r="AA1345">
            <v>0</v>
          </cell>
          <cell r="AB1345">
            <v>0</v>
          </cell>
          <cell r="AC1345">
            <v>0</v>
          </cell>
          <cell r="AD1345">
            <v>0</v>
          </cell>
          <cell r="AE1345" t="str">
            <v>N</v>
          </cell>
          <cell r="AF1345" t="str">
            <v>N</v>
          </cell>
          <cell r="AG1345">
            <v>0</v>
          </cell>
          <cell r="AH1345" t="str">
            <v>N</v>
          </cell>
          <cell r="AI1345" t="str">
            <v>N</v>
          </cell>
        </row>
        <row r="1346">
          <cell r="U1346">
            <v>0</v>
          </cell>
          <cell r="V1346">
            <v>0</v>
          </cell>
          <cell r="W1346" t="str">
            <v/>
          </cell>
          <cell r="X1346" t="str">
            <v>N</v>
          </cell>
          <cell r="Y1346" t="str">
            <v>N</v>
          </cell>
          <cell r="Z1346" t="str">
            <v>N</v>
          </cell>
          <cell r="AA1346">
            <v>0</v>
          </cell>
          <cell r="AB1346">
            <v>0</v>
          </cell>
          <cell r="AC1346">
            <v>0</v>
          </cell>
          <cell r="AD1346">
            <v>0</v>
          </cell>
          <cell r="AE1346" t="str">
            <v>N</v>
          </cell>
          <cell r="AF1346" t="str">
            <v>N</v>
          </cell>
          <cell r="AG1346">
            <v>0</v>
          </cell>
          <cell r="AH1346" t="str">
            <v>N</v>
          </cell>
          <cell r="AI1346" t="str">
            <v>N</v>
          </cell>
        </row>
        <row r="1347">
          <cell r="U1347">
            <v>0</v>
          </cell>
          <cell r="V1347">
            <v>0</v>
          </cell>
          <cell r="W1347" t="str">
            <v/>
          </cell>
          <cell r="X1347" t="str">
            <v>N</v>
          </cell>
          <cell r="Y1347" t="str">
            <v>N</v>
          </cell>
          <cell r="Z1347" t="str">
            <v>N</v>
          </cell>
          <cell r="AA1347">
            <v>0</v>
          </cell>
          <cell r="AB1347">
            <v>0</v>
          </cell>
          <cell r="AC1347">
            <v>0</v>
          </cell>
          <cell r="AD1347">
            <v>0</v>
          </cell>
          <cell r="AE1347" t="str">
            <v>N</v>
          </cell>
          <cell r="AF1347" t="str">
            <v>N</v>
          </cell>
          <cell r="AG1347">
            <v>0</v>
          </cell>
          <cell r="AH1347" t="str">
            <v>N</v>
          </cell>
          <cell r="AI1347" t="str">
            <v>N</v>
          </cell>
        </row>
        <row r="1348">
          <cell r="U1348">
            <v>0</v>
          </cell>
          <cell r="V1348">
            <v>0</v>
          </cell>
          <cell r="W1348" t="str">
            <v/>
          </cell>
          <cell r="X1348" t="str">
            <v>N</v>
          </cell>
          <cell r="Y1348" t="str">
            <v>N</v>
          </cell>
          <cell r="Z1348" t="str">
            <v>N</v>
          </cell>
          <cell r="AA1348">
            <v>0</v>
          </cell>
          <cell r="AB1348">
            <v>0</v>
          </cell>
          <cell r="AC1348">
            <v>0</v>
          </cell>
          <cell r="AD1348">
            <v>0</v>
          </cell>
          <cell r="AE1348" t="str">
            <v>N</v>
          </cell>
          <cell r="AF1348" t="str">
            <v>N</v>
          </cell>
          <cell r="AG1348">
            <v>0</v>
          </cell>
          <cell r="AH1348" t="str">
            <v>N</v>
          </cell>
          <cell r="AI1348" t="str">
            <v>N</v>
          </cell>
        </row>
        <row r="1349">
          <cell r="U1349">
            <v>0</v>
          </cell>
          <cell r="V1349">
            <v>0</v>
          </cell>
          <cell r="W1349" t="str">
            <v/>
          </cell>
          <cell r="X1349" t="str">
            <v>N</v>
          </cell>
          <cell r="Y1349" t="str">
            <v>N</v>
          </cell>
          <cell r="Z1349" t="str">
            <v>N</v>
          </cell>
          <cell r="AA1349">
            <v>0</v>
          </cell>
          <cell r="AB1349">
            <v>0</v>
          </cell>
          <cell r="AC1349">
            <v>0</v>
          </cell>
          <cell r="AD1349">
            <v>0</v>
          </cell>
          <cell r="AE1349" t="str">
            <v>N</v>
          </cell>
          <cell r="AF1349" t="str">
            <v>N</v>
          </cell>
          <cell r="AG1349">
            <v>0</v>
          </cell>
          <cell r="AH1349" t="str">
            <v>N</v>
          </cell>
          <cell r="AI1349" t="str">
            <v>N</v>
          </cell>
        </row>
        <row r="1350">
          <cell r="U1350">
            <v>0</v>
          </cell>
          <cell r="V1350">
            <v>0</v>
          </cell>
          <cell r="W1350" t="str">
            <v/>
          </cell>
          <cell r="X1350" t="str">
            <v>N</v>
          </cell>
          <cell r="Y1350" t="str">
            <v>N</v>
          </cell>
          <cell r="Z1350" t="str">
            <v>N</v>
          </cell>
          <cell r="AA1350">
            <v>0</v>
          </cell>
          <cell r="AB1350">
            <v>0</v>
          </cell>
          <cell r="AC1350">
            <v>0</v>
          </cell>
          <cell r="AD1350">
            <v>0</v>
          </cell>
          <cell r="AE1350" t="str">
            <v>N</v>
          </cell>
          <cell r="AF1350" t="str">
            <v>N</v>
          </cell>
          <cell r="AG1350">
            <v>0</v>
          </cell>
          <cell r="AH1350" t="str">
            <v>N</v>
          </cell>
          <cell r="AI1350" t="str">
            <v>N</v>
          </cell>
        </row>
        <row r="1351">
          <cell r="U1351">
            <v>0</v>
          </cell>
          <cell r="V1351">
            <v>0</v>
          </cell>
          <cell r="W1351" t="str">
            <v/>
          </cell>
          <cell r="X1351" t="str">
            <v>N</v>
          </cell>
          <cell r="Y1351" t="str">
            <v>N</v>
          </cell>
          <cell r="Z1351" t="str">
            <v>N</v>
          </cell>
          <cell r="AA1351">
            <v>0</v>
          </cell>
          <cell r="AB1351">
            <v>0</v>
          </cell>
          <cell r="AC1351">
            <v>0</v>
          </cell>
          <cell r="AD1351">
            <v>0</v>
          </cell>
          <cell r="AE1351" t="str">
            <v>N</v>
          </cell>
          <cell r="AF1351" t="str">
            <v>N</v>
          </cell>
          <cell r="AG1351">
            <v>0</v>
          </cell>
          <cell r="AH1351" t="str">
            <v>N</v>
          </cell>
          <cell r="AI1351" t="str">
            <v>N</v>
          </cell>
        </row>
        <row r="1352">
          <cell r="U1352">
            <v>0</v>
          </cell>
          <cell r="V1352">
            <v>0</v>
          </cell>
          <cell r="W1352" t="str">
            <v/>
          </cell>
          <cell r="X1352" t="str">
            <v>N</v>
          </cell>
          <cell r="Y1352" t="str">
            <v>N</v>
          </cell>
          <cell r="Z1352" t="str">
            <v>N</v>
          </cell>
          <cell r="AA1352">
            <v>0</v>
          </cell>
          <cell r="AB1352">
            <v>0</v>
          </cell>
          <cell r="AC1352">
            <v>0</v>
          </cell>
          <cell r="AD1352">
            <v>0</v>
          </cell>
          <cell r="AE1352" t="str">
            <v>N</v>
          </cell>
          <cell r="AF1352" t="str">
            <v>N</v>
          </cell>
          <cell r="AG1352">
            <v>0</v>
          </cell>
          <cell r="AH1352" t="str">
            <v>N</v>
          </cell>
          <cell r="AI1352" t="str">
            <v>N</v>
          </cell>
        </row>
        <row r="1353">
          <cell r="U1353">
            <v>0</v>
          </cell>
          <cell r="V1353">
            <v>0</v>
          </cell>
          <cell r="W1353" t="str">
            <v/>
          </cell>
          <cell r="X1353" t="str">
            <v>N</v>
          </cell>
          <cell r="Y1353" t="str">
            <v>N</v>
          </cell>
          <cell r="Z1353" t="str">
            <v>N</v>
          </cell>
          <cell r="AA1353">
            <v>0</v>
          </cell>
          <cell r="AB1353">
            <v>0</v>
          </cell>
          <cell r="AC1353">
            <v>0</v>
          </cell>
          <cell r="AD1353">
            <v>0</v>
          </cell>
          <cell r="AE1353" t="str">
            <v>N</v>
          </cell>
          <cell r="AF1353" t="str">
            <v>N</v>
          </cell>
          <cell r="AG1353">
            <v>0</v>
          </cell>
          <cell r="AH1353" t="str">
            <v>N</v>
          </cell>
          <cell r="AI1353" t="str">
            <v>N</v>
          </cell>
        </row>
        <row r="1354">
          <cell r="U1354">
            <v>0</v>
          </cell>
          <cell r="V1354">
            <v>0</v>
          </cell>
          <cell r="W1354" t="str">
            <v/>
          </cell>
          <cell r="X1354" t="str">
            <v>N</v>
          </cell>
          <cell r="Y1354" t="str">
            <v>N</v>
          </cell>
          <cell r="Z1354" t="str">
            <v>N</v>
          </cell>
          <cell r="AA1354">
            <v>0</v>
          </cell>
          <cell r="AB1354">
            <v>0</v>
          </cell>
          <cell r="AC1354">
            <v>0</v>
          </cell>
          <cell r="AD1354">
            <v>0</v>
          </cell>
          <cell r="AE1354" t="str">
            <v>N</v>
          </cell>
          <cell r="AF1354" t="str">
            <v>N</v>
          </cell>
          <cell r="AG1354">
            <v>0</v>
          </cell>
          <cell r="AH1354" t="str">
            <v>N</v>
          </cell>
          <cell r="AI1354" t="str">
            <v>N</v>
          </cell>
        </row>
        <row r="1355">
          <cell r="U1355">
            <v>0</v>
          </cell>
          <cell r="V1355">
            <v>0</v>
          </cell>
          <cell r="W1355" t="str">
            <v/>
          </cell>
          <cell r="X1355" t="str">
            <v>N</v>
          </cell>
          <cell r="Y1355" t="str">
            <v>N</v>
          </cell>
          <cell r="Z1355" t="str">
            <v>N</v>
          </cell>
          <cell r="AA1355">
            <v>0</v>
          </cell>
          <cell r="AB1355">
            <v>0</v>
          </cell>
          <cell r="AC1355">
            <v>0</v>
          </cell>
          <cell r="AD1355">
            <v>0</v>
          </cell>
          <cell r="AE1355" t="str">
            <v>N</v>
          </cell>
          <cell r="AF1355" t="str">
            <v>N</v>
          </cell>
          <cell r="AG1355">
            <v>0</v>
          </cell>
          <cell r="AH1355" t="str">
            <v>N</v>
          </cell>
          <cell r="AI1355" t="str">
            <v>N</v>
          </cell>
        </row>
        <row r="1356">
          <cell r="U1356">
            <v>0</v>
          </cell>
          <cell r="V1356">
            <v>0</v>
          </cell>
          <cell r="W1356" t="str">
            <v/>
          </cell>
          <cell r="X1356" t="str">
            <v>N</v>
          </cell>
          <cell r="Y1356" t="str">
            <v>N</v>
          </cell>
          <cell r="Z1356" t="str">
            <v>N</v>
          </cell>
          <cell r="AA1356">
            <v>0</v>
          </cell>
          <cell r="AB1356">
            <v>0</v>
          </cell>
          <cell r="AC1356">
            <v>0</v>
          </cell>
          <cell r="AD1356">
            <v>0</v>
          </cell>
          <cell r="AE1356" t="str">
            <v>N</v>
          </cell>
          <cell r="AF1356" t="str">
            <v>N</v>
          </cell>
          <cell r="AG1356">
            <v>0</v>
          </cell>
          <cell r="AH1356" t="str">
            <v>N</v>
          </cell>
          <cell r="AI1356" t="str">
            <v>N</v>
          </cell>
        </row>
        <row r="1357">
          <cell r="U1357">
            <v>0</v>
          </cell>
          <cell r="V1357">
            <v>0</v>
          </cell>
          <cell r="W1357" t="str">
            <v/>
          </cell>
          <cell r="X1357" t="str">
            <v>N</v>
          </cell>
          <cell r="Y1357" t="str">
            <v>N</v>
          </cell>
          <cell r="Z1357" t="str">
            <v>N</v>
          </cell>
          <cell r="AA1357">
            <v>0</v>
          </cell>
          <cell r="AB1357">
            <v>0</v>
          </cell>
          <cell r="AC1357">
            <v>0</v>
          </cell>
          <cell r="AD1357">
            <v>0</v>
          </cell>
          <cell r="AE1357" t="str">
            <v>N</v>
          </cell>
          <cell r="AF1357" t="str">
            <v>N</v>
          </cell>
          <cell r="AG1357">
            <v>0</v>
          </cell>
          <cell r="AH1357" t="str">
            <v>N</v>
          </cell>
          <cell r="AI1357" t="str">
            <v>N</v>
          </cell>
        </row>
        <row r="1358">
          <cell r="U1358">
            <v>0</v>
          </cell>
          <cell r="V1358">
            <v>0</v>
          </cell>
          <cell r="W1358" t="str">
            <v/>
          </cell>
          <cell r="X1358" t="str">
            <v>N</v>
          </cell>
          <cell r="Y1358" t="str">
            <v>N</v>
          </cell>
          <cell r="Z1358" t="str">
            <v>N</v>
          </cell>
          <cell r="AA1358">
            <v>0</v>
          </cell>
          <cell r="AB1358">
            <v>0</v>
          </cell>
          <cell r="AC1358">
            <v>0</v>
          </cell>
          <cell r="AD1358">
            <v>0</v>
          </cell>
          <cell r="AE1358" t="str">
            <v>N</v>
          </cell>
          <cell r="AF1358" t="str">
            <v>N</v>
          </cell>
          <cell r="AG1358">
            <v>0</v>
          </cell>
          <cell r="AH1358" t="str">
            <v>N</v>
          </cell>
          <cell r="AI1358" t="str">
            <v>N</v>
          </cell>
        </row>
        <row r="1359">
          <cell r="U1359">
            <v>0</v>
          </cell>
          <cell r="V1359">
            <v>0</v>
          </cell>
          <cell r="W1359" t="str">
            <v/>
          </cell>
          <cell r="X1359" t="str">
            <v>N</v>
          </cell>
          <cell r="Y1359" t="str">
            <v>N</v>
          </cell>
          <cell r="Z1359" t="str">
            <v>N</v>
          </cell>
          <cell r="AA1359">
            <v>0</v>
          </cell>
          <cell r="AB1359">
            <v>0</v>
          </cell>
          <cell r="AC1359">
            <v>0</v>
          </cell>
          <cell r="AD1359">
            <v>0</v>
          </cell>
          <cell r="AE1359" t="str">
            <v>N</v>
          </cell>
          <cell r="AF1359" t="str">
            <v>N</v>
          </cell>
          <cell r="AG1359">
            <v>0</v>
          </cell>
          <cell r="AH1359" t="str">
            <v>N</v>
          </cell>
          <cell r="AI1359" t="str">
            <v>N</v>
          </cell>
        </row>
        <row r="1360">
          <cell r="U1360">
            <v>0</v>
          </cell>
          <cell r="V1360">
            <v>0</v>
          </cell>
          <cell r="W1360" t="str">
            <v/>
          </cell>
          <cell r="X1360" t="str">
            <v>N</v>
          </cell>
          <cell r="Y1360" t="str">
            <v>N</v>
          </cell>
          <cell r="Z1360" t="str">
            <v>N</v>
          </cell>
          <cell r="AA1360">
            <v>0</v>
          </cell>
          <cell r="AB1360">
            <v>0</v>
          </cell>
          <cell r="AC1360">
            <v>0</v>
          </cell>
          <cell r="AD1360">
            <v>0</v>
          </cell>
          <cell r="AE1360" t="str">
            <v>N</v>
          </cell>
          <cell r="AF1360" t="str">
            <v>N</v>
          </cell>
          <cell r="AG1360">
            <v>0</v>
          </cell>
          <cell r="AH1360" t="str">
            <v>N</v>
          </cell>
          <cell r="AI1360" t="str">
            <v>N</v>
          </cell>
        </row>
        <row r="1361">
          <cell r="U1361">
            <v>0</v>
          </cell>
          <cell r="V1361">
            <v>0</v>
          </cell>
          <cell r="W1361" t="str">
            <v/>
          </cell>
          <cell r="X1361" t="str">
            <v>N</v>
          </cell>
          <cell r="Y1361" t="str">
            <v>N</v>
          </cell>
          <cell r="Z1361" t="str">
            <v>N</v>
          </cell>
          <cell r="AA1361">
            <v>0</v>
          </cell>
          <cell r="AB1361">
            <v>0</v>
          </cell>
          <cell r="AC1361">
            <v>0</v>
          </cell>
          <cell r="AD1361">
            <v>0</v>
          </cell>
          <cell r="AE1361" t="str">
            <v>N</v>
          </cell>
          <cell r="AF1361" t="str">
            <v>N</v>
          </cell>
          <cell r="AG1361">
            <v>0</v>
          </cell>
          <cell r="AH1361" t="str">
            <v>N</v>
          </cell>
          <cell r="AI1361" t="str">
            <v>N</v>
          </cell>
        </row>
        <row r="1362">
          <cell r="U1362">
            <v>0</v>
          </cell>
          <cell r="V1362">
            <v>0</v>
          </cell>
          <cell r="W1362" t="str">
            <v/>
          </cell>
          <cell r="X1362" t="str">
            <v>N</v>
          </cell>
          <cell r="Y1362" t="str">
            <v>N</v>
          </cell>
          <cell r="Z1362" t="str">
            <v>N</v>
          </cell>
          <cell r="AA1362">
            <v>0</v>
          </cell>
          <cell r="AB1362">
            <v>0</v>
          </cell>
          <cell r="AC1362">
            <v>0</v>
          </cell>
          <cell r="AD1362">
            <v>0</v>
          </cell>
          <cell r="AE1362" t="str">
            <v>N</v>
          </cell>
          <cell r="AF1362" t="str">
            <v>N</v>
          </cell>
          <cell r="AG1362">
            <v>0</v>
          </cell>
          <cell r="AH1362" t="str">
            <v>N</v>
          </cell>
          <cell r="AI1362" t="str">
            <v>N</v>
          </cell>
        </row>
        <row r="1363">
          <cell r="U1363">
            <v>0</v>
          </cell>
          <cell r="V1363">
            <v>0</v>
          </cell>
          <cell r="W1363" t="str">
            <v/>
          </cell>
          <cell r="X1363" t="str">
            <v>N</v>
          </cell>
          <cell r="Y1363" t="str">
            <v>N</v>
          </cell>
          <cell r="Z1363" t="str">
            <v>N</v>
          </cell>
          <cell r="AA1363">
            <v>0</v>
          </cell>
          <cell r="AB1363">
            <v>0</v>
          </cell>
          <cell r="AC1363">
            <v>0</v>
          </cell>
          <cell r="AD1363">
            <v>0</v>
          </cell>
          <cell r="AE1363" t="str">
            <v>N</v>
          </cell>
          <cell r="AF1363" t="str">
            <v>N</v>
          </cell>
          <cell r="AG1363">
            <v>0</v>
          </cell>
          <cell r="AH1363" t="str">
            <v>N</v>
          </cell>
          <cell r="AI1363" t="str">
            <v>N</v>
          </cell>
        </row>
        <row r="1364">
          <cell r="U1364">
            <v>0</v>
          </cell>
          <cell r="V1364">
            <v>0</v>
          </cell>
          <cell r="W1364" t="str">
            <v/>
          </cell>
          <cell r="X1364" t="str">
            <v>N</v>
          </cell>
          <cell r="Y1364" t="str">
            <v>N</v>
          </cell>
          <cell r="Z1364" t="str">
            <v>N</v>
          </cell>
          <cell r="AA1364">
            <v>0</v>
          </cell>
          <cell r="AB1364">
            <v>0</v>
          </cell>
          <cell r="AC1364">
            <v>0</v>
          </cell>
          <cell r="AD1364">
            <v>0</v>
          </cell>
          <cell r="AE1364" t="str">
            <v>N</v>
          </cell>
          <cell r="AF1364" t="str">
            <v>N</v>
          </cell>
          <cell r="AG1364">
            <v>0</v>
          </cell>
          <cell r="AH1364" t="str">
            <v>N</v>
          </cell>
          <cell r="AI1364" t="str">
            <v>N</v>
          </cell>
        </row>
        <row r="1365">
          <cell r="U1365">
            <v>0</v>
          </cell>
          <cell r="V1365">
            <v>0</v>
          </cell>
          <cell r="W1365" t="str">
            <v/>
          </cell>
          <cell r="X1365" t="str">
            <v>N</v>
          </cell>
          <cell r="Y1365" t="str">
            <v>N</v>
          </cell>
          <cell r="Z1365" t="str">
            <v>N</v>
          </cell>
          <cell r="AA1365">
            <v>0</v>
          </cell>
          <cell r="AB1365">
            <v>0</v>
          </cell>
          <cell r="AC1365">
            <v>0</v>
          </cell>
          <cell r="AD1365">
            <v>0</v>
          </cell>
          <cell r="AE1365" t="str">
            <v>N</v>
          </cell>
          <cell r="AF1365" t="str">
            <v>N</v>
          </cell>
          <cell r="AG1365">
            <v>0</v>
          </cell>
          <cell r="AH1365" t="str">
            <v>N</v>
          </cell>
          <cell r="AI1365" t="str">
            <v>N</v>
          </cell>
        </row>
        <row r="1366">
          <cell r="U1366">
            <v>0</v>
          </cell>
          <cell r="V1366">
            <v>0</v>
          </cell>
          <cell r="W1366" t="str">
            <v/>
          </cell>
          <cell r="X1366" t="str">
            <v>N</v>
          </cell>
          <cell r="Y1366" t="str">
            <v>N</v>
          </cell>
          <cell r="Z1366" t="str">
            <v>N</v>
          </cell>
          <cell r="AA1366">
            <v>0</v>
          </cell>
          <cell r="AB1366">
            <v>0</v>
          </cell>
          <cell r="AC1366">
            <v>0</v>
          </cell>
          <cell r="AD1366">
            <v>0</v>
          </cell>
          <cell r="AE1366" t="str">
            <v>N</v>
          </cell>
          <cell r="AF1366" t="str">
            <v>N</v>
          </cell>
          <cell r="AG1366">
            <v>0</v>
          </cell>
          <cell r="AH1366" t="str">
            <v>N</v>
          </cell>
          <cell r="AI1366" t="str">
            <v>N</v>
          </cell>
        </row>
        <row r="1367">
          <cell r="U1367">
            <v>0</v>
          </cell>
          <cell r="V1367">
            <v>0</v>
          </cell>
          <cell r="W1367" t="str">
            <v/>
          </cell>
          <cell r="X1367" t="str">
            <v>N</v>
          </cell>
          <cell r="Y1367" t="str">
            <v>N</v>
          </cell>
          <cell r="Z1367" t="str">
            <v>N</v>
          </cell>
          <cell r="AA1367">
            <v>0</v>
          </cell>
          <cell r="AB1367">
            <v>0</v>
          </cell>
          <cell r="AC1367">
            <v>0</v>
          </cell>
          <cell r="AD1367">
            <v>0</v>
          </cell>
          <cell r="AE1367" t="str">
            <v>N</v>
          </cell>
          <cell r="AF1367" t="str">
            <v>N</v>
          </cell>
          <cell r="AG1367">
            <v>0</v>
          </cell>
          <cell r="AH1367" t="str">
            <v>N</v>
          </cell>
          <cell r="AI1367" t="str">
            <v>N</v>
          </cell>
        </row>
        <row r="1368">
          <cell r="U1368">
            <v>0</v>
          </cell>
          <cell r="V1368">
            <v>0</v>
          </cell>
          <cell r="W1368" t="str">
            <v/>
          </cell>
          <cell r="X1368" t="str">
            <v>N</v>
          </cell>
          <cell r="Y1368" t="str">
            <v>N</v>
          </cell>
          <cell r="Z1368" t="str">
            <v>N</v>
          </cell>
          <cell r="AA1368">
            <v>0</v>
          </cell>
          <cell r="AB1368">
            <v>0</v>
          </cell>
          <cell r="AC1368">
            <v>0</v>
          </cell>
          <cell r="AD1368">
            <v>0</v>
          </cell>
          <cell r="AE1368" t="str">
            <v>N</v>
          </cell>
          <cell r="AF1368" t="str">
            <v>N</v>
          </cell>
          <cell r="AG1368">
            <v>0</v>
          </cell>
          <cell r="AH1368" t="str">
            <v>N</v>
          </cell>
          <cell r="AI1368" t="str">
            <v>N</v>
          </cell>
        </row>
        <row r="1369">
          <cell r="U1369">
            <v>0</v>
          </cell>
          <cell r="V1369">
            <v>0</v>
          </cell>
          <cell r="W1369" t="str">
            <v/>
          </cell>
          <cell r="X1369" t="str">
            <v>N</v>
          </cell>
          <cell r="Y1369" t="str">
            <v>N</v>
          </cell>
          <cell r="Z1369" t="str">
            <v>N</v>
          </cell>
          <cell r="AA1369">
            <v>0</v>
          </cell>
          <cell r="AB1369">
            <v>0</v>
          </cell>
          <cell r="AC1369">
            <v>0</v>
          </cell>
          <cell r="AD1369">
            <v>0</v>
          </cell>
          <cell r="AE1369" t="str">
            <v>N</v>
          </cell>
          <cell r="AF1369" t="str">
            <v>N</v>
          </cell>
          <cell r="AG1369">
            <v>0</v>
          </cell>
          <cell r="AH1369" t="str">
            <v>N</v>
          </cell>
          <cell r="AI1369" t="str">
            <v>N</v>
          </cell>
        </row>
        <row r="1370">
          <cell r="U1370">
            <v>0</v>
          </cell>
          <cell r="V1370">
            <v>0</v>
          </cell>
          <cell r="W1370" t="str">
            <v/>
          </cell>
          <cell r="X1370" t="str">
            <v>N</v>
          </cell>
          <cell r="Y1370" t="str">
            <v>N</v>
          </cell>
          <cell r="Z1370" t="str">
            <v>N</v>
          </cell>
          <cell r="AA1370">
            <v>0</v>
          </cell>
          <cell r="AB1370">
            <v>0</v>
          </cell>
          <cell r="AC1370">
            <v>0</v>
          </cell>
          <cell r="AD1370">
            <v>0</v>
          </cell>
          <cell r="AE1370" t="str">
            <v>N</v>
          </cell>
          <cell r="AF1370" t="str">
            <v>N</v>
          </cell>
          <cell r="AG1370">
            <v>0</v>
          </cell>
          <cell r="AH1370" t="str">
            <v>N</v>
          </cell>
          <cell r="AI1370" t="str">
            <v>N</v>
          </cell>
        </row>
        <row r="1371">
          <cell r="U1371">
            <v>0</v>
          </cell>
          <cell r="V1371">
            <v>0</v>
          </cell>
          <cell r="W1371" t="str">
            <v/>
          </cell>
          <cell r="X1371" t="str">
            <v>N</v>
          </cell>
          <cell r="Y1371" t="str">
            <v>N</v>
          </cell>
          <cell r="Z1371" t="str">
            <v>N</v>
          </cell>
          <cell r="AA1371">
            <v>0</v>
          </cell>
          <cell r="AB1371">
            <v>0</v>
          </cell>
          <cell r="AC1371">
            <v>0</v>
          </cell>
          <cell r="AD1371">
            <v>0</v>
          </cell>
          <cell r="AE1371" t="str">
            <v>N</v>
          </cell>
          <cell r="AF1371" t="str">
            <v>N</v>
          </cell>
          <cell r="AG1371">
            <v>0</v>
          </cell>
          <cell r="AH1371" t="str">
            <v>N</v>
          </cell>
          <cell r="AI1371" t="str">
            <v>N</v>
          </cell>
        </row>
        <row r="1372">
          <cell r="U1372">
            <v>0</v>
          </cell>
          <cell r="V1372">
            <v>0</v>
          </cell>
          <cell r="W1372" t="str">
            <v/>
          </cell>
          <cell r="X1372" t="str">
            <v>N</v>
          </cell>
          <cell r="Y1372" t="str">
            <v>N</v>
          </cell>
          <cell r="Z1372" t="str">
            <v>N</v>
          </cell>
          <cell r="AA1372">
            <v>0</v>
          </cell>
          <cell r="AB1372">
            <v>0</v>
          </cell>
          <cell r="AC1372">
            <v>0</v>
          </cell>
          <cell r="AD1372">
            <v>0</v>
          </cell>
          <cell r="AE1372" t="str">
            <v>N</v>
          </cell>
          <cell r="AF1372" t="str">
            <v>N</v>
          </cell>
          <cell r="AG1372">
            <v>0</v>
          </cell>
          <cell r="AH1372" t="str">
            <v>N</v>
          </cell>
          <cell r="AI1372" t="str">
            <v>N</v>
          </cell>
        </row>
        <row r="1373">
          <cell r="U1373">
            <v>0</v>
          </cell>
          <cell r="V1373">
            <v>0</v>
          </cell>
          <cell r="W1373" t="str">
            <v/>
          </cell>
          <cell r="X1373" t="str">
            <v>N</v>
          </cell>
          <cell r="Y1373" t="str">
            <v>N</v>
          </cell>
          <cell r="Z1373" t="str">
            <v>N</v>
          </cell>
          <cell r="AA1373">
            <v>0</v>
          </cell>
          <cell r="AB1373">
            <v>0</v>
          </cell>
          <cell r="AC1373">
            <v>0</v>
          </cell>
          <cell r="AD1373">
            <v>0</v>
          </cell>
          <cell r="AE1373" t="str">
            <v>N</v>
          </cell>
          <cell r="AF1373" t="str">
            <v>N</v>
          </cell>
          <cell r="AG1373">
            <v>0</v>
          </cell>
          <cell r="AH1373" t="str">
            <v>N</v>
          </cell>
          <cell r="AI1373" t="str">
            <v>N</v>
          </cell>
        </row>
        <row r="1374">
          <cell r="U1374">
            <v>0</v>
          </cell>
          <cell r="V1374">
            <v>0</v>
          </cell>
          <cell r="W1374" t="str">
            <v/>
          </cell>
          <cell r="X1374" t="str">
            <v>N</v>
          </cell>
          <cell r="Y1374" t="str">
            <v>N</v>
          </cell>
          <cell r="Z1374" t="str">
            <v>N</v>
          </cell>
          <cell r="AA1374">
            <v>0</v>
          </cell>
          <cell r="AB1374">
            <v>0</v>
          </cell>
          <cell r="AC1374">
            <v>0</v>
          </cell>
          <cell r="AD1374">
            <v>0</v>
          </cell>
          <cell r="AE1374" t="str">
            <v>N</v>
          </cell>
          <cell r="AF1374" t="str">
            <v>N</v>
          </cell>
          <cell r="AG1374">
            <v>0</v>
          </cell>
          <cell r="AH1374" t="str">
            <v>N</v>
          </cell>
          <cell r="AI1374" t="str">
            <v>N</v>
          </cell>
        </row>
        <row r="1375">
          <cell r="U1375">
            <v>0</v>
          </cell>
          <cell r="V1375">
            <v>0</v>
          </cell>
          <cell r="W1375" t="str">
            <v/>
          </cell>
          <cell r="X1375" t="str">
            <v>N</v>
          </cell>
          <cell r="Y1375" t="str">
            <v>N</v>
          </cell>
          <cell r="Z1375" t="str">
            <v>N</v>
          </cell>
          <cell r="AA1375">
            <v>0</v>
          </cell>
          <cell r="AB1375">
            <v>0</v>
          </cell>
          <cell r="AC1375">
            <v>0</v>
          </cell>
          <cell r="AD1375">
            <v>0</v>
          </cell>
          <cell r="AE1375" t="str">
            <v>N</v>
          </cell>
          <cell r="AF1375" t="str">
            <v>N</v>
          </cell>
          <cell r="AG1375">
            <v>0</v>
          </cell>
          <cell r="AH1375" t="str">
            <v>N</v>
          </cell>
          <cell r="AI1375" t="str">
            <v>N</v>
          </cell>
        </row>
        <row r="1376">
          <cell r="U1376">
            <v>0</v>
          </cell>
          <cell r="V1376">
            <v>0</v>
          </cell>
          <cell r="W1376" t="str">
            <v/>
          </cell>
          <cell r="X1376" t="str">
            <v>N</v>
          </cell>
          <cell r="Y1376" t="str">
            <v>N</v>
          </cell>
          <cell r="Z1376" t="str">
            <v>N</v>
          </cell>
          <cell r="AA1376">
            <v>0</v>
          </cell>
          <cell r="AB1376">
            <v>0</v>
          </cell>
          <cell r="AC1376">
            <v>0</v>
          </cell>
          <cell r="AD1376">
            <v>0</v>
          </cell>
          <cell r="AE1376" t="str">
            <v>N</v>
          </cell>
          <cell r="AF1376" t="str">
            <v>N</v>
          </cell>
          <cell r="AG1376">
            <v>0</v>
          </cell>
          <cell r="AH1376" t="str">
            <v>N</v>
          </cell>
          <cell r="AI1376" t="str">
            <v>N</v>
          </cell>
        </row>
        <row r="1377">
          <cell r="U1377">
            <v>0</v>
          </cell>
          <cell r="V1377">
            <v>0</v>
          </cell>
          <cell r="W1377" t="str">
            <v/>
          </cell>
          <cell r="X1377" t="str">
            <v>N</v>
          </cell>
          <cell r="Y1377" t="str">
            <v>N</v>
          </cell>
          <cell r="Z1377" t="str">
            <v>N</v>
          </cell>
          <cell r="AA1377">
            <v>0</v>
          </cell>
          <cell r="AB1377">
            <v>0</v>
          </cell>
          <cell r="AC1377">
            <v>0</v>
          </cell>
          <cell r="AD1377">
            <v>0</v>
          </cell>
          <cell r="AE1377" t="str">
            <v>N</v>
          </cell>
          <cell r="AF1377" t="str">
            <v>N</v>
          </cell>
          <cell r="AG1377">
            <v>0</v>
          </cell>
          <cell r="AH1377" t="str">
            <v>N</v>
          </cell>
          <cell r="AI1377" t="str">
            <v>N</v>
          </cell>
        </row>
        <row r="1378">
          <cell r="U1378">
            <v>0</v>
          </cell>
          <cell r="V1378">
            <v>0</v>
          </cell>
          <cell r="W1378" t="str">
            <v/>
          </cell>
          <cell r="X1378" t="str">
            <v>N</v>
          </cell>
          <cell r="Y1378" t="str">
            <v>N</v>
          </cell>
          <cell r="Z1378" t="str">
            <v>N</v>
          </cell>
          <cell r="AA1378">
            <v>0</v>
          </cell>
          <cell r="AB1378">
            <v>0</v>
          </cell>
          <cell r="AC1378">
            <v>0</v>
          </cell>
          <cell r="AD1378">
            <v>0</v>
          </cell>
          <cell r="AE1378" t="str">
            <v>N</v>
          </cell>
          <cell r="AF1378" t="str">
            <v>N</v>
          </cell>
          <cell r="AG1378">
            <v>0</v>
          </cell>
          <cell r="AH1378" t="str">
            <v>N</v>
          </cell>
          <cell r="AI1378" t="str">
            <v>N</v>
          </cell>
        </row>
        <row r="1379">
          <cell r="U1379">
            <v>0</v>
          </cell>
          <cell r="V1379">
            <v>0</v>
          </cell>
          <cell r="W1379" t="str">
            <v/>
          </cell>
          <cell r="X1379" t="str">
            <v>N</v>
          </cell>
          <cell r="Y1379" t="str">
            <v>N</v>
          </cell>
          <cell r="Z1379" t="str">
            <v>N</v>
          </cell>
          <cell r="AA1379">
            <v>0</v>
          </cell>
          <cell r="AB1379">
            <v>0</v>
          </cell>
          <cell r="AC1379">
            <v>0</v>
          </cell>
          <cell r="AD1379">
            <v>0</v>
          </cell>
          <cell r="AE1379" t="str">
            <v>N</v>
          </cell>
          <cell r="AF1379" t="str">
            <v>N</v>
          </cell>
          <cell r="AG1379">
            <v>0</v>
          </cell>
          <cell r="AH1379" t="str">
            <v>N</v>
          </cell>
          <cell r="AI1379" t="str">
            <v>N</v>
          </cell>
        </row>
        <row r="1380">
          <cell r="U1380">
            <v>0</v>
          </cell>
          <cell r="V1380">
            <v>0</v>
          </cell>
          <cell r="W1380" t="str">
            <v/>
          </cell>
          <cell r="X1380" t="str">
            <v>N</v>
          </cell>
          <cell r="Y1380" t="str">
            <v>N</v>
          </cell>
          <cell r="Z1380" t="str">
            <v>N</v>
          </cell>
          <cell r="AA1380">
            <v>0</v>
          </cell>
          <cell r="AB1380">
            <v>0</v>
          </cell>
          <cell r="AC1380">
            <v>0</v>
          </cell>
          <cell r="AD1380">
            <v>0</v>
          </cell>
          <cell r="AE1380" t="str">
            <v>N</v>
          </cell>
          <cell r="AF1380" t="str">
            <v>N</v>
          </cell>
          <cell r="AG1380">
            <v>0</v>
          </cell>
          <cell r="AH1380" t="str">
            <v>N</v>
          </cell>
          <cell r="AI1380" t="str">
            <v>N</v>
          </cell>
        </row>
        <row r="1381">
          <cell r="U1381">
            <v>0</v>
          </cell>
          <cell r="V1381">
            <v>0</v>
          </cell>
          <cell r="W1381" t="str">
            <v/>
          </cell>
          <cell r="X1381" t="str">
            <v>N</v>
          </cell>
          <cell r="Y1381" t="str">
            <v>N</v>
          </cell>
          <cell r="Z1381" t="str">
            <v>N</v>
          </cell>
          <cell r="AA1381">
            <v>0</v>
          </cell>
          <cell r="AB1381">
            <v>0</v>
          </cell>
          <cell r="AC1381">
            <v>0</v>
          </cell>
          <cell r="AD1381">
            <v>0</v>
          </cell>
          <cell r="AE1381" t="str">
            <v>N</v>
          </cell>
          <cell r="AF1381" t="str">
            <v>N</v>
          </cell>
          <cell r="AG1381">
            <v>0</v>
          </cell>
          <cell r="AH1381" t="str">
            <v>N</v>
          </cell>
          <cell r="AI1381" t="str">
            <v>N</v>
          </cell>
        </row>
        <row r="1382">
          <cell r="U1382">
            <v>0</v>
          </cell>
          <cell r="V1382">
            <v>0</v>
          </cell>
          <cell r="W1382" t="str">
            <v/>
          </cell>
          <cell r="X1382" t="str">
            <v>N</v>
          </cell>
          <cell r="Y1382" t="str">
            <v>N</v>
          </cell>
          <cell r="Z1382" t="str">
            <v>N</v>
          </cell>
          <cell r="AA1382">
            <v>0</v>
          </cell>
          <cell r="AB1382">
            <v>0</v>
          </cell>
          <cell r="AC1382">
            <v>0</v>
          </cell>
          <cell r="AD1382">
            <v>0</v>
          </cell>
          <cell r="AE1382" t="str">
            <v>N</v>
          </cell>
          <cell r="AF1382" t="str">
            <v>N</v>
          </cell>
          <cell r="AG1382">
            <v>0</v>
          </cell>
          <cell r="AH1382" t="str">
            <v>N</v>
          </cell>
          <cell r="AI1382" t="str">
            <v>N</v>
          </cell>
        </row>
        <row r="1383">
          <cell r="U1383">
            <v>0</v>
          </cell>
          <cell r="V1383">
            <v>0</v>
          </cell>
          <cell r="W1383" t="str">
            <v/>
          </cell>
          <cell r="X1383" t="str">
            <v>N</v>
          </cell>
          <cell r="Y1383" t="str">
            <v>N</v>
          </cell>
          <cell r="Z1383" t="str">
            <v>N</v>
          </cell>
          <cell r="AA1383">
            <v>0</v>
          </cell>
          <cell r="AB1383">
            <v>0</v>
          </cell>
          <cell r="AC1383">
            <v>0</v>
          </cell>
          <cell r="AD1383">
            <v>0</v>
          </cell>
          <cell r="AE1383" t="str">
            <v>N</v>
          </cell>
          <cell r="AF1383" t="str">
            <v>N</v>
          </cell>
          <cell r="AG1383">
            <v>0</v>
          </cell>
          <cell r="AH1383" t="str">
            <v>N</v>
          </cell>
          <cell r="AI1383" t="str">
            <v>N</v>
          </cell>
        </row>
        <row r="1384">
          <cell r="U1384">
            <v>0</v>
          </cell>
          <cell r="V1384">
            <v>0</v>
          </cell>
          <cell r="W1384" t="str">
            <v/>
          </cell>
          <cell r="X1384" t="str">
            <v>N</v>
          </cell>
          <cell r="Y1384" t="str">
            <v>N</v>
          </cell>
          <cell r="Z1384" t="str">
            <v>N</v>
          </cell>
          <cell r="AA1384">
            <v>0</v>
          </cell>
          <cell r="AB1384">
            <v>0</v>
          </cell>
          <cell r="AC1384">
            <v>0</v>
          </cell>
          <cell r="AD1384">
            <v>0</v>
          </cell>
          <cell r="AE1384" t="str">
            <v>N</v>
          </cell>
          <cell r="AF1384" t="str">
            <v>N</v>
          </cell>
          <cell r="AG1384">
            <v>0</v>
          </cell>
          <cell r="AH1384" t="str">
            <v>N</v>
          </cell>
          <cell r="AI1384" t="str">
            <v>N</v>
          </cell>
        </row>
        <row r="1385">
          <cell r="U1385">
            <v>0</v>
          </cell>
          <cell r="V1385">
            <v>0</v>
          </cell>
          <cell r="W1385" t="str">
            <v/>
          </cell>
          <cell r="X1385" t="str">
            <v>N</v>
          </cell>
          <cell r="Y1385" t="str">
            <v>N</v>
          </cell>
          <cell r="Z1385" t="str">
            <v>N</v>
          </cell>
          <cell r="AA1385">
            <v>0</v>
          </cell>
          <cell r="AB1385">
            <v>0</v>
          </cell>
          <cell r="AC1385">
            <v>0</v>
          </cell>
          <cell r="AD1385">
            <v>0</v>
          </cell>
          <cell r="AE1385" t="str">
            <v>N</v>
          </cell>
          <cell r="AF1385" t="str">
            <v>N</v>
          </cell>
          <cell r="AG1385">
            <v>0</v>
          </cell>
          <cell r="AH1385" t="str">
            <v>N</v>
          </cell>
          <cell r="AI1385" t="str">
            <v>N</v>
          </cell>
        </row>
        <row r="1386">
          <cell r="U1386">
            <v>0</v>
          </cell>
          <cell r="V1386">
            <v>0</v>
          </cell>
          <cell r="W1386" t="str">
            <v/>
          </cell>
          <cell r="X1386" t="str">
            <v>N</v>
          </cell>
          <cell r="Y1386" t="str">
            <v>N</v>
          </cell>
          <cell r="Z1386" t="str">
            <v>N</v>
          </cell>
          <cell r="AA1386">
            <v>0</v>
          </cell>
          <cell r="AB1386">
            <v>0</v>
          </cell>
          <cell r="AC1386">
            <v>0</v>
          </cell>
          <cell r="AD1386">
            <v>0</v>
          </cell>
          <cell r="AE1386" t="str">
            <v>N</v>
          </cell>
          <cell r="AF1386" t="str">
            <v>N</v>
          </cell>
          <cell r="AG1386">
            <v>0</v>
          </cell>
          <cell r="AH1386" t="str">
            <v>N</v>
          </cell>
          <cell r="AI1386" t="str">
            <v>N</v>
          </cell>
        </row>
        <row r="1387">
          <cell r="U1387">
            <v>0</v>
          </cell>
          <cell r="V1387">
            <v>0</v>
          </cell>
          <cell r="W1387" t="str">
            <v/>
          </cell>
          <cell r="X1387" t="str">
            <v>N</v>
          </cell>
          <cell r="Y1387" t="str">
            <v>N</v>
          </cell>
          <cell r="Z1387" t="str">
            <v>N</v>
          </cell>
          <cell r="AA1387">
            <v>0</v>
          </cell>
          <cell r="AB1387">
            <v>0</v>
          </cell>
          <cell r="AC1387">
            <v>0</v>
          </cell>
          <cell r="AD1387">
            <v>0</v>
          </cell>
          <cell r="AE1387" t="str">
            <v>N</v>
          </cell>
          <cell r="AF1387" t="str">
            <v>N</v>
          </cell>
          <cell r="AG1387">
            <v>0</v>
          </cell>
          <cell r="AH1387" t="str">
            <v>N</v>
          </cell>
          <cell r="AI1387" t="str">
            <v>N</v>
          </cell>
        </row>
        <row r="1388">
          <cell r="U1388">
            <v>0</v>
          </cell>
          <cell r="V1388">
            <v>0</v>
          </cell>
          <cell r="W1388" t="str">
            <v/>
          </cell>
          <cell r="X1388" t="str">
            <v>N</v>
          </cell>
          <cell r="Y1388" t="str">
            <v>N</v>
          </cell>
          <cell r="Z1388" t="str">
            <v>N</v>
          </cell>
          <cell r="AA1388">
            <v>0</v>
          </cell>
          <cell r="AB1388">
            <v>0</v>
          </cell>
          <cell r="AC1388">
            <v>0</v>
          </cell>
          <cell r="AD1388">
            <v>0</v>
          </cell>
          <cell r="AE1388" t="str">
            <v>N</v>
          </cell>
          <cell r="AF1388" t="str">
            <v>N</v>
          </cell>
          <cell r="AG1388">
            <v>0</v>
          </cell>
          <cell r="AH1388" t="str">
            <v>N</v>
          </cell>
          <cell r="AI1388" t="str">
            <v>N</v>
          </cell>
        </row>
        <row r="1389">
          <cell r="U1389">
            <v>0</v>
          </cell>
          <cell r="V1389">
            <v>0</v>
          </cell>
          <cell r="W1389" t="str">
            <v/>
          </cell>
          <cell r="X1389" t="str">
            <v>N</v>
          </cell>
          <cell r="Y1389" t="str">
            <v>N</v>
          </cell>
          <cell r="Z1389" t="str">
            <v>N</v>
          </cell>
          <cell r="AA1389">
            <v>0</v>
          </cell>
          <cell r="AB1389">
            <v>0</v>
          </cell>
          <cell r="AC1389">
            <v>0</v>
          </cell>
          <cell r="AD1389">
            <v>0</v>
          </cell>
          <cell r="AE1389" t="str">
            <v>N</v>
          </cell>
          <cell r="AF1389" t="str">
            <v>N</v>
          </cell>
          <cell r="AG1389">
            <v>0</v>
          </cell>
          <cell r="AH1389" t="str">
            <v>N</v>
          </cell>
          <cell r="AI1389" t="str">
            <v>N</v>
          </cell>
        </row>
        <row r="1390">
          <cell r="U1390">
            <v>0</v>
          </cell>
          <cell r="V1390">
            <v>0</v>
          </cell>
          <cell r="W1390" t="str">
            <v/>
          </cell>
          <cell r="X1390" t="str">
            <v>N</v>
          </cell>
          <cell r="Y1390" t="str">
            <v>N</v>
          </cell>
          <cell r="Z1390" t="str">
            <v>N</v>
          </cell>
          <cell r="AA1390">
            <v>0</v>
          </cell>
          <cell r="AB1390">
            <v>0</v>
          </cell>
          <cell r="AC1390">
            <v>0</v>
          </cell>
          <cell r="AD1390">
            <v>0</v>
          </cell>
          <cell r="AE1390" t="str">
            <v>N</v>
          </cell>
          <cell r="AF1390" t="str">
            <v>N</v>
          </cell>
          <cell r="AG1390">
            <v>0</v>
          </cell>
          <cell r="AH1390" t="str">
            <v>N</v>
          </cell>
          <cell r="AI1390" t="str">
            <v>N</v>
          </cell>
        </row>
        <row r="1391">
          <cell r="U1391">
            <v>0</v>
          </cell>
          <cell r="V1391">
            <v>0</v>
          </cell>
          <cell r="W1391" t="str">
            <v/>
          </cell>
          <cell r="X1391" t="str">
            <v>N</v>
          </cell>
          <cell r="Y1391" t="str">
            <v>N</v>
          </cell>
          <cell r="Z1391" t="str">
            <v>N</v>
          </cell>
          <cell r="AA1391">
            <v>0</v>
          </cell>
          <cell r="AB1391">
            <v>0</v>
          </cell>
          <cell r="AC1391">
            <v>0</v>
          </cell>
          <cell r="AD1391">
            <v>0</v>
          </cell>
          <cell r="AE1391" t="str">
            <v>N</v>
          </cell>
          <cell r="AF1391" t="str">
            <v>N</v>
          </cell>
          <cell r="AG1391">
            <v>0</v>
          </cell>
          <cell r="AH1391" t="str">
            <v>N</v>
          </cell>
          <cell r="AI1391" t="str">
            <v>N</v>
          </cell>
        </row>
        <row r="1392">
          <cell r="U1392">
            <v>0</v>
          </cell>
          <cell r="V1392">
            <v>0</v>
          </cell>
          <cell r="W1392" t="str">
            <v/>
          </cell>
          <cell r="X1392" t="str">
            <v>N</v>
          </cell>
          <cell r="Y1392" t="str">
            <v>N</v>
          </cell>
          <cell r="Z1392" t="str">
            <v>N</v>
          </cell>
          <cell r="AA1392">
            <v>0</v>
          </cell>
          <cell r="AB1392">
            <v>0</v>
          </cell>
          <cell r="AC1392">
            <v>0</v>
          </cell>
          <cell r="AD1392">
            <v>0</v>
          </cell>
          <cell r="AE1392" t="str">
            <v>N</v>
          </cell>
          <cell r="AF1392" t="str">
            <v>N</v>
          </cell>
          <cell r="AG1392">
            <v>0</v>
          </cell>
          <cell r="AH1392" t="str">
            <v>N</v>
          </cell>
          <cell r="AI1392" t="str">
            <v>N</v>
          </cell>
        </row>
        <row r="1393">
          <cell r="U1393">
            <v>0</v>
          </cell>
          <cell r="V1393">
            <v>0</v>
          </cell>
          <cell r="W1393" t="str">
            <v/>
          </cell>
          <cell r="X1393" t="str">
            <v>N</v>
          </cell>
          <cell r="Y1393" t="str">
            <v>N</v>
          </cell>
          <cell r="Z1393" t="str">
            <v>N</v>
          </cell>
          <cell r="AA1393">
            <v>0</v>
          </cell>
          <cell r="AB1393">
            <v>0</v>
          </cell>
          <cell r="AC1393">
            <v>0</v>
          </cell>
          <cell r="AD1393">
            <v>0</v>
          </cell>
          <cell r="AE1393" t="str">
            <v>N</v>
          </cell>
          <cell r="AF1393" t="str">
            <v>N</v>
          </cell>
          <cell r="AG1393">
            <v>0</v>
          </cell>
          <cell r="AH1393" t="str">
            <v>N</v>
          </cell>
          <cell r="AI1393" t="str">
            <v>N</v>
          </cell>
        </row>
        <row r="1394">
          <cell r="U1394">
            <v>0</v>
          </cell>
          <cell r="V1394">
            <v>0</v>
          </cell>
          <cell r="W1394" t="str">
            <v/>
          </cell>
          <cell r="X1394" t="str">
            <v>N</v>
          </cell>
          <cell r="Y1394" t="str">
            <v>N</v>
          </cell>
          <cell r="Z1394" t="str">
            <v>N</v>
          </cell>
          <cell r="AA1394">
            <v>0</v>
          </cell>
          <cell r="AB1394">
            <v>0</v>
          </cell>
          <cell r="AC1394">
            <v>0</v>
          </cell>
          <cell r="AD1394">
            <v>0</v>
          </cell>
          <cell r="AE1394" t="str">
            <v>N</v>
          </cell>
          <cell r="AF1394" t="str">
            <v>N</v>
          </cell>
          <cell r="AG1394">
            <v>0</v>
          </cell>
          <cell r="AH1394" t="str">
            <v>N</v>
          </cell>
          <cell r="AI1394" t="str">
            <v>N</v>
          </cell>
        </row>
        <row r="1395">
          <cell r="U1395">
            <v>0</v>
          </cell>
          <cell r="V1395">
            <v>0</v>
          </cell>
          <cell r="W1395" t="str">
            <v/>
          </cell>
          <cell r="X1395" t="str">
            <v>N</v>
          </cell>
          <cell r="Y1395" t="str">
            <v>N</v>
          </cell>
          <cell r="Z1395" t="str">
            <v>N</v>
          </cell>
          <cell r="AA1395">
            <v>0</v>
          </cell>
          <cell r="AB1395">
            <v>0</v>
          </cell>
          <cell r="AC1395">
            <v>0</v>
          </cell>
          <cell r="AD1395">
            <v>0</v>
          </cell>
          <cell r="AE1395" t="str">
            <v>N</v>
          </cell>
          <cell r="AF1395" t="str">
            <v>N</v>
          </cell>
          <cell r="AG1395">
            <v>0</v>
          </cell>
          <cell r="AH1395" t="str">
            <v>N</v>
          </cell>
          <cell r="AI1395" t="str">
            <v>N</v>
          </cell>
        </row>
        <row r="1396">
          <cell r="U1396">
            <v>0</v>
          </cell>
          <cell r="V1396">
            <v>0</v>
          </cell>
          <cell r="W1396" t="str">
            <v/>
          </cell>
          <cell r="X1396" t="str">
            <v>N</v>
          </cell>
          <cell r="Y1396" t="str">
            <v>N</v>
          </cell>
          <cell r="Z1396" t="str">
            <v>N</v>
          </cell>
          <cell r="AA1396">
            <v>0</v>
          </cell>
          <cell r="AB1396">
            <v>0</v>
          </cell>
          <cell r="AC1396">
            <v>0</v>
          </cell>
          <cell r="AD1396">
            <v>0</v>
          </cell>
          <cell r="AE1396" t="str">
            <v>N</v>
          </cell>
          <cell r="AF1396" t="str">
            <v>N</v>
          </cell>
          <cell r="AG1396">
            <v>0</v>
          </cell>
          <cell r="AH1396" t="str">
            <v>N</v>
          </cell>
          <cell r="AI1396" t="str">
            <v>N</v>
          </cell>
        </row>
        <row r="1397">
          <cell r="U1397">
            <v>0</v>
          </cell>
          <cell r="V1397">
            <v>0</v>
          </cell>
          <cell r="W1397" t="str">
            <v/>
          </cell>
          <cell r="X1397" t="str">
            <v>N</v>
          </cell>
          <cell r="Y1397" t="str">
            <v>N</v>
          </cell>
          <cell r="Z1397" t="str">
            <v>N</v>
          </cell>
          <cell r="AA1397">
            <v>0</v>
          </cell>
          <cell r="AB1397">
            <v>0</v>
          </cell>
          <cell r="AC1397">
            <v>0</v>
          </cell>
          <cell r="AD1397">
            <v>0</v>
          </cell>
          <cell r="AE1397" t="str">
            <v>N</v>
          </cell>
          <cell r="AF1397" t="str">
            <v>N</v>
          </cell>
          <cell r="AG1397">
            <v>0</v>
          </cell>
          <cell r="AH1397" t="str">
            <v>N</v>
          </cell>
          <cell r="AI1397" t="str">
            <v>N</v>
          </cell>
        </row>
        <row r="1398">
          <cell r="U1398">
            <v>0</v>
          </cell>
          <cell r="V1398">
            <v>0</v>
          </cell>
          <cell r="W1398" t="str">
            <v/>
          </cell>
          <cell r="X1398" t="str">
            <v>N</v>
          </cell>
          <cell r="Y1398" t="str">
            <v>N</v>
          </cell>
          <cell r="Z1398" t="str">
            <v>N</v>
          </cell>
          <cell r="AA1398">
            <v>0</v>
          </cell>
          <cell r="AB1398">
            <v>0</v>
          </cell>
          <cell r="AC1398">
            <v>0</v>
          </cell>
          <cell r="AD1398">
            <v>0</v>
          </cell>
          <cell r="AE1398" t="str">
            <v>N</v>
          </cell>
          <cell r="AF1398" t="str">
            <v>N</v>
          </cell>
          <cell r="AG1398">
            <v>0</v>
          </cell>
          <cell r="AH1398" t="str">
            <v>N</v>
          </cell>
          <cell r="AI1398" t="str">
            <v>N</v>
          </cell>
        </row>
        <row r="1399">
          <cell r="U1399">
            <v>0</v>
          </cell>
          <cell r="V1399">
            <v>0</v>
          </cell>
          <cell r="W1399" t="str">
            <v/>
          </cell>
          <cell r="X1399" t="str">
            <v>N</v>
          </cell>
          <cell r="Y1399" t="str">
            <v>N</v>
          </cell>
          <cell r="Z1399" t="str">
            <v>N</v>
          </cell>
          <cell r="AA1399">
            <v>0</v>
          </cell>
          <cell r="AB1399">
            <v>0</v>
          </cell>
          <cell r="AC1399">
            <v>0</v>
          </cell>
          <cell r="AD1399">
            <v>0</v>
          </cell>
          <cell r="AE1399" t="str">
            <v>N</v>
          </cell>
          <cell r="AF1399" t="str">
            <v>N</v>
          </cell>
          <cell r="AG1399">
            <v>0</v>
          </cell>
          <cell r="AH1399" t="str">
            <v>N</v>
          </cell>
          <cell r="AI1399" t="str">
            <v>N</v>
          </cell>
        </row>
        <row r="1400">
          <cell r="U1400">
            <v>0</v>
          </cell>
          <cell r="V1400">
            <v>0</v>
          </cell>
          <cell r="W1400" t="str">
            <v/>
          </cell>
          <cell r="X1400" t="str">
            <v>N</v>
          </cell>
          <cell r="Y1400" t="str">
            <v>N</v>
          </cell>
          <cell r="Z1400" t="str">
            <v>N</v>
          </cell>
          <cell r="AA1400">
            <v>0</v>
          </cell>
          <cell r="AB1400">
            <v>0</v>
          </cell>
          <cell r="AC1400">
            <v>0</v>
          </cell>
          <cell r="AD1400">
            <v>0</v>
          </cell>
          <cell r="AE1400" t="str">
            <v>N</v>
          </cell>
          <cell r="AF1400" t="str">
            <v>N</v>
          </cell>
          <cell r="AG1400">
            <v>0</v>
          </cell>
          <cell r="AH1400" t="str">
            <v>N</v>
          </cell>
          <cell r="AI1400" t="str">
            <v>N</v>
          </cell>
        </row>
        <row r="1401">
          <cell r="U1401">
            <v>0</v>
          </cell>
          <cell r="V1401">
            <v>0</v>
          </cell>
          <cell r="W1401" t="str">
            <v/>
          </cell>
          <cell r="X1401" t="str">
            <v>N</v>
          </cell>
          <cell r="Y1401" t="str">
            <v>N</v>
          </cell>
          <cell r="Z1401" t="str">
            <v>N</v>
          </cell>
          <cell r="AA1401">
            <v>0</v>
          </cell>
          <cell r="AB1401">
            <v>0</v>
          </cell>
          <cell r="AC1401">
            <v>0</v>
          </cell>
          <cell r="AD1401">
            <v>0</v>
          </cell>
          <cell r="AE1401" t="str">
            <v>N</v>
          </cell>
          <cell r="AF1401" t="str">
            <v>N</v>
          </cell>
          <cell r="AG1401">
            <v>0</v>
          </cell>
          <cell r="AH1401" t="str">
            <v>N</v>
          </cell>
          <cell r="AI1401" t="str">
            <v>N</v>
          </cell>
        </row>
        <row r="1402">
          <cell r="U1402">
            <v>0</v>
          </cell>
          <cell r="V1402">
            <v>0</v>
          </cell>
          <cell r="W1402" t="str">
            <v/>
          </cell>
          <cell r="X1402" t="str">
            <v>N</v>
          </cell>
          <cell r="Y1402" t="str">
            <v>N</v>
          </cell>
          <cell r="Z1402" t="str">
            <v>N</v>
          </cell>
          <cell r="AA1402">
            <v>0</v>
          </cell>
          <cell r="AB1402">
            <v>0</v>
          </cell>
          <cell r="AC1402">
            <v>0</v>
          </cell>
          <cell r="AD1402">
            <v>0</v>
          </cell>
          <cell r="AE1402" t="str">
            <v>N</v>
          </cell>
          <cell r="AF1402" t="str">
            <v>N</v>
          </cell>
          <cell r="AG1402">
            <v>0</v>
          </cell>
          <cell r="AH1402" t="str">
            <v>N</v>
          </cell>
          <cell r="AI1402" t="str">
            <v>N</v>
          </cell>
        </row>
        <row r="1403">
          <cell r="U1403">
            <v>0</v>
          </cell>
          <cell r="V1403">
            <v>0</v>
          </cell>
          <cell r="W1403" t="str">
            <v/>
          </cell>
          <cell r="X1403" t="str">
            <v>N</v>
          </cell>
          <cell r="Y1403" t="str">
            <v>N</v>
          </cell>
          <cell r="Z1403" t="str">
            <v>N</v>
          </cell>
          <cell r="AA1403">
            <v>0</v>
          </cell>
          <cell r="AB1403">
            <v>0</v>
          </cell>
          <cell r="AC1403">
            <v>0</v>
          </cell>
          <cell r="AD1403">
            <v>0</v>
          </cell>
          <cell r="AE1403" t="str">
            <v>N</v>
          </cell>
          <cell r="AF1403" t="str">
            <v>N</v>
          </cell>
          <cell r="AG1403">
            <v>0</v>
          </cell>
          <cell r="AH1403" t="str">
            <v>N</v>
          </cell>
          <cell r="AI1403" t="str">
            <v>N</v>
          </cell>
        </row>
        <row r="1404">
          <cell r="U1404">
            <v>0</v>
          </cell>
          <cell r="V1404">
            <v>0</v>
          </cell>
          <cell r="W1404" t="str">
            <v/>
          </cell>
          <cell r="X1404" t="str">
            <v>N</v>
          </cell>
          <cell r="Y1404" t="str">
            <v>N</v>
          </cell>
          <cell r="Z1404" t="str">
            <v>N</v>
          </cell>
          <cell r="AA1404">
            <v>0</v>
          </cell>
          <cell r="AB1404">
            <v>0</v>
          </cell>
          <cell r="AC1404">
            <v>0</v>
          </cell>
          <cell r="AD1404">
            <v>0</v>
          </cell>
          <cell r="AE1404" t="str">
            <v>N</v>
          </cell>
          <cell r="AF1404" t="str">
            <v>N</v>
          </cell>
          <cell r="AG1404">
            <v>0</v>
          </cell>
          <cell r="AH1404" t="str">
            <v>N</v>
          </cell>
          <cell r="AI1404" t="str">
            <v>N</v>
          </cell>
        </row>
        <row r="1405">
          <cell r="U1405">
            <v>0</v>
          </cell>
          <cell r="V1405">
            <v>0</v>
          </cell>
          <cell r="W1405" t="str">
            <v/>
          </cell>
          <cell r="X1405" t="str">
            <v>N</v>
          </cell>
          <cell r="Y1405" t="str">
            <v>N</v>
          </cell>
          <cell r="Z1405" t="str">
            <v>N</v>
          </cell>
          <cell r="AA1405">
            <v>0</v>
          </cell>
          <cell r="AB1405">
            <v>0</v>
          </cell>
          <cell r="AC1405">
            <v>0</v>
          </cell>
          <cell r="AD1405">
            <v>0</v>
          </cell>
          <cell r="AE1405" t="str">
            <v>N</v>
          </cell>
          <cell r="AF1405" t="str">
            <v>N</v>
          </cell>
          <cell r="AG1405">
            <v>0</v>
          </cell>
          <cell r="AH1405" t="str">
            <v>N</v>
          </cell>
          <cell r="AI1405" t="str">
            <v>N</v>
          </cell>
        </row>
        <row r="1406">
          <cell r="U1406">
            <v>0</v>
          </cell>
          <cell r="V1406">
            <v>0</v>
          </cell>
          <cell r="W1406" t="str">
            <v/>
          </cell>
          <cell r="X1406" t="str">
            <v>N</v>
          </cell>
          <cell r="Y1406" t="str">
            <v>N</v>
          </cell>
          <cell r="Z1406" t="str">
            <v>N</v>
          </cell>
          <cell r="AA1406">
            <v>0</v>
          </cell>
          <cell r="AB1406">
            <v>0</v>
          </cell>
          <cell r="AC1406">
            <v>0</v>
          </cell>
          <cell r="AD1406">
            <v>0</v>
          </cell>
          <cell r="AE1406" t="str">
            <v>N</v>
          </cell>
          <cell r="AF1406" t="str">
            <v>N</v>
          </cell>
          <cell r="AG1406">
            <v>0</v>
          </cell>
          <cell r="AH1406" t="str">
            <v>N</v>
          </cell>
          <cell r="AI1406" t="str">
            <v>N</v>
          </cell>
        </row>
        <row r="1407">
          <cell r="U1407">
            <v>0</v>
          </cell>
          <cell r="V1407">
            <v>0</v>
          </cell>
          <cell r="W1407" t="str">
            <v/>
          </cell>
          <cell r="X1407" t="str">
            <v>N</v>
          </cell>
          <cell r="Y1407" t="str">
            <v>N</v>
          </cell>
          <cell r="Z1407" t="str">
            <v>N</v>
          </cell>
          <cell r="AA1407">
            <v>0</v>
          </cell>
          <cell r="AB1407">
            <v>0</v>
          </cell>
          <cell r="AC1407">
            <v>0</v>
          </cell>
          <cell r="AD1407">
            <v>0</v>
          </cell>
          <cell r="AE1407" t="str">
            <v>N</v>
          </cell>
          <cell r="AF1407" t="str">
            <v>N</v>
          </cell>
          <cell r="AG1407">
            <v>0</v>
          </cell>
          <cell r="AH1407" t="str">
            <v>N</v>
          </cell>
          <cell r="AI1407" t="str">
            <v>N</v>
          </cell>
        </row>
        <row r="1408">
          <cell r="U1408">
            <v>0</v>
          </cell>
          <cell r="V1408">
            <v>0</v>
          </cell>
          <cell r="W1408" t="str">
            <v/>
          </cell>
          <cell r="X1408" t="str">
            <v>N</v>
          </cell>
          <cell r="Y1408" t="str">
            <v>N</v>
          </cell>
          <cell r="Z1408" t="str">
            <v>N</v>
          </cell>
          <cell r="AA1408">
            <v>0</v>
          </cell>
          <cell r="AB1408">
            <v>0</v>
          </cell>
          <cell r="AC1408">
            <v>0</v>
          </cell>
          <cell r="AD1408">
            <v>0</v>
          </cell>
          <cell r="AE1408" t="str">
            <v>N</v>
          </cell>
          <cell r="AF1408" t="str">
            <v>N</v>
          </cell>
          <cell r="AG1408">
            <v>0</v>
          </cell>
          <cell r="AH1408" t="str">
            <v>N</v>
          </cell>
          <cell r="AI1408" t="str">
            <v>N</v>
          </cell>
        </row>
        <row r="1409">
          <cell r="U1409">
            <v>0</v>
          </cell>
          <cell r="V1409">
            <v>0</v>
          </cell>
          <cell r="W1409" t="str">
            <v/>
          </cell>
          <cell r="X1409" t="str">
            <v>N</v>
          </cell>
          <cell r="Y1409" t="str">
            <v>N</v>
          </cell>
          <cell r="Z1409" t="str">
            <v>N</v>
          </cell>
          <cell r="AA1409">
            <v>0</v>
          </cell>
          <cell r="AB1409">
            <v>0</v>
          </cell>
          <cell r="AC1409">
            <v>0</v>
          </cell>
          <cell r="AD1409">
            <v>0</v>
          </cell>
          <cell r="AE1409" t="str">
            <v>N</v>
          </cell>
          <cell r="AF1409" t="str">
            <v>N</v>
          </cell>
          <cell r="AG1409">
            <v>0</v>
          </cell>
          <cell r="AH1409" t="str">
            <v>N</v>
          </cell>
          <cell r="AI1409" t="str">
            <v>N</v>
          </cell>
        </row>
        <row r="1410">
          <cell r="U1410">
            <v>0</v>
          </cell>
          <cell r="V1410">
            <v>0</v>
          </cell>
          <cell r="W1410" t="str">
            <v/>
          </cell>
          <cell r="X1410" t="str">
            <v>N</v>
          </cell>
          <cell r="Y1410" t="str">
            <v>N</v>
          </cell>
          <cell r="Z1410" t="str">
            <v>N</v>
          </cell>
          <cell r="AA1410">
            <v>0</v>
          </cell>
          <cell r="AB1410">
            <v>0</v>
          </cell>
          <cell r="AC1410">
            <v>0</v>
          </cell>
          <cell r="AD1410">
            <v>0</v>
          </cell>
          <cell r="AE1410" t="str">
            <v>N</v>
          </cell>
          <cell r="AF1410" t="str">
            <v>N</v>
          </cell>
          <cell r="AG1410">
            <v>0</v>
          </cell>
          <cell r="AH1410" t="str">
            <v>N</v>
          </cell>
          <cell r="AI1410" t="str">
            <v>N</v>
          </cell>
        </row>
        <row r="1411">
          <cell r="U1411">
            <v>0</v>
          </cell>
          <cell r="V1411">
            <v>0</v>
          </cell>
          <cell r="W1411" t="str">
            <v/>
          </cell>
          <cell r="X1411" t="str">
            <v>N</v>
          </cell>
          <cell r="Y1411" t="str">
            <v>N</v>
          </cell>
          <cell r="Z1411" t="str">
            <v>N</v>
          </cell>
          <cell r="AA1411">
            <v>0</v>
          </cell>
          <cell r="AB1411">
            <v>0</v>
          </cell>
          <cell r="AC1411">
            <v>0</v>
          </cell>
          <cell r="AD1411">
            <v>0</v>
          </cell>
          <cell r="AE1411" t="str">
            <v>N</v>
          </cell>
          <cell r="AF1411" t="str">
            <v>N</v>
          </cell>
          <cell r="AG1411">
            <v>0</v>
          </cell>
          <cell r="AH1411" t="str">
            <v>N</v>
          </cell>
          <cell r="AI1411" t="str">
            <v>N</v>
          </cell>
        </row>
        <row r="1412">
          <cell r="U1412">
            <v>0</v>
          </cell>
          <cell r="V1412">
            <v>0</v>
          </cell>
          <cell r="W1412" t="str">
            <v/>
          </cell>
          <cell r="X1412" t="str">
            <v>N</v>
          </cell>
          <cell r="Y1412" t="str">
            <v>N</v>
          </cell>
          <cell r="Z1412" t="str">
            <v>N</v>
          </cell>
          <cell r="AA1412">
            <v>0</v>
          </cell>
          <cell r="AB1412">
            <v>0</v>
          </cell>
          <cell r="AC1412">
            <v>0</v>
          </cell>
          <cell r="AD1412">
            <v>0</v>
          </cell>
          <cell r="AE1412" t="str">
            <v>N</v>
          </cell>
          <cell r="AF1412" t="str">
            <v>N</v>
          </cell>
          <cell r="AG1412">
            <v>0</v>
          </cell>
          <cell r="AH1412" t="str">
            <v>N</v>
          </cell>
          <cell r="AI1412" t="str">
            <v>N</v>
          </cell>
        </row>
        <row r="1413">
          <cell r="U1413">
            <v>0</v>
          </cell>
          <cell r="V1413">
            <v>0</v>
          </cell>
          <cell r="W1413" t="str">
            <v/>
          </cell>
          <cell r="X1413" t="str">
            <v>N</v>
          </cell>
          <cell r="Y1413" t="str">
            <v>N</v>
          </cell>
          <cell r="Z1413" t="str">
            <v>N</v>
          </cell>
          <cell r="AA1413">
            <v>0</v>
          </cell>
          <cell r="AB1413">
            <v>0</v>
          </cell>
          <cell r="AC1413">
            <v>0</v>
          </cell>
          <cell r="AD1413">
            <v>0</v>
          </cell>
          <cell r="AE1413" t="str">
            <v>N</v>
          </cell>
          <cell r="AF1413" t="str">
            <v>N</v>
          </cell>
          <cell r="AG1413">
            <v>0</v>
          </cell>
          <cell r="AH1413" t="str">
            <v>N</v>
          </cell>
          <cell r="AI1413" t="str">
            <v>N</v>
          </cell>
        </row>
        <row r="1414">
          <cell r="U1414">
            <v>0</v>
          </cell>
          <cell r="V1414">
            <v>0</v>
          </cell>
          <cell r="W1414" t="str">
            <v/>
          </cell>
          <cell r="X1414" t="str">
            <v>N</v>
          </cell>
          <cell r="Y1414" t="str">
            <v>N</v>
          </cell>
          <cell r="Z1414" t="str">
            <v>N</v>
          </cell>
          <cell r="AA1414">
            <v>0</v>
          </cell>
          <cell r="AB1414">
            <v>0</v>
          </cell>
          <cell r="AC1414">
            <v>0</v>
          </cell>
          <cell r="AD1414">
            <v>0</v>
          </cell>
          <cell r="AE1414" t="str">
            <v>N</v>
          </cell>
          <cell r="AF1414" t="str">
            <v>N</v>
          </cell>
          <cell r="AG1414">
            <v>0</v>
          </cell>
          <cell r="AH1414" t="str">
            <v>N</v>
          </cell>
          <cell r="AI1414" t="str">
            <v>N</v>
          </cell>
        </row>
        <row r="1415">
          <cell r="U1415">
            <v>0</v>
          </cell>
          <cell r="V1415">
            <v>0</v>
          </cell>
          <cell r="W1415" t="str">
            <v/>
          </cell>
          <cell r="X1415" t="str">
            <v>N</v>
          </cell>
          <cell r="Y1415" t="str">
            <v>N</v>
          </cell>
          <cell r="Z1415" t="str">
            <v>N</v>
          </cell>
          <cell r="AA1415">
            <v>0</v>
          </cell>
          <cell r="AB1415">
            <v>0</v>
          </cell>
          <cell r="AC1415">
            <v>0</v>
          </cell>
          <cell r="AD1415">
            <v>0</v>
          </cell>
          <cell r="AE1415" t="str">
            <v>N</v>
          </cell>
          <cell r="AF1415" t="str">
            <v>N</v>
          </cell>
          <cell r="AG1415">
            <v>0</v>
          </cell>
          <cell r="AH1415" t="str">
            <v>N</v>
          </cell>
          <cell r="AI1415" t="str">
            <v>N</v>
          </cell>
        </row>
        <row r="1416">
          <cell r="U1416">
            <v>0</v>
          </cell>
          <cell r="V1416">
            <v>0</v>
          </cell>
          <cell r="W1416" t="str">
            <v/>
          </cell>
          <cell r="X1416" t="str">
            <v>N</v>
          </cell>
          <cell r="Y1416" t="str">
            <v>N</v>
          </cell>
          <cell r="Z1416" t="str">
            <v>N</v>
          </cell>
          <cell r="AA1416">
            <v>0</v>
          </cell>
          <cell r="AB1416">
            <v>0</v>
          </cell>
          <cell r="AC1416">
            <v>0</v>
          </cell>
          <cell r="AD1416">
            <v>0</v>
          </cell>
          <cell r="AE1416" t="str">
            <v>N</v>
          </cell>
          <cell r="AF1416" t="str">
            <v>N</v>
          </cell>
          <cell r="AG1416">
            <v>0</v>
          </cell>
          <cell r="AH1416" t="str">
            <v>N</v>
          </cell>
          <cell r="AI1416" t="str">
            <v>N</v>
          </cell>
        </row>
        <row r="1417">
          <cell r="U1417">
            <v>0</v>
          </cell>
          <cell r="V1417">
            <v>0</v>
          </cell>
          <cell r="W1417" t="str">
            <v/>
          </cell>
          <cell r="X1417" t="str">
            <v>N</v>
          </cell>
          <cell r="Y1417" t="str">
            <v>N</v>
          </cell>
          <cell r="Z1417" t="str">
            <v>N</v>
          </cell>
          <cell r="AA1417">
            <v>0</v>
          </cell>
          <cell r="AB1417">
            <v>0</v>
          </cell>
          <cell r="AC1417">
            <v>0</v>
          </cell>
          <cell r="AD1417">
            <v>0</v>
          </cell>
          <cell r="AE1417" t="str">
            <v>N</v>
          </cell>
          <cell r="AF1417" t="str">
            <v>N</v>
          </cell>
          <cell r="AG1417">
            <v>0</v>
          </cell>
          <cell r="AH1417" t="str">
            <v>N</v>
          </cell>
          <cell r="AI1417" t="str">
            <v>N</v>
          </cell>
        </row>
        <row r="1418">
          <cell r="U1418">
            <v>0</v>
          </cell>
          <cell r="V1418">
            <v>0</v>
          </cell>
          <cell r="W1418" t="str">
            <v/>
          </cell>
          <cell r="X1418" t="str">
            <v>N</v>
          </cell>
          <cell r="Y1418" t="str">
            <v>N</v>
          </cell>
          <cell r="Z1418" t="str">
            <v>N</v>
          </cell>
          <cell r="AA1418">
            <v>0</v>
          </cell>
          <cell r="AB1418">
            <v>0</v>
          </cell>
          <cell r="AC1418">
            <v>0</v>
          </cell>
          <cell r="AD1418">
            <v>0</v>
          </cell>
          <cell r="AE1418" t="str">
            <v>N</v>
          </cell>
          <cell r="AF1418" t="str">
            <v>N</v>
          </cell>
          <cell r="AG1418">
            <v>0</v>
          </cell>
          <cell r="AH1418" t="str">
            <v>N</v>
          </cell>
          <cell r="AI1418" t="str">
            <v>N</v>
          </cell>
        </row>
        <row r="1419">
          <cell r="U1419">
            <v>0</v>
          </cell>
          <cell r="V1419">
            <v>0</v>
          </cell>
          <cell r="W1419" t="str">
            <v/>
          </cell>
          <cell r="X1419" t="str">
            <v>N</v>
          </cell>
          <cell r="Y1419" t="str">
            <v>N</v>
          </cell>
          <cell r="Z1419" t="str">
            <v>N</v>
          </cell>
          <cell r="AA1419">
            <v>0</v>
          </cell>
          <cell r="AB1419">
            <v>0</v>
          </cell>
          <cell r="AC1419">
            <v>0</v>
          </cell>
          <cell r="AD1419">
            <v>0</v>
          </cell>
          <cell r="AE1419" t="str">
            <v>N</v>
          </cell>
          <cell r="AF1419" t="str">
            <v>N</v>
          </cell>
          <cell r="AG1419">
            <v>0</v>
          </cell>
          <cell r="AH1419" t="str">
            <v>N</v>
          </cell>
          <cell r="AI1419" t="str">
            <v>N</v>
          </cell>
        </row>
        <row r="1420">
          <cell r="U1420">
            <v>0</v>
          </cell>
          <cell r="V1420">
            <v>0</v>
          </cell>
          <cell r="W1420" t="str">
            <v/>
          </cell>
          <cell r="X1420" t="str">
            <v>N</v>
          </cell>
          <cell r="Y1420" t="str">
            <v>N</v>
          </cell>
          <cell r="Z1420" t="str">
            <v>N</v>
          </cell>
          <cell r="AA1420">
            <v>0</v>
          </cell>
          <cell r="AB1420">
            <v>0</v>
          </cell>
          <cell r="AC1420">
            <v>0</v>
          </cell>
          <cell r="AD1420">
            <v>0</v>
          </cell>
          <cell r="AE1420" t="str">
            <v>N</v>
          </cell>
          <cell r="AF1420" t="str">
            <v>N</v>
          </cell>
          <cell r="AG1420">
            <v>0</v>
          </cell>
          <cell r="AH1420" t="str">
            <v>N</v>
          </cell>
          <cell r="AI1420" t="str">
            <v>N</v>
          </cell>
        </row>
        <row r="1421">
          <cell r="U1421">
            <v>0</v>
          </cell>
          <cell r="V1421">
            <v>0</v>
          </cell>
          <cell r="W1421" t="str">
            <v/>
          </cell>
          <cell r="X1421" t="str">
            <v>N</v>
          </cell>
          <cell r="Y1421" t="str">
            <v>N</v>
          </cell>
          <cell r="Z1421" t="str">
            <v>N</v>
          </cell>
          <cell r="AA1421">
            <v>0</v>
          </cell>
          <cell r="AB1421">
            <v>0</v>
          </cell>
          <cell r="AC1421">
            <v>0</v>
          </cell>
          <cell r="AD1421">
            <v>0</v>
          </cell>
          <cell r="AE1421" t="str">
            <v>N</v>
          </cell>
          <cell r="AF1421" t="str">
            <v>N</v>
          </cell>
          <cell r="AG1421">
            <v>0</v>
          </cell>
          <cell r="AH1421" t="str">
            <v>N</v>
          </cell>
          <cell r="AI1421" t="str">
            <v>N</v>
          </cell>
        </row>
        <row r="1422">
          <cell r="U1422">
            <v>0</v>
          </cell>
          <cell r="V1422">
            <v>0</v>
          </cell>
          <cell r="W1422" t="str">
            <v/>
          </cell>
          <cell r="X1422" t="str">
            <v>N</v>
          </cell>
          <cell r="Y1422" t="str">
            <v>N</v>
          </cell>
          <cell r="Z1422" t="str">
            <v>N</v>
          </cell>
          <cell r="AA1422">
            <v>0</v>
          </cell>
          <cell r="AB1422">
            <v>0</v>
          </cell>
          <cell r="AC1422">
            <v>0</v>
          </cell>
          <cell r="AD1422">
            <v>0</v>
          </cell>
          <cell r="AE1422" t="str">
            <v>N</v>
          </cell>
          <cell r="AF1422" t="str">
            <v>N</v>
          </cell>
          <cell r="AG1422">
            <v>0</v>
          </cell>
          <cell r="AH1422" t="str">
            <v>N</v>
          </cell>
          <cell r="AI1422" t="str">
            <v>N</v>
          </cell>
        </row>
        <row r="1423">
          <cell r="U1423">
            <v>0</v>
          </cell>
          <cell r="V1423">
            <v>0</v>
          </cell>
          <cell r="W1423" t="str">
            <v/>
          </cell>
          <cell r="X1423" t="str">
            <v>N</v>
          </cell>
          <cell r="Y1423" t="str">
            <v>N</v>
          </cell>
          <cell r="Z1423" t="str">
            <v>N</v>
          </cell>
          <cell r="AA1423">
            <v>0</v>
          </cell>
          <cell r="AB1423">
            <v>0</v>
          </cell>
          <cell r="AC1423">
            <v>0</v>
          </cell>
          <cell r="AD1423">
            <v>0</v>
          </cell>
          <cell r="AE1423" t="str">
            <v>N</v>
          </cell>
          <cell r="AF1423" t="str">
            <v>N</v>
          </cell>
          <cell r="AG1423">
            <v>0</v>
          </cell>
          <cell r="AH1423" t="str">
            <v>N</v>
          </cell>
          <cell r="AI1423" t="str">
            <v>N</v>
          </cell>
        </row>
        <row r="1424">
          <cell r="U1424">
            <v>0</v>
          </cell>
          <cell r="V1424">
            <v>0</v>
          </cell>
          <cell r="W1424" t="str">
            <v/>
          </cell>
          <cell r="X1424" t="str">
            <v>N</v>
          </cell>
          <cell r="Y1424" t="str">
            <v>N</v>
          </cell>
          <cell r="Z1424" t="str">
            <v>N</v>
          </cell>
          <cell r="AA1424">
            <v>0</v>
          </cell>
          <cell r="AB1424">
            <v>0</v>
          </cell>
          <cell r="AC1424">
            <v>0</v>
          </cell>
          <cell r="AD1424">
            <v>0</v>
          </cell>
          <cell r="AE1424" t="str">
            <v>N</v>
          </cell>
          <cell r="AF1424" t="str">
            <v>N</v>
          </cell>
          <cell r="AG1424">
            <v>0</v>
          </cell>
          <cell r="AH1424" t="str">
            <v>N</v>
          </cell>
          <cell r="AI1424" t="str">
            <v>N</v>
          </cell>
        </row>
        <row r="1425">
          <cell r="U1425">
            <v>0</v>
          </cell>
          <cell r="V1425">
            <v>0</v>
          </cell>
          <cell r="W1425" t="str">
            <v/>
          </cell>
          <cell r="X1425" t="str">
            <v>N</v>
          </cell>
          <cell r="Y1425" t="str">
            <v>N</v>
          </cell>
          <cell r="Z1425" t="str">
            <v>N</v>
          </cell>
          <cell r="AA1425">
            <v>0</v>
          </cell>
          <cell r="AB1425">
            <v>0</v>
          </cell>
          <cell r="AC1425">
            <v>0</v>
          </cell>
          <cell r="AD1425">
            <v>0</v>
          </cell>
          <cell r="AE1425" t="str">
            <v>N</v>
          </cell>
          <cell r="AF1425" t="str">
            <v>N</v>
          </cell>
          <cell r="AG1425">
            <v>0</v>
          </cell>
          <cell r="AH1425" t="str">
            <v>N</v>
          </cell>
          <cell r="AI1425" t="str">
            <v>N</v>
          </cell>
        </row>
        <row r="1426">
          <cell r="U1426">
            <v>0</v>
          </cell>
          <cell r="V1426">
            <v>0</v>
          </cell>
          <cell r="W1426" t="str">
            <v/>
          </cell>
          <cell r="X1426" t="str">
            <v>N</v>
          </cell>
          <cell r="Y1426" t="str">
            <v>N</v>
          </cell>
          <cell r="Z1426" t="str">
            <v>N</v>
          </cell>
          <cell r="AA1426">
            <v>0</v>
          </cell>
          <cell r="AB1426">
            <v>0</v>
          </cell>
          <cell r="AC1426">
            <v>0</v>
          </cell>
          <cell r="AD1426">
            <v>0</v>
          </cell>
          <cell r="AE1426" t="str">
            <v>N</v>
          </cell>
          <cell r="AF1426" t="str">
            <v>N</v>
          </cell>
          <cell r="AG1426">
            <v>0</v>
          </cell>
          <cell r="AH1426" t="str">
            <v>N</v>
          </cell>
          <cell r="AI1426" t="str">
            <v>N</v>
          </cell>
        </row>
        <row r="1427">
          <cell r="U1427">
            <v>0</v>
          </cell>
          <cell r="V1427">
            <v>0</v>
          </cell>
          <cell r="W1427" t="str">
            <v/>
          </cell>
          <cell r="X1427" t="str">
            <v>N</v>
          </cell>
          <cell r="Y1427" t="str">
            <v>N</v>
          </cell>
          <cell r="Z1427" t="str">
            <v>N</v>
          </cell>
          <cell r="AA1427">
            <v>0</v>
          </cell>
          <cell r="AB1427">
            <v>0</v>
          </cell>
          <cell r="AC1427">
            <v>0</v>
          </cell>
          <cell r="AD1427">
            <v>0</v>
          </cell>
          <cell r="AE1427" t="str">
            <v>N</v>
          </cell>
          <cell r="AF1427" t="str">
            <v>N</v>
          </cell>
          <cell r="AG1427">
            <v>0</v>
          </cell>
          <cell r="AH1427" t="str">
            <v>N</v>
          </cell>
          <cell r="AI1427" t="str">
            <v>N</v>
          </cell>
        </row>
        <row r="1428">
          <cell r="U1428">
            <v>0</v>
          </cell>
          <cell r="V1428">
            <v>0</v>
          </cell>
          <cell r="W1428" t="str">
            <v/>
          </cell>
          <cell r="X1428" t="str">
            <v>N</v>
          </cell>
          <cell r="Y1428" t="str">
            <v>N</v>
          </cell>
          <cell r="Z1428" t="str">
            <v>N</v>
          </cell>
          <cell r="AA1428">
            <v>0</v>
          </cell>
          <cell r="AB1428">
            <v>0</v>
          </cell>
          <cell r="AC1428">
            <v>0</v>
          </cell>
          <cell r="AD1428">
            <v>0</v>
          </cell>
          <cell r="AE1428" t="str">
            <v>N</v>
          </cell>
          <cell r="AF1428" t="str">
            <v>N</v>
          </cell>
          <cell r="AG1428">
            <v>0</v>
          </cell>
          <cell r="AH1428" t="str">
            <v>N</v>
          </cell>
          <cell r="AI1428" t="str">
            <v>N</v>
          </cell>
        </row>
        <row r="1429">
          <cell r="U1429">
            <v>0</v>
          </cell>
          <cell r="V1429">
            <v>0</v>
          </cell>
          <cell r="W1429" t="str">
            <v/>
          </cell>
          <cell r="X1429" t="str">
            <v>N</v>
          </cell>
          <cell r="Y1429" t="str">
            <v>N</v>
          </cell>
          <cell r="Z1429" t="str">
            <v>N</v>
          </cell>
          <cell r="AA1429">
            <v>0</v>
          </cell>
          <cell r="AB1429">
            <v>0</v>
          </cell>
          <cell r="AC1429">
            <v>0</v>
          </cell>
          <cell r="AD1429">
            <v>0</v>
          </cell>
          <cell r="AE1429" t="str">
            <v>N</v>
          </cell>
          <cell r="AF1429" t="str">
            <v>N</v>
          </cell>
          <cell r="AG1429">
            <v>0</v>
          </cell>
          <cell r="AH1429" t="str">
            <v>N</v>
          </cell>
          <cell r="AI1429" t="str">
            <v>N</v>
          </cell>
        </row>
        <row r="1430">
          <cell r="U1430">
            <v>0</v>
          </cell>
          <cell r="V1430">
            <v>0</v>
          </cell>
          <cell r="W1430" t="str">
            <v/>
          </cell>
          <cell r="X1430" t="str">
            <v>N</v>
          </cell>
          <cell r="Y1430" t="str">
            <v>N</v>
          </cell>
          <cell r="Z1430" t="str">
            <v>N</v>
          </cell>
          <cell r="AA1430">
            <v>0</v>
          </cell>
          <cell r="AB1430">
            <v>0</v>
          </cell>
          <cell r="AC1430">
            <v>0</v>
          </cell>
          <cell r="AD1430">
            <v>0</v>
          </cell>
          <cell r="AE1430" t="str">
            <v>N</v>
          </cell>
          <cell r="AF1430" t="str">
            <v>N</v>
          </cell>
          <cell r="AG1430">
            <v>0</v>
          </cell>
          <cell r="AH1430" t="str">
            <v>N</v>
          </cell>
          <cell r="AI1430" t="str">
            <v>N</v>
          </cell>
        </row>
        <row r="1431">
          <cell r="U1431">
            <v>0</v>
          </cell>
          <cell r="V1431">
            <v>0</v>
          </cell>
          <cell r="W1431" t="str">
            <v/>
          </cell>
          <cell r="X1431" t="str">
            <v>N</v>
          </cell>
          <cell r="Y1431" t="str">
            <v>N</v>
          </cell>
          <cell r="Z1431" t="str">
            <v>N</v>
          </cell>
          <cell r="AA1431">
            <v>0</v>
          </cell>
          <cell r="AB1431">
            <v>0</v>
          </cell>
          <cell r="AC1431">
            <v>0</v>
          </cell>
          <cell r="AD1431">
            <v>0</v>
          </cell>
          <cell r="AE1431" t="str">
            <v>N</v>
          </cell>
          <cell r="AF1431" t="str">
            <v>N</v>
          </cell>
          <cell r="AG1431">
            <v>0</v>
          </cell>
          <cell r="AH1431" t="str">
            <v>N</v>
          </cell>
          <cell r="AI1431" t="str">
            <v>N</v>
          </cell>
        </row>
        <row r="1432">
          <cell r="U1432">
            <v>0</v>
          </cell>
          <cell r="V1432">
            <v>0</v>
          </cell>
          <cell r="W1432" t="str">
            <v/>
          </cell>
          <cell r="X1432" t="str">
            <v>N</v>
          </cell>
          <cell r="Y1432" t="str">
            <v>N</v>
          </cell>
          <cell r="Z1432" t="str">
            <v>N</v>
          </cell>
          <cell r="AA1432">
            <v>0</v>
          </cell>
          <cell r="AB1432">
            <v>0</v>
          </cell>
          <cell r="AC1432">
            <v>0</v>
          </cell>
          <cell r="AD1432">
            <v>0</v>
          </cell>
          <cell r="AE1432" t="str">
            <v>N</v>
          </cell>
          <cell r="AF1432" t="str">
            <v>N</v>
          </cell>
          <cell r="AG1432">
            <v>0</v>
          </cell>
          <cell r="AH1432" t="str">
            <v>N</v>
          </cell>
          <cell r="AI1432" t="str">
            <v>N</v>
          </cell>
        </row>
        <row r="1433">
          <cell r="U1433">
            <v>0</v>
          </cell>
          <cell r="V1433">
            <v>0</v>
          </cell>
          <cell r="W1433" t="str">
            <v/>
          </cell>
          <cell r="X1433" t="str">
            <v>N</v>
          </cell>
          <cell r="Y1433" t="str">
            <v>N</v>
          </cell>
          <cell r="Z1433" t="str">
            <v>N</v>
          </cell>
          <cell r="AA1433">
            <v>0</v>
          </cell>
          <cell r="AB1433">
            <v>0</v>
          </cell>
          <cell r="AC1433">
            <v>0</v>
          </cell>
          <cell r="AD1433">
            <v>0</v>
          </cell>
          <cell r="AE1433" t="str">
            <v>N</v>
          </cell>
          <cell r="AF1433" t="str">
            <v>N</v>
          </cell>
          <cell r="AG1433">
            <v>0</v>
          </cell>
          <cell r="AH1433" t="str">
            <v>N</v>
          </cell>
          <cell r="AI1433" t="str">
            <v>N</v>
          </cell>
        </row>
        <row r="1434">
          <cell r="U1434">
            <v>0</v>
          </cell>
          <cell r="V1434">
            <v>0</v>
          </cell>
          <cell r="W1434" t="str">
            <v/>
          </cell>
          <cell r="X1434" t="str">
            <v>N</v>
          </cell>
          <cell r="Y1434" t="str">
            <v>N</v>
          </cell>
          <cell r="Z1434" t="str">
            <v>N</v>
          </cell>
          <cell r="AA1434">
            <v>0</v>
          </cell>
          <cell r="AB1434">
            <v>0</v>
          </cell>
          <cell r="AC1434">
            <v>0</v>
          </cell>
          <cell r="AD1434">
            <v>0</v>
          </cell>
          <cell r="AE1434" t="str">
            <v>N</v>
          </cell>
          <cell r="AF1434" t="str">
            <v>N</v>
          </cell>
          <cell r="AG1434">
            <v>0</v>
          </cell>
          <cell r="AH1434" t="str">
            <v>N</v>
          </cell>
          <cell r="AI1434" t="str">
            <v>N</v>
          </cell>
        </row>
        <row r="1435">
          <cell r="U1435">
            <v>0</v>
          </cell>
          <cell r="V1435">
            <v>0</v>
          </cell>
          <cell r="W1435" t="str">
            <v/>
          </cell>
          <cell r="X1435" t="str">
            <v>N</v>
          </cell>
          <cell r="Y1435" t="str">
            <v>N</v>
          </cell>
          <cell r="Z1435" t="str">
            <v>N</v>
          </cell>
          <cell r="AA1435">
            <v>0</v>
          </cell>
          <cell r="AB1435">
            <v>0</v>
          </cell>
          <cell r="AC1435">
            <v>0</v>
          </cell>
          <cell r="AD1435">
            <v>0</v>
          </cell>
          <cell r="AE1435" t="str">
            <v>N</v>
          </cell>
          <cell r="AF1435" t="str">
            <v>N</v>
          </cell>
          <cell r="AG1435">
            <v>0</v>
          </cell>
          <cell r="AH1435" t="str">
            <v>N</v>
          </cell>
          <cell r="AI1435" t="str">
            <v>N</v>
          </cell>
        </row>
        <row r="1436">
          <cell r="U1436">
            <v>0</v>
          </cell>
          <cell r="V1436">
            <v>0</v>
          </cell>
          <cell r="W1436" t="str">
            <v/>
          </cell>
          <cell r="X1436" t="str">
            <v>N</v>
          </cell>
          <cell r="Y1436" t="str">
            <v>N</v>
          </cell>
          <cell r="Z1436" t="str">
            <v>N</v>
          </cell>
          <cell r="AA1436">
            <v>0</v>
          </cell>
          <cell r="AB1436">
            <v>0</v>
          </cell>
          <cell r="AC1436">
            <v>0</v>
          </cell>
          <cell r="AD1436">
            <v>0</v>
          </cell>
          <cell r="AE1436" t="str">
            <v>N</v>
          </cell>
          <cell r="AF1436" t="str">
            <v>N</v>
          </cell>
          <cell r="AG1436">
            <v>0</v>
          </cell>
          <cell r="AH1436" t="str">
            <v>N</v>
          </cell>
          <cell r="AI1436" t="str">
            <v>N</v>
          </cell>
        </row>
        <row r="1437">
          <cell r="U1437">
            <v>0</v>
          </cell>
          <cell r="V1437">
            <v>0</v>
          </cell>
          <cell r="W1437" t="str">
            <v/>
          </cell>
          <cell r="X1437" t="str">
            <v>N</v>
          </cell>
          <cell r="Y1437" t="str">
            <v>N</v>
          </cell>
          <cell r="Z1437" t="str">
            <v>N</v>
          </cell>
          <cell r="AA1437">
            <v>0</v>
          </cell>
          <cell r="AB1437">
            <v>0</v>
          </cell>
          <cell r="AC1437">
            <v>0</v>
          </cell>
          <cell r="AD1437">
            <v>0</v>
          </cell>
          <cell r="AE1437" t="str">
            <v>N</v>
          </cell>
          <cell r="AF1437" t="str">
            <v>N</v>
          </cell>
          <cell r="AG1437">
            <v>0</v>
          </cell>
          <cell r="AH1437" t="str">
            <v>N</v>
          </cell>
          <cell r="AI1437" t="str">
            <v>N</v>
          </cell>
        </row>
        <row r="1438">
          <cell r="U1438">
            <v>0</v>
          </cell>
          <cell r="V1438">
            <v>0</v>
          </cell>
          <cell r="W1438" t="str">
            <v/>
          </cell>
          <cell r="X1438" t="str">
            <v>N</v>
          </cell>
          <cell r="Y1438" t="str">
            <v>N</v>
          </cell>
          <cell r="Z1438" t="str">
            <v>N</v>
          </cell>
          <cell r="AA1438">
            <v>0</v>
          </cell>
          <cell r="AB1438">
            <v>0</v>
          </cell>
          <cell r="AC1438">
            <v>0</v>
          </cell>
          <cell r="AD1438">
            <v>0</v>
          </cell>
          <cell r="AE1438" t="str">
            <v>N</v>
          </cell>
          <cell r="AF1438" t="str">
            <v>N</v>
          </cell>
          <cell r="AG1438">
            <v>0</v>
          </cell>
          <cell r="AH1438" t="str">
            <v>N</v>
          </cell>
          <cell r="AI1438" t="str">
            <v>N</v>
          </cell>
        </row>
        <row r="1439">
          <cell r="U1439">
            <v>0</v>
          </cell>
          <cell r="V1439">
            <v>0</v>
          </cell>
          <cell r="W1439" t="str">
            <v/>
          </cell>
          <cell r="X1439" t="str">
            <v>N</v>
          </cell>
          <cell r="Y1439" t="str">
            <v>N</v>
          </cell>
          <cell r="Z1439" t="str">
            <v>N</v>
          </cell>
          <cell r="AA1439">
            <v>0</v>
          </cell>
          <cell r="AB1439">
            <v>0</v>
          </cell>
          <cell r="AC1439">
            <v>0</v>
          </cell>
          <cell r="AD1439">
            <v>0</v>
          </cell>
          <cell r="AE1439" t="str">
            <v>N</v>
          </cell>
          <cell r="AF1439" t="str">
            <v>N</v>
          </cell>
          <cell r="AG1439">
            <v>0</v>
          </cell>
          <cell r="AH1439" t="str">
            <v>N</v>
          </cell>
          <cell r="AI1439" t="str">
            <v>N</v>
          </cell>
        </row>
        <row r="1440">
          <cell r="U1440">
            <v>0</v>
          </cell>
          <cell r="V1440">
            <v>0</v>
          </cell>
          <cell r="W1440" t="str">
            <v/>
          </cell>
          <cell r="X1440" t="str">
            <v>N</v>
          </cell>
          <cell r="Y1440" t="str">
            <v>N</v>
          </cell>
          <cell r="Z1440" t="str">
            <v>N</v>
          </cell>
          <cell r="AA1440">
            <v>0</v>
          </cell>
          <cell r="AB1440">
            <v>0</v>
          </cell>
          <cell r="AC1440">
            <v>0</v>
          </cell>
          <cell r="AD1440">
            <v>0</v>
          </cell>
          <cell r="AE1440" t="str">
            <v>N</v>
          </cell>
          <cell r="AF1440" t="str">
            <v>N</v>
          </cell>
          <cell r="AG1440">
            <v>0</v>
          </cell>
          <cell r="AH1440" t="str">
            <v>N</v>
          </cell>
          <cell r="AI1440" t="str">
            <v>N</v>
          </cell>
        </row>
        <row r="1441">
          <cell r="U1441">
            <v>0</v>
          </cell>
          <cell r="V1441">
            <v>0</v>
          </cell>
          <cell r="W1441" t="str">
            <v/>
          </cell>
          <cell r="X1441" t="str">
            <v>N</v>
          </cell>
          <cell r="Y1441" t="str">
            <v>N</v>
          </cell>
          <cell r="Z1441" t="str">
            <v>N</v>
          </cell>
          <cell r="AA1441">
            <v>0</v>
          </cell>
          <cell r="AB1441">
            <v>0</v>
          </cell>
          <cell r="AC1441">
            <v>0</v>
          </cell>
          <cell r="AD1441">
            <v>0</v>
          </cell>
          <cell r="AE1441" t="str">
            <v>N</v>
          </cell>
          <cell r="AF1441" t="str">
            <v>N</v>
          </cell>
          <cell r="AG1441">
            <v>0</v>
          </cell>
          <cell r="AH1441" t="str">
            <v>N</v>
          </cell>
          <cell r="AI1441" t="str">
            <v>N</v>
          </cell>
        </row>
        <row r="1442">
          <cell r="U1442">
            <v>0</v>
          </cell>
          <cell r="V1442">
            <v>0</v>
          </cell>
          <cell r="W1442" t="str">
            <v/>
          </cell>
          <cell r="X1442" t="str">
            <v>N</v>
          </cell>
          <cell r="Y1442" t="str">
            <v>N</v>
          </cell>
          <cell r="Z1442" t="str">
            <v>N</v>
          </cell>
          <cell r="AA1442">
            <v>0</v>
          </cell>
          <cell r="AB1442">
            <v>0</v>
          </cell>
          <cell r="AC1442">
            <v>0</v>
          </cell>
          <cell r="AD1442">
            <v>0</v>
          </cell>
          <cell r="AE1442" t="str">
            <v>N</v>
          </cell>
          <cell r="AF1442" t="str">
            <v>N</v>
          </cell>
          <cell r="AG1442">
            <v>0</v>
          </cell>
          <cell r="AH1442" t="str">
            <v>N</v>
          </cell>
          <cell r="AI1442" t="str">
            <v>N</v>
          </cell>
        </row>
        <row r="1443">
          <cell r="U1443">
            <v>0</v>
          </cell>
          <cell r="V1443">
            <v>0</v>
          </cell>
          <cell r="W1443" t="str">
            <v/>
          </cell>
          <cell r="X1443" t="str">
            <v>N</v>
          </cell>
          <cell r="Y1443" t="str">
            <v>N</v>
          </cell>
          <cell r="Z1443" t="str">
            <v>N</v>
          </cell>
          <cell r="AA1443">
            <v>0</v>
          </cell>
          <cell r="AB1443">
            <v>0</v>
          </cell>
          <cell r="AC1443">
            <v>0</v>
          </cell>
          <cell r="AD1443">
            <v>0</v>
          </cell>
          <cell r="AE1443" t="str">
            <v>N</v>
          </cell>
          <cell r="AF1443" t="str">
            <v>N</v>
          </cell>
          <cell r="AG1443">
            <v>0</v>
          </cell>
          <cell r="AH1443" t="str">
            <v>N</v>
          </cell>
          <cell r="AI1443" t="str">
            <v>N</v>
          </cell>
        </row>
        <row r="1444">
          <cell r="U1444">
            <v>0</v>
          </cell>
          <cell r="V1444">
            <v>0</v>
          </cell>
          <cell r="W1444" t="str">
            <v/>
          </cell>
          <cell r="X1444" t="str">
            <v>N</v>
          </cell>
          <cell r="Y1444" t="str">
            <v>N</v>
          </cell>
          <cell r="Z1444" t="str">
            <v>N</v>
          </cell>
          <cell r="AA1444">
            <v>0</v>
          </cell>
          <cell r="AB1444">
            <v>0</v>
          </cell>
          <cell r="AC1444">
            <v>0</v>
          </cell>
          <cell r="AD1444">
            <v>0</v>
          </cell>
          <cell r="AE1444" t="str">
            <v>N</v>
          </cell>
          <cell r="AF1444" t="str">
            <v>N</v>
          </cell>
          <cell r="AG1444">
            <v>0</v>
          </cell>
          <cell r="AH1444" t="str">
            <v>N</v>
          </cell>
          <cell r="AI1444" t="str">
            <v>N</v>
          </cell>
        </row>
        <row r="1445">
          <cell r="U1445">
            <v>0</v>
          </cell>
          <cell r="V1445">
            <v>0</v>
          </cell>
          <cell r="W1445" t="str">
            <v/>
          </cell>
          <cell r="X1445" t="str">
            <v>N</v>
          </cell>
          <cell r="Y1445" t="str">
            <v>N</v>
          </cell>
          <cell r="Z1445" t="str">
            <v>N</v>
          </cell>
          <cell r="AA1445">
            <v>0</v>
          </cell>
          <cell r="AB1445">
            <v>0</v>
          </cell>
          <cell r="AC1445">
            <v>0</v>
          </cell>
          <cell r="AD1445">
            <v>0</v>
          </cell>
          <cell r="AE1445" t="str">
            <v>N</v>
          </cell>
          <cell r="AF1445" t="str">
            <v>N</v>
          </cell>
          <cell r="AG1445">
            <v>0</v>
          </cell>
          <cell r="AH1445" t="str">
            <v>N</v>
          </cell>
          <cell r="AI1445" t="str">
            <v>N</v>
          </cell>
        </row>
        <row r="1446">
          <cell r="U1446">
            <v>0</v>
          </cell>
          <cell r="V1446">
            <v>0</v>
          </cell>
          <cell r="W1446" t="str">
            <v/>
          </cell>
          <cell r="X1446" t="str">
            <v>N</v>
          </cell>
          <cell r="Y1446" t="str">
            <v>N</v>
          </cell>
          <cell r="Z1446" t="str">
            <v>N</v>
          </cell>
          <cell r="AA1446">
            <v>0</v>
          </cell>
          <cell r="AB1446">
            <v>0</v>
          </cell>
          <cell r="AC1446">
            <v>0</v>
          </cell>
          <cell r="AD1446">
            <v>0</v>
          </cell>
          <cell r="AE1446" t="str">
            <v>N</v>
          </cell>
          <cell r="AF1446" t="str">
            <v>N</v>
          </cell>
          <cell r="AG1446">
            <v>0</v>
          </cell>
          <cell r="AH1446" t="str">
            <v>N</v>
          </cell>
          <cell r="AI1446" t="str">
            <v>N</v>
          </cell>
        </row>
        <row r="1447">
          <cell r="U1447">
            <v>0</v>
          </cell>
          <cell r="V1447">
            <v>0</v>
          </cell>
          <cell r="W1447" t="str">
            <v/>
          </cell>
          <cell r="X1447" t="str">
            <v>N</v>
          </cell>
          <cell r="Y1447" t="str">
            <v>N</v>
          </cell>
          <cell r="Z1447" t="str">
            <v>N</v>
          </cell>
          <cell r="AA1447">
            <v>0</v>
          </cell>
          <cell r="AB1447">
            <v>0</v>
          </cell>
          <cell r="AC1447">
            <v>0</v>
          </cell>
          <cell r="AD1447">
            <v>0</v>
          </cell>
          <cell r="AE1447" t="str">
            <v>N</v>
          </cell>
          <cell r="AF1447" t="str">
            <v>N</v>
          </cell>
          <cell r="AG1447">
            <v>0</v>
          </cell>
          <cell r="AH1447" t="str">
            <v>N</v>
          </cell>
          <cell r="AI1447" t="str">
            <v>N</v>
          </cell>
        </row>
        <row r="1448">
          <cell r="U1448">
            <v>0</v>
          </cell>
          <cell r="V1448">
            <v>0</v>
          </cell>
          <cell r="W1448" t="str">
            <v/>
          </cell>
          <cell r="X1448" t="str">
            <v>N</v>
          </cell>
          <cell r="Y1448" t="str">
            <v>N</v>
          </cell>
          <cell r="Z1448" t="str">
            <v>N</v>
          </cell>
          <cell r="AA1448">
            <v>0</v>
          </cell>
          <cell r="AB1448">
            <v>0</v>
          </cell>
          <cell r="AC1448">
            <v>0</v>
          </cell>
          <cell r="AD1448">
            <v>0</v>
          </cell>
          <cell r="AE1448" t="str">
            <v>N</v>
          </cell>
          <cell r="AF1448" t="str">
            <v>N</v>
          </cell>
          <cell r="AG1448">
            <v>0</v>
          </cell>
          <cell r="AH1448" t="str">
            <v>N</v>
          </cell>
          <cell r="AI1448" t="str">
            <v>N</v>
          </cell>
        </row>
        <row r="1449">
          <cell r="U1449">
            <v>0</v>
          </cell>
          <cell r="V1449">
            <v>0</v>
          </cell>
          <cell r="W1449" t="str">
            <v/>
          </cell>
          <cell r="X1449" t="str">
            <v>N</v>
          </cell>
          <cell r="Y1449" t="str">
            <v>N</v>
          </cell>
          <cell r="Z1449" t="str">
            <v>N</v>
          </cell>
          <cell r="AA1449">
            <v>0</v>
          </cell>
          <cell r="AB1449">
            <v>0</v>
          </cell>
          <cell r="AC1449">
            <v>0</v>
          </cell>
          <cell r="AD1449">
            <v>0</v>
          </cell>
          <cell r="AE1449" t="str">
            <v>N</v>
          </cell>
          <cell r="AF1449" t="str">
            <v>N</v>
          </cell>
          <cell r="AG1449">
            <v>0</v>
          </cell>
          <cell r="AH1449" t="str">
            <v>N</v>
          </cell>
          <cell r="AI1449" t="str">
            <v>N</v>
          </cell>
        </row>
        <row r="1450">
          <cell r="U1450">
            <v>0</v>
          </cell>
          <cell r="V1450">
            <v>0</v>
          </cell>
          <cell r="W1450" t="str">
            <v/>
          </cell>
          <cell r="X1450" t="str">
            <v>N</v>
          </cell>
          <cell r="Y1450" t="str">
            <v>N</v>
          </cell>
          <cell r="Z1450" t="str">
            <v>N</v>
          </cell>
          <cell r="AA1450">
            <v>0</v>
          </cell>
          <cell r="AB1450">
            <v>0</v>
          </cell>
          <cell r="AC1450">
            <v>0</v>
          </cell>
          <cell r="AD1450">
            <v>0</v>
          </cell>
          <cell r="AE1450" t="str">
            <v>N</v>
          </cell>
          <cell r="AF1450" t="str">
            <v>N</v>
          </cell>
          <cell r="AG1450">
            <v>0</v>
          </cell>
          <cell r="AH1450" t="str">
            <v>N</v>
          </cell>
          <cell r="AI1450" t="str">
            <v>N</v>
          </cell>
        </row>
        <row r="1451">
          <cell r="U1451">
            <v>0</v>
          </cell>
          <cell r="V1451">
            <v>0</v>
          </cell>
          <cell r="W1451" t="str">
            <v/>
          </cell>
          <cell r="X1451" t="str">
            <v>N</v>
          </cell>
          <cell r="Y1451" t="str">
            <v>N</v>
          </cell>
          <cell r="Z1451" t="str">
            <v>N</v>
          </cell>
          <cell r="AA1451">
            <v>0</v>
          </cell>
          <cell r="AB1451">
            <v>0</v>
          </cell>
          <cell r="AC1451">
            <v>0</v>
          </cell>
          <cell r="AD1451">
            <v>0</v>
          </cell>
          <cell r="AE1451" t="str">
            <v>N</v>
          </cell>
          <cell r="AF1451" t="str">
            <v>N</v>
          </cell>
          <cell r="AG1451">
            <v>0</v>
          </cell>
          <cell r="AH1451" t="str">
            <v>N</v>
          </cell>
          <cell r="AI1451" t="str">
            <v>N</v>
          </cell>
        </row>
        <row r="1452">
          <cell r="U1452">
            <v>0</v>
          </cell>
          <cell r="V1452">
            <v>0</v>
          </cell>
          <cell r="W1452" t="str">
            <v/>
          </cell>
          <cell r="X1452" t="str">
            <v>N</v>
          </cell>
          <cell r="Y1452" t="str">
            <v>N</v>
          </cell>
          <cell r="Z1452" t="str">
            <v>N</v>
          </cell>
          <cell r="AA1452">
            <v>0</v>
          </cell>
          <cell r="AB1452">
            <v>0</v>
          </cell>
          <cell r="AC1452">
            <v>0</v>
          </cell>
          <cell r="AD1452">
            <v>0</v>
          </cell>
          <cell r="AE1452" t="str">
            <v>N</v>
          </cell>
          <cell r="AF1452" t="str">
            <v>N</v>
          </cell>
          <cell r="AG1452">
            <v>0</v>
          </cell>
          <cell r="AH1452" t="str">
            <v>N</v>
          </cell>
          <cell r="AI1452" t="str">
            <v>N</v>
          </cell>
        </row>
        <row r="1453">
          <cell r="U1453">
            <v>0</v>
          </cell>
          <cell r="V1453">
            <v>0</v>
          </cell>
          <cell r="W1453" t="str">
            <v/>
          </cell>
          <cell r="X1453" t="str">
            <v>N</v>
          </cell>
          <cell r="Y1453" t="str">
            <v>N</v>
          </cell>
          <cell r="Z1453" t="str">
            <v>N</v>
          </cell>
          <cell r="AA1453">
            <v>0</v>
          </cell>
          <cell r="AB1453">
            <v>0</v>
          </cell>
          <cell r="AC1453">
            <v>0</v>
          </cell>
          <cell r="AD1453">
            <v>0</v>
          </cell>
          <cell r="AE1453" t="str">
            <v>N</v>
          </cell>
          <cell r="AF1453" t="str">
            <v>N</v>
          </cell>
          <cell r="AG1453">
            <v>0</v>
          </cell>
          <cell r="AH1453" t="str">
            <v>N</v>
          </cell>
          <cell r="AI1453" t="str">
            <v>N</v>
          </cell>
        </row>
        <row r="1454">
          <cell r="U1454">
            <v>0</v>
          </cell>
          <cell r="V1454">
            <v>0</v>
          </cell>
          <cell r="W1454" t="str">
            <v/>
          </cell>
          <cell r="X1454" t="str">
            <v>N</v>
          </cell>
          <cell r="Y1454" t="str">
            <v>N</v>
          </cell>
          <cell r="Z1454" t="str">
            <v>N</v>
          </cell>
          <cell r="AA1454">
            <v>0</v>
          </cell>
          <cell r="AB1454">
            <v>0</v>
          </cell>
          <cell r="AC1454">
            <v>0</v>
          </cell>
          <cell r="AD1454">
            <v>0</v>
          </cell>
          <cell r="AE1454" t="str">
            <v>N</v>
          </cell>
          <cell r="AF1454" t="str">
            <v>N</v>
          </cell>
          <cell r="AG1454">
            <v>0</v>
          </cell>
          <cell r="AH1454" t="str">
            <v>N</v>
          </cell>
          <cell r="AI1454" t="str">
            <v>N</v>
          </cell>
        </row>
        <row r="1455">
          <cell r="U1455">
            <v>0</v>
          </cell>
          <cell r="V1455">
            <v>0</v>
          </cell>
          <cell r="W1455" t="str">
            <v/>
          </cell>
          <cell r="X1455" t="str">
            <v>N</v>
          </cell>
          <cell r="Y1455" t="str">
            <v>N</v>
          </cell>
          <cell r="Z1455" t="str">
            <v>N</v>
          </cell>
          <cell r="AA1455">
            <v>0</v>
          </cell>
          <cell r="AB1455">
            <v>0</v>
          </cell>
          <cell r="AC1455">
            <v>0</v>
          </cell>
          <cell r="AD1455">
            <v>0</v>
          </cell>
          <cell r="AE1455" t="str">
            <v>N</v>
          </cell>
          <cell r="AF1455" t="str">
            <v>N</v>
          </cell>
          <cell r="AG1455">
            <v>0</v>
          </cell>
          <cell r="AH1455" t="str">
            <v>N</v>
          </cell>
          <cell r="AI1455" t="str">
            <v>N</v>
          </cell>
        </row>
        <row r="1456">
          <cell r="U1456">
            <v>0</v>
          </cell>
          <cell r="V1456">
            <v>0</v>
          </cell>
          <cell r="W1456" t="str">
            <v/>
          </cell>
          <cell r="X1456" t="str">
            <v>N</v>
          </cell>
          <cell r="Y1456" t="str">
            <v>N</v>
          </cell>
          <cell r="Z1456" t="str">
            <v>N</v>
          </cell>
          <cell r="AA1456">
            <v>0</v>
          </cell>
          <cell r="AB1456">
            <v>0</v>
          </cell>
          <cell r="AC1456">
            <v>0</v>
          </cell>
          <cell r="AD1456">
            <v>0</v>
          </cell>
          <cell r="AE1456" t="str">
            <v>N</v>
          </cell>
          <cell r="AF1456" t="str">
            <v>N</v>
          </cell>
          <cell r="AG1456">
            <v>0</v>
          </cell>
          <cell r="AH1456" t="str">
            <v>N</v>
          </cell>
          <cell r="AI1456" t="str">
            <v>N</v>
          </cell>
        </row>
        <row r="1457">
          <cell r="U1457">
            <v>0</v>
          </cell>
          <cell r="V1457">
            <v>0</v>
          </cell>
          <cell r="W1457" t="str">
            <v/>
          </cell>
          <cell r="X1457" t="str">
            <v>N</v>
          </cell>
          <cell r="Y1457" t="str">
            <v>N</v>
          </cell>
          <cell r="Z1457" t="str">
            <v>N</v>
          </cell>
          <cell r="AA1457">
            <v>0</v>
          </cell>
          <cell r="AB1457">
            <v>0</v>
          </cell>
          <cell r="AC1457">
            <v>0</v>
          </cell>
          <cell r="AD1457">
            <v>0</v>
          </cell>
          <cell r="AE1457" t="str">
            <v>N</v>
          </cell>
          <cell r="AF1457" t="str">
            <v>N</v>
          </cell>
          <cell r="AG1457">
            <v>0</v>
          </cell>
          <cell r="AH1457" t="str">
            <v>N</v>
          </cell>
          <cell r="AI1457" t="str">
            <v>N</v>
          </cell>
        </row>
        <row r="1458">
          <cell r="U1458">
            <v>0</v>
          </cell>
          <cell r="V1458">
            <v>0</v>
          </cell>
          <cell r="W1458" t="str">
            <v/>
          </cell>
          <cell r="X1458" t="str">
            <v>N</v>
          </cell>
          <cell r="Y1458" t="str">
            <v>N</v>
          </cell>
          <cell r="Z1458" t="str">
            <v>N</v>
          </cell>
          <cell r="AA1458">
            <v>0</v>
          </cell>
          <cell r="AB1458">
            <v>0</v>
          </cell>
          <cell r="AC1458">
            <v>0</v>
          </cell>
          <cell r="AD1458">
            <v>0</v>
          </cell>
          <cell r="AE1458" t="str">
            <v>N</v>
          </cell>
          <cell r="AF1458" t="str">
            <v>N</v>
          </cell>
          <cell r="AG1458">
            <v>0</v>
          </cell>
          <cell r="AH1458" t="str">
            <v>N</v>
          </cell>
          <cell r="AI1458" t="str">
            <v>N</v>
          </cell>
        </row>
        <row r="1459">
          <cell r="U1459">
            <v>0</v>
          </cell>
          <cell r="V1459">
            <v>0</v>
          </cell>
          <cell r="W1459" t="str">
            <v/>
          </cell>
          <cell r="X1459" t="str">
            <v>N</v>
          </cell>
          <cell r="Y1459" t="str">
            <v>N</v>
          </cell>
          <cell r="Z1459" t="str">
            <v>N</v>
          </cell>
          <cell r="AA1459">
            <v>0</v>
          </cell>
          <cell r="AB1459">
            <v>0</v>
          </cell>
          <cell r="AC1459">
            <v>0</v>
          </cell>
          <cell r="AD1459">
            <v>0</v>
          </cell>
          <cell r="AE1459" t="str">
            <v>N</v>
          </cell>
          <cell r="AF1459" t="str">
            <v>N</v>
          </cell>
          <cell r="AG1459">
            <v>0</v>
          </cell>
          <cell r="AH1459" t="str">
            <v>N</v>
          </cell>
          <cell r="AI1459" t="str">
            <v>N</v>
          </cell>
        </row>
        <row r="1460">
          <cell r="U1460">
            <v>0</v>
          </cell>
          <cell r="V1460">
            <v>0</v>
          </cell>
          <cell r="W1460" t="str">
            <v/>
          </cell>
          <cell r="X1460" t="str">
            <v>N</v>
          </cell>
          <cell r="Y1460" t="str">
            <v>N</v>
          </cell>
          <cell r="Z1460" t="str">
            <v>N</v>
          </cell>
          <cell r="AA1460">
            <v>0</v>
          </cell>
          <cell r="AB1460">
            <v>0</v>
          </cell>
          <cell r="AC1460">
            <v>0</v>
          </cell>
          <cell r="AD1460">
            <v>0</v>
          </cell>
          <cell r="AE1460" t="str">
            <v>N</v>
          </cell>
          <cell r="AF1460" t="str">
            <v>N</v>
          </cell>
          <cell r="AG1460">
            <v>0</v>
          </cell>
          <cell r="AH1460" t="str">
            <v>N</v>
          </cell>
          <cell r="AI1460" t="str">
            <v>N</v>
          </cell>
        </row>
        <row r="1461">
          <cell r="U1461">
            <v>0</v>
          </cell>
          <cell r="V1461">
            <v>0</v>
          </cell>
          <cell r="W1461" t="str">
            <v/>
          </cell>
          <cell r="X1461" t="str">
            <v>N</v>
          </cell>
          <cell r="Y1461" t="str">
            <v>N</v>
          </cell>
          <cell r="Z1461" t="str">
            <v>N</v>
          </cell>
          <cell r="AA1461">
            <v>0</v>
          </cell>
          <cell r="AB1461">
            <v>0</v>
          </cell>
          <cell r="AC1461">
            <v>0</v>
          </cell>
          <cell r="AD1461">
            <v>0</v>
          </cell>
          <cell r="AE1461" t="str">
            <v>N</v>
          </cell>
          <cell r="AF1461" t="str">
            <v>N</v>
          </cell>
          <cell r="AG1461">
            <v>0</v>
          </cell>
          <cell r="AH1461" t="str">
            <v>N</v>
          </cell>
          <cell r="AI1461" t="str">
            <v>N</v>
          </cell>
        </row>
        <row r="1462">
          <cell r="U1462">
            <v>0</v>
          </cell>
          <cell r="V1462">
            <v>0</v>
          </cell>
          <cell r="W1462" t="str">
            <v/>
          </cell>
          <cell r="X1462" t="str">
            <v>N</v>
          </cell>
          <cell r="Y1462" t="str">
            <v>N</v>
          </cell>
          <cell r="Z1462" t="str">
            <v>N</v>
          </cell>
          <cell r="AA1462">
            <v>0</v>
          </cell>
          <cell r="AB1462">
            <v>0</v>
          </cell>
          <cell r="AC1462">
            <v>0</v>
          </cell>
          <cell r="AD1462">
            <v>0</v>
          </cell>
          <cell r="AE1462" t="str">
            <v>N</v>
          </cell>
          <cell r="AF1462" t="str">
            <v>N</v>
          </cell>
          <cell r="AG1462">
            <v>0</v>
          </cell>
          <cell r="AH1462" t="str">
            <v>N</v>
          </cell>
          <cell r="AI1462" t="str">
            <v>N</v>
          </cell>
        </row>
        <row r="1463">
          <cell r="U1463">
            <v>0</v>
          </cell>
          <cell r="V1463">
            <v>0</v>
          </cell>
          <cell r="W1463" t="str">
            <v/>
          </cell>
          <cell r="X1463" t="str">
            <v>N</v>
          </cell>
          <cell r="Y1463" t="str">
            <v>N</v>
          </cell>
          <cell r="Z1463" t="str">
            <v>N</v>
          </cell>
          <cell r="AA1463">
            <v>0</v>
          </cell>
          <cell r="AB1463">
            <v>0</v>
          </cell>
          <cell r="AC1463">
            <v>0</v>
          </cell>
          <cell r="AD1463">
            <v>0</v>
          </cell>
          <cell r="AE1463" t="str">
            <v>N</v>
          </cell>
          <cell r="AF1463" t="str">
            <v>N</v>
          </cell>
          <cell r="AG1463">
            <v>0</v>
          </cell>
          <cell r="AH1463" t="str">
            <v>N</v>
          </cell>
          <cell r="AI1463" t="str">
            <v>N</v>
          </cell>
        </row>
        <row r="1464">
          <cell r="U1464">
            <v>0</v>
          </cell>
          <cell r="V1464">
            <v>0</v>
          </cell>
          <cell r="W1464" t="str">
            <v/>
          </cell>
          <cell r="X1464" t="str">
            <v>N</v>
          </cell>
          <cell r="Y1464" t="str">
            <v>N</v>
          </cell>
          <cell r="Z1464" t="str">
            <v>N</v>
          </cell>
          <cell r="AA1464">
            <v>0</v>
          </cell>
          <cell r="AB1464">
            <v>0</v>
          </cell>
          <cell r="AC1464">
            <v>0</v>
          </cell>
          <cell r="AD1464">
            <v>0</v>
          </cell>
          <cell r="AE1464" t="str">
            <v>N</v>
          </cell>
          <cell r="AF1464" t="str">
            <v>N</v>
          </cell>
          <cell r="AG1464">
            <v>0</v>
          </cell>
          <cell r="AH1464" t="str">
            <v>N</v>
          </cell>
          <cell r="AI1464" t="str">
            <v>N</v>
          </cell>
        </row>
        <row r="1465">
          <cell r="U1465">
            <v>0</v>
          </cell>
          <cell r="V1465">
            <v>0</v>
          </cell>
          <cell r="W1465" t="str">
            <v/>
          </cell>
          <cell r="X1465" t="str">
            <v>N</v>
          </cell>
          <cell r="Y1465" t="str">
            <v>N</v>
          </cell>
          <cell r="Z1465" t="str">
            <v>N</v>
          </cell>
          <cell r="AA1465">
            <v>0</v>
          </cell>
          <cell r="AB1465">
            <v>0</v>
          </cell>
          <cell r="AC1465">
            <v>0</v>
          </cell>
          <cell r="AD1465">
            <v>0</v>
          </cell>
          <cell r="AE1465" t="str">
            <v>N</v>
          </cell>
          <cell r="AF1465" t="str">
            <v>N</v>
          </cell>
          <cell r="AG1465">
            <v>0</v>
          </cell>
          <cell r="AH1465" t="str">
            <v>N</v>
          </cell>
          <cell r="AI1465" t="str">
            <v>N</v>
          </cell>
        </row>
        <row r="1466">
          <cell r="U1466">
            <v>0</v>
          </cell>
          <cell r="V1466">
            <v>0</v>
          </cell>
          <cell r="W1466" t="str">
            <v/>
          </cell>
          <cell r="X1466" t="str">
            <v>N</v>
          </cell>
          <cell r="Y1466" t="str">
            <v>N</v>
          </cell>
          <cell r="Z1466" t="str">
            <v>N</v>
          </cell>
          <cell r="AA1466">
            <v>0</v>
          </cell>
          <cell r="AB1466">
            <v>0</v>
          </cell>
          <cell r="AC1466">
            <v>0</v>
          </cell>
          <cell r="AD1466">
            <v>0</v>
          </cell>
          <cell r="AE1466" t="str">
            <v>N</v>
          </cell>
          <cell r="AF1466" t="str">
            <v>N</v>
          </cell>
          <cell r="AG1466">
            <v>0</v>
          </cell>
          <cell r="AH1466" t="str">
            <v>N</v>
          </cell>
          <cell r="AI1466" t="str">
            <v>N</v>
          </cell>
        </row>
        <row r="1467">
          <cell r="U1467">
            <v>0</v>
          </cell>
          <cell r="V1467">
            <v>0</v>
          </cell>
          <cell r="W1467" t="str">
            <v/>
          </cell>
          <cell r="X1467" t="str">
            <v>N</v>
          </cell>
          <cell r="Y1467" t="str">
            <v>N</v>
          </cell>
          <cell r="Z1467" t="str">
            <v>N</v>
          </cell>
          <cell r="AA1467">
            <v>0</v>
          </cell>
          <cell r="AB1467">
            <v>0</v>
          </cell>
          <cell r="AC1467">
            <v>0</v>
          </cell>
          <cell r="AD1467">
            <v>0</v>
          </cell>
          <cell r="AE1467" t="str">
            <v>N</v>
          </cell>
          <cell r="AF1467" t="str">
            <v>N</v>
          </cell>
          <cell r="AG1467">
            <v>0</v>
          </cell>
          <cell r="AH1467" t="str">
            <v>N</v>
          </cell>
          <cell r="AI1467" t="str">
            <v>N</v>
          </cell>
        </row>
        <row r="1468">
          <cell r="U1468">
            <v>0</v>
          </cell>
          <cell r="V1468">
            <v>0</v>
          </cell>
          <cell r="W1468" t="str">
            <v/>
          </cell>
          <cell r="X1468" t="str">
            <v>N</v>
          </cell>
          <cell r="Y1468" t="str">
            <v>N</v>
          </cell>
          <cell r="Z1468" t="str">
            <v>N</v>
          </cell>
          <cell r="AA1468">
            <v>0</v>
          </cell>
          <cell r="AB1468">
            <v>0</v>
          </cell>
          <cell r="AC1468">
            <v>0</v>
          </cell>
          <cell r="AD1468">
            <v>0</v>
          </cell>
          <cell r="AE1468" t="str">
            <v>N</v>
          </cell>
          <cell r="AF1468" t="str">
            <v>N</v>
          </cell>
          <cell r="AG1468">
            <v>0</v>
          </cell>
          <cell r="AH1468" t="str">
            <v>N</v>
          </cell>
          <cell r="AI1468" t="str">
            <v>N</v>
          </cell>
        </row>
        <row r="1469">
          <cell r="U1469">
            <v>0</v>
          </cell>
          <cell r="V1469">
            <v>0</v>
          </cell>
          <cell r="W1469" t="str">
            <v/>
          </cell>
          <cell r="X1469" t="str">
            <v>N</v>
          </cell>
          <cell r="Y1469" t="str">
            <v>N</v>
          </cell>
          <cell r="Z1469" t="str">
            <v>N</v>
          </cell>
          <cell r="AA1469">
            <v>0</v>
          </cell>
          <cell r="AB1469">
            <v>0</v>
          </cell>
          <cell r="AC1469">
            <v>0</v>
          </cell>
          <cell r="AD1469">
            <v>0</v>
          </cell>
          <cell r="AE1469" t="str">
            <v>N</v>
          </cell>
          <cell r="AF1469" t="str">
            <v>N</v>
          </cell>
          <cell r="AG1469">
            <v>0</v>
          </cell>
          <cell r="AH1469" t="str">
            <v>N</v>
          </cell>
          <cell r="AI1469" t="str">
            <v>N</v>
          </cell>
        </row>
        <row r="1470">
          <cell r="U1470">
            <v>0</v>
          </cell>
          <cell r="V1470">
            <v>0</v>
          </cell>
          <cell r="W1470" t="str">
            <v/>
          </cell>
          <cell r="X1470" t="str">
            <v>N</v>
          </cell>
          <cell r="Y1470" t="str">
            <v>N</v>
          </cell>
          <cell r="Z1470" t="str">
            <v>N</v>
          </cell>
          <cell r="AA1470">
            <v>0</v>
          </cell>
          <cell r="AB1470">
            <v>0</v>
          </cell>
          <cell r="AC1470">
            <v>0</v>
          </cell>
          <cell r="AD1470">
            <v>0</v>
          </cell>
          <cell r="AE1470" t="str">
            <v>N</v>
          </cell>
          <cell r="AF1470" t="str">
            <v>N</v>
          </cell>
          <cell r="AG1470">
            <v>0</v>
          </cell>
          <cell r="AH1470" t="str">
            <v>N</v>
          </cell>
          <cell r="AI1470" t="str">
            <v>N</v>
          </cell>
        </row>
        <row r="1471">
          <cell r="U1471">
            <v>0</v>
          </cell>
          <cell r="V1471">
            <v>0</v>
          </cell>
          <cell r="W1471" t="str">
            <v/>
          </cell>
          <cell r="X1471" t="str">
            <v>N</v>
          </cell>
          <cell r="Y1471" t="str">
            <v>N</v>
          </cell>
          <cell r="Z1471" t="str">
            <v>N</v>
          </cell>
          <cell r="AA1471">
            <v>0</v>
          </cell>
          <cell r="AB1471">
            <v>0</v>
          </cell>
          <cell r="AC1471">
            <v>0</v>
          </cell>
          <cell r="AD1471">
            <v>0</v>
          </cell>
          <cell r="AE1471" t="str">
            <v>N</v>
          </cell>
          <cell r="AF1471" t="str">
            <v>N</v>
          </cell>
          <cell r="AG1471">
            <v>0</v>
          </cell>
          <cell r="AH1471" t="str">
            <v>N</v>
          </cell>
          <cell r="AI1471" t="str">
            <v>N</v>
          </cell>
        </row>
        <row r="1472">
          <cell r="U1472">
            <v>0</v>
          </cell>
          <cell r="V1472">
            <v>0</v>
          </cell>
          <cell r="W1472" t="str">
            <v/>
          </cell>
          <cell r="X1472" t="str">
            <v>N</v>
          </cell>
          <cell r="Y1472" t="str">
            <v>N</v>
          </cell>
          <cell r="Z1472" t="str">
            <v>N</v>
          </cell>
          <cell r="AA1472">
            <v>0</v>
          </cell>
          <cell r="AB1472">
            <v>0</v>
          </cell>
          <cell r="AC1472">
            <v>0</v>
          </cell>
          <cell r="AD1472">
            <v>0</v>
          </cell>
          <cell r="AE1472" t="str">
            <v>N</v>
          </cell>
          <cell r="AF1472" t="str">
            <v>N</v>
          </cell>
          <cell r="AG1472">
            <v>0</v>
          </cell>
          <cell r="AH1472" t="str">
            <v>N</v>
          </cell>
          <cell r="AI1472" t="str">
            <v>N</v>
          </cell>
        </row>
        <row r="1473">
          <cell r="U1473">
            <v>0</v>
          </cell>
          <cell r="V1473">
            <v>0</v>
          </cell>
          <cell r="W1473" t="str">
            <v/>
          </cell>
          <cell r="X1473" t="str">
            <v>N</v>
          </cell>
          <cell r="Y1473" t="str">
            <v>N</v>
          </cell>
          <cell r="Z1473" t="str">
            <v>N</v>
          </cell>
          <cell r="AA1473">
            <v>0</v>
          </cell>
          <cell r="AB1473">
            <v>0</v>
          </cell>
          <cell r="AC1473">
            <v>0</v>
          </cell>
          <cell r="AD1473">
            <v>0</v>
          </cell>
          <cell r="AE1473" t="str">
            <v>N</v>
          </cell>
          <cell r="AF1473" t="str">
            <v>N</v>
          </cell>
          <cell r="AG1473">
            <v>0</v>
          </cell>
          <cell r="AH1473" t="str">
            <v>N</v>
          </cell>
          <cell r="AI1473" t="str">
            <v>N</v>
          </cell>
        </row>
        <row r="1474">
          <cell r="U1474">
            <v>0</v>
          </cell>
          <cell r="V1474">
            <v>0</v>
          </cell>
          <cell r="W1474" t="str">
            <v/>
          </cell>
          <cell r="X1474" t="str">
            <v>N</v>
          </cell>
          <cell r="Y1474" t="str">
            <v>N</v>
          </cell>
          <cell r="Z1474" t="str">
            <v>N</v>
          </cell>
          <cell r="AA1474">
            <v>0</v>
          </cell>
          <cell r="AB1474">
            <v>0</v>
          </cell>
          <cell r="AC1474">
            <v>0</v>
          </cell>
          <cell r="AD1474">
            <v>0</v>
          </cell>
          <cell r="AE1474" t="str">
            <v>N</v>
          </cell>
          <cell r="AF1474" t="str">
            <v>N</v>
          </cell>
          <cell r="AG1474">
            <v>0</v>
          </cell>
          <cell r="AH1474" t="str">
            <v>N</v>
          </cell>
          <cell r="AI1474" t="str">
            <v>N</v>
          </cell>
        </row>
        <row r="1475">
          <cell r="U1475">
            <v>0</v>
          </cell>
          <cell r="V1475">
            <v>0</v>
          </cell>
          <cell r="W1475" t="str">
            <v/>
          </cell>
          <cell r="X1475" t="str">
            <v>N</v>
          </cell>
          <cell r="Y1475" t="str">
            <v>N</v>
          </cell>
          <cell r="Z1475" t="str">
            <v>N</v>
          </cell>
          <cell r="AA1475">
            <v>0</v>
          </cell>
          <cell r="AB1475">
            <v>0</v>
          </cell>
          <cell r="AC1475">
            <v>0</v>
          </cell>
          <cell r="AD1475">
            <v>0</v>
          </cell>
          <cell r="AE1475" t="str">
            <v>N</v>
          </cell>
          <cell r="AF1475" t="str">
            <v>N</v>
          </cell>
          <cell r="AG1475">
            <v>0</v>
          </cell>
          <cell r="AH1475" t="str">
            <v>N</v>
          </cell>
          <cell r="AI1475" t="str">
            <v>N</v>
          </cell>
        </row>
        <row r="1476">
          <cell r="U1476">
            <v>0</v>
          </cell>
          <cell r="V1476">
            <v>0</v>
          </cell>
          <cell r="W1476" t="str">
            <v/>
          </cell>
          <cell r="X1476" t="str">
            <v>N</v>
          </cell>
          <cell r="Y1476" t="str">
            <v>N</v>
          </cell>
          <cell r="Z1476" t="str">
            <v>N</v>
          </cell>
          <cell r="AA1476">
            <v>0</v>
          </cell>
          <cell r="AB1476">
            <v>0</v>
          </cell>
          <cell r="AC1476">
            <v>0</v>
          </cell>
          <cell r="AD1476">
            <v>0</v>
          </cell>
          <cell r="AE1476" t="str">
            <v>N</v>
          </cell>
          <cell r="AF1476" t="str">
            <v>N</v>
          </cell>
          <cell r="AG1476">
            <v>0</v>
          </cell>
          <cell r="AH1476" t="str">
            <v>N</v>
          </cell>
          <cell r="AI1476" t="str">
            <v>N</v>
          </cell>
        </row>
        <row r="1477">
          <cell r="U1477">
            <v>0</v>
          </cell>
          <cell r="V1477">
            <v>0</v>
          </cell>
          <cell r="W1477" t="str">
            <v/>
          </cell>
          <cell r="X1477" t="str">
            <v>N</v>
          </cell>
          <cell r="Y1477" t="str">
            <v>N</v>
          </cell>
          <cell r="Z1477" t="str">
            <v>N</v>
          </cell>
          <cell r="AA1477">
            <v>0</v>
          </cell>
          <cell r="AB1477">
            <v>0</v>
          </cell>
          <cell r="AC1477">
            <v>0</v>
          </cell>
          <cell r="AD1477">
            <v>0</v>
          </cell>
          <cell r="AE1477" t="str">
            <v>N</v>
          </cell>
          <cell r="AF1477" t="str">
            <v>N</v>
          </cell>
          <cell r="AG1477">
            <v>0</v>
          </cell>
          <cell r="AH1477" t="str">
            <v>N</v>
          </cell>
          <cell r="AI1477" t="str">
            <v>N</v>
          </cell>
        </row>
        <row r="1478">
          <cell r="U1478">
            <v>0</v>
          </cell>
          <cell r="V1478">
            <v>0</v>
          </cell>
          <cell r="W1478" t="str">
            <v/>
          </cell>
          <cell r="X1478" t="str">
            <v>N</v>
          </cell>
          <cell r="Y1478" t="str">
            <v>N</v>
          </cell>
          <cell r="Z1478" t="str">
            <v>N</v>
          </cell>
          <cell r="AA1478">
            <v>0</v>
          </cell>
          <cell r="AB1478">
            <v>0</v>
          </cell>
          <cell r="AC1478">
            <v>0</v>
          </cell>
          <cell r="AD1478">
            <v>0</v>
          </cell>
          <cell r="AE1478" t="str">
            <v>N</v>
          </cell>
          <cell r="AF1478" t="str">
            <v>N</v>
          </cell>
          <cell r="AG1478">
            <v>0</v>
          </cell>
          <cell r="AH1478" t="str">
            <v>N</v>
          </cell>
          <cell r="AI1478" t="str">
            <v>N</v>
          </cell>
        </row>
        <row r="1479">
          <cell r="U1479">
            <v>0</v>
          </cell>
          <cell r="V1479">
            <v>0</v>
          </cell>
          <cell r="W1479" t="str">
            <v/>
          </cell>
          <cell r="X1479" t="str">
            <v>N</v>
          </cell>
          <cell r="Y1479" t="str">
            <v>N</v>
          </cell>
          <cell r="Z1479" t="str">
            <v>N</v>
          </cell>
          <cell r="AA1479">
            <v>0</v>
          </cell>
          <cell r="AB1479">
            <v>0</v>
          </cell>
          <cell r="AC1479">
            <v>0</v>
          </cell>
          <cell r="AD1479">
            <v>0</v>
          </cell>
          <cell r="AE1479" t="str">
            <v>N</v>
          </cell>
          <cell r="AF1479" t="str">
            <v>N</v>
          </cell>
          <cell r="AG1479">
            <v>0</v>
          </cell>
          <cell r="AH1479" t="str">
            <v>N</v>
          </cell>
          <cell r="AI1479" t="str">
            <v>N</v>
          </cell>
        </row>
        <row r="1480">
          <cell r="U1480">
            <v>0</v>
          </cell>
          <cell r="V1480">
            <v>0</v>
          </cell>
          <cell r="W1480" t="str">
            <v/>
          </cell>
          <cell r="X1480" t="str">
            <v>N</v>
          </cell>
          <cell r="Y1480" t="str">
            <v>N</v>
          </cell>
          <cell r="Z1480" t="str">
            <v>N</v>
          </cell>
          <cell r="AA1480">
            <v>0</v>
          </cell>
          <cell r="AB1480">
            <v>0</v>
          </cell>
          <cell r="AC1480">
            <v>0</v>
          </cell>
          <cell r="AD1480">
            <v>0</v>
          </cell>
          <cell r="AE1480" t="str">
            <v>N</v>
          </cell>
          <cell r="AF1480" t="str">
            <v>N</v>
          </cell>
          <cell r="AG1480">
            <v>0</v>
          </cell>
          <cell r="AH1480" t="str">
            <v>N</v>
          </cell>
          <cell r="AI1480" t="str">
            <v>N</v>
          </cell>
        </row>
        <row r="1481">
          <cell r="U1481">
            <v>0</v>
          </cell>
          <cell r="V1481">
            <v>0</v>
          </cell>
          <cell r="W1481" t="str">
            <v/>
          </cell>
          <cell r="X1481" t="str">
            <v>N</v>
          </cell>
          <cell r="Y1481" t="str">
            <v>N</v>
          </cell>
          <cell r="Z1481" t="str">
            <v>N</v>
          </cell>
          <cell r="AA1481">
            <v>0</v>
          </cell>
          <cell r="AB1481">
            <v>0</v>
          </cell>
          <cell r="AC1481">
            <v>0</v>
          </cell>
          <cell r="AD1481">
            <v>0</v>
          </cell>
          <cell r="AE1481" t="str">
            <v>N</v>
          </cell>
          <cell r="AF1481" t="str">
            <v>N</v>
          </cell>
          <cell r="AG1481">
            <v>0</v>
          </cell>
          <cell r="AH1481" t="str">
            <v>N</v>
          </cell>
          <cell r="AI1481" t="str">
            <v>N</v>
          </cell>
        </row>
        <row r="1482">
          <cell r="U1482">
            <v>0</v>
          </cell>
          <cell r="V1482">
            <v>0</v>
          </cell>
          <cell r="W1482" t="str">
            <v/>
          </cell>
          <cell r="X1482" t="str">
            <v>N</v>
          </cell>
          <cell r="Y1482" t="str">
            <v>N</v>
          </cell>
          <cell r="Z1482" t="str">
            <v>N</v>
          </cell>
          <cell r="AA1482">
            <v>0</v>
          </cell>
          <cell r="AB1482">
            <v>0</v>
          </cell>
          <cell r="AC1482">
            <v>0</v>
          </cell>
          <cell r="AD1482">
            <v>0</v>
          </cell>
          <cell r="AE1482" t="str">
            <v>N</v>
          </cell>
          <cell r="AF1482" t="str">
            <v>N</v>
          </cell>
          <cell r="AG1482">
            <v>0</v>
          </cell>
          <cell r="AH1482" t="str">
            <v>N</v>
          </cell>
          <cell r="AI1482" t="str">
            <v>N</v>
          </cell>
        </row>
        <row r="1483">
          <cell r="U1483">
            <v>0</v>
          </cell>
          <cell r="V1483">
            <v>0</v>
          </cell>
          <cell r="W1483" t="str">
            <v/>
          </cell>
          <cell r="X1483" t="str">
            <v>N</v>
          </cell>
          <cell r="Y1483" t="str">
            <v>N</v>
          </cell>
          <cell r="Z1483" t="str">
            <v>N</v>
          </cell>
          <cell r="AA1483">
            <v>0</v>
          </cell>
          <cell r="AB1483">
            <v>0</v>
          </cell>
          <cell r="AC1483">
            <v>0</v>
          </cell>
          <cell r="AD1483">
            <v>0</v>
          </cell>
          <cell r="AE1483" t="str">
            <v>N</v>
          </cell>
          <cell r="AF1483" t="str">
            <v>N</v>
          </cell>
          <cell r="AG1483">
            <v>0</v>
          </cell>
          <cell r="AH1483" t="str">
            <v>N</v>
          </cell>
          <cell r="AI1483" t="str">
            <v>N</v>
          </cell>
        </row>
        <row r="1484">
          <cell r="U1484">
            <v>0</v>
          </cell>
          <cell r="V1484">
            <v>0</v>
          </cell>
          <cell r="W1484" t="str">
            <v/>
          </cell>
          <cell r="X1484" t="str">
            <v>N</v>
          </cell>
          <cell r="Y1484" t="str">
            <v>N</v>
          </cell>
          <cell r="Z1484" t="str">
            <v>N</v>
          </cell>
          <cell r="AA1484">
            <v>0</v>
          </cell>
          <cell r="AB1484">
            <v>0</v>
          </cell>
          <cell r="AC1484">
            <v>0</v>
          </cell>
          <cell r="AD1484">
            <v>0</v>
          </cell>
          <cell r="AE1484" t="str">
            <v>N</v>
          </cell>
          <cell r="AF1484" t="str">
            <v>N</v>
          </cell>
          <cell r="AG1484">
            <v>0</v>
          </cell>
          <cell r="AH1484" t="str">
            <v>N</v>
          </cell>
          <cell r="AI1484" t="str">
            <v>N</v>
          </cell>
        </row>
        <row r="1485">
          <cell r="U1485">
            <v>0</v>
          </cell>
          <cell r="V1485">
            <v>0</v>
          </cell>
          <cell r="W1485" t="str">
            <v/>
          </cell>
          <cell r="X1485" t="str">
            <v>N</v>
          </cell>
          <cell r="Y1485" t="str">
            <v>N</v>
          </cell>
          <cell r="Z1485" t="str">
            <v>N</v>
          </cell>
          <cell r="AA1485">
            <v>0</v>
          </cell>
          <cell r="AB1485">
            <v>0</v>
          </cell>
          <cell r="AC1485">
            <v>0</v>
          </cell>
          <cell r="AD1485">
            <v>0</v>
          </cell>
          <cell r="AE1485" t="str">
            <v>N</v>
          </cell>
          <cell r="AF1485" t="str">
            <v>N</v>
          </cell>
          <cell r="AG1485">
            <v>0</v>
          </cell>
          <cell r="AH1485" t="str">
            <v>N</v>
          </cell>
          <cell r="AI1485" t="str">
            <v>N</v>
          </cell>
        </row>
        <row r="1486">
          <cell r="U1486">
            <v>0</v>
          </cell>
          <cell r="V1486">
            <v>0</v>
          </cell>
          <cell r="W1486" t="str">
            <v/>
          </cell>
          <cell r="X1486" t="str">
            <v>N</v>
          </cell>
          <cell r="Y1486" t="str">
            <v>N</v>
          </cell>
          <cell r="Z1486" t="str">
            <v>N</v>
          </cell>
          <cell r="AA1486">
            <v>0</v>
          </cell>
          <cell r="AB1486">
            <v>0</v>
          </cell>
          <cell r="AC1486">
            <v>0</v>
          </cell>
          <cell r="AD1486">
            <v>0</v>
          </cell>
          <cell r="AE1486" t="str">
            <v>N</v>
          </cell>
          <cell r="AF1486" t="str">
            <v>N</v>
          </cell>
          <cell r="AG1486">
            <v>0</v>
          </cell>
          <cell r="AH1486" t="str">
            <v>N</v>
          </cell>
          <cell r="AI1486" t="str">
            <v>N</v>
          </cell>
        </row>
        <row r="1487">
          <cell r="U1487">
            <v>0</v>
          </cell>
          <cell r="V1487">
            <v>0</v>
          </cell>
          <cell r="W1487" t="str">
            <v/>
          </cell>
          <cell r="X1487" t="str">
            <v>N</v>
          </cell>
          <cell r="Y1487" t="str">
            <v>N</v>
          </cell>
          <cell r="Z1487" t="str">
            <v>N</v>
          </cell>
          <cell r="AA1487">
            <v>0</v>
          </cell>
          <cell r="AB1487">
            <v>0</v>
          </cell>
          <cell r="AC1487">
            <v>0</v>
          </cell>
          <cell r="AD1487">
            <v>0</v>
          </cell>
          <cell r="AE1487" t="str">
            <v>N</v>
          </cell>
          <cell r="AF1487" t="str">
            <v>N</v>
          </cell>
          <cell r="AG1487">
            <v>0</v>
          </cell>
          <cell r="AH1487" t="str">
            <v>N</v>
          </cell>
          <cell r="AI1487" t="str">
            <v>N</v>
          </cell>
        </row>
        <row r="1488">
          <cell r="U1488">
            <v>0</v>
          </cell>
          <cell r="V1488">
            <v>0</v>
          </cell>
          <cell r="W1488" t="str">
            <v/>
          </cell>
          <cell r="X1488" t="str">
            <v>N</v>
          </cell>
          <cell r="Y1488" t="str">
            <v>N</v>
          </cell>
          <cell r="Z1488" t="str">
            <v>N</v>
          </cell>
          <cell r="AA1488">
            <v>0</v>
          </cell>
          <cell r="AB1488">
            <v>0</v>
          </cell>
          <cell r="AC1488">
            <v>0</v>
          </cell>
          <cell r="AD1488">
            <v>0</v>
          </cell>
          <cell r="AE1488" t="str">
            <v>N</v>
          </cell>
          <cell r="AF1488" t="str">
            <v>N</v>
          </cell>
          <cell r="AG1488">
            <v>0</v>
          </cell>
          <cell r="AH1488" t="str">
            <v>N</v>
          </cell>
          <cell r="AI1488" t="str">
            <v>N</v>
          </cell>
        </row>
        <row r="1489">
          <cell r="U1489">
            <v>0</v>
          </cell>
          <cell r="V1489">
            <v>0</v>
          </cell>
          <cell r="W1489" t="str">
            <v/>
          </cell>
          <cell r="X1489" t="str">
            <v>N</v>
          </cell>
          <cell r="Y1489" t="str">
            <v>N</v>
          </cell>
          <cell r="Z1489" t="str">
            <v>N</v>
          </cell>
          <cell r="AA1489">
            <v>0</v>
          </cell>
          <cell r="AB1489">
            <v>0</v>
          </cell>
          <cell r="AC1489">
            <v>0</v>
          </cell>
          <cell r="AD1489">
            <v>0</v>
          </cell>
          <cell r="AE1489" t="str">
            <v>N</v>
          </cell>
          <cell r="AF1489" t="str">
            <v>N</v>
          </cell>
          <cell r="AG1489">
            <v>0</v>
          </cell>
          <cell r="AH1489" t="str">
            <v>N</v>
          </cell>
          <cell r="AI1489" t="str">
            <v>N</v>
          </cell>
        </row>
        <row r="1490">
          <cell r="U1490">
            <v>0</v>
          </cell>
          <cell r="V1490">
            <v>0</v>
          </cell>
          <cell r="W1490" t="str">
            <v/>
          </cell>
          <cell r="X1490" t="str">
            <v>N</v>
          </cell>
          <cell r="Y1490" t="str">
            <v>N</v>
          </cell>
          <cell r="Z1490" t="str">
            <v>N</v>
          </cell>
          <cell r="AA1490">
            <v>0</v>
          </cell>
          <cell r="AB1490">
            <v>0</v>
          </cell>
          <cell r="AC1490">
            <v>0</v>
          </cell>
          <cell r="AD1490">
            <v>0</v>
          </cell>
          <cell r="AE1490" t="str">
            <v>N</v>
          </cell>
          <cell r="AF1490" t="str">
            <v>N</v>
          </cell>
          <cell r="AG1490">
            <v>0</v>
          </cell>
          <cell r="AH1490" t="str">
            <v>N</v>
          </cell>
          <cell r="AI1490" t="str">
            <v>N</v>
          </cell>
        </row>
        <row r="1491">
          <cell r="U1491">
            <v>0</v>
          </cell>
          <cell r="V1491">
            <v>0</v>
          </cell>
          <cell r="W1491" t="str">
            <v/>
          </cell>
          <cell r="X1491" t="str">
            <v>N</v>
          </cell>
          <cell r="Y1491" t="str">
            <v>N</v>
          </cell>
          <cell r="Z1491" t="str">
            <v>N</v>
          </cell>
          <cell r="AA1491">
            <v>0</v>
          </cell>
          <cell r="AB1491">
            <v>0</v>
          </cell>
          <cell r="AC1491">
            <v>0</v>
          </cell>
          <cell r="AD1491">
            <v>0</v>
          </cell>
          <cell r="AE1491" t="str">
            <v>N</v>
          </cell>
          <cell r="AF1491" t="str">
            <v>N</v>
          </cell>
          <cell r="AG1491">
            <v>0</v>
          </cell>
          <cell r="AH1491" t="str">
            <v>N</v>
          </cell>
          <cell r="AI1491" t="str">
            <v>N</v>
          </cell>
        </row>
        <row r="1492">
          <cell r="U1492">
            <v>0</v>
          </cell>
          <cell r="V1492">
            <v>0</v>
          </cell>
          <cell r="W1492" t="str">
            <v/>
          </cell>
          <cell r="X1492" t="str">
            <v>N</v>
          </cell>
          <cell r="Y1492" t="str">
            <v>N</v>
          </cell>
          <cell r="Z1492" t="str">
            <v>N</v>
          </cell>
          <cell r="AA1492">
            <v>0</v>
          </cell>
          <cell r="AB1492">
            <v>0</v>
          </cell>
          <cell r="AC1492">
            <v>0</v>
          </cell>
          <cell r="AD1492">
            <v>0</v>
          </cell>
          <cell r="AE1492" t="str">
            <v>N</v>
          </cell>
          <cell r="AF1492" t="str">
            <v>N</v>
          </cell>
          <cell r="AG1492">
            <v>0</v>
          </cell>
          <cell r="AH1492" t="str">
            <v>N</v>
          </cell>
          <cell r="AI1492" t="str">
            <v>N</v>
          </cell>
        </row>
        <row r="1493">
          <cell r="U1493">
            <v>0</v>
          </cell>
          <cell r="V1493">
            <v>0</v>
          </cell>
          <cell r="W1493" t="str">
            <v/>
          </cell>
          <cell r="X1493" t="str">
            <v>N</v>
          </cell>
          <cell r="Y1493" t="str">
            <v>N</v>
          </cell>
          <cell r="Z1493" t="str">
            <v>N</v>
          </cell>
          <cell r="AA1493">
            <v>0</v>
          </cell>
          <cell r="AB1493">
            <v>0</v>
          </cell>
          <cell r="AC1493">
            <v>0</v>
          </cell>
          <cell r="AD1493">
            <v>0</v>
          </cell>
          <cell r="AE1493" t="str">
            <v>N</v>
          </cell>
          <cell r="AF1493" t="str">
            <v>N</v>
          </cell>
          <cell r="AG1493">
            <v>0</v>
          </cell>
          <cell r="AH1493" t="str">
            <v>N</v>
          </cell>
          <cell r="AI1493" t="str">
            <v>N</v>
          </cell>
        </row>
        <row r="1494">
          <cell r="U1494">
            <v>0</v>
          </cell>
          <cell r="V1494">
            <v>0</v>
          </cell>
          <cell r="W1494" t="str">
            <v/>
          </cell>
          <cell r="X1494" t="str">
            <v>N</v>
          </cell>
          <cell r="Y1494" t="str">
            <v>N</v>
          </cell>
          <cell r="Z1494" t="str">
            <v>N</v>
          </cell>
          <cell r="AA1494">
            <v>0</v>
          </cell>
          <cell r="AB1494">
            <v>0</v>
          </cell>
          <cell r="AC1494">
            <v>0</v>
          </cell>
          <cell r="AD1494">
            <v>0</v>
          </cell>
          <cell r="AE1494" t="str">
            <v>N</v>
          </cell>
          <cell r="AF1494" t="str">
            <v>N</v>
          </cell>
          <cell r="AG1494">
            <v>0</v>
          </cell>
          <cell r="AH1494" t="str">
            <v>N</v>
          </cell>
          <cell r="AI1494" t="str">
            <v>N</v>
          </cell>
        </row>
        <row r="1495">
          <cell r="U1495">
            <v>0</v>
          </cell>
          <cell r="V1495">
            <v>0</v>
          </cell>
          <cell r="W1495" t="str">
            <v/>
          </cell>
          <cell r="X1495" t="str">
            <v>N</v>
          </cell>
          <cell r="Y1495" t="str">
            <v>N</v>
          </cell>
          <cell r="Z1495" t="str">
            <v>N</v>
          </cell>
          <cell r="AA1495">
            <v>0</v>
          </cell>
          <cell r="AB1495">
            <v>0</v>
          </cell>
          <cell r="AC1495">
            <v>0</v>
          </cell>
          <cell r="AD1495">
            <v>0</v>
          </cell>
          <cell r="AE1495" t="str">
            <v>N</v>
          </cell>
          <cell r="AF1495" t="str">
            <v>N</v>
          </cell>
          <cell r="AG1495">
            <v>0</v>
          </cell>
          <cell r="AH1495" t="str">
            <v>N</v>
          </cell>
          <cell r="AI1495" t="str">
            <v>N</v>
          </cell>
        </row>
        <row r="1496">
          <cell r="U1496">
            <v>0</v>
          </cell>
          <cell r="V1496">
            <v>0</v>
          </cell>
          <cell r="W1496" t="str">
            <v/>
          </cell>
          <cell r="X1496" t="str">
            <v>N</v>
          </cell>
          <cell r="Y1496" t="str">
            <v>N</v>
          </cell>
          <cell r="Z1496" t="str">
            <v>N</v>
          </cell>
          <cell r="AA1496">
            <v>0</v>
          </cell>
          <cell r="AB1496">
            <v>0</v>
          </cell>
          <cell r="AC1496">
            <v>0</v>
          </cell>
          <cell r="AD1496">
            <v>0</v>
          </cell>
          <cell r="AE1496" t="str">
            <v>N</v>
          </cell>
          <cell r="AF1496" t="str">
            <v>N</v>
          </cell>
          <cell r="AG1496">
            <v>0</v>
          </cell>
          <cell r="AH1496" t="str">
            <v>N</v>
          </cell>
          <cell r="AI1496" t="str">
            <v>N</v>
          </cell>
        </row>
        <row r="1497">
          <cell r="U1497">
            <v>0</v>
          </cell>
          <cell r="V1497">
            <v>0</v>
          </cell>
          <cell r="W1497" t="str">
            <v/>
          </cell>
          <cell r="X1497" t="str">
            <v>N</v>
          </cell>
          <cell r="Y1497" t="str">
            <v>N</v>
          </cell>
          <cell r="Z1497" t="str">
            <v>N</v>
          </cell>
          <cell r="AA1497">
            <v>0</v>
          </cell>
          <cell r="AB1497">
            <v>0</v>
          </cell>
          <cell r="AC1497">
            <v>0</v>
          </cell>
          <cell r="AD1497">
            <v>0</v>
          </cell>
          <cell r="AE1497" t="str">
            <v>N</v>
          </cell>
          <cell r="AF1497" t="str">
            <v>N</v>
          </cell>
          <cell r="AG1497">
            <v>0</v>
          </cell>
          <cell r="AH1497" t="str">
            <v>N</v>
          </cell>
          <cell r="AI1497" t="str">
            <v>N</v>
          </cell>
        </row>
        <row r="1498">
          <cell r="U1498">
            <v>0</v>
          </cell>
          <cell r="V1498">
            <v>0</v>
          </cell>
          <cell r="W1498" t="str">
            <v/>
          </cell>
          <cell r="X1498" t="str">
            <v>N</v>
          </cell>
          <cell r="Y1498" t="str">
            <v>N</v>
          </cell>
          <cell r="Z1498" t="str">
            <v>N</v>
          </cell>
          <cell r="AA1498">
            <v>0</v>
          </cell>
          <cell r="AB1498">
            <v>0</v>
          </cell>
          <cell r="AC1498">
            <v>0</v>
          </cell>
          <cell r="AD1498">
            <v>0</v>
          </cell>
          <cell r="AE1498" t="str">
            <v>N</v>
          </cell>
          <cell r="AF1498" t="str">
            <v>N</v>
          </cell>
          <cell r="AG1498">
            <v>0</v>
          </cell>
          <cell r="AH1498" t="str">
            <v>N</v>
          </cell>
          <cell r="AI1498" t="str">
            <v>N</v>
          </cell>
        </row>
        <row r="1499">
          <cell r="U1499">
            <v>0</v>
          </cell>
          <cell r="V1499">
            <v>0</v>
          </cell>
          <cell r="W1499" t="str">
            <v/>
          </cell>
          <cell r="X1499" t="str">
            <v>N</v>
          </cell>
          <cell r="Y1499" t="str">
            <v>N</v>
          </cell>
          <cell r="Z1499" t="str">
            <v>N</v>
          </cell>
          <cell r="AA1499">
            <v>0</v>
          </cell>
          <cell r="AB1499">
            <v>0</v>
          </cell>
          <cell r="AC1499">
            <v>0</v>
          </cell>
          <cell r="AD1499">
            <v>0</v>
          </cell>
          <cell r="AE1499" t="str">
            <v>N</v>
          </cell>
          <cell r="AF1499" t="str">
            <v>N</v>
          </cell>
          <cell r="AG1499">
            <v>0</v>
          </cell>
          <cell r="AH1499" t="str">
            <v>N</v>
          </cell>
          <cell r="AI1499" t="str">
            <v>N</v>
          </cell>
        </row>
        <row r="1500">
          <cell r="U1500">
            <v>0</v>
          </cell>
          <cell r="V1500">
            <v>0</v>
          </cell>
          <cell r="W1500" t="str">
            <v/>
          </cell>
          <cell r="X1500" t="str">
            <v>N</v>
          </cell>
          <cell r="Y1500" t="str">
            <v>N</v>
          </cell>
          <cell r="Z1500" t="str">
            <v>N</v>
          </cell>
          <cell r="AA1500">
            <v>0</v>
          </cell>
          <cell r="AB1500">
            <v>0</v>
          </cell>
          <cell r="AC1500">
            <v>0</v>
          </cell>
          <cell r="AD1500">
            <v>0</v>
          </cell>
          <cell r="AE1500" t="str">
            <v>N</v>
          </cell>
          <cell r="AF1500" t="str">
            <v>N</v>
          </cell>
          <cell r="AG1500">
            <v>0</v>
          </cell>
          <cell r="AH1500" t="str">
            <v>N</v>
          </cell>
          <cell r="AI1500" t="str">
            <v>N</v>
          </cell>
        </row>
        <row r="1501">
          <cell r="U1501">
            <v>0</v>
          </cell>
          <cell r="V1501">
            <v>0</v>
          </cell>
          <cell r="W1501" t="str">
            <v/>
          </cell>
          <cell r="X1501" t="str">
            <v>N</v>
          </cell>
          <cell r="Y1501" t="str">
            <v>N</v>
          </cell>
          <cell r="Z1501" t="str">
            <v>N</v>
          </cell>
          <cell r="AA1501">
            <v>0</v>
          </cell>
          <cell r="AB1501">
            <v>0</v>
          </cell>
          <cell r="AC1501">
            <v>0</v>
          </cell>
          <cell r="AD1501">
            <v>0</v>
          </cell>
          <cell r="AE1501" t="str">
            <v>N</v>
          </cell>
          <cell r="AF1501" t="str">
            <v>N</v>
          </cell>
          <cell r="AG1501">
            <v>0</v>
          </cell>
          <cell r="AH1501" t="str">
            <v>N</v>
          </cell>
          <cell r="AI1501" t="str">
            <v>N</v>
          </cell>
        </row>
        <row r="1502">
          <cell r="U1502">
            <v>0</v>
          </cell>
          <cell r="V1502">
            <v>0</v>
          </cell>
          <cell r="W1502" t="str">
            <v/>
          </cell>
          <cell r="X1502" t="str">
            <v>N</v>
          </cell>
          <cell r="Y1502" t="str">
            <v>N</v>
          </cell>
          <cell r="Z1502" t="str">
            <v>N</v>
          </cell>
          <cell r="AA1502">
            <v>0</v>
          </cell>
          <cell r="AB1502">
            <v>0</v>
          </cell>
          <cell r="AC1502">
            <v>0</v>
          </cell>
          <cell r="AD1502">
            <v>0</v>
          </cell>
          <cell r="AE1502" t="str">
            <v>N</v>
          </cell>
          <cell r="AF1502" t="str">
            <v>N</v>
          </cell>
          <cell r="AG1502">
            <v>0</v>
          </cell>
          <cell r="AH1502" t="str">
            <v>N</v>
          </cell>
          <cell r="AI1502" t="str">
            <v>N</v>
          </cell>
        </row>
        <row r="1503">
          <cell r="U1503">
            <v>0</v>
          </cell>
          <cell r="V1503">
            <v>0</v>
          </cell>
          <cell r="W1503" t="str">
            <v/>
          </cell>
          <cell r="X1503" t="str">
            <v>N</v>
          </cell>
          <cell r="Y1503" t="str">
            <v>N</v>
          </cell>
          <cell r="Z1503" t="str">
            <v>N</v>
          </cell>
          <cell r="AA1503">
            <v>0</v>
          </cell>
          <cell r="AB1503">
            <v>0</v>
          </cell>
          <cell r="AC1503">
            <v>0</v>
          </cell>
          <cell r="AD1503">
            <v>0</v>
          </cell>
          <cell r="AE1503" t="str">
            <v>N</v>
          </cell>
          <cell r="AF1503" t="str">
            <v>N</v>
          </cell>
          <cell r="AG1503">
            <v>0</v>
          </cell>
          <cell r="AH1503" t="str">
            <v>N</v>
          </cell>
          <cell r="AI1503" t="str">
            <v>N</v>
          </cell>
        </row>
        <row r="1504">
          <cell r="U1504">
            <v>0</v>
          </cell>
          <cell r="V1504">
            <v>0</v>
          </cell>
          <cell r="W1504" t="str">
            <v/>
          </cell>
          <cell r="X1504" t="str">
            <v>N</v>
          </cell>
          <cell r="Y1504" t="str">
            <v>N</v>
          </cell>
          <cell r="Z1504" t="str">
            <v>N</v>
          </cell>
          <cell r="AA1504">
            <v>0</v>
          </cell>
          <cell r="AB1504">
            <v>0</v>
          </cell>
          <cell r="AC1504">
            <v>0</v>
          </cell>
          <cell r="AD1504">
            <v>0</v>
          </cell>
          <cell r="AE1504" t="str">
            <v>N</v>
          </cell>
          <cell r="AF1504" t="str">
            <v>N</v>
          </cell>
          <cell r="AG1504">
            <v>0</v>
          </cell>
          <cell r="AH1504" t="str">
            <v>N</v>
          </cell>
          <cell r="AI1504" t="str">
            <v>N</v>
          </cell>
        </row>
        <row r="1505">
          <cell r="U1505">
            <v>0</v>
          </cell>
          <cell r="V1505">
            <v>0</v>
          </cell>
          <cell r="W1505" t="str">
            <v/>
          </cell>
          <cell r="X1505" t="str">
            <v>N</v>
          </cell>
          <cell r="Y1505" t="str">
            <v>N</v>
          </cell>
          <cell r="Z1505" t="str">
            <v>N</v>
          </cell>
          <cell r="AA1505">
            <v>0</v>
          </cell>
          <cell r="AB1505">
            <v>0</v>
          </cell>
          <cell r="AC1505">
            <v>0</v>
          </cell>
          <cell r="AD1505">
            <v>0</v>
          </cell>
          <cell r="AE1505" t="str">
            <v>N</v>
          </cell>
          <cell r="AF1505" t="str">
            <v>N</v>
          </cell>
          <cell r="AG1505">
            <v>0</v>
          </cell>
          <cell r="AH1505" t="str">
            <v>N</v>
          </cell>
          <cell r="AI1505" t="str">
            <v>N</v>
          </cell>
        </row>
        <row r="1506">
          <cell r="U1506">
            <v>0</v>
          </cell>
          <cell r="V1506">
            <v>0</v>
          </cell>
          <cell r="W1506" t="str">
            <v/>
          </cell>
          <cell r="X1506" t="str">
            <v>N</v>
          </cell>
          <cell r="Y1506" t="str">
            <v>N</v>
          </cell>
          <cell r="Z1506" t="str">
            <v>N</v>
          </cell>
          <cell r="AA1506">
            <v>0</v>
          </cell>
          <cell r="AB1506">
            <v>0</v>
          </cell>
          <cell r="AC1506">
            <v>0</v>
          </cell>
          <cell r="AD1506">
            <v>0</v>
          </cell>
          <cell r="AE1506" t="str">
            <v>N</v>
          </cell>
          <cell r="AF1506" t="str">
            <v>N</v>
          </cell>
          <cell r="AG1506">
            <v>0</v>
          </cell>
          <cell r="AH1506" t="str">
            <v>N</v>
          </cell>
          <cell r="AI1506" t="str">
            <v>N</v>
          </cell>
        </row>
        <row r="1507">
          <cell r="U1507">
            <v>0</v>
          </cell>
          <cell r="V1507">
            <v>0</v>
          </cell>
          <cell r="W1507" t="str">
            <v/>
          </cell>
          <cell r="X1507" t="str">
            <v>N</v>
          </cell>
          <cell r="Y1507" t="str">
            <v>N</v>
          </cell>
          <cell r="Z1507" t="str">
            <v>N</v>
          </cell>
          <cell r="AA1507">
            <v>0</v>
          </cell>
          <cell r="AB1507">
            <v>0</v>
          </cell>
          <cell r="AC1507">
            <v>0</v>
          </cell>
          <cell r="AD1507">
            <v>0</v>
          </cell>
          <cell r="AE1507" t="str">
            <v>N</v>
          </cell>
          <cell r="AF1507" t="str">
            <v>N</v>
          </cell>
          <cell r="AG1507">
            <v>0</v>
          </cell>
          <cell r="AH1507" t="str">
            <v>N</v>
          </cell>
          <cell r="AI1507" t="str">
            <v>N</v>
          </cell>
        </row>
        <row r="1508">
          <cell r="U1508">
            <v>0</v>
          </cell>
          <cell r="V1508">
            <v>0</v>
          </cell>
          <cell r="W1508" t="str">
            <v/>
          </cell>
          <cell r="X1508" t="str">
            <v>N</v>
          </cell>
          <cell r="Y1508" t="str">
            <v>N</v>
          </cell>
          <cell r="Z1508" t="str">
            <v>N</v>
          </cell>
          <cell r="AA1508">
            <v>0</v>
          </cell>
          <cell r="AB1508">
            <v>0</v>
          </cell>
          <cell r="AC1508">
            <v>0</v>
          </cell>
          <cell r="AD1508">
            <v>0</v>
          </cell>
          <cell r="AE1508" t="str">
            <v>N</v>
          </cell>
          <cell r="AF1508" t="str">
            <v>N</v>
          </cell>
          <cell r="AG1508">
            <v>0</v>
          </cell>
          <cell r="AH1508" t="str">
            <v>N</v>
          </cell>
          <cell r="AI1508" t="str">
            <v>N</v>
          </cell>
        </row>
        <row r="1509">
          <cell r="U1509">
            <v>0</v>
          </cell>
          <cell r="V1509">
            <v>0</v>
          </cell>
          <cell r="W1509" t="str">
            <v/>
          </cell>
          <cell r="X1509" t="str">
            <v>N</v>
          </cell>
          <cell r="Y1509" t="str">
            <v>N</v>
          </cell>
          <cell r="Z1509" t="str">
            <v>N</v>
          </cell>
          <cell r="AA1509">
            <v>0</v>
          </cell>
          <cell r="AB1509">
            <v>0</v>
          </cell>
          <cell r="AC1509">
            <v>0</v>
          </cell>
          <cell r="AD1509">
            <v>0</v>
          </cell>
          <cell r="AE1509" t="str">
            <v>N</v>
          </cell>
          <cell r="AF1509" t="str">
            <v>N</v>
          </cell>
          <cell r="AG1509">
            <v>0</v>
          </cell>
          <cell r="AH1509" t="str">
            <v>N</v>
          </cell>
          <cell r="AI1509" t="str">
            <v>N</v>
          </cell>
        </row>
        <row r="1510">
          <cell r="U1510">
            <v>0</v>
          </cell>
          <cell r="V1510">
            <v>0</v>
          </cell>
          <cell r="W1510" t="str">
            <v/>
          </cell>
          <cell r="X1510" t="str">
            <v>N</v>
          </cell>
          <cell r="Y1510" t="str">
            <v>N</v>
          </cell>
          <cell r="Z1510" t="str">
            <v>N</v>
          </cell>
          <cell r="AA1510">
            <v>0</v>
          </cell>
          <cell r="AB1510">
            <v>0</v>
          </cell>
          <cell r="AC1510">
            <v>0</v>
          </cell>
          <cell r="AD1510">
            <v>0</v>
          </cell>
          <cell r="AE1510" t="str">
            <v>N</v>
          </cell>
          <cell r="AF1510" t="str">
            <v>N</v>
          </cell>
          <cell r="AG1510">
            <v>0</v>
          </cell>
          <cell r="AH1510" t="str">
            <v>N</v>
          </cell>
          <cell r="AI1510" t="str">
            <v>N</v>
          </cell>
        </row>
        <row r="1511">
          <cell r="U1511">
            <v>0</v>
          </cell>
          <cell r="V1511">
            <v>0</v>
          </cell>
          <cell r="W1511" t="str">
            <v/>
          </cell>
          <cell r="X1511" t="str">
            <v>N</v>
          </cell>
          <cell r="Y1511" t="str">
            <v>N</v>
          </cell>
          <cell r="Z1511" t="str">
            <v>N</v>
          </cell>
          <cell r="AA1511">
            <v>0</v>
          </cell>
          <cell r="AB1511">
            <v>0</v>
          </cell>
          <cell r="AC1511">
            <v>0</v>
          </cell>
          <cell r="AD1511">
            <v>0</v>
          </cell>
          <cell r="AE1511" t="str">
            <v>N</v>
          </cell>
          <cell r="AF1511" t="str">
            <v>N</v>
          </cell>
          <cell r="AG1511">
            <v>0</v>
          </cell>
          <cell r="AH1511" t="str">
            <v>N</v>
          </cell>
          <cell r="AI1511" t="str">
            <v>N</v>
          </cell>
        </row>
        <row r="1512">
          <cell r="U1512">
            <v>0</v>
          </cell>
          <cell r="V1512">
            <v>0</v>
          </cell>
          <cell r="W1512" t="str">
            <v/>
          </cell>
          <cell r="X1512" t="str">
            <v>N</v>
          </cell>
          <cell r="Y1512" t="str">
            <v>N</v>
          </cell>
          <cell r="Z1512" t="str">
            <v>N</v>
          </cell>
          <cell r="AA1512">
            <v>0</v>
          </cell>
          <cell r="AB1512">
            <v>0</v>
          </cell>
          <cell r="AC1512">
            <v>0</v>
          </cell>
          <cell r="AD1512">
            <v>0</v>
          </cell>
          <cell r="AE1512" t="str">
            <v>N</v>
          </cell>
          <cell r="AF1512" t="str">
            <v>N</v>
          </cell>
          <cell r="AG1512">
            <v>0</v>
          </cell>
          <cell r="AH1512" t="str">
            <v>N</v>
          </cell>
          <cell r="AI1512" t="str">
            <v>N</v>
          </cell>
        </row>
        <row r="1513">
          <cell r="U1513">
            <v>0</v>
          </cell>
          <cell r="V1513">
            <v>0</v>
          </cell>
          <cell r="W1513" t="str">
            <v/>
          </cell>
          <cell r="X1513" t="str">
            <v>N</v>
          </cell>
          <cell r="Y1513" t="str">
            <v>N</v>
          </cell>
          <cell r="Z1513" t="str">
            <v>N</v>
          </cell>
          <cell r="AA1513">
            <v>0</v>
          </cell>
          <cell r="AB1513">
            <v>0</v>
          </cell>
          <cell r="AC1513">
            <v>0</v>
          </cell>
          <cell r="AD1513">
            <v>0</v>
          </cell>
          <cell r="AE1513" t="str">
            <v>N</v>
          </cell>
          <cell r="AF1513" t="str">
            <v>N</v>
          </cell>
          <cell r="AG1513">
            <v>0</v>
          </cell>
          <cell r="AH1513" t="str">
            <v>N</v>
          </cell>
          <cell r="AI1513" t="str">
            <v>N</v>
          </cell>
        </row>
        <row r="1514">
          <cell r="U1514">
            <v>0</v>
          </cell>
          <cell r="V1514">
            <v>0</v>
          </cell>
          <cell r="W1514" t="str">
            <v/>
          </cell>
          <cell r="X1514" t="str">
            <v>N</v>
          </cell>
          <cell r="Y1514" t="str">
            <v>N</v>
          </cell>
          <cell r="Z1514" t="str">
            <v>N</v>
          </cell>
          <cell r="AA1514">
            <v>0</v>
          </cell>
          <cell r="AB1514">
            <v>0</v>
          </cell>
          <cell r="AC1514">
            <v>0</v>
          </cell>
          <cell r="AD1514">
            <v>0</v>
          </cell>
          <cell r="AE1514" t="str">
            <v>N</v>
          </cell>
          <cell r="AF1514" t="str">
            <v>N</v>
          </cell>
          <cell r="AG1514">
            <v>0</v>
          </cell>
          <cell r="AH1514" t="str">
            <v>N</v>
          </cell>
          <cell r="AI1514" t="str">
            <v>N</v>
          </cell>
        </row>
        <row r="1515">
          <cell r="U1515">
            <v>0</v>
          </cell>
          <cell r="V1515">
            <v>0</v>
          </cell>
          <cell r="W1515" t="str">
            <v/>
          </cell>
          <cell r="X1515" t="str">
            <v>N</v>
          </cell>
          <cell r="Y1515" t="str">
            <v>N</v>
          </cell>
          <cell r="Z1515" t="str">
            <v>N</v>
          </cell>
          <cell r="AA1515">
            <v>0</v>
          </cell>
          <cell r="AB1515">
            <v>0</v>
          </cell>
          <cell r="AC1515">
            <v>0</v>
          </cell>
          <cell r="AD1515">
            <v>0</v>
          </cell>
          <cell r="AE1515" t="str">
            <v>N</v>
          </cell>
          <cell r="AF1515" t="str">
            <v>N</v>
          </cell>
          <cell r="AG1515">
            <v>0</v>
          </cell>
          <cell r="AH1515" t="str">
            <v>N</v>
          </cell>
          <cell r="AI1515" t="str">
            <v>N</v>
          </cell>
        </row>
        <row r="1516">
          <cell r="U1516">
            <v>0</v>
          </cell>
          <cell r="V1516">
            <v>0</v>
          </cell>
          <cell r="W1516" t="str">
            <v/>
          </cell>
          <cell r="X1516" t="str">
            <v>N</v>
          </cell>
          <cell r="Y1516" t="str">
            <v>N</v>
          </cell>
          <cell r="Z1516" t="str">
            <v>N</v>
          </cell>
          <cell r="AA1516">
            <v>0</v>
          </cell>
          <cell r="AB1516">
            <v>0</v>
          </cell>
          <cell r="AC1516">
            <v>0</v>
          </cell>
          <cell r="AD1516">
            <v>0</v>
          </cell>
          <cell r="AE1516" t="str">
            <v>N</v>
          </cell>
          <cell r="AF1516" t="str">
            <v>N</v>
          </cell>
          <cell r="AG1516">
            <v>0</v>
          </cell>
          <cell r="AH1516" t="str">
            <v>N</v>
          </cell>
          <cell r="AI1516" t="str">
            <v>N</v>
          </cell>
        </row>
        <row r="1517">
          <cell r="U1517">
            <v>0</v>
          </cell>
          <cell r="V1517">
            <v>0</v>
          </cell>
          <cell r="W1517" t="str">
            <v/>
          </cell>
          <cell r="X1517" t="str">
            <v>N</v>
          </cell>
          <cell r="Y1517" t="str">
            <v>N</v>
          </cell>
          <cell r="Z1517" t="str">
            <v>N</v>
          </cell>
          <cell r="AA1517">
            <v>0</v>
          </cell>
          <cell r="AB1517">
            <v>0</v>
          </cell>
          <cell r="AC1517">
            <v>0</v>
          </cell>
          <cell r="AD1517">
            <v>0</v>
          </cell>
          <cell r="AE1517" t="str">
            <v>N</v>
          </cell>
          <cell r="AF1517" t="str">
            <v>N</v>
          </cell>
          <cell r="AG1517">
            <v>0</v>
          </cell>
          <cell r="AH1517" t="str">
            <v>N</v>
          </cell>
          <cell r="AI1517" t="str">
            <v>N</v>
          </cell>
        </row>
        <row r="1518">
          <cell r="U1518">
            <v>0</v>
          </cell>
          <cell r="V1518">
            <v>0</v>
          </cell>
          <cell r="W1518" t="str">
            <v/>
          </cell>
          <cell r="X1518" t="str">
            <v>N</v>
          </cell>
          <cell r="Y1518" t="str">
            <v>N</v>
          </cell>
          <cell r="Z1518" t="str">
            <v>N</v>
          </cell>
          <cell r="AA1518">
            <v>0</v>
          </cell>
          <cell r="AB1518">
            <v>0</v>
          </cell>
          <cell r="AC1518">
            <v>0</v>
          </cell>
          <cell r="AD1518">
            <v>0</v>
          </cell>
          <cell r="AE1518" t="str">
            <v>N</v>
          </cell>
          <cell r="AF1518" t="str">
            <v>N</v>
          </cell>
          <cell r="AG1518">
            <v>0</v>
          </cell>
          <cell r="AH1518" t="str">
            <v>N</v>
          </cell>
          <cell r="AI1518" t="str">
            <v>N</v>
          </cell>
        </row>
        <row r="1519">
          <cell r="U1519">
            <v>0</v>
          </cell>
          <cell r="V1519">
            <v>0</v>
          </cell>
          <cell r="W1519" t="str">
            <v/>
          </cell>
          <cell r="X1519" t="str">
            <v>N</v>
          </cell>
          <cell r="Y1519" t="str">
            <v>N</v>
          </cell>
          <cell r="Z1519" t="str">
            <v>N</v>
          </cell>
          <cell r="AA1519">
            <v>0</v>
          </cell>
          <cell r="AB1519">
            <v>0</v>
          </cell>
          <cell r="AC1519">
            <v>0</v>
          </cell>
          <cell r="AD1519">
            <v>0</v>
          </cell>
          <cell r="AE1519" t="str">
            <v>N</v>
          </cell>
          <cell r="AF1519" t="str">
            <v>N</v>
          </cell>
          <cell r="AG1519">
            <v>0</v>
          </cell>
          <cell r="AH1519" t="str">
            <v>N</v>
          </cell>
          <cell r="AI1519" t="str">
            <v>N</v>
          </cell>
        </row>
        <row r="1520">
          <cell r="U1520">
            <v>0</v>
          </cell>
          <cell r="V1520">
            <v>0</v>
          </cell>
          <cell r="W1520" t="str">
            <v/>
          </cell>
          <cell r="X1520" t="str">
            <v>N</v>
          </cell>
          <cell r="Y1520" t="str">
            <v>N</v>
          </cell>
          <cell r="Z1520" t="str">
            <v>N</v>
          </cell>
          <cell r="AA1520">
            <v>0</v>
          </cell>
          <cell r="AB1520">
            <v>0</v>
          </cell>
          <cell r="AC1520">
            <v>0</v>
          </cell>
          <cell r="AD1520">
            <v>0</v>
          </cell>
          <cell r="AE1520" t="str">
            <v>N</v>
          </cell>
          <cell r="AF1520" t="str">
            <v>N</v>
          </cell>
          <cell r="AG1520">
            <v>0</v>
          </cell>
          <cell r="AH1520" t="str">
            <v>N</v>
          </cell>
          <cell r="AI1520" t="str">
            <v>N</v>
          </cell>
        </row>
        <row r="1521">
          <cell r="U1521">
            <v>0</v>
          </cell>
          <cell r="V1521">
            <v>0</v>
          </cell>
          <cell r="W1521" t="str">
            <v/>
          </cell>
          <cell r="X1521" t="str">
            <v>N</v>
          </cell>
          <cell r="Y1521" t="str">
            <v>N</v>
          </cell>
          <cell r="Z1521" t="str">
            <v>N</v>
          </cell>
          <cell r="AA1521">
            <v>0</v>
          </cell>
          <cell r="AB1521">
            <v>0</v>
          </cell>
          <cell r="AC1521">
            <v>0</v>
          </cell>
          <cell r="AD1521">
            <v>0</v>
          </cell>
          <cell r="AE1521" t="str">
            <v>N</v>
          </cell>
          <cell r="AF1521" t="str">
            <v>N</v>
          </cell>
          <cell r="AG1521">
            <v>0</v>
          </cell>
          <cell r="AH1521" t="str">
            <v>N</v>
          </cell>
          <cell r="AI1521" t="str">
            <v>N</v>
          </cell>
        </row>
        <row r="1522">
          <cell r="U1522">
            <v>0</v>
          </cell>
          <cell r="V1522">
            <v>0</v>
          </cell>
          <cell r="W1522" t="str">
            <v/>
          </cell>
          <cell r="X1522" t="str">
            <v>N</v>
          </cell>
          <cell r="Y1522" t="str">
            <v>N</v>
          </cell>
          <cell r="Z1522" t="str">
            <v>N</v>
          </cell>
          <cell r="AA1522">
            <v>0</v>
          </cell>
          <cell r="AB1522">
            <v>0</v>
          </cell>
          <cell r="AC1522">
            <v>0</v>
          </cell>
          <cell r="AD1522">
            <v>0</v>
          </cell>
          <cell r="AE1522" t="str">
            <v>N</v>
          </cell>
          <cell r="AF1522" t="str">
            <v>N</v>
          </cell>
          <cell r="AG1522">
            <v>0</v>
          </cell>
          <cell r="AH1522" t="str">
            <v>N</v>
          </cell>
          <cell r="AI1522" t="str">
            <v>N</v>
          </cell>
        </row>
        <row r="1523">
          <cell r="U1523">
            <v>0</v>
          </cell>
          <cell r="V1523">
            <v>0</v>
          </cell>
          <cell r="W1523" t="str">
            <v/>
          </cell>
          <cell r="X1523" t="str">
            <v>N</v>
          </cell>
          <cell r="Y1523" t="str">
            <v>N</v>
          </cell>
          <cell r="Z1523" t="str">
            <v>N</v>
          </cell>
          <cell r="AA1523">
            <v>0</v>
          </cell>
          <cell r="AB1523">
            <v>0</v>
          </cell>
          <cell r="AC1523">
            <v>0</v>
          </cell>
          <cell r="AD1523">
            <v>0</v>
          </cell>
          <cell r="AE1523" t="str">
            <v>N</v>
          </cell>
          <cell r="AF1523" t="str">
            <v>N</v>
          </cell>
          <cell r="AG1523">
            <v>0</v>
          </cell>
          <cell r="AH1523" t="str">
            <v>N</v>
          </cell>
          <cell r="AI1523" t="str">
            <v>N</v>
          </cell>
        </row>
        <row r="1524">
          <cell r="U1524">
            <v>0</v>
          </cell>
          <cell r="V1524">
            <v>0</v>
          </cell>
          <cell r="W1524" t="str">
            <v/>
          </cell>
          <cell r="X1524" t="str">
            <v>N</v>
          </cell>
          <cell r="Y1524" t="str">
            <v>N</v>
          </cell>
          <cell r="Z1524" t="str">
            <v>N</v>
          </cell>
          <cell r="AA1524">
            <v>0</v>
          </cell>
          <cell r="AB1524">
            <v>0</v>
          </cell>
          <cell r="AC1524">
            <v>0</v>
          </cell>
          <cell r="AD1524">
            <v>0</v>
          </cell>
          <cell r="AE1524" t="str">
            <v>N</v>
          </cell>
          <cell r="AF1524" t="str">
            <v>N</v>
          </cell>
          <cell r="AG1524">
            <v>0</v>
          </cell>
          <cell r="AH1524" t="str">
            <v>N</v>
          </cell>
          <cell r="AI1524" t="str">
            <v>N</v>
          </cell>
        </row>
        <row r="1525">
          <cell r="U1525">
            <v>0</v>
          </cell>
          <cell r="V1525">
            <v>0</v>
          </cell>
          <cell r="W1525" t="str">
            <v/>
          </cell>
          <cell r="X1525" t="str">
            <v>N</v>
          </cell>
          <cell r="Y1525" t="str">
            <v>N</v>
          </cell>
          <cell r="Z1525" t="str">
            <v>N</v>
          </cell>
          <cell r="AA1525">
            <v>0</v>
          </cell>
          <cell r="AB1525">
            <v>0</v>
          </cell>
          <cell r="AC1525">
            <v>0</v>
          </cell>
          <cell r="AD1525">
            <v>0</v>
          </cell>
          <cell r="AE1525" t="str">
            <v>N</v>
          </cell>
          <cell r="AF1525" t="str">
            <v>N</v>
          </cell>
          <cell r="AG1525">
            <v>0</v>
          </cell>
          <cell r="AH1525" t="str">
            <v>N</v>
          </cell>
          <cell r="AI1525" t="str">
            <v>N</v>
          </cell>
        </row>
        <row r="1526">
          <cell r="U1526">
            <v>0</v>
          </cell>
          <cell r="V1526">
            <v>0</v>
          </cell>
          <cell r="W1526" t="str">
            <v/>
          </cell>
          <cell r="X1526" t="str">
            <v>N</v>
          </cell>
          <cell r="Y1526" t="str">
            <v>N</v>
          </cell>
          <cell r="Z1526" t="str">
            <v>N</v>
          </cell>
          <cell r="AA1526">
            <v>0</v>
          </cell>
          <cell r="AB1526">
            <v>0</v>
          </cell>
          <cell r="AC1526">
            <v>0</v>
          </cell>
          <cell r="AD1526">
            <v>0</v>
          </cell>
          <cell r="AE1526" t="str">
            <v>N</v>
          </cell>
          <cell r="AF1526" t="str">
            <v>N</v>
          </cell>
          <cell r="AG1526">
            <v>0</v>
          </cell>
          <cell r="AH1526" t="str">
            <v>N</v>
          </cell>
          <cell r="AI1526" t="str">
            <v>N</v>
          </cell>
        </row>
        <row r="1527">
          <cell r="U1527">
            <v>0</v>
          </cell>
          <cell r="V1527">
            <v>0</v>
          </cell>
          <cell r="W1527" t="str">
            <v/>
          </cell>
          <cell r="X1527" t="str">
            <v>N</v>
          </cell>
          <cell r="Y1527" t="str">
            <v>N</v>
          </cell>
          <cell r="Z1527" t="str">
            <v>N</v>
          </cell>
          <cell r="AA1527">
            <v>0</v>
          </cell>
          <cell r="AB1527">
            <v>0</v>
          </cell>
          <cell r="AC1527">
            <v>0</v>
          </cell>
          <cell r="AD1527">
            <v>0</v>
          </cell>
          <cell r="AE1527" t="str">
            <v>N</v>
          </cell>
          <cell r="AF1527" t="str">
            <v>N</v>
          </cell>
          <cell r="AG1527">
            <v>0</v>
          </cell>
          <cell r="AH1527" t="str">
            <v>N</v>
          </cell>
          <cell r="AI1527" t="str">
            <v>N</v>
          </cell>
        </row>
        <row r="1528">
          <cell r="U1528">
            <v>0</v>
          </cell>
          <cell r="V1528">
            <v>0</v>
          </cell>
          <cell r="W1528" t="str">
            <v/>
          </cell>
          <cell r="X1528" t="str">
            <v>N</v>
          </cell>
          <cell r="Y1528" t="str">
            <v>N</v>
          </cell>
          <cell r="Z1528" t="str">
            <v>N</v>
          </cell>
          <cell r="AA1528">
            <v>0</v>
          </cell>
          <cell r="AB1528">
            <v>0</v>
          </cell>
          <cell r="AC1528">
            <v>0</v>
          </cell>
          <cell r="AD1528">
            <v>0</v>
          </cell>
          <cell r="AE1528" t="str">
            <v>N</v>
          </cell>
          <cell r="AF1528" t="str">
            <v>N</v>
          </cell>
          <cell r="AG1528">
            <v>0</v>
          </cell>
          <cell r="AH1528" t="str">
            <v>N</v>
          </cell>
          <cell r="AI1528" t="str">
            <v>N</v>
          </cell>
        </row>
        <row r="1529">
          <cell r="U1529">
            <v>0</v>
          </cell>
          <cell r="V1529">
            <v>0</v>
          </cell>
          <cell r="W1529" t="str">
            <v/>
          </cell>
          <cell r="X1529" t="str">
            <v>N</v>
          </cell>
          <cell r="Y1529" t="str">
            <v>N</v>
          </cell>
          <cell r="Z1529" t="str">
            <v>N</v>
          </cell>
          <cell r="AA1529">
            <v>0</v>
          </cell>
          <cell r="AB1529">
            <v>0</v>
          </cell>
          <cell r="AC1529">
            <v>0</v>
          </cell>
          <cell r="AD1529">
            <v>0</v>
          </cell>
          <cell r="AE1529" t="str">
            <v>N</v>
          </cell>
          <cell r="AF1529" t="str">
            <v>N</v>
          </cell>
          <cell r="AG1529">
            <v>0</v>
          </cell>
          <cell r="AH1529" t="str">
            <v>N</v>
          </cell>
          <cell r="AI1529" t="str">
            <v>N</v>
          </cell>
        </row>
        <row r="1530">
          <cell r="U1530">
            <v>0</v>
          </cell>
          <cell r="V1530">
            <v>0</v>
          </cell>
          <cell r="W1530" t="str">
            <v/>
          </cell>
          <cell r="X1530" t="str">
            <v>N</v>
          </cell>
          <cell r="Y1530" t="str">
            <v>N</v>
          </cell>
          <cell r="Z1530" t="str">
            <v>N</v>
          </cell>
          <cell r="AA1530">
            <v>0</v>
          </cell>
          <cell r="AB1530">
            <v>0</v>
          </cell>
          <cell r="AC1530">
            <v>0</v>
          </cell>
          <cell r="AD1530">
            <v>0</v>
          </cell>
          <cell r="AE1530" t="str">
            <v>N</v>
          </cell>
          <cell r="AF1530" t="str">
            <v>N</v>
          </cell>
          <cell r="AG1530">
            <v>0</v>
          </cell>
          <cell r="AH1530" t="str">
            <v>N</v>
          </cell>
          <cell r="AI1530" t="str">
            <v>N</v>
          </cell>
        </row>
        <row r="1531">
          <cell r="U1531">
            <v>0</v>
          </cell>
          <cell r="V1531">
            <v>0</v>
          </cell>
          <cell r="W1531" t="str">
            <v/>
          </cell>
          <cell r="X1531" t="str">
            <v>N</v>
          </cell>
          <cell r="Y1531" t="str">
            <v>N</v>
          </cell>
          <cell r="Z1531" t="str">
            <v>N</v>
          </cell>
          <cell r="AA1531">
            <v>0</v>
          </cell>
          <cell r="AB1531">
            <v>0</v>
          </cell>
          <cell r="AC1531">
            <v>0</v>
          </cell>
          <cell r="AD1531">
            <v>0</v>
          </cell>
          <cell r="AE1531" t="str">
            <v>N</v>
          </cell>
          <cell r="AF1531" t="str">
            <v>N</v>
          </cell>
          <cell r="AG1531">
            <v>0</v>
          </cell>
          <cell r="AH1531" t="str">
            <v>N</v>
          </cell>
          <cell r="AI1531" t="str">
            <v>N</v>
          </cell>
        </row>
        <row r="1532">
          <cell r="U1532">
            <v>0</v>
          </cell>
          <cell r="V1532">
            <v>0</v>
          </cell>
          <cell r="W1532" t="str">
            <v/>
          </cell>
          <cell r="X1532" t="str">
            <v>N</v>
          </cell>
          <cell r="Y1532" t="str">
            <v>N</v>
          </cell>
          <cell r="Z1532" t="str">
            <v>N</v>
          </cell>
          <cell r="AA1532">
            <v>0</v>
          </cell>
          <cell r="AB1532">
            <v>0</v>
          </cell>
          <cell r="AC1532">
            <v>0</v>
          </cell>
          <cell r="AD1532">
            <v>0</v>
          </cell>
          <cell r="AE1532" t="str">
            <v>N</v>
          </cell>
          <cell r="AF1532" t="str">
            <v>N</v>
          </cell>
          <cell r="AG1532">
            <v>0</v>
          </cell>
          <cell r="AH1532" t="str">
            <v>N</v>
          </cell>
          <cell r="AI1532" t="str">
            <v>N</v>
          </cell>
        </row>
        <row r="1533">
          <cell r="U1533">
            <v>0</v>
          </cell>
          <cell r="V1533">
            <v>0</v>
          </cell>
          <cell r="W1533" t="str">
            <v/>
          </cell>
          <cell r="X1533" t="str">
            <v>N</v>
          </cell>
          <cell r="Y1533" t="str">
            <v>N</v>
          </cell>
          <cell r="Z1533" t="str">
            <v>N</v>
          </cell>
          <cell r="AA1533">
            <v>0</v>
          </cell>
          <cell r="AB1533">
            <v>0</v>
          </cell>
          <cell r="AC1533">
            <v>0</v>
          </cell>
          <cell r="AD1533">
            <v>0</v>
          </cell>
          <cell r="AE1533" t="str">
            <v>N</v>
          </cell>
          <cell r="AF1533" t="str">
            <v>N</v>
          </cell>
          <cell r="AG1533">
            <v>0</v>
          </cell>
          <cell r="AH1533" t="str">
            <v>N</v>
          </cell>
          <cell r="AI1533" t="str">
            <v>N</v>
          </cell>
        </row>
        <row r="1534">
          <cell r="U1534">
            <v>0</v>
          </cell>
          <cell r="V1534">
            <v>0</v>
          </cell>
          <cell r="W1534" t="str">
            <v/>
          </cell>
          <cell r="X1534" t="str">
            <v>N</v>
          </cell>
          <cell r="Y1534" t="str">
            <v>N</v>
          </cell>
          <cell r="Z1534" t="str">
            <v>N</v>
          </cell>
          <cell r="AA1534">
            <v>0</v>
          </cell>
          <cell r="AB1534">
            <v>0</v>
          </cell>
          <cell r="AC1534">
            <v>0</v>
          </cell>
          <cell r="AD1534">
            <v>0</v>
          </cell>
          <cell r="AE1534" t="str">
            <v>N</v>
          </cell>
          <cell r="AF1534" t="str">
            <v>N</v>
          </cell>
          <cell r="AG1534">
            <v>0</v>
          </cell>
          <cell r="AH1534" t="str">
            <v>N</v>
          </cell>
          <cell r="AI1534" t="str">
            <v>N</v>
          </cell>
        </row>
        <row r="1535">
          <cell r="U1535">
            <v>0</v>
          </cell>
          <cell r="V1535">
            <v>0</v>
          </cell>
          <cell r="W1535" t="str">
            <v/>
          </cell>
          <cell r="X1535" t="str">
            <v>N</v>
          </cell>
          <cell r="Y1535" t="str">
            <v>N</v>
          </cell>
          <cell r="Z1535" t="str">
            <v>N</v>
          </cell>
          <cell r="AA1535">
            <v>0</v>
          </cell>
          <cell r="AB1535">
            <v>0</v>
          </cell>
          <cell r="AC1535">
            <v>0</v>
          </cell>
          <cell r="AD1535">
            <v>0</v>
          </cell>
          <cell r="AE1535" t="str">
            <v>N</v>
          </cell>
          <cell r="AF1535" t="str">
            <v>N</v>
          </cell>
          <cell r="AG1535">
            <v>0</v>
          </cell>
          <cell r="AH1535" t="str">
            <v>N</v>
          </cell>
          <cell r="AI1535" t="str">
            <v>N</v>
          </cell>
        </row>
        <row r="1536">
          <cell r="U1536">
            <v>0</v>
          </cell>
          <cell r="V1536">
            <v>0</v>
          </cell>
          <cell r="W1536" t="str">
            <v/>
          </cell>
          <cell r="X1536" t="str">
            <v>N</v>
          </cell>
          <cell r="Y1536" t="str">
            <v>N</v>
          </cell>
          <cell r="Z1536" t="str">
            <v>N</v>
          </cell>
          <cell r="AA1536">
            <v>0</v>
          </cell>
          <cell r="AB1536">
            <v>0</v>
          </cell>
          <cell r="AC1536">
            <v>0</v>
          </cell>
          <cell r="AD1536">
            <v>0</v>
          </cell>
          <cell r="AE1536" t="str">
            <v>N</v>
          </cell>
          <cell r="AF1536" t="str">
            <v>N</v>
          </cell>
          <cell r="AG1536">
            <v>0</v>
          </cell>
          <cell r="AH1536" t="str">
            <v>N</v>
          </cell>
          <cell r="AI1536" t="str">
            <v>N</v>
          </cell>
        </row>
        <row r="1537">
          <cell r="U1537">
            <v>0</v>
          </cell>
          <cell r="V1537">
            <v>0</v>
          </cell>
          <cell r="W1537" t="str">
            <v/>
          </cell>
          <cell r="X1537" t="str">
            <v>N</v>
          </cell>
          <cell r="Y1537" t="str">
            <v>N</v>
          </cell>
          <cell r="Z1537" t="str">
            <v>N</v>
          </cell>
          <cell r="AA1537">
            <v>0</v>
          </cell>
          <cell r="AB1537">
            <v>0</v>
          </cell>
          <cell r="AC1537">
            <v>0</v>
          </cell>
          <cell r="AD1537">
            <v>0</v>
          </cell>
          <cell r="AE1537" t="str">
            <v>N</v>
          </cell>
          <cell r="AF1537" t="str">
            <v>N</v>
          </cell>
          <cell r="AG1537">
            <v>0</v>
          </cell>
          <cell r="AH1537" t="str">
            <v>N</v>
          </cell>
          <cell r="AI1537" t="str">
            <v>N</v>
          </cell>
        </row>
        <row r="1538">
          <cell r="U1538">
            <v>0</v>
          </cell>
          <cell r="V1538">
            <v>0</v>
          </cell>
          <cell r="W1538" t="str">
            <v/>
          </cell>
          <cell r="X1538" t="str">
            <v>N</v>
          </cell>
          <cell r="Y1538" t="str">
            <v>N</v>
          </cell>
          <cell r="Z1538" t="str">
            <v>N</v>
          </cell>
          <cell r="AA1538">
            <v>0</v>
          </cell>
          <cell r="AB1538">
            <v>0</v>
          </cell>
          <cell r="AC1538">
            <v>0</v>
          </cell>
          <cell r="AD1538">
            <v>0</v>
          </cell>
          <cell r="AE1538" t="str">
            <v>N</v>
          </cell>
          <cell r="AF1538" t="str">
            <v>N</v>
          </cell>
          <cell r="AG1538">
            <v>0</v>
          </cell>
          <cell r="AH1538" t="str">
            <v>N</v>
          </cell>
          <cell r="AI1538" t="str">
            <v>N</v>
          </cell>
        </row>
        <row r="1539">
          <cell r="U1539">
            <v>0</v>
          </cell>
          <cell r="V1539">
            <v>0</v>
          </cell>
          <cell r="W1539" t="str">
            <v/>
          </cell>
          <cell r="X1539" t="str">
            <v>N</v>
          </cell>
          <cell r="Y1539" t="str">
            <v>N</v>
          </cell>
          <cell r="Z1539" t="str">
            <v>N</v>
          </cell>
          <cell r="AA1539">
            <v>0</v>
          </cell>
          <cell r="AB1539">
            <v>0</v>
          </cell>
          <cell r="AC1539">
            <v>0</v>
          </cell>
          <cell r="AD1539">
            <v>0</v>
          </cell>
          <cell r="AE1539" t="str">
            <v>N</v>
          </cell>
          <cell r="AF1539" t="str">
            <v>N</v>
          </cell>
          <cell r="AG1539">
            <v>0</v>
          </cell>
          <cell r="AH1539" t="str">
            <v>N</v>
          </cell>
          <cell r="AI1539" t="str">
            <v>N</v>
          </cell>
        </row>
        <row r="1540">
          <cell r="U1540">
            <v>0</v>
          </cell>
          <cell r="V1540">
            <v>0</v>
          </cell>
          <cell r="W1540" t="str">
            <v/>
          </cell>
          <cell r="X1540" t="str">
            <v>N</v>
          </cell>
          <cell r="Y1540" t="str">
            <v>N</v>
          </cell>
          <cell r="Z1540" t="str">
            <v>N</v>
          </cell>
          <cell r="AA1540">
            <v>0</v>
          </cell>
          <cell r="AB1540">
            <v>0</v>
          </cell>
          <cell r="AC1540">
            <v>0</v>
          </cell>
          <cell r="AD1540">
            <v>0</v>
          </cell>
          <cell r="AE1540" t="str">
            <v>N</v>
          </cell>
          <cell r="AF1540" t="str">
            <v>N</v>
          </cell>
          <cell r="AG1540">
            <v>0</v>
          </cell>
          <cell r="AH1540" t="str">
            <v>N</v>
          </cell>
          <cell r="AI1540" t="str">
            <v>N</v>
          </cell>
        </row>
        <row r="1541">
          <cell r="U1541">
            <v>0</v>
          </cell>
          <cell r="V1541">
            <v>0</v>
          </cell>
          <cell r="W1541" t="str">
            <v/>
          </cell>
          <cell r="X1541" t="str">
            <v>N</v>
          </cell>
          <cell r="Y1541" t="str">
            <v>N</v>
          </cell>
          <cell r="Z1541" t="str">
            <v>N</v>
          </cell>
          <cell r="AA1541">
            <v>0</v>
          </cell>
          <cell r="AB1541">
            <v>0</v>
          </cell>
          <cell r="AC1541">
            <v>0</v>
          </cell>
          <cell r="AD1541">
            <v>0</v>
          </cell>
          <cell r="AE1541" t="str">
            <v>N</v>
          </cell>
          <cell r="AF1541" t="str">
            <v>N</v>
          </cell>
          <cell r="AG1541">
            <v>0</v>
          </cell>
          <cell r="AH1541" t="str">
            <v>N</v>
          </cell>
          <cell r="AI1541" t="str">
            <v>N</v>
          </cell>
        </row>
        <row r="1542">
          <cell r="U1542">
            <v>0</v>
          </cell>
          <cell r="V1542">
            <v>0</v>
          </cell>
          <cell r="W1542" t="str">
            <v/>
          </cell>
          <cell r="X1542" t="str">
            <v>N</v>
          </cell>
          <cell r="Y1542" t="str">
            <v>N</v>
          </cell>
          <cell r="Z1542" t="str">
            <v>N</v>
          </cell>
          <cell r="AA1542">
            <v>0</v>
          </cell>
          <cell r="AB1542">
            <v>0</v>
          </cell>
          <cell r="AC1542">
            <v>0</v>
          </cell>
          <cell r="AD1542">
            <v>0</v>
          </cell>
          <cell r="AE1542" t="str">
            <v>N</v>
          </cell>
          <cell r="AF1542" t="str">
            <v>N</v>
          </cell>
          <cell r="AG1542">
            <v>0</v>
          </cell>
          <cell r="AH1542" t="str">
            <v>N</v>
          </cell>
          <cell r="AI1542" t="str">
            <v>N</v>
          </cell>
        </row>
        <row r="1543">
          <cell r="U1543">
            <v>0</v>
          </cell>
          <cell r="V1543">
            <v>0</v>
          </cell>
          <cell r="W1543" t="str">
            <v/>
          </cell>
          <cell r="X1543" t="str">
            <v>N</v>
          </cell>
          <cell r="Y1543" t="str">
            <v>N</v>
          </cell>
          <cell r="Z1543" t="str">
            <v>N</v>
          </cell>
          <cell r="AA1543">
            <v>0</v>
          </cell>
          <cell r="AB1543">
            <v>0</v>
          </cell>
          <cell r="AC1543">
            <v>0</v>
          </cell>
          <cell r="AD1543">
            <v>0</v>
          </cell>
          <cell r="AE1543" t="str">
            <v>N</v>
          </cell>
          <cell r="AF1543" t="str">
            <v>N</v>
          </cell>
          <cell r="AG1543">
            <v>0</v>
          </cell>
          <cell r="AH1543" t="str">
            <v>N</v>
          </cell>
          <cell r="AI1543" t="str">
            <v>N</v>
          </cell>
        </row>
        <row r="1544">
          <cell r="U1544">
            <v>0</v>
          </cell>
          <cell r="V1544">
            <v>0</v>
          </cell>
          <cell r="W1544" t="str">
            <v/>
          </cell>
          <cell r="X1544" t="str">
            <v>N</v>
          </cell>
          <cell r="Y1544" t="str">
            <v>N</v>
          </cell>
          <cell r="Z1544" t="str">
            <v>N</v>
          </cell>
          <cell r="AA1544">
            <v>0</v>
          </cell>
          <cell r="AB1544">
            <v>0</v>
          </cell>
          <cell r="AC1544">
            <v>0</v>
          </cell>
          <cell r="AD1544">
            <v>0</v>
          </cell>
          <cell r="AE1544" t="str">
            <v>N</v>
          </cell>
          <cell r="AF1544" t="str">
            <v>N</v>
          </cell>
          <cell r="AG1544">
            <v>0</v>
          </cell>
          <cell r="AH1544" t="str">
            <v>N</v>
          </cell>
          <cell r="AI1544" t="str">
            <v>N</v>
          </cell>
        </row>
        <row r="1545">
          <cell r="U1545">
            <v>0</v>
          </cell>
          <cell r="V1545">
            <v>0</v>
          </cell>
          <cell r="W1545" t="str">
            <v/>
          </cell>
          <cell r="X1545" t="str">
            <v>N</v>
          </cell>
          <cell r="Y1545" t="str">
            <v>N</v>
          </cell>
          <cell r="Z1545" t="str">
            <v>N</v>
          </cell>
          <cell r="AA1545">
            <v>0</v>
          </cell>
          <cell r="AB1545">
            <v>0</v>
          </cell>
          <cell r="AC1545">
            <v>0</v>
          </cell>
          <cell r="AD1545">
            <v>0</v>
          </cell>
          <cell r="AE1545" t="str">
            <v>N</v>
          </cell>
          <cell r="AF1545" t="str">
            <v>N</v>
          </cell>
          <cell r="AG1545">
            <v>0</v>
          </cell>
          <cell r="AH1545" t="str">
            <v>N</v>
          </cell>
          <cell r="AI1545" t="str">
            <v>N</v>
          </cell>
        </row>
        <row r="1546">
          <cell r="U1546">
            <v>0</v>
          </cell>
          <cell r="V1546">
            <v>0</v>
          </cell>
          <cell r="W1546" t="str">
            <v/>
          </cell>
          <cell r="X1546" t="str">
            <v>N</v>
          </cell>
          <cell r="Y1546" t="str">
            <v>N</v>
          </cell>
          <cell r="Z1546" t="str">
            <v>N</v>
          </cell>
          <cell r="AA1546">
            <v>0</v>
          </cell>
          <cell r="AB1546">
            <v>0</v>
          </cell>
          <cell r="AC1546">
            <v>0</v>
          </cell>
          <cell r="AD1546">
            <v>0</v>
          </cell>
          <cell r="AE1546" t="str">
            <v>N</v>
          </cell>
          <cell r="AF1546" t="str">
            <v>N</v>
          </cell>
          <cell r="AG1546">
            <v>0</v>
          </cell>
          <cell r="AH1546" t="str">
            <v>N</v>
          </cell>
          <cell r="AI1546" t="str">
            <v>N</v>
          </cell>
        </row>
        <row r="1547">
          <cell r="U1547">
            <v>0</v>
          </cell>
          <cell r="V1547">
            <v>0</v>
          </cell>
          <cell r="W1547" t="str">
            <v/>
          </cell>
          <cell r="X1547" t="str">
            <v>N</v>
          </cell>
          <cell r="Y1547" t="str">
            <v>N</v>
          </cell>
          <cell r="Z1547" t="str">
            <v>N</v>
          </cell>
          <cell r="AA1547">
            <v>0</v>
          </cell>
          <cell r="AB1547">
            <v>0</v>
          </cell>
          <cell r="AC1547">
            <v>0</v>
          </cell>
          <cell r="AD1547">
            <v>0</v>
          </cell>
          <cell r="AE1547" t="str">
            <v>N</v>
          </cell>
          <cell r="AF1547" t="str">
            <v>N</v>
          </cell>
          <cell r="AG1547">
            <v>0</v>
          </cell>
          <cell r="AH1547" t="str">
            <v>N</v>
          </cell>
          <cell r="AI1547" t="str">
            <v>N</v>
          </cell>
        </row>
        <row r="1548">
          <cell r="U1548">
            <v>0</v>
          </cell>
          <cell r="V1548">
            <v>0</v>
          </cell>
          <cell r="W1548" t="str">
            <v/>
          </cell>
          <cell r="X1548" t="str">
            <v>N</v>
          </cell>
          <cell r="Y1548" t="str">
            <v>N</v>
          </cell>
          <cell r="Z1548" t="str">
            <v>N</v>
          </cell>
          <cell r="AA1548">
            <v>0</v>
          </cell>
          <cell r="AB1548">
            <v>0</v>
          </cell>
          <cell r="AC1548">
            <v>0</v>
          </cell>
          <cell r="AD1548">
            <v>0</v>
          </cell>
          <cell r="AE1548" t="str">
            <v>N</v>
          </cell>
          <cell r="AF1548" t="str">
            <v>N</v>
          </cell>
          <cell r="AG1548">
            <v>0</v>
          </cell>
          <cell r="AH1548" t="str">
            <v>N</v>
          </cell>
          <cell r="AI1548" t="str">
            <v>N</v>
          </cell>
        </row>
        <row r="1549">
          <cell r="U1549">
            <v>0</v>
          </cell>
          <cell r="V1549">
            <v>0</v>
          </cell>
          <cell r="W1549" t="str">
            <v/>
          </cell>
          <cell r="X1549" t="str">
            <v>N</v>
          </cell>
          <cell r="Y1549" t="str">
            <v>N</v>
          </cell>
          <cell r="Z1549" t="str">
            <v>N</v>
          </cell>
          <cell r="AA1549">
            <v>0</v>
          </cell>
          <cell r="AB1549">
            <v>0</v>
          </cell>
          <cell r="AC1549">
            <v>0</v>
          </cell>
          <cell r="AD1549">
            <v>0</v>
          </cell>
          <cell r="AE1549" t="str">
            <v>N</v>
          </cell>
          <cell r="AF1549" t="str">
            <v>N</v>
          </cell>
          <cell r="AG1549">
            <v>0</v>
          </cell>
          <cell r="AH1549" t="str">
            <v>N</v>
          </cell>
          <cell r="AI1549" t="str">
            <v>N</v>
          </cell>
        </row>
        <row r="1550">
          <cell r="U1550">
            <v>0</v>
          </cell>
          <cell r="V1550">
            <v>0</v>
          </cell>
          <cell r="W1550" t="str">
            <v/>
          </cell>
          <cell r="X1550" t="str">
            <v>N</v>
          </cell>
          <cell r="Y1550" t="str">
            <v>N</v>
          </cell>
          <cell r="Z1550" t="str">
            <v>N</v>
          </cell>
          <cell r="AA1550">
            <v>0</v>
          </cell>
          <cell r="AB1550">
            <v>0</v>
          </cell>
          <cell r="AC1550">
            <v>0</v>
          </cell>
          <cell r="AD1550">
            <v>0</v>
          </cell>
          <cell r="AE1550" t="str">
            <v>N</v>
          </cell>
          <cell r="AF1550" t="str">
            <v>N</v>
          </cell>
          <cell r="AG1550">
            <v>0</v>
          </cell>
          <cell r="AH1550" t="str">
            <v>N</v>
          </cell>
          <cell r="AI1550" t="str">
            <v>N</v>
          </cell>
        </row>
        <row r="1551">
          <cell r="U1551">
            <v>0</v>
          </cell>
          <cell r="V1551">
            <v>0</v>
          </cell>
          <cell r="W1551" t="str">
            <v/>
          </cell>
          <cell r="X1551" t="str">
            <v>N</v>
          </cell>
          <cell r="Y1551" t="str">
            <v>N</v>
          </cell>
          <cell r="Z1551" t="str">
            <v>N</v>
          </cell>
          <cell r="AA1551">
            <v>0</v>
          </cell>
          <cell r="AB1551">
            <v>0</v>
          </cell>
          <cell r="AC1551">
            <v>0</v>
          </cell>
          <cell r="AD1551">
            <v>0</v>
          </cell>
          <cell r="AE1551" t="str">
            <v>N</v>
          </cell>
          <cell r="AF1551" t="str">
            <v>N</v>
          </cell>
          <cell r="AG1551">
            <v>0</v>
          </cell>
          <cell r="AH1551" t="str">
            <v>N</v>
          </cell>
          <cell r="AI1551" t="str">
            <v>N</v>
          </cell>
        </row>
        <row r="1552">
          <cell r="U1552">
            <v>0</v>
          </cell>
          <cell r="V1552">
            <v>0</v>
          </cell>
          <cell r="W1552" t="str">
            <v/>
          </cell>
          <cell r="X1552" t="str">
            <v>N</v>
          </cell>
          <cell r="Y1552" t="str">
            <v>N</v>
          </cell>
          <cell r="Z1552" t="str">
            <v>N</v>
          </cell>
          <cell r="AA1552">
            <v>0</v>
          </cell>
          <cell r="AB1552">
            <v>0</v>
          </cell>
          <cell r="AC1552">
            <v>0</v>
          </cell>
          <cell r="AD1552">
            <v>0</v>
          </cell>
          <cell r="AE1552" t="str">
            <v>N</v>
          </cell>
          <cell r="AF1552" t="str">
            <v>N</v>
          </cell>
          <cell r="AG1552">
            <v>0</v>
          </cell>
          <cell r="AH1552" t="str">
            <v>N</v>
          </cell>
          <cell r="AI1552" t="str">
            <v>N</v>
          </cell>
        </row>
        <row r="1553">
          <cell r="U1553">
            <v>0</v>
          </cell>
          <cell r="V1553">
            <v>0</v>
          </cell>
          <cell r="W1553" t="str">
            <v/>
          </cell>
          <cell r="X1553" t="str">
            <v>N</v>
          </cell>
          <cell r="Y1553" t="str">
            <v>N</v>
          </cell>
          <cell r="Z1553" t="str">
            <v>N</v>
          </cell>
          <cell r="AA1553">
            <v>0</v>
          </cell>
          <cell r="AB1553">
            <v>0</v>
          </cell>
          <cell r="AC1553">
            <v>0</v>
          </cell>
          <cell r="AD1553">
            <v>0</v>
          </cell>
          <cell r="AE1553" t="str">
            <v>N</v>
          </cell>
          <cell r="AF1553" t="str">
            <v>N</v>
          </cell>
          <cell r="AG1553">
            <v>0</v>
          </cell>
          <cell r="AH1553" t="str">
            <v>N</v>
          </cell>
          <cell r="AI1553" t="str">
            <v>N</v>
          </cell>
        </row>
        <row r="1554">
          <cell r="U1554">
            <v>0</v>
          </cell>
          <cell r="V1554">
            <v>0</v>
          </cell>
          <cell r="W1554" t="str">
            <v/>
          </cell>
          <cell r="X1554" t="str">
            <v>N</v>
          </cell>
          <cell r="Y1554" t="str">
            <v>N</v>
          </cell>
          <cell r="Z1554" t="str">
            <v>N</v>
          </cell>
          <cell r="AA1554">
            <v>0</v>
          </cell>
          <cell r="AB1554">
            <v>0</v>
          </cell>
          <cell r="AC1554">
            <v>0</v>
          </cell>
          <cell r="AD1554">
            <v>0</v>
          </cell>
          <cell r="AE1554" t="str">
            <v>N</v>
          </cell>
          <cell r="AF1554" t="str">
            <v>N</v>
          </cell>
          <cell r="AG1554">
            <v>0</v>
          </cell>
          <cell r="AH1554" t="str">
            <v>N</v>
          </cell>
          <cell r="AI1554" t="str">
            <v>N</v>
          </cell>
        </row>
        <row r="1555">
          <cell r="U1555">
            <v>0</v>
          </cell>
          <cell r="V1555">
            <v>0</v>
          </cell>
          <cell r="W1555" t="str">
            <v/>
          </cell>
          <cell r="X1555" t="str">
            <v>N</v>
          </cell>
          <cell r="Y1555" t="str">
            <v>N</v>
          </cell>
          <cell r="Z1555" t="str">
            <v>N</v>
          </cell>
          <cell r="AA1555">
            <v>0</v>
          </cell>
          <cell r="AB1555">
            <v>0</v>
          </cell>
          <cell r="AC1555">
            <v>0</v>
          </cell>
          <cell r="AD1555">
            <v>0</v>
          </cell>
          <cell r="AE1555" t="str">
            <v>N</v>
          </cell>
          <cell r="AF1555" t="str">
            <v>N</v>
          </cell>
          <cell r="AG1555">
            <v>0</v>
          </cell>
          <cell r="AH1555" t="str">
            <v>N</v>
          </cell>
          <cell r="AI1555" t="str">
            <v>N</v>
          </cell>
        </row>
        <row r="1556">
          <cell r="U1556">
            <v>0</v>
          </cell>
          <cell r="V1556">
            <v>0</v>
          </cell>
          <cell r="W1556" t="str">
            <v/>
          </cell>
          <cell r="X1556" t="str">
            <v>N</v>
          </cell>
          <cell r="Y1556" t="str">
            <v>N</v>
          </cell>
          <cell r="Z1556" t="str">
            <v>N</v>
          </cell>
          <cell r="AA1556">
            <v>0</v>
          </cell>
          <cell r="AB1556">
            <v>0</v>
          </cell>
          <cell r="AC1556">
            <v>0</v>
          </cell>
          <cell r="AD1556">
            <v>0</v>
          </cell>
          <cell r="AE1556" t="str">
            <v>N</v>
          </cell>
          <cell r="AF1556" t="str">
            <v>N</v>
          </cell>
          <cell r="AG1556">
            <v>0</v>
          </cell>
          <cell r="AH1556" t="str">
            <v>N</v>
          </cell>
          <cell r="AI1556" t="str">
            <v>N</v>
          </cell>
        </row>
        <row r="1557">
          <cell r="U1557">
            <v>0</v>
          </cell>
          <cell r="V1557">
            <v>0</v>
          </cell>
          <cell r="W1557" t="str">
            <v/>
          </cell>
          <cell r="X1557" t="str">
            <v>N</v>
          </cell>
          <cell r="Y1557" t="str">
            <v>N</v>
          </cell>
          <cell r="Z1557" t="str">
            <v>N</v>
          </cell>
          <cell r="AA1557">
            <v>0</v>
          </cell>
          <cell r="AB1557">
            <v>0</v>
          </cell>
          <cell r="AC1557">
            <v>0</v>
          </cell>
          <cell r="AD1557">
            <v>0</v>
          </cell>
          <cell r="AE1557" t="str">
            <v>N</v>
          </cell>
          <cell r="AF1557" t="str">
            <v>N</v>
          </cell>
          <cell r="AG1557">
            <v>0</v>
          </cell>
          <cell r="AH1557" t="str">
            <v>N</v>
          </cell>
          <cell r="AI1557" t="str">
            <v>N</v>
          </cell>
        </row>
        <row r="1558">
          <cell r="U1558">
            <v>0</v>
          </cell>
          <cell r="V1558">
            <v>0</v>
          </cell>
          <cell r="W1558" t="str">
            <v/>
          </cell>
          <cell r="X1558" t="str">
            <v>N</v>
          </cell>
          <cell r="Y1558" t="str">
            <v>N</v>
          </cell>
          <cell r="Z1558" t="str">
            <v>N</v>
          </cell>
          <cell r="AA1558">
            <v>0</v>
          </cell>
          <cell r="AB1558">
            <v>0</v>
          </cell>
          <cell r="AC1558">
            <v>0</v>
          </cell>
          <cell r="AD1558">
            <v>0</v>
          </cell>
          <cell r="AE1558" t="str">
            <v>N</v>
          </cell>
          <cell r="AF1558" t="str">
            <v>N</v>
          </cell>
          <cell r="AG1558">
            <v>0</v>
          </cell>
          <cell r="AH1558" t="str">
            <v>N</v>
          </cell>
          <cell r="AI1558" t="str">
            <v>N</v>
          </cell>
        </row>
        <row r="1559">
          <cell r="U1559">
            <v>0</v>
          </cell>
          <cell r="V1559">
            <v>0</v>
          </cell>
          <cell r="W1559" t="str">
            <v/>
          </cell>
          <cell r="X1559" t="str">
            <v>N</v>
          </cell>
          <cell r="Y1559" t="str">
            <v>N</v>
          </cell>
          <cell r="Z1559" t="str">
            <v>N</v>
          </cell>
          <cell r="AA1559">
            <v>0</v>
          </cell>
          <cell r="AB1559">
            <v>0</v>
          </cell>
          <cell r="AC1559">
            <v>0</v>
          </cell>
          <cell r="AD1559">
            <v>0</v>
          </cell>
          <cell r="AE1559" t="str">
            <v>N</v>
          </cell>
          <cell r="AF1559" t="str">
            <v>N</v>
          </cell>
          <cell r="AG1559">
            <v>0</v>
          </cell>
          <cell r="AH1559" t="str">
            <v>N</v>
          </cell>
          <cell r="AI1559" t="str">
            <v>N</v>
          </cell>
        </row>
        <row r="1560">
          <cell r="U1560">
            <v>0</v>
          </cell>
          <cell r="V1560">
            <v>0</v>
          </cell>
          <cell r="W1560" t="str">
            <v/>
          </cell>
          <cell r="X1560" t="str">
            <v>N</v>
          </cell>
          <cell r="Y1560" t="str">
            <v>N</v>
          </cell>
          <cell r="Z1560" t="str">
            <v>N</v>
          </cell>
          <cell r="AA1560">
            <v>0</v>
          </cell>
          <cell r="AB1560">
            <v>0</v>
          </cell>
          <cell r="AC1560">
            <v>0</v>
          </cell>
          <cell r="AD1560">
            <v>0</v>
          </cell>
          <cell r="AE1560" t="str">
            <v>N</v>
          </cell>
          <cell r="AF1560" t="str">
            <v>N</v>
          </cell>
          <cell r="AG1560">
            <v>0</v>
          </cell>
          <cell r="AH1560" t="str">
            <v>N</v>
          </cell>
          <cell r="AI1560" t="str">
            <v>N</v>
          </cell>
        </row>
        <row r="1561">
          <cell r="U1561">
            <v>0</v>
          </cell>
          <cell r="V1561">
            <v>0</v>
          </cell>
          <cell r="W1561" t="str">
            <v/>
          </cell>
          <cell r="X1561" t="str">
            <v>N</v>
          </cell>
          <cell r="Y1561" t="str">
            <v>N</v>
          </cell>
          <cell r="Z1561" t="str">
            <v>N</v>
          </cell>
          <cell r="AA1561">
            <v>0</v>
          </cell>
          <cell r="AB1561">
            <v>0</v>
          </cell>
          <cell r="AC1561">
            <v>0</v>
          </cell>
          <cell r="AD1561">
            <v>0</v>
          </cell>
          <cell r="AE1561" t="str">
            <v>N</v>
          </cell>
          <cell r="AF1561" t="str">
            <v>N</v>
          </cell>
          <cell r="AG1561">
            <v>0</v>
          </cell>
          <cell r="AH1561" t="str">
            <v>N</v>
          </cell>
          <cell r="AI1561" t="str">
            <v>N</v>
          </cell>
        </row>
        <row r="1562">
          <cell r="U1562">
            <v>0</v>
          </cell>
          <cell r="V1562">
            <v>0</v>
          </cell>
          <cell r="W1562" t="str">
            <v/>
          </cell>
          <cell r="X1562" t="str">
            <v>N</v>
          </cell>
          <cell r="Y1562" t="str">
            <v>N</v>
          </cell>
          <cell r="Z1562" t="str">
            <v>N</v>
          </cell>
          <cell r="AA1562">
            <v>0</v>
          </cell>
          <cell r="AB1562">
            <v>0</v>
          </cell>
          <cell r="AC1562">
            <v>0</v>
          </cell>
          <cell r="AD1562">
            <v>0</v>
          </cell>
          <cell r="AE1562" t="str">
            <v>N</v>
          </cell>
          <cell r="AF1562" t="str">
            <v>N</v>
          </cell>
          <cell r="AG1562">
            <v>0</v>
          </cell>
          <cell r="AH1562" t="str">
            <v>N</v>
          </cell>
          <cell r="AI1562" t="str">
            <v>N</v>
          </cell>
        </row>
        <row r="1563">
          <cell r="U1563">
            <v>0</v>
          </cell>
          <cell r="V1563">
            <v>0</v>
          </cell>
          <cell r="W1563" t="str">
            <v/>
          </cell>
          <cell r="X1563" t="str">
            <v>N</v>
          </cell>
          <cell r="Y1563" t="str">
            <v>N</v>
          </cell>
          <cell r="Z1563" t="str">
            <v>N</v>
          </cell>
          <cell r="AA1563">
            <v>0</v>
          </cell>
          <cell r="AB1563">
            <v>0</v>
          </cell>
          <cell r="AC1563">
            <v>0</v>
          </cell>
          <cell r="AD1563">
            <v>0</v>
          </cell>
          <cell r="AE1563" t="str">
            <v>N</v>
          </cell>
          <cell r="AF1563" t="str">
            <v>N</v>
          </cell>
          <cell r="AG1563">
            <v>0</v>
          </cell>
          <cell r="AH1563" t="str">
            <v>N</v>
          </cell>
          <cell r="AI1563" t="str">
            <v>N</v>
          </cell>
        </row>
        <row r="1564">
          <cell r="U1564">
            <v>0</v>
          </cell>
          <cell r="V1564">
            <v>0</v>
          </cell>
          <cell r="W1564" t="str">
            <v/>
          </cell>
          <cell r="X1564" t="str">
            <v>N</v>
          </cell>
          <cell r="Y1564" t="str">
            <v>N</v>
          </cell>
          <cell r="Z1564" t="str">
            <v>N</v>
          </cell>
          <cell r="AA1564">
            <v>0</v>
          </cell>
          <cell r="AB1564">
            <v>0</v>
          </cell>
          <cell r="AC1564">
            <v>0</v>
          </cell>
          <cell r="AD1564">
            <v>0</v>
          </cell>
          <cell r="AE1564" t="str">
            <v>N</v>
          </cell>
          <cell r="AF1564" t="str">
            <v>N</v>
          </cell>
          <cell r="AG1564">
            <v>0</v>
          </cell>
          <cell r="AH1564" t="str">
            <v>N</v>
          </cell>
          <cell r="AI1564" t="str">
            <v>N</v>
          </cell>
        </row>
        <row r="1565">
          <cell r="U1565">
            <v>0</v>
          </cell>
          <cell r="V1565">
            <v>0</v>
          </cell>
          <cell r="W1565" t="str">
            <v/>
          </cell>
          <cell r="X1565" t="str">
            <v>N</v>
          </cell>
          <cell r="Y1565" t="str">
            <v>N</v>
          </cell>
          <cell r="Z1565" t="str">
            <v>N</v>
          </cell>
          <cell r="AA1565">
            <v>0</v>
          </cell>
          <cell r="AB1565">
            <v>0</v>
          </cell>
          <cell r="AC1565">
            <v>0</v>
          </cell>
          <cell r="AD1565">
            <v>0</v>
          </cell>
          <cell r="AE1565" t="str">
            <v>N</v>
          </cell>
          <cell r="AF1565" t="str">
            <v>N</v>
          </cell>
          <cell r="AG1565">
            <v>0</v>
          </cell>
          <cell r="AH1565" t="str">
            <v>N</v>
          </cell>
          <cell r="AI1565" t="str">
            <v>N</v>
          </cell>
        </row>
        <row r="1566">
          <cell r="U1566">
            <v>0</v>
          </cell>
          <cell r="V1566">
            <v>0</v>
          </cell>
          <cell r="W1566" t="str">
            <v/>
          </cell>
          <cell r="X1566" t="str">
            <v>N</v>
          </cell>
          <cell r="Y1566" t="str">
            <v>N</v>
          </cell>
          <cell r="Z1566" t="str">
            <v>N</v>
          </cell>
          <cell r="AA1566">
            <v>0</v>
          </cell>
          <cell r="AB1566">
            <v>0</v>
          </cell>
          <cell r="AC1566">
            <v>0</v>
          </cell>
          <cell r="AD1566">
            <v>0</v>
          </cell>
          <cell r="AE1566" t="str">
            <v>N</v>
          </cell>
          <cell r="AF1566" t="str">
            <v>N</v>
          </cell>
          <cell r="AG1566">
            <v>0</v>
          </cell>
          <cell r="AH1566" t="str">
            <v>N</v>
          </cell>
          <cell r="AI1566" t="str">
            <v>N</v>
          </cell>
        </row>
        <row r="1567">
          <cell r="U1567">
            <v>0</v>
          </cell>
          <cell r="V1567">
            <v>0</v>
          </cell>
          <cell r="W1567" t="str">
            <v/>
          </cell>
          <cell r="X1567" t="str">
            <v>N</v>
          </cell>
          <cell r="Y1567" t="str">
            <v>N</v>
          </cell>
          <cell r="Z1567" t="str">
            <v>N</v>
          </cell>
          <cell r="AA1567">
            <v>0</v>
          </cell>
          <cell r="AB1567">
            <v>0</v>
          </cell>
          <cell r="AC1567">
            <v>0</v>
          </cell>
          <cell r="AD1567">
            <v>0</v>
          </cell>
          <cell r="AE1567" t="str">
            <v>N</v>
          </cell>
          <cell r="AF1567" t="str">
            <v>N</v>
          </cell>
          <cell r="AG1567">
            <v>0</v>
          </cell>
          <cell r="AH1567" t="str">
            <v>N</v>
          </cell>
          <cell r="AI1567" t="str">
            <v>N</v>
          </cell>
        </row>
        <row r="1568">
          <cell r="U1568">
            <v>0</v>
          </cell>
          <cell r="V1568">
            <v>0</v>
          </cell>
          <cell r="W1568" t="str">
            <v/>
          </cell>
          <cell r="X1568" t="str">
            <v>N</v>
          </cell>
          <cell r="Y1568" t="str">
            <v>N</v>
          </cell>
          <cell r="Z1568" t="str">
            <v>N</v>
          </cell>
          <cell r="AA1568">
            <v>0</v>
          </cell>
          <cell r="AB1568">
            <v>0</v>
          </cell>
          <cell r="AC1568">
            <v>0</v>
          </cell>
          <cell r="AD1568">
            <v>0</v>
          </cell>
          <cell r="AE1568" t="str">
            <v>N</v>
          </cell>
          <cell r="AF1568" t="str">
            <v>N</v>
          </cell>
          <cell r="AG1568">
            <v>0</v>
          </cell>
          <cell r="AH1568" t="str">
            <v>N</v>
          </cell>
          <cell r="AI1568" t="str">
            <v>N</v>
          </cell>
        </row>
        <row r="1569">
          <cell r="U1569">
            <v>0</v>
          </cell>
          <cell r="V1569">
            <v>0</v>
          </cell>
          <cell r="W1569" t="str">
            <v/>
          </cell>
          <cell r="X1569" t="str">
            <v>N</v>
          </cell>
          <cell r="Y1569" t="str">
            <v>N</v>
          </cell>
          <cell r="Z1569" t="str">
            <v>N</v>
          </cell>
          <cell r="AA1569">
            <v>0</v>
          </cell>
          <cell r="AB1569">
            <v>0</v>
          </cell>
          <cell r="AC1569">
            <v>0</v>
          </cell>
          <cell r="AD1569">
            <v>0</v>
          </cell>
          <cell r="AE1569" t="str">
            <v>N</v>
          </cell>
          <cell r="AF1569" t="str">
            <v>N</v>
          </cell>
          <cell r="AG1569">
            <v>0</v>
          </cell>
          <cell r="AH1569" t="str">
            <v>N</v>
          </cell>
          <cell r="AI1569" t="str">
            <v>N</v>
          </cell>
        </row>
        <row r="1570">
          <cell r="U1570">
            <v>0</v>
          </cell>
          <cell r="V1570">
            <v>0</v>
          </cell>
          <cell r="W1570" t="str">
            <v/>
          </cell>
          <cell r="X1570" t="str">
            <v>N</v>
          </cell>
          <cell r="Y1570" t="str">
            <v>N</v>
          </cell>
          <cell r="Z1570" t="str">
            <v>N</v>
          </cell>
          <cell r="AA1570">
            <v>0</v>
          </cell>
          <cell r="AB1570">
            <v>0</v>
          </cell>
          <cell r="AC1570">
            <v>0</v>
          </cell>
          <cell r="AD1570">
            <v>0</v>
          </cell>
          <cell r="AE1570" t="str">
            <v>N</v>
          </cell>
          <cell r="AF1570" t="str">
            <v>N</v>
          </cell>
          <cell r="AG1570">
            <v>0</v>
          </cell>
          <cell r="AH1570" t="str">
            <v>N</v>
          </cell>
          <cell r="AI1570" t="str">
            <v>N</v>
          </cell>
        </row>
        <row r="1571">
          <cell r="U1571">
            <v>0</v>
          </cell>
          <cell r="V1571">
            <v>0</v>
          </cell>
          <cell r="W1571" t="str">
            <v/>
          </cell>
          <cell r="X1571" t="str">
            <v>N</v>
          </cell>
          <cell r="Y1571" t="str">
            <v>N</v>
          </cell>
          <cell r="Z1571" t="str">
            <v>N</v>
          </cell>
          <cell r="AA1571">
            <v>0</v>
          </cell>
          <cell r="AB1571">
            <v>0</v>
          </cell>
          <cell r="AC1571">
            <v>0</v>
          </cell>
          <cell r="AD1571">
            <v>0</v>
          </cell>
          <cell r="AE1571" t="str">
            <v>N</v>
          </cell>
          <cell r="AF1571" t="str">
            <v>N</v>
          </cell>
          <cell r="AG1571">
            <v>0</v>
          </cell>
          <cell r="AH1571" t="str">
            <v>N</v>
          </cell>
          <cell r="AI1571" t="str">
            <v>N</v>
          </cell>
        </row>
        <row r="1572">
          <cell r="U1572">
            <v>0</v>
          </cell>
          <cell r="V1572">
            <v>0</v>
          </cell>
          <cell r="W1572" t="str">
            <v/>
          </cell>
          <cell r="X1572" t="str">
            <v>N</v>
          </cell>
          <cell r="Y1572" t="str">
            <v>N</v>
          </cell>
          <cell r="Z1572" t="str">
            <v>N</v>
          </cell>
          <cell r="AA1572">
            <v>0</v>
          </cell>
          <cell r="AB1572">
            <v>0</v>
          </cell>
          <cell r="AC1572">
            <v>0</v>
          </cell>
          <cell r="AD1572">
            <v>0</v>
          </cell>
          <cell r="AE1572" t="str">
            <v>N</v>
          </cell>
          <cell r="AF1572" t="str">
            <v>N</v>
          </cell>
          <cell r="AG1572">
            <v>0</v>
          </cell>
          <cell r="AH1572" t="str">
            <v>N</v>
          </cell>
          <cell r="AI1572" t="str">
            <v>N</v>
          </cell>
        </row>
        <row r="1573">
          <cell r="U1573">
            <v>0</v>
          </cell>
          <cell r="V1573">
            <v>0</v>
          </cell>
          <cell r="W1573" t="str">
            <v/>
          </cell>
          <cell r="X1573" t="str">
            <v>N</v>
          </cell>
          <cell r="Y1573" t="str">
            <v>N</v>
          </cell>
          <cell r="Z1573" t="str">
            <v>N</v>
          </cell>
          <cell r="AA1573">
            <v>0</v>
          </cell>
          <cell r="AB1573">
            <v>0</v>
          </cell>
          <cell r="AC1573">
            <v>0</v>
          </cell>
          <cell r="AD1573">
            <v>0</v>
          </cell>
          <cell r="AE1573" t="str">
            <v>N</v>
          </cell>
          <cell r="AF1573" t="str">
            <v>N</v>
          </cell>
          <cell r="AG1573">
            <v>0</v>
          </cell>
          <cell r="AH1573" t="str">
            <v>N</v>
          </cell>
          <cell r="AI1573" t="str">
            <v>N</v>
          </cell>
        </row>
        <row r="1574">
          <cell r="U1574">
            <v>0</v>
          </cell>
          <cell r="V1574">
            <v>0</v>
          </cell>
          <cell r="W1574" t="str">
            <v/>
          </cell>
          <cell r="X1574" t="str">
            <v>N</v>
          </cell>
          <cell r="Y1574" t="str">
            <v>N</v>
          </cell>
          <cell r="Z1574" t="str">
            <v>N</v>
          </cell>
          <cell r="AA1574">
            <v>0</v>
          </cell>
          <cell r="AB1574">
            <v>0</v>
          </cell>
          <cell r="AC1574">
            <v>0</v>
          </cell>
          <cell r="AD1574">
            <v>0</v>
          </cell>
          <cell r="AE1574" t="str">
            <v>N</v>
          </cell>
          <cell r="AF1574" t="str">
            <v>N</v>
          </cell>
          <cell r="AG1574">
            <v>0</v>
          </cell>
          <cell r="AH1574" t="str">
            <v>N</v>
          </cell>
          <cell r="AI1574" t="str">
            <v>N</v>
          </cell>
        </row>
        <row r="1575">
          <cell r="U1575">
            <v>0</v>
          </cell>
          <cell r="V1575">
            <v>0</v>
          </cell>
          <cell r="W1575" t="str">
            <v/>
          </cell>
          <cell r="X1575" t="str">
            <v>N</v>
          </cell>
          <cell r="Y1575" t="str">
            <v>N</v>
          </cell>
          <cell r="Z1575" t="str">
            <v>N</v>
          </cell>
          <cell r="AA1575">
            <v>0</v>
          </cell>
          <cell r="AB1575">
            <v>0</v>
          </cell>
          <cell r="AC1575">
            <v>0</v>
          </cell>
          <cell r="AD1575">
            <v>0</v>
          </cell>
          <cell r="AE1575" t="str">
            <v>N</v>
          </cell>
          <cell r="AF1575" t="str">
            <v>N</v>
          </cell>
          <cell r="AG1575">
            <v>0</v>
          </cell>
          <cell r="AH1575" t="str">
            <v>N</v>
          </cell>
          <cell r="AI1575" t="str">
            <v>N</v>
          </cell>
        </row>
        <row r="1576">
          <cell r="U1576">
            <v>0</v>
          </cell>
          <cell r="V1576">
            <v>0</v>
          </cell>
          <cell r="W1576" t="str">
            <v/>
          </cell>
          <cell r="X1576" t="str">
            <v>N</v>
          </cell>
          <cell r="Y1576" t="str">
            <v>N</v>
          </cell>
          <cell r="Z1576" t="str">
            <v>N</v>
          </cell>
          <cell r="AA1576">
            <v>0</v>
          </cell>
          <cell r="AB1576">
            <v>0</v>
          </cell>
          <cell r="AC1576">
            <v>0</v>
          </cell>
          <cell r="AD1576">
            <v>0</v>
          </cell>
          <cell r="AE1576" t="str">
            <v>N</v>
          </cell>
          <cell r="AF1576" t="str">
            <v>N</v>
          </cell>
          <cell r="AG1576">
            <v>0</v>
          </cell>
          <cell r="AH1576" t="str">
            <v>N</v>
          </cell>
          <cell r="AI1576" t="str">
            <v>N</v>
          </cell>
        </row>
        <row r="1577">
          <cell r="U1577">
            <v>0</v>
          </cell>
          <cell r="V1577">
            <v>0</v>
          </cell>
          <cell r="W1577" t="str">
            <v/>
          </cell>
          <cell r="X1577" t="str">
            <v>N</v>
          </cell>
          <cell r="Y1577" t="str">
            <v>N</v>
          </cell>
          <cell r="Z1577" t="str">
            <v>N</v>
          </cell>
          <cell r="AA1577">
            <v>0</v>
          </cell>
          <cell r="AB1577">
            <v>0</v>
          </cell>
          <cell r="AC1577">
            <v>0</v>
          </cell>
          <cell r="AD1577">
            <v>0</v>
          </cell>
          <cell r="AE1577" t="str">
            <v>N</v>
          </cell>
          <cell r="AF1577" t="str">
            <v>N</v>
          </cell>
          <cell r="AG1577">
            <v>0</v>
          </cell>
          <cell r="AH1577" t="str">
            <v>N</v>
          </cell>
          <cell r="AI1577" t="str">
            <v>N</v>
          </cell>
        </row>
        <row r="1578">
          <cell r="U1578">
            <v>0</v>
          </cell>
          <cell r="V1578">
            <v>0</v>
          </cell>
          <cell r="W1578" t="str">
            <v/>
          </cell>
          <cell r="X1578" t="str">
            <v>N</v>
          </cell>
          <cell r="Y1578" t="str">
            <v>N</v>
          </cell>
          <cell r="Z1578" t="str">
            <v>N</v>
          </cell>
          <cell r="AA1578">
            <v>0</v>
          </cell>
          <cell r="AB1578">
            <v>0</v>
          </cell>
          <cell r="AC1578">
            <v>0</v>
          </cell>
          <cell r="AD1578">
            <v>0</v>
          </cell>
          <cell r="AE1578" t="str">
            <v>N</v>
          </cell>
          <cell r="AF1578" t="str">
            <v>N</v>
          </cell>
          <cell r="AG1578">
            <v>0</v>
          </cell>
          <cell r="AH1578" t="str">
            <v>N</v>
          </cell>
          <cell r="AI1578" t="str">
            <v>N</v>
          </cell>
        </row>
        <row r="1579">
          <cell r="U1579">
            <v>0</v>
          </cell>
          <cell r="V1579">
            <v>0</v>
          </cell>
          <cell r="W1579" t="str">
            <v/>
          </cell>
          <cell r="X1579" t="str">
            <v>N</v>
          </cell>
          <cell r="Y1579" t="str">
            <v>N</v>
          </cell>
          <cell r="Z1579" t="str">
            <v>N</v>
          </cell>
          <cell r="AA1579">
            <v>0</v>
          </cell>
          <cell r="AB1579">
            <v>0</v>
          </cell>
          <cell r="AC1579">
            <v>0</v>
          </cell>
          <cell r="AD1579">
            <v>0</v>
          </cell>
          <cell r="AE1579" t="str">
            <v>N</v>
          </cell>
          <cell r="AF1579" t="str">
            <v>N</v>
          </cell>
          <cell r="AG1579">
            <v>0</v>
          </cell>
          <cell r="AH1579" t="str">
            <v>N</v>
          </cell>
          <cell r="AI1579" t="str">
            <v>N</v>
          </cell>
        </row>
        <row r="1580">
          <cell r="U1580">
            <v>0</v>
          </cell>
          <cell r="V1580">
            <v>0</v>
          </cell>
          <cell r="W1580" t="str">
            <v/>
          </cell>
          <cell r="X1580" t="str">
            <v>N</v>
          </cell>
          <cell r="Y1580" t="str">
            <v>N</v>
          </cell>
          <cell r="Z1580" t="str">
            <v>N</v>
          </cell>
          <cell r="AA1580">
            <v>0</v>
          </cell>
          <cell r="AB1580">
            <v>0</v>
          </cell>
          <cell r="AC1580">
            <v>0</v>
          </cell>
          <cell r="AD1580">
            <v>0</v>
          </cell>
          <cell r="AE1580" t="str">
            <v>N</v>
          </cell>
          <cell r="AF1580" t="str">
            <v>N</v>
          </cell>
          <cell r="AG1580">
            <v>0</v>
          </cell>
          <cell r="AH1580" t="str">
            <v>N</v>
          </cell>
          <cell r="AI1580" t="str">
            <v>N</v>
          </cell>
        </row>
        <row r="1581">
          <cell r="U1581">
            <v>0</v>
          </cell>
          <cell r="V1581">
            <v>0</v>
          </cell>
          <cell r="W1581" t="str">
            <v/>
          </cell>
          <cell r="X1581" t="str">
            <v>N</v>
          </cell>
          <cell r="Y1581" t="str">
            <v>N</v>
          </cell>
          <cell r="Z1581" t="str">
            <v>N</v>
          </cell>
          <cell r="AA1581">
            <v>0</v>
          </cell>
          <cell r="AB1581">
            <v>0</v>
          </cell>
          <cell r="AC1581">
            <v>0</v>
          </cell>
          <cell r="AD1581">
            <v>0</v>
          </cell>
          <cell r="AE1581" t="str">
            <v>N</v>
          </cell>
          <cell r="AF1581" t="str">
            <v>N</v>
          </cell>
          <cell r="AG1581">
            <v>0</v>
          </cell>
          <cell r="AH1581" t="str">
            <v>N</v>
          </cell>
          <cell r="AI1581" t="str">
            <v>N</v>
          </cell>
        </row>
        <row r="1582">
          <cell r="U1582">
            <v>0</v>
          </cell>
          <cell r="V1582">
            <v>0</v>
          </cell>
          <cell r="W1582" t="str">
            <v/>
          </cell>
          <cell r="X1582" t="str">
            <v>N</v>
          </cell>
          <cell r="Y1582" t="str">
            <v>N</v>
          </cell>
          <cell r="Z1582" t="str">
            <v>N</v>
          </cell>
          <cell r="AA1582">
            <v>0</v>
          </cell>
          <cell r="AB1582">
            <v>0</v>
          </cell>
          <cell r="AC1582">
            <v>0</v>
          </cell>
          <cell r="AD1582">
            <v>0</v>
          </cell>
          <cell r="AE1582" t="str">
            <v>N</v>
          </cell>
          <cell r="AF1582" t="str">
            <v>N</v>
          </cell>
          <cell r="AG1582">
            <v>0</v>
          </cell>
          <cell r="AH1582" t="str">
            <v>N</v>
          </cell>
          <cell r="AI1582" t="str">
            <v>N</v>
          </cell>
        </row>
        <row r="1583">
          <cell r="U1583">
            <v>0</v>
          </cell>
          <cell r="V1583">
            <v>0</v>
          </cell>
          <cell r="W1583" t="str">
            <v/>
          </cell>
          <cell r="X1583" t="str">
            <v>N</v>
          </cell>
          <cell r="Y1583" t="str">
            <v>N</v>
          </cell>
          <cell r="Z1583" t="str">
            <v>N</v>
          </cell>
          <cell r="AA1583">
            <v>0</v>
          </cell>
          <cell r="AB1583">
            <v>0</v>
          </cell>
          <cell r="AC1583">
            <v>0</v>
          </cell>
          <cell r="AD1583">
            <v>0</v>
          </cell>
          <cell r="AE1583" t="str">
            <v>N</v>
          </cell>
          <cell r="AF1583" t="str">
            <v>N</v>
          </cell>
          <cell r="AG1583">
            <v>0</v>
          </cell>
          <cell r="AH1583" t="str">
            <v>N</v>
          </cell>
          <cell r="AI1583" t="str">
            <v>N</v>
          </cell>
        </row>
        <row r="1584">
          <cell r="U1584">
            <v>0</v>
          </cell>
          <cell r="V1584">
            <v>0</v>
          </cell>
          <cell r="W1584" t="str">
            <v/>
          </cell>
          <cell r="X1584" t="str">
            <v>N</v>
          </cell>
          <cell r="Y1584" t="str">
            <v>N</v>
          </cell>
          <cell r="Z1584" t="str">
            <v>N</v>
          </cell>
          <cell r="AA1584">
            <v>0</v>
          </cell>
          <cell r="AB1584">
            <v>0</v>
          </cell>
          <cell r="AC1584">
            <v>0</v>
          </cell>
          <cell r="AD1584">
            <v>0</v>
          </cell>
          <cell r="AE1584" t="str">
            <v>N</v>
          </cell>
          <cell r="AF1584" t="str">
            <v>N</v>
          </cell>
          <cell r="AG1584">
            <v>0</v>
          </cell>
          <cell r="AH1584" t="str">
            <v>N</v>
          </cell>
          <cell r="AI1584" t="str">
            <v>N</v>
          </cell>
        </row>
        <row r="1585">
          <cell r="U1585">
            <v>0</v>
          </cell>
          <cell r="V1585">
            <v>0</v>
          </cell>
          <cell r="W1585" t="str">
            <v/>
          </cell>
          <cell r="X1585" t="str">
            <v>N</v>
          </cell>
          <cell r="Y1585" t="str">
            <v>N</v>
          </cell>
          <cell r="Z1585" t="str">
            <v>N</v>
          </cell>
          <cell r="AA1585">
            <v>0</v>
          </cell>
          <cell r="AB1585">
            <v>0</v>
          </cell>
          <cell r="AC1585">
            <v>0</v>
          </cell>
          <cell r="AD1585">
            <v>0</v>
          </cell>
          <cell r="AE1585" t="str">
            <v>N</v>
          </cell>
          <cell r="AF1585" t="str">
            <v>N</v>
          </cell>
          <cell r="AG1585">
            <v>0</v>
          </cell>
          <cell r="AH1585" t="str">
            <v>N</v>
          </cell>
          <cell r="AI1585" t="str">
            <v>N</v>
          </cell>
        </row>
        <row r="1586">
          <cell r="U1586">
            <v>0</v>
          </cell>
          <cell r="V1586">
            <v>0</v>
          </cell>
          <cell r="W1586" t="str">
            <v/>
          </cell>
          <cell r="X1586" t="str">
            <v>N</v>
          </cell>
          <cell r="Y1586" t="str">
            <v>N</v>
          </cell>
          <cell r="Z1586" t="str">
            <v>N</v>
          </cell>
          <cell r="AA1586">
            <v>0</v>
          </cell>
          <cell r="AB1586">
            <v>0</v>
          </cell>
          <cell r="AC1586">
            <v>0</v>
          </cell>
          <cell r="AD1586">
            <v>0</v>
          </cell>
          <cell r="AE1586" t="str">
            <v>N</v>
          </cell>
          <cell r="AF1586" t="str">
            <v>N</v>
          </cell>
          <cell r="AG1586">
            <v>0</v>
          </cell>
          <cell r="AH1586" t="str">
            <v>N</v>
          </cell>
          <cell r="AI1586" t="str">
            <v>N</v>
          </cell>
        </row>
        <row r="1587">
          <cell r="U1587">
            <v>0</v>
          </cell>
          <cell r="V1587">
            <v>0</v>
          </cell>
          <cell r="W1587" t="str">
            <v/>
          </cell>
          <cell r="X1587" t="str">
            <v>N</v>
          </cell>
          <cell r="Y1587" t="str">
            <v>N</v>
          </cell>
          <cell r="Z1587" t="str">
            <v>N</v>
          </cell>
          <cell r="AA1587">
            <v>0</v>
          </cell>
          <cell r="AB1587">
            <v>0</v>
          </cell>
          <cell r="AC1587">
            <v>0</v>
          </cell>
          <cell r="AD1587">
            <v>0</v>
          </cell>
          <cell r="AE1587" t="str">
            <v>N</v>
          </cell>
          <cell r="AF1587" t="str">
            <v>N</v>
          </cell>
          <cell r="AG1587">
            <v>0</v>
          </cell>
          <cell r="AH1587" t="str">
            <v>N</v>
          </cell>
          <cell r="AI1587" t="str">
            <v>N</v>
          </cell>
        </row>
        <row r="1588">
          <cell r="U1588">
            <v>0</v>
          </cell>
          <cell r="V1588">
            <v>0</v>
          </cell>
          <cell r="W1588" t="str">
            <v/>
          </cell>
          <cell r="X1588" t="str">
            <v>N</v>
          </cell>
          <cell r="Y1588" t="str">
            <v>N</v>
          </cell>
          <cell r="Z1588" t="str">
            <v>N</v>
          </cell>
          <cell r="AA1588">
            <v>0</v>
          </cell>
          <cell r="AB1588">
            <v>0</v>
          </cell>
          <cell r="AC1588">
            <v>0</v>
          </cell>
          <cell r="AD1588">
            <v>0</v>
          </cell>
          <cell r="AE1588" t="str">
            <v>N</v>
          </cell>
          <cell r="AF1588" t="str">
            <v>N</v>
          </cell>
          <cell r="AG1588">
            <v>0</v>
          </cell>
          <cell r="AH1588" t="str">
            <v>N</v>
          </cell>
          <cell r="AI1588" t="str">
            <v>N</v>
          </cell>
        </row>
        <row r="1589">
          <cell r="U1589">
            <v>0</v>
          </cell>
          <cell r="V1589">
            <v>0</v>
          </cell>
          <cell r="W1589" t="str">
            <v/>
          </cell>
          <cell r="X1589" t="str">
            <v>N</v>
          </cell>
          <cell r="Y1589" t="str">
            <v>N</v>
          </cell>
          <cell r="Z1589" t="str">
            <v>N</v>
          </cell>
          <cell r="AA1589">
            <v>0</v>
          </cell>
          <cell r="AB1589">
            <v>0</v>
          </cell>
          <cell r="AC1589">
            <v>0</v>
          </cell>
          <cell r="AD1589">
            <v>0</v>
          </cell>
          <cell r="AE1589" t="str">
            <v>N</v>
          </cell>
          <cell r="AF1589" t="str">
            <v>N</v>
          </cell>
          <cell r="AG1589">
            <v>0</v>
          </cell>
          <cell r="AH1589" t="str">
            <v>N</v>
          </cell>
          <cell r="AI1589" t="str">
            <v>N</v>
          </cell>
        </row>
        <row r="1590">
          <cell r="U1590">
            <v>0</v>
          </cell>
          <cell r="V1590">
            <v>0</v>
          </cell>
          <cell r="W1590" t="str">
            <v/>
          </cell>
          <cell r="X1590" t="str">
            <v>N</v>
          </cell>
          <cell r="Y1590" t="str">
            <v>N</v>
          </cell>
          <cell r="Z1590" t="str">
            <v>N</v>
          </cell>
          <cell r="AA1590">
            <v>0</v>
          </cell>
          <cell r="AB1590">
            <v>0</v>
          </cell>
          <cell r="AC1590">
            <v>0</v>
          </cell>
          <cell r="AD1590">
            <v>0</v>
          </cell>
          <cell r="AE1590" t="str">
            <v>N</v>
          </cell>
          <cell r="AF1590" t="str">
            <v>N</v>
          </cell>
          <cell r="AG1590">
            <v>0</v>
          </cell>
          <cell r="AH1590" t="str">
            <v>N</v>
          </cell>
          <cell r="AI1590" t="str">
            <v>N</v>
          </cell>
        </row>
        <row r="1591">
          <cell r="U1591">
            <v>0</v>
          </cell>
          <cell r="V1591">
            <v>0</v>
          </cell>
          <cell r="W1591" t="str">
            <v/>
          </cell>
          <cell r="X1591" t="str">
            <v>N</v>
          </cell>
          <cell r="Y1591" t="str">
            <v>N</v>
          </cell>
          <cell r="Z1591" t="str">
            <v>N</v>
          </cell>
          <cell r="AA1591">
            <v>0</v>
          </cell>
          <cell r="AB1591">
            <v>0</v>
          </cell>
          <cell r="AC1591">
            <v>0</v>
          </cell>
          <cell r="AD1591">
            <v>0</v>
          </cell>
          <cell r="AE1591" t="str">
            <v>N</v>
          </cell>
          <cell r="AF1591" t="str">
            <v>N</v>
          </cell>
          <cell r="AG1591">
            <v>0</v>
          </cell>
          <cell r="AH1591" t="str">
            <v>N</v>
          </cell>
          <cell r="AI1591" t="str">
            <v>N</v>
          </cell>
        </row>
        <row r="1592">
          <cell r="U1592">
            <v>0</v>
          </cell>
          <cell r="V1592">
            <v>0</v>
          </cell>
          <cell r="W1592" t="str">
            <v/>
          </cell>
          <cell r="X1592" t="str">
            <v>N</v>
          </cell>
          <cell r="Y1592" t="str">
            <v>N</v>
          </cell>
          <cell r="Z1592" t="str">
            <v>N</v>
          </cell>
          <cell r="AA1592">
            <v>0</v>
          </cell>
          <cell r="AB1592">
            <v>0</v>
          </cell>
          <cell r="AC1592">
            <v>0</v>
          </cell>
          <cell r="AD1592">
            <v>0</v>
          </cell>
          <cell r="AE1592" t="str">
            <v>N</v>
          </cell>
          <cell r="AF1592" t="str">
            <v>N</v>
          </cell>
          <cell r="AG1592">
            <v>0</v>
          </cell>
          <cell r="AH1592" t="str">
            <v>N</v>
          </cell>
          <cell r="AI1592" t="str">
            <v>N</v>
          </cell>
        </row>
        <row r="1593">
          <cell r="U1593">
            <v>0</v>
          </cell>
          <cell r="V1593">
            <v>0</v>
          </cell>
          <cell r="W1593" t="str">
            <v/>
          </cell>
          <cell r="X1593" t="str">
            <v>N</v>
          </cell>
          <cell r="Y1593" t="str">
            <v>N</v>
          </cell>
          <cell r="Z1593" t="str">
            <v>N</v>
          </cell>
          <cell r="AA1593">
            <v>0</v>
          </cell>
          <cell r="AB1593">
            <v>0</v>
          </cell>
          <cell r="AC1593">
            <v>0</v>
          </cell>
          <cell r="AD1593">
            <v>0</v>
          </cell>
          <cell r="AE1593" t="str">
            <v>N</v>
          </cell>
          <cell r="AF1593" t="str">
            <v>N</v>
          </cell>
          <cell r="AG1593">
            <v>0</v>
          </cell>
          <cell r="AH1593" t="str">
            <v>N</v>
          </cell>
          <cell r="AI1593" t="str">
            <v>N</v>
          </cell>
        </row>
        <row r="1594">
          <cell r="U1594">
            <v>0</v>
          </cell>
          <cell r="V1594">
            <v>0</v>
          </cell>
          <cell r="W1594" t="str">
            <v/>
          </cell>
          <cell r="X1594" t="str">
            <v>N</v>
          </cell>
          <cell r="Y1594" t="str">
            <v>N</v>
          </cell>
          <cell r="Z1594" t="str">
            <v>N</v>
          </cell>
          <cell r="AA1594">
            <v>0</v>
          </cell>
          <cell r="AB1594">
            <v>0</v>
          </cell>
          <cell r="AC1594">
            <v>0</v>
          </cell>
          <cell r="AD1594">
            <v>0</v>
          </cell>
          <cell r="AE1594" t="str">
            <v>N</v>
          </cell>
          <cell r="AF1594" t="str">
            <v>N</v>
          </cell>
          <cell r="AG1594">
            <v>0</v>
          </cell>
          <cell r="AH1594" t="str">
            <v>N</v>
          </cell>
          <cell r="AI1594" t="str">
            <v>N</v>
          </cell>
        </row>
        <row r="1595">
          <cell r="U1595">
            <v>0</v>
          </cell>
          <cell r="V1595">
            <v>0</v>
          </cell>
          <cell r="W1595" t="str">
            <v/>
          </cell>
          <cell r="X1595" t="str">
            <v>N</v>
          </cell>
          <cell r="Y1595" t="str">
            <v>N</v>
          </cell>
          <cell r="Z1595" t="str">
            <v>N</v>
          </cell>
          <cell r="AA1595">
            <v>0</v>
          </cell>
          <cell r="AB1595">
            <v>0</v>
          </cell>
          <cell r="AC1595">
            <v>0</v>
          </cell>
          <cell r="AD1595">
            <v>0</v>
          </cell>
          <cell r="AE1595" t="str">
            <v>N</v>
          </cell>
          <cell r="AF1595" t="str">
            <v>N</v>
          </cell>
          <cell r="AG1595">
            <v>0</v>
          </cell>
          <cell r="AH1595" t="str">
            <v>N</v>
          </cell>
          <cell r="AI1595" t="str">
            <v>N</v>
          </cell>
        </row>
        <row r="1596">
          <cell r="U1596">
            <v>0</v>
          </cell>
          <cell r="V1596">
            <v>0</v>
          </cell>
          <cell r="W1596" t="str">
            <v/>
          </cell>
          <cell r="X1596" t="str">
            <v>N</v>
          </cell>
          <cell r="Y1596" t="str">
            <v>N</v>
          </cell>
          <cell r="Z1596" t="str">
            <v>N</v>
          </cell>
          <cell r="AA1596">
            <v>0</v>
          </cell>
          <cell r="AB1596">
            <v>0</v>
          </cell>
          <cell r="AC1596">
            <v>0</v>
          </cell>
          <cell r="AD1596">
            <v>0</v>
          </cell>
          <cell r="AE1596" t="str">
            <v>N</v>
          </cell>
          <cell r="AF1596" t="str">
            <v>N</v>
          </cell>
          <cell r="AG1596">
            <v>0</v>
          </cell>
          <cell r="AH1596" t="str">
            <v>N</v>
          </cell>
          <cell r="AI1596" t="str">
            <v>N</v>
          </cell>
        </row>
        <row r="1597">
          <cell r="U1597">
            <v>0</v>
          </cell>
          <cell r="V1597">
            <v>0</v>
          </cell>
          <cell r="W1597" t="str">
            <v/>
          </cell>
          <cell r="X1597" t="str">
            <v>N</v>
          </cell>
          <cell r="Y1597" t="str">
            <v>N</v>
          </cell>
          <cell r="Z1597" t="str">
            <v>N</v>
          </cell>
          <cell r="AA1597">
            <v>0</v>
          </cell>
          <cell r="AB1597">
            <v>0</v>
          </cell>
          <cell r="AC1597">
            <v>0</v>
          </cell>
          <cell r="AD1597">
            <v>0</v>
          </cell>
          <cell r="AE1597" t="str">
            <v>N</v>
          </cell>
          <cell r="AF1597" t="str">
            <v>N</v>
          </cell>
          <cell r="AG1597">
            <v>0</v>
          </cell>
          <cell r="AH1597" t="str">
            <v>N</v>
          </cell>
          <cell r="AI1597" t="str">
            <v>N</v>
          </cell>
        </row>
        <row r="1598">
          <cell r="U1598">
            <v>0</v>
          </cell>
          <cell r="V1598">
            <v>0</v>
          </cell>
          <cell r="W1598" t="str">
            <v/>
          </cell>
          <cell r="X1598" t="str">
            <v>N</v>
          </cell>
          <cell r="Y1598" t="str">
            <v>N</v>
          </cell>
          <cell r="Z1598" t="str">
            <v>N</v>
          </cell>
          <cell r="AA1598">
            <v>0</v>
          </cell>
          <cell r="AB1598">
            <v>0</v>
          </cell>
          <cell r="AC1598">
            <v>0</v>
          </cell>
          <cell r="AD1598">
            <v>0</v>
          </cell>
          <cell r="AE1598" t="str">
            <v>N</v>
          </cell>
          <cell r="AF1598" t="str">
            <v>N</v>
          </cell>
          <cell r="AG1598">
            <v>0</v>
          </cell>
          <cell r="AH1598" t="str">
            <v>N</v>
          </cell>
          <cell r="AI1598" t="str">
            <v>N</v>
          </cell>
        </row>
        <row r="1599">
          <cell r="U1599">
            <v>0</v>
          </cell>
          <cell r="V1599">
            <v>0</v>
          </cell>
          <cell r="W1599" t="str">
            <v/>
          </cell>
          <cell r="X1599" t="str">
            <v>N</v>
          </cell>
          <cell r="Y1599" t="str">
            <v>N</v>
          </cell>
          <cell r="Z1599" t="str">
            <v>N</v>
          </cell>
          <cell r="AA1599">
            <v>0</v>
          </cell>
          <cell r="AB1599">
            <v>0</v>
          </cell>
          <cell r="AC1599">
            <v>0</v>
          </cell>
          <cell r="AD1599">
            <v>0</v>
          </cell>
          <cell r="AE1599" t="str">
            <v>N</v>
          </cell>
          <cell r="AF1599" t="str">
            <v>N</v>
          </cell>
          <cell r="AG1599">
            <v>0</v>
          </cell>
          <cell r="AH1599" t="str">
            <v>N</v>
          </cell>
          <cell r="AI1599" t="str">
            <v>N</v>
          </cell>
        </row>
        <row r="1600">
          <cell r="U1600">
            <v>0</v>
          </cell>
          <cell r="V1600">
            <v>0</v>
          </cell>
          <cell r="W1600" t="str">
            <v/>
          </cell>
          <cell r="X1600" t="str">
            <v>N</v>
          </cell>
          <cell r="Y1600" t="str">
            <v>N</v>
          </cell>
          <cell r="Z1600" t="str">
            <v>N</v>
          </cell>
          <cell r="AA1600">
            <v>0</v>
          </cell>
          <cell r="AB1600">
            <v>0</v>
          </cell>
          <cell r="AC1600">
            <v>0</v>
          </cell>
          <cell r="AD1600">
            <v>0</v>
          </cell>
          <cell r="AE1600" t="str">
            <v>N</v>
          </cell>
          <cell r="AF1600" t="str">
            <v>N</v>
          </cell>
          <cell r="AG1600">
            <v>0</v>
          </cell>
          <cell r="AH1600" t="str">
            <v>N</v>
          </cell>
          <cell r="AI1600" t="str">
            <v>N</v>
          </cell>
        </row>
        <row r="1601">
          <cell r="U1601">
            <v>0</v>
          </cell>
          <cell r="V1601">
            <v>0</v>
          </cell>
          <cell r="W1601" t="str">
            <v/>
          </cell>
          <cell r="X1601" t="str">
            <v>N</v>
          </cell>
          <cell r="Y1601" t="str">
            <v>N</v>
          </cell>
          <cell r="Z1601" t="str">
            <v>N</v>
          </cell>
          <cell r="AA1601">
            <v>0</v>
          </cell>
          <cell r="AB1601">
            <v>0</v>
          </cell>
          <cell r="AC1601">
            <v>0</v>
          </cell>
          <cell r="AD1601">
            <v>0</v>
          </cell>
          <cell r="AE1601" t="str">
            <v>N</v>
          </cell>
          <cell r="AF1601" t="str">
            <v>N</v>
          </cell>
          <cell r="AG1601">
            <v>0</v>
          </cell>
          <cell r="AH1601" t="str">
            <v>N</v>
          </cell>
          <cell r="AI1601" t="str">
            <v>N</v>
          </cell>
        </row>
        <row r="1602">
          <cell r="U1602">
            <v>0</v>
          </cell>
          <cell r="V1602">
            <v>0</v>
          </cell>
          <cell r="W1602" t="str">
            <v/>
          </cell>
          <cell r="X1602" t="str">
            <v>N</v>
          </cell>
          <cell r="Y1602" t="str">
            <v>N</v>
          </cell>
          <cell r="Z1602" t="str">
            <v>N</v>
          </cell>
          <cell r="AA1602">
            <v>0</v>
          </cell>
          <cell r="AB1602">
            <v>0</v>
          </cell>
          <cell r="AC1602">
            <v>0</v>
          </cell>
          <cell r="AD1602">
            <v>0</v>
          </cell>
          <cell r="AE1602" t="str">
            <v>N</v>
          </cell>
          <cell r="AF1602" t="str">
            <v>N</v>
          </cell>
          <cell r="AG1602">
            <v>0</v>
          </cell>
          <cell r="AH1602" t="str">
            <v>N</v>
          </cell>
          <cell r="AI1602" t="str">
            <v>N</v>
          </cell>
        </row>
        <row r="1603">
          <cell r="U1603">
            <v>0</v>
          </cell>
          <cell r="V1603">
            <v>0</v>
          </cell>
          <cell r="W1603" t="str">
            <v/>
          </cell>
          <cell r="X1603" t="str">
            <v>N</v>
          </cell>
          <cell r="Y1603" t="str">
            <v>N</v>
          </cell>
          <cell r="Z1603" t="str">
            <v>N</v>
          </cell>
          <cell r="AA1603">
            <v>0</v>
          </cell>
          <cell r="AB1603">
            <v>0</v>
          </cell>
          <cell r="AC1603">
            <v>0</v>
          </cell>
          <cell r="AD1603">
            <v>0</v>
          </cell>
          <cell r="AE1603" t="str">
            <v>N</v>
          </cell>
          <cell r="AF1603" t="str">
            <v>N</v>
          </cell>
          <cell r="AG1603">
            <v>0</v>
          </cell>
          <cell r="AH1603" t="str">
            <v>N</v>
          </cell>
          <cell r="AI1603" t="str">
            <v>N</v>
          </cell>
        </row>
        <row r="1604">
          <cell r="U1604">
            <v>0</v>
          </cell>
          <cell r="V1604">
            <v>0</v>
          </cell>
          <cell r="W1604" t="str">
            <v/>
          </cell>
          <cell r="X1604" t="str">
            <v>N</v>
          </cell>
          <cell r="Y1604" t="str">
            <v>N</v>
          </cell>
          <cell r="Z1604" t="str">
            <v>N</v>
          </cell>
          <cell r="AA1604">
            <v>0</v>
          </cell>
          <cell r="AB1604">
            <v>0</v>
          </cell>
          <cell r="AC1604">
            <v>0</v>
          </cell>
          <cell r="AD1604">
            <v>0</v>
          </cell>
          <cell r="AE1604" t="str">
            <v>N</v>
          </cell>
          <cell r="AF1604" t="str">
            <v>N</v>
          </cell>
          <cell r="AG1604">
            <v>0</v>
          </cell>
          <cell r="AH1604" t="str">
            <v>N</v>
          </cell>
          <cell r="AI1604" t="str">
            <v>N</v>
          </cell>
        </row>
        <row r="1605">
          <cell r="U1605">
            <v>0</v>
          </cell>
          <cell r="V1605">
            <v>0</v>
          </cell>
          <cell r="W1605" t="str">
            <v/>
          </cell>
          <cell r="X1605" t="str">
            <v>N</v>
          </cell>
          <cell r="Y1605" t="str">
            <v>N</v>
          </cell>
          <cell r="Z1605" t="str">
            <v>N</v>
          </cell>
          <cell r="AA1605">
            <v>0</v>
          </cell>
          <cell r="AB1605">
            <v>0</v>
          </cell>
          <cell r="AC1605">
            <v>0</v>
          </cell>
          <cell r="AD1605">
            <v>0</v>
          </cell>
          <cell r="AE1605" t="str">
            <v>N</v>
          </cell>
          <cell r="AF1605" t="str">
            <v>N</v>
          </cell>
          <cell r="AG1605">
            <v>0</v>
          </cell>
          <cell r="AH1605" t="str">
            <v>N</v>
          </cell>
          <cell r="AI1605" t="str">
            <v>N</v>
          </cell>
        </row>
        <row r="1606">
          <cell r="U1606">
            <v>0</v>
          </cell>
          <cell r="V1606">
            <v>0</v>
          </cell>
          <cell r="W1606" t="str">
            <v/>
          </cell>
          <cell r="X1606" t="str">
            <v>N</v>
          </cell>
          <cell r="Y1606" t="str">
            <v>N</v>
          </cell>
          <cell r="Z1606" t="str">
            <v>N</v>
          </cell>
          <cell r="AA1606">
            <v>0</v>
          </cell>
          <cell r="AB1606">
            <v>0</v>
          </cell>
          <cell r="AC1606">
            <v>0</v>
          </cell>
          <cell r="AD1606">
            <v>0</v>
          </cell>
          <cell r="AE1606" t="str">
            <v>N</v>
          </cell>
          <cell r="AF1606" t="str">
            <v>N</v>
          </cell>
          <cell r="AG1606">
            <v>0</v>
          </cell>
          <cell r="AH1606" t="str">
            <v>N</v>
          </cell>
          <cell r="AI1606" t="str">
            <v>N</v>
          </cell>
        </row>
        <row r="1607">
          <cell r="U1607">
            <v>0</v>
          </cell>
          <cell r="V1607">
            <v>0</v>
          </cell>
          <cell r="W1607" t="str">
            <v/>
          </cell>
          <cell r="X1607" t="str">
            <v>N</v>
          </cell>
          <cell r="Y1607" t="str">
            <v>N</v>
          </cell>
          <cell r="Z1607" t="str">
            <v>N</v>
          </cell>
          <cell r="AA1607">
            <v>0</v>
          </cell>
          <cell r="AB1607">
            <v>0</v>
          </cell>
          <cell r="AC1607">
            <v>0</v>
          </cell>
          <cell r="AD1607">
            <v>0</v>
          </cell>
          <cell r="AE1607" t="str">
            <v>N</v>
          </cell>
          <cell r="AF1607" t="str">
            <v>N</v>
          </cell>
          <cell r="AG1607">
            <v>0</v>
          </cell>
          <cell r="AH1607" t="str">
            <v>N</v>
          </cell>
          <cell r="AI1607" t="str">
            <v>N</v>
          </cell>
        </row>
        <row r="1608">
          <cell r="U1608">
            <v>0</v>
          </cell>
          <cell r="V1608">
            <v>0</v>
          </cell>
          <cell r="W1608" t="str">
            <v/>
          </cell>
          <cell r="X1608" t="str">
            <v>N</v>
          </cell>
          <cell r="Y1608" t="str">
            <v>N</v>
          </cell>
          <cell r="Z1608" t="str">
            <v>N</v>
          </cell>
          <cell r="AA1608">
            <v>0</v>
          </cell>
          <cell r="AB1608">
            <v>0</v>
          </cell>
          <cell r="AC1608">
            <v>0</v>
          </cell>
          <cell r="AD1608">
            <v>0</v>
          </cell>
          <cell r="AE1608" t="str">
            <v>N</v>
          </cell>
          <cell r="AF1608" t="str">
            <v>N</v>
          </cell>
          <cell r="AG1608">
            <v>0</v>
          </cell>
          <cell r="AH1608" t="str">
            <v>N</v>
          </cell>
          <cell r="AI1608" t="str">
            <v>N</v>
          </cell>
        </row>
        <row r="1609">
          <cell r="U1609">
            <v>0</v>
          </cell>
          <cell r="V1609">
            <v>0</v>
          </cell>
          <cell r="W1609" t="str">
            <v/>
          </cell>
          <cell r="X1609" t="str">
            <v>N</v>
          </cell>
          <cell r="Y1609" t="str">
            <v>N</v>
          </cell>
          <cell r="Z1609" t="str">
            <v>N</v>
          </cell>
          <cell r="AA1609">
            <v>0</v>
          </cell>
          <cell r="AB1609">
            <v>0</v>
          </cell>
          <cell r="AC1609">
            <v>0</v>
          </cell>
          <cell r="AD1609">
            <v>0</v>
          </cell>
          <cell r="AE1609" t="str">
            <v>N</v>
          </cell>
          <cell r="AF1609" t="str">
            <v>N</v>
          </cell>
          <cell r="AG1609">
            <v>0</v>
          </cell>
          <cell r="AH1609" t="str">
            <v>N</v>
          </cell>
          <cell r="AI1609" t="str">
            <v>N</v>
          </cell>
        </row>
        <row r="1610">
          <cell r="U1610">
            <v>0</v>
          </cell>
          <cell r="V1610">
            <v>0</v>
          </cell>
          <cell r="W1610" t="str">
            <v/>
          </cell>
          <cell r="X1610" t="str">
            <v>N</v>
          </cell>
          <cell r="Y1610" t="str">
            <v>N</v>
          </cell>
          <cell r="Z1610" t="str">
            <v>N</v>
          </cell>
          <cell r="AA1610">
            <v>0</v>
          </cell>
          <cell r="AB1610">
            <v>0</v>
          </cell>
          <cell r="AC1610">
            <v>0</v>
          </cell>
          <cell r="AD1610">
            <v>0</v>
          </cell>
          <cell r="AE1610" t="str">
            <v>N</v>
          </cell>
          <cell r="AF1610" t="str">
            <v>N</v>
          </cell>
          <cell r="AG1610">
            <v>0</v>
          </cell>
          <cell r="AH1610" t="str">
            <v>N</v>
          </cell>
          <cell r="AI1610" t="str">
            <v>N</v>
          </cell>
        </row>
        <row r="1611">
          <cell r="U1611">
            <v>0</v>
          </cell>
          <cell r="V1611">
            <v>0</v>
          </cell>
          <cell r="W1611" t="str">
            <v/>
          </cell>
          <cell r="X1611" t="str">
            <v>N</v>
          </cell>
          <cell r="Y1611" t="str">
            <v>N</v>
          </cell>
          <cell r="Z1611" t="str">
            <v>N</v>
          </cell>
          <cell r="AA1611">
            <v>0</v>
          </cell>
          <cell r="AB1611">
            <v>0</v>
          </cell>
          <cell r="AC1611">
            <v>0</v>
          </cell>
          <cell r="AD1611">
            <v>0</v>
          </cell>
          <cell r="AE1611" t="str">
            <v>N</v>
          </cell>
          <cell r="AF1611" t="str">
            <v>N</v>
          </cell>
          <cell r="AG1611">
            <v>0</v>
          </cell>
          <cell r="AH1611" t="str">
            <v>N</v>
          </cell>
          <cell r="AI1611" t="str">
            <v>N</v>
          </cell>
        </row>
        <row r="1612">
          <cell r="U1612">
            <v>0</v>
          </cell>
          <cell r="V1612">
            <v>0</v>
          </cell>
          <cell r="W1612" t="str">
            <v/>
          </cell>
          <cell r="X1612" t="str">
            <v>N</v>
          </cell>
          <cell r="Y1612" t="str">
            <v>N</v>
          </cell>
          <cell r="Z1612" t="str">
            <v>N</v>
          </cell>
          <cell r="AA1612">
            <v>0</v>
          </cell>
          <cell r="AB1612">
            <v>0</v>
          </cell>
          <cell r="AC1612">
            <v>0</v>
          </cell>
          <cell r="AD1612">
            <v>0</v>
          </cell>
          <cell r="AE1612" t="str">
            <v>N</v>
          </cell>
          <cell r="AF1612" t="str">
            <v>N</v>
          </cell>
          <cell r="AG1612">
            <v>0</v>
          </cell>
          <cell r="AH1612" t="str">
            <v>N</v>
          </cell>
          <cell r="AI1612" t="str">
            <v>N</v>
          </cell>
        </row>
        <row r="1613">
          <cell r="U1613">
            <v>0</v>
          </cell>
          <cell r="V1613">
            <v>0</v>
          </cell>
          <cell r="W1613" t="str">
            <v/>
          </cell>
          <cell r="X1613" t="str">
            <v>N</v>
          </cell>
          <cell r="Y1613" t="str">
            <v>N</v>
          </cell>
          <cell r="Z1613" t="str">
            <v>N</v>
          </cell>
          <cell r="AA1613">
            <v>0</v>
          </cell>
          <cell r="AB1613">
            <v>0</v>
          </cell>
          <cell r="AC1613">
            <v>0</v>
          </cell>
          <cell r="AD1613">
            <v>0</v>
          </cell>
          <cell r="AE1613" t="str">
            <v>N</v>
          </cell>
          <cell r="AF1613" t="str">
            <v>N</v>
          </cell>
          <cell r="AG1613">
            <v>0</v>
          </cell>
          <cell r="AH1613" t="str">
            <v>N</v>
          </cell>
          <cell r="AI1613" t="str">
            <v>N</v>
          </cell>
        </row>
        <row r="1614">
          <cell r="U1614">
            <v>0</v>
          </cell>
          <cell r="V1614">
            <v>0</v>
          </cell>
          <cell r="W1614" t="str">
            <v/>
          </cell>
          <cell r="X1614" t="str">
            <v>N</v>
          </cell>
          <cell r="Y1614" t="str">
            <v>N</v>
          </cell>
          <cell r="Z1614" t="str">
            <v>N</v>
          </cell>
          <cell r="AA1614">
            <v>0</v>
          </cell>
          <cell r="AB1614">
            <v>0</v>
          </cell>
          <cell r="AC1614">
            <v>0</v>
          </cell>
          <cell r="AD1614">
            <v>0</v>
          </cell>
          <cell r="AE1614" t="str">
            <v>N</v>
          </cell>
          <cell r="AF1614" t="str">
            <v>N</v>
          </cell>
          <cell r="AG1614">
            <v>0</v>
          </cell>
          <cell r="AH1614" t="str">
            <v>N</v>
          </cell>
          <cell r="AI1614" t="str">
            <v>N</v>
          </cell>
        </row>
        <row r="1615">
          <cell r="U1615">
            <v>0</v>
          </cell>
          <cell r="V1615">
            <v>0</v>
          </cell>
          <cell r="W1615" t="str">
            <v/>
          </cell>
          <cell r="X1615" t="str">
            <v>N</v>
          </cell>
          <cell r="Y1615" t="str">
            <v>N</v>
          </cell>
          <cell r="Z1615" t="str">
            <v>N</v>
          </cell>
          <cell r="AA1615">
            <v>0</v>
          </cell>
          <cell r="AB1615">
            <v>0</v>
          </cell>
          <cell r="AC1615">
            <v>0</v>
          </cell>
          <cell r="AD1615">
            <v>0</v>
          </cell>
          <cell r="AE1615" t="str">
            <v>N</v>
          </cell>
          <cell r="AF1615" t="str">
            <v>N</v>
          </cell>
          <cell r="AG1615">
            <v>0</v>
          </cell>
          <cell r="AH1615" t="str">
            <v>N</v>
          </cell>
          <cell r="AI1615" t="str">
            <v>N</v>
          </cell>
        </row>
        <row r="1616">
          <cell r="U1616">
            <v>0</v>
          </cell>
          <cell r="V1616">
            <v>0</v>
          </cell>
          <cell r="W1616" t="str">
            <v/>
          </cell>
          <cell r="X1616" t="str">
            <v>N</v>
          </cell>
          <cell r="Y1616" t="str">
            <v>N</v>
          </cell>
          <cell r="Z1616" t="str">
            <v>N</v>
          </cell>
          <cell r="AA1616">
            <v>0</v>
          </cell>
          <cell r="AB1616">
            <v>0</v>
          </cell>
          <cell r="AC1616">
            <v>0</v>
          </cell>
          <cell r="AD1616">
            <v>0</v>
          </cell>
          <cell r="AE1616" t="str">
            <v>N</v>
          </cell>
          <cell r="AF1616" t="str">
            <v>N</v>
          </cell>
          <cell r="AG1616">
            <v>0</v>
          </cell>
          <cell r="AH1616" t="str">
            <v>N</v>
          </cell>
          <cell r="AI1616" t="str">
            <v>N</v>
          </cell>
        </row>
        <row r="1617">
          <cell r="U1617">
            <v>0</v>
          </cell>
          <cell r="V1617">
            <v>0</v>
          </cell>
          <cell r="W1617" t="str">
            <v/>
          </cell>
          <cell r="X1617" t="str">
            <v>N</v>
          </cell>
          <cell r="Y1617" t="str">
            <v>N</v>
          </cell>
          <cell r="Z1617" t="str">
            <v>N</v>
          </cell>
          <cell r="AA1617">
            <v>0</v>
          </cell>
          <cell r="AB1617">
            <v>0</v>
          </cell>
          <cell r="AC1617">
            <v>0</v>
          </cell>
          <cell r="AD1617">
            <v>0</v>
          </cell>
          <cell r="AE1617" t="str">
            <v>N</v>
          </cell>
          <cell r="AF1617" t="str">
            <v>N</v>
          </cell>
          <cell r="AG1617">
            <v>0</v>
          </cell>
          <cell r="AH1617" t="str">
            <v>N</v>
          </cell>
          <cell r="AI1617" t="str">
            <v>N</v>
          </cell>
        </row>
        <row r="1618">
          <cell r="U1618">
            <v>0</v>
          </cell>
          <cell r="V1618">
            <v>0</v>
          </cell>
          <cell r="W1618" t="str">
            <v/>
          </cell>
          <cell r="X1618" t="str">
            <v>N</v>
          </cell>
          <cell r="Y1618" t="str">
            <v>N</v>
          </cell>
          <cell r="Z1618" t="str">
            <v>N</v>
          </cell>
          <cell r="AA1618">
            <v>0</v>
          </cell>
          <cell r="AB1618">
            <v>0</v>
          </cell>
          <cell r="AC1618">
            <v>0</v>
          </cell>
          <cell r="AD1618">
            <v>0</v>
          </cell>
          <cell r="AE1618" t="str">
            <v>N</v>
          </cell>
          <cell r="AF1618" t="str">
            <v>N</v>
          </cell>
          <cell r="AG1618">
            <v>0</v>
          </cell>
          <cell r="AH1618" t="str">
            <v>N</v>
          </cell>
          <cell r="AI1618" t="str">
            <v>N</v>
          </cell>
        </row>
        <row r="1619">
          <cell r="U1619">
            <v>0</v>
          </cell>
          <cell r="V1619">
            <v>0</v>
          </cell>
          <cell r="W1619" t="str">
            <v/>
          </cell>
          <cell r="X1619" t="str">
            <v>N</v>
          </cell>
          <cell r="Y1619" t="str">
            <v>N</v>
          </cell>
          <cell r="Z1619" t="str">
            <v>N</v>
          </cell>
          <cell r="AA1619">
            <v>0</v>
          </cell>
          <cell r="AB1619">
            <v>0</v>
          </cell>
          <cell r="AC1619">
            <v>0</v>
          </cell>
          <cell r="AD1619">
            <v>0</v>
          </cell>
          <cell r="AE1619" t="str">
            <v>N</v>
          </cell>
          <cell r="AF1619" t="str">
            <v>N</v>
          </cell>
          <cell r="AG1619">
            <v>0</v>
          </cell>
          <cell r="AH1619" t="str">
            <v>N</v>
          </cell>
          <cell r="AI1619" t="str">
            <v>N</v>
          </cell>
        </row>
        <row r="1620">
          <cell r="U1620">
            <v>0</v>
          </cell>
          <cell r="V1620">
            <v>0</v>
          </cell>
          <cell r="W1620" t="str">
            <v/>
          </cell>
          <cell r="X1620" t="str">
            <v>N</v>
          </cell>
          <cell r="Y1620" t="str">
            <v>N</v>
          </cell>
          <cell r="Z1620" t="str">
            <v>N</v>
          </cell>
          <cell r="AA1620">
            <v>0</v>
          </cell>
          <cell r="AB1620">
            <v>0</v>
          </cell>
          <cell r="AC1620">
            <v>0</v>
          </cell>
          <cell r="AD1620">
            <v>0</v>
          </cell>
          <cell r="AE1620" t="str">
            <v>N</v>
          </cell>
          <cell r="AF1620" t="str">
            <v>N</v>
          </cell>
          <cell r="AG1620">
            <v>0</v>
          </cell>
          <cell r="AH1620" t="str">
            <v>N</v>
          </cell>
          <cell r="AI1620" t="str">
            <v>N</v>
          </cell>
        </row>
        <row r="1621">
          <cell r="U1621">
            <v>0</v>
          </cell>
          <cell r="V1621">
            <v>0</v>
          </cell>
          <cell r="W1621" t="str">
            <v/>
          </cell>
          <cell r="X1621" t="str">
            <v>N</v>
          </cell>
          <cell r="Y1621" t="str">
            <v>N</v>
          </cell>
          <cell r="Z1621" t="str">
            <v>N</v>
          </cell>
          <cell r="AA1621">
            <v>0</v>
          </cell>
          <cell r="AB1621">
            <v>0</v>
          </cell>
          <cell r="AC1621">
            <v>0</v>
          </cell>
          <cell r="AD1621">
            <v>0</v>
          </cell>
          <cell r="AE1621" t="str">
            <v>N</v>
          </cell>
          <cell r="AF1621" t="str">
            <v>N</v>
          </cell>
          <cell r="AG1621">
            <v>0</v>
          </cell>
          <cell r="AH1621" t="str">
            <v>N</v>
          </cell>
          <cell r="AI1621" t="str">
            <v>N</v>
          </cell>
        </row>
        <row r="1622">
          <cell r="U1622">
            <v>0</v>
          </cell>
          <cell r="V1622">
            <v>0</v>
          </cell>
          <cell r="W1622" t="str">
            <v/>
          </cell>
          <cell r="X1622" t="str">
            <v>N</v>
          </cell>
          <cell r="Y1622" t="str">
            <v>N</v>
          </cell>
          <cell r="Z1622" t="str">
            <v>N</v>
          </cell>
          <cell r="AA1622">
            <v>0</v>
          </cell>
          <cell r="AB1622">
            <v>0</v>
          </cell>
          <cell r="AC1622">
            <v>0</v>
          </cell>
          <cell r="AD1622">
            <v>0</v>
          </cell>
          <cell r="AE1622" t="str">
            <v>N</v>
          </cell>
          <cell r="AF1622" t="str">
            <v>N</v>
          </cell>
          <cell r="AG1622">
            <v>0</v>
          </cell>
          <cell r="AH1622" t="str">
            <v>N</v>
          </cell>
          <cell r="AI1622" t="str">
            <v>N</v>
          </cell>
        </row>
        <row r="1623">
          <cell r="U1623">
            <v>0</v>
          </cell>
          <cell r="V1623">
            <v>0</v>
          </cell>
          <cell r="W1623" t="str">
            <v/>
          </cell>
          <cell r="X1623" t="str">
            <v>N</v>
          </cell>
          <cell r="Y1623" t="str">
            <v>N</v>
          </cell>
          <cell r="Z1623" t="str">
            <v>N</v>
          </cell>
          <cell r="AA1623">
            <v>0</v>
          </cell>
          <cell r="AB1623">
            <v>0</v>
          </cell>
          <cell r="AC1623">
            <v>0</v>
          </cell>
          <cell r="AD1623">
            <v>0</v>
          </cell>
          <cell r="AE1623" t="str">
            <v>N</v>
          </cell>
          <cell r="AF1623" t="str">
            <v>N</v>
          </cell>
          <cell r="AG1623">
            <v>0</v>
          </cell>
          <cell r="AH1623" t="str">
            <v>N</v>
          </cell>
          <cell r="AI1623" t="str">
            <v>N</v>
          </cell>
        </row>
        <row r="1624">
          <cell r="U1624">
            <v>0</v>
          </cell>
          <cell r="V1624">
            <v>0</v>
          </cell>
          <cell r="W1624" t="str">
            <v/>
          </cell>
          <cell r="X1624" t="str">
            <v>N</v>
          </cell>
          <cell r="Y1624" t="str">
            <v>N</v>
          </cell>
          <cell r="Z1624" t="str">
            <v>N</v>
          </cell>
          <cell r="AA1624">
            <v>0</v>
          </cell>
          <cell r="AB1624">
            <v>0</v>
          </cell>
          <cell r="AC1624">
            <v>0</v>
          </cell>
          <cell r="AD1624">
            <v>0</v>
          </cell>
          <cell r="AE1624" t="str">
            <v>N</v>
          </cell>
          <cell r="AF1624" t="str">
            <v>N</v>
          </cell>
          <cell r="AG1624">
            <v>0</v>
          </cell>
          <cell r="AH1624" t="str">
            <v>N</v>
          </cell>
          <cell r="AI1624" t="str">
            <v>N</v>
          </cell>
        </row>
        <row r="1625">
          <cell r="U1625">
            <v>0</v>
          </cell>
          <cell r="V1625">
            <v>0</v>
          </cell>
          <cell r="W1625" t="str">
            <v/>
          </cell>
          <cell r="X1625" t="str">
            <v>N</v>
          </cell>
          <cell r="Y1625" t="str">
            <v>N</v>
          </cell>
          <cell r="Z1625" t="str">
            <v>N</v>
          </cell>
          <cell r="AA1625">
            <v>0</v>
          </cell>
          <cell r="AB1625">
            <v>0</v>
          </cell>
          <cell r="AC1625">
            <v>0</v>
          </cell>
          <cell r="AD1625">
            <v>0</v>
          </cell>
          <cell r="AE1625" t="str">
            <v>N</v>
          </cell>
          <cell r="AF1625" t="str">
            <v>N</v>
          </cell>
          <cell r="AG1625">
            <v>0</v>
          </cell>
          <cell r="AH1625" t="str">
            <v>N</v>
          </cell>
          <cell r="AI1625" t="str">
            <v>N</v>
          </cell>
        </row>
        <row r="1626">
          <cell r="U1626">
            <v>0</v>
          </cell>
          <cell r="V1626">
            <v>0</v>
          </cell>
          <cell r="W1626" t="str">
            <v/>
          </cell>
          <cell r="X1626" t="str">
            <v>N</v>
          </cell>
          <cell r="Y1626" t="str">
            <v>N</v>
          </cell>
          <cell r="Z1626" t="str">
            <v>N</v>
          </cell>
          <cell r="AA1626">
            <v>0</v>
          </cell>
          <cell r="AB1626">
            <v>0</v>
          </cell>
          <cell r="AC1626">
            <v>0</v>
          </cell>
          <cell r="AD1626">
            <v>0</v>
          </cell>
          <cell r="AE1626" t="str">
            <v>N</v>
          </cell>
          <cell r="AF1626" t="str">
            <v>N</v>
          </cell>
          <cell r="AG1626">
            <v>0</v>
          </cell>
          <cell r="AH1626" t="str">
            <v>N</v>
          </cell>
          <cell r="AI1626" t="str">
            <v>N</v>
          </cell>
        </row>
        <row r="1627">
          <cell r="U1627">
            <v>0</v>
          </cell>
          <cell r="V1627">
            <v>0</v>
          </cell>
          <cell r="W1627" t="str">
            <v/>
          </cell>
          <cell r="X1627" t="str">
            <v>N</v>
          </cell>
          <cell r="Y1627" t="str">
            <v>N</v>
          </cell>
          <cell r="Z1627" t="str">
            <v>N</v>
          </cell>
          <cell r="AA1627">
            <v>0</v>
          </cell>
          <cell r="AB1627">
            <v>0</v>
          </cell>
          <cell r="AC1627">
            <v>0</v>
          </cell>
          <cell r="AD1627">
            <v>0</v>
          </cell>
          <cell r="AE1627" t="str">
            <v>N</v>
          </cell>
          <cell r="AF1627" t="str">
            <v>N</v>
          </cell>
          <cell r="AG1627">
            <v>0</v>
          </cell>
          <cell r="AH1627" t="str">
            <v>N</v>
          </cell>
          <cell r="AI1627" t="str">
            <v>N</v>
          </cell>
        </row>
        <row r="1628">
          <cell r="U1628">
            <v>0</v>
          </cell>
          <cell r="V1628">
            <v>0</v>
          </cell>
          <cell r="W1628" t="str">
            <v/>
          </cell>
          <cell r="X1628" t="str">
            <v>N</v>
          </cell>
          <cell r="Y1628" t="str">
            <v>N</v>
          </cell>
          <cell r="Z1628" t="str">
            <v>N</v>
          </cell>
          <cell r="AA1628">
            <v>0</v>
          </cell>
          <cell r="AB1628">
            <v>0</v>
          </cell>
          <cell r="AC1628">
            <v>0</v>
          </cell>
          <cell r="AD1628">
            <v>0</v>
          </cell>
          <cell r="AE1628" t="str">
            <v>N</v>
          </cell>
          <cell r="AF1628" t="str">
            <v>N</v>
          </cell>
          <cell r="AG1628">
            <v>0</v>
          </cell>
          <cell r="AH1628" t="str">
            <v>N</v>
          </cell>
          <cell r="AI1628" t="str">
            <v>N</v>
          </cell>
        </row>
        <row r="1629">
          <cell r="U1629">
            <v>0</v>
          </cell>
          <cell r="V1629">
            <v>0</v>
          </cell>
          <cell r="W1629" t="str">
            <v/>
          </cell>
          <cell r="X1629" t="str">
            <v>N</v>
          </cell>
          <cell r="Y1629" t="str">
            <v>N</v>
          </cell>
          <cell r="Z1629" t="str">
            <v>N</v>
          </cell>
          <cell r="AA1629">
            <v>0</v>
          </cell>
          <cell r="AB1629">
            <v>0</v>
          </cell>
          <cell r="AC1629">
            <v>0</v>
          </cell>
          <cell r="AD1629">
            <v>0</v>
          </cell>
          <cell r="AE1629" t="str">
            <v>N</v>
          </cell>
          <cell r="AF1629" t="str">
            <v>N</v>
          </cell>
          <cell r="AG1629">
            <v>0</v>
          </cell>
          <cell r="AH1629" t="str">
            <v>N</v>
          </cell>
          <cell r="AI1629" t="str">
            <v>N</v>
          </cell>
        </row>
        <row r="1630">
          <cell r="U1630">
            <v>0</v>
          </cell>
          <cell r="V1630">
            <v>0</v>
          </cell>
          <cell r="W1630" t="str">
            <v/>
          </cell>
          <cell r="X1630" t="str">
            <v>N</v>
          </cell>
          <cell r="Y1630" t="str">
            <v>N</v>
          </cell>
          <cell r="Z1630" t="str">
            <v>N</v>
          </cell>
          <cell r="AA1630">
            <v>0</v>
          </cell>
          <cell r="AB1630">
            <v>0</v>
          </cell>
          <cell r="AC1630">
            <v>0</v>
          </cell>
          <cell r="AD1630">
            <v>0</v>
          </cell>
          <cell r="AE1630" t="str">
            <v>N</v>
          </cell>
          <cell r="AF1630" t="str">
            <v>N</v>
          </cell>
          <cell r="AG1630">
            <v>0</v>
          </cell>
          <cell r="AH1630" t="str">
            <v>N</v>
          </cell>
          <cell r="AI1630" t="str">
            <v>N</v>
          </cell>
        </row>
        <row r="1631">
          <cell r="U1631">
            <v>0</v>
          </cell>
          <cell r="V1631">
            <v>0</v>
          </cell>
          <cell r="W1631" t="str">
            <v/>
          </cell>
          <cell r="X1631" t="str">
            <v>N</v>
          </cell>
          <cell r="Y1631" t="str">
            <v>N</v>
          </cell>
          <cell r="Z1631" t="str">
            <v>N</v>
          </cell>
          <cell r="AA1631">
            <v>0</v>
          </cell>
          <cell r="AB1631">
            <v>0</v>
          </cell>
          <cell r="AC1631">
            <v>0</v>
          </cell>
          <cell r="AD1631">
            <v>0</v>
          </cell>
          <cell r="AE1631" t="str">
            <v>N</v>
          </cell>
          <cell r="AF1631" t="str">
            <v>N</v>
          </cell>
          <cell r="AG1631">
            <v>0</v>
          </cell>
          <cell r="AH1631" t="str">
            <v>N</v>
          </cell>
          <cell r="AI1631" t="str">
            <v>N</v>
          </cell>
        </row>
        <row r="1632">
          <cell r="U1632">
            <v>0</v>
          </cell>
          <cell r="V1632">
            <v>0</v>
          </cell>
          <cell r="W1632" t="str">
            <v/>
          </cell>
          <cell r="X1632" t="str">
            <v>N</v>
          </cell>
          <cell r="Y1632" t="str">
            <v>N</v>
          </cell>
          <cell r="Z1632" t="str">
            <v>N</v>
          </cell>
          <cell r="AA1632">
            <v>0</v>
          </cell>
          <cell r="AB1632">
            <v>0</v>
          </cell>
          <cell r="AC1632">
            <v>0</v>
          </cell>
          <cell r="AD1632">
            <v>0</v>
          </cell>
          <cell r="AE1632" t="str">
            <v>N</v>
          </cell>
          <cell r="AF1632" t="str">
            <v>N</v>
          </cell>
          <cell r="AG1632">
            <v>0</v>
          </cell>
          <cell r="AH1632" t="str">
            <v>N</v>
          </cell>
          <cell r="AI1632" t="str">
            <v>N</v>
          </cell>
        </row>
        <row r="1633">
          <cell r="U1633">
            <v>0</v>
          </cell>
          <cell r="V1633">
            <v>0</v>
          </cell>
          <cell r="W1633" t="str">
            <v/>
          </cell>
          <cell r="X1633" t="str">
            <v>N</v>
          </cell>
          <cell r="Y1633" t="str">
            <v>N</v>
          </cell>
          <cell r="Z1633" t="str">
            <v>N</v>
          </cell>
          <cell r="AA1633">
            <v>0</v>
          </cell>
          <cell r="AB1633">
            <v>0</v>
          </cell>
          <cell r="AC1633">
            <v>0</v>
          </cell>
          <cell r="AD1633">
            <v>0</v>
          </cell>
          <cell r="AE1633" t="str">
            <v>N</v>
          </cell>
          <cell r="AF1633" t="str">
            <v>N</v>
          </cell>
          <cell r="AG1633">
            <v>0</v>
          </cell>
          <cell r="AH1633" t="str">
            <v>N</v>
          </cell>
          <cell r="AI1633" t="str">
            <v>N</v>
          </cell>
        </row>
        <row r="1634">
          <cell r="U1634">
            <v>0</v>
          </cell>
          <cell r="V1634">
            <v>0</v>
          </cell>
          <cell r="W1634" t="str">
            <v/>
          </cell>
          <cell r="X1634" t="str">
            <v>N</v>
          </cell>
          <cell r="Y1634" t="str">
            <v>N</v>
          </cell>
          <cell r="Z1634" t="str">
            <v>N</v>
          </cell>
          <cell r="AA1634">
            <v>0</v>
          </cell>
          <cell r="AB1634">
            <v>0</v>
          </cell>
          <cell r="AC1634">
            <v>0</v>
          </cell>
          <cell r="AD1634">
            <v>0</v>
          </cell>
          <cell r="AE1634" t="str">
            <v>N</v>
          </cell>
          <cell r="AF1634" t="str">
            <v>N</v>
          </cell>
          <cell r="AG1634">
            <v>0</v>
          </cell>
          <cell r="AH1634" t="str">
            <v>N</v>
          </cell>
          <cell r="AI1634" t="str">
            <v>N</v>
          </cell>
        </row>
        <row r="1635">
          <cell r="U1635">
            <v>0</v>
          </cell>
          <cell r="V1635">
            <v>0</v>
          </cell>
          <cell r="W1635" t="str">
            <v/>
          </cell>
          <cell r="X1635" t="str">
            <v>N</v>
          </cell>
          <cell r="Y1635" t="str">
            <v>N</v>
          </cell>
          <cell r="Z1635" t="str">
            <v>N</v>
          </cell>
          <cell r="AA1635">
            <v>0</v>
          </cell>
          <cell r="AB1635">
            <v>0</v>
          </cell>
          <cell r="AC1635">
            <v>0</v>
          </cell>
          <cell r="AD1635">
            <v>0</v>
          </cell>
          <cell r="AE1635" t="str">
            <v>N</v>
          </cell>
          <cell r="AF1635" t="str">
            <v>N</v>
          </cell>
          <cell r="AG1635">
            <v>0</v>
          </cell>
          <cell r="AH1635" t="str">
            <v>N</v>
          </cell>
          <cell r="AI1635" t="str">
            <v>N</v>
          </cell>
        </row>
        <row r="1636">
          <cell r="U1636">
            <v>0</v>
          </cell>
          <cell r="V1636">
            <v>0</v>
          </cell>
          <cell r="W1636" t="str">
            <v/>
          </cell>
          <cell r="X1636" t="str">
            <v>N</v>
          </cell>
          <cell r="Y1636" t="str">
            <v>N</v>
          </cell>
          <cell r="Z1636" t="str">
            <v>N</v>
          </cell>
          <cell r="AA1636">
            <v>0</v>
          </cell>
          <cell r="AB1636">
            <v>0</v>
          </cell>
          <cell r="AC1636">
            <v>0</v>
          </cell>
          <cell r="AD1636">
            <v>0</v>
          </cell>
          <cell r="AE1636" t="str">
            <v>N</v>
          </cell>
          <cell r="AF1636" t="str">
            <v>N</v>
          </cell>
          <cell r="AG1636">
            <v>0</v>
          </cell>
          <cell r="AH1636" t="str">
            <v>N</v>
          </cell>
          <cell r="AI1636" t="str">
            <v>N</v>
          </cell>
        </row>
        <row r="1637">
          <cell r="U1637">
            <v>0</v>
          </cell>
          <cell r="V1637">
            <v>0</v>
          </cell>
          <cell r="W1637" t="str">
            <v/>
          </cell>
          <cell r="X1637" t="str">
            <v>N</v>
          </cell>
          <cell r="Y1637" t="str">
            <v>N</v>
          </cell>
          <cell r="Z1637" t="str">
            <v>N</v>
          </cell>
          <cell r="AA1637">
            <v>0</v>
          </cell>
          <cell r="AB1637">
            <v>0</v>
          </cell>
          <cell r="AC1637">
            <v>0</v>
          </cell>
          <cell r="AD1637">
            <v>0</v>
          </cell>
          <cell r="AE1637" t="str">
            <v>N</v>
          </cell>
          <cell r="AF1637" t="str">
            <v>N</v>
          </cell>
          <cell r="AG1637">
            <v>0</v>
          </cell>
          <cell r="AH1637" t="str">
            <v>N</v>
          </cell>
          <cell r="AI1637" t="str">
            <v>N</v>
          </cell>
        </row>
        <row r="1638">
          <cell r="U1638">
            <v>0</v>
          </cell>
          <cell r="V1638">
            <v>0</v>
          </cell>
          <cell r="W1638" t="str">
            <v/>
          </cell>
          <cell r="X1638" t="str">
            <v>N</v>
          </cell>
          <cell r="Y1638" t="str">
            <v>N</v>
          </cell>
          <cell r="Z1638" t="str">
            <v>N</v>
          </cell>
          <cell r="AA1638">
            <v>0</v>
          </cell>
          <cell r="AB1638">
            <v>0</v>
          </cell>
          <cell r="AC1638">
            <v>0</v>
          </cell>
          <cell r="AD1638">
            <v>0</v>
          </cell>
          <cell r="AE1638" t="str">
            <v>N</v>
          </cell>
          <cell r="AF1638" t="str">
            <v>N</v>
          </cell>
          <cell r="AG1638">
            <v>0</v>
          </cell>
          <cell r="AH1638" t="str">
            <v>N</v>
          </cell>
          <cell r="AI1638" t="str">
            <v>N</v>
          </cell>
        </row>
        <row r="1639">
          <cell r="U1639">
            <v>0</v>
          </cell>
          <cell r="V1639">
            <v>0</v>
          </cell>
          <cell r="W1639" t="str">
            <v/>
          </cell>
          <cell r="X1639" t="str">
            <v>N</v>
          </cell>
          <cell r="Y1639" t="str">
            <v>N</v>
          </cell>
          <cell r="Z1639" t="str">
            <v>N</v>
          </cell>
          <cell r="AA1639">
            <v>0</v>
          </cell>
          <cell r="AB1639">
            <v>0</v>
          </cell>
          <cell r="AC1639">
            <v>0</v>
          </cell>
          <cell r="AD1639">
            <v>0</v>
          </cell>
          <cell r="AE1639" t="str">
            <v>N</v>
          </cell>
          <cell r="AF1639" t="str">
            <v>N</v>
          </cell>
          <cell r="AG1639">
            <v>0</v>
          </cell>
          <cell r="AH1639" t="str">
            <v>N</v>
          </cell>
          <cell r="AI1639" t="str">
            <v>N</v>
          </cell>
        </row>
        <row r="1640">
          <cell r="U1640">
            <v>0</v>
          </cell>
          <cell r="V1640">
            <v>0</v>
          </cell>
          <cell r="W1640" t="str">
            <v/>
          </cell>
          <cell r="X1640" t="str">
            <v>N</v>
          </cell>
          <cell r="Y1640" t="str">
            <v>N</v>
          </cell>
          <cell r="Z1640" t="str">
            <v>N</v>
          </cell>
          <cell r="AA1640">
            <v>0</v>
          </cell>
          <cell r="AB1640">
            <v>0</v>
          </cell>
          <cell r="AC1640">
            <v>0</v>
          </cell>
          <cell r="AD1640">
            <v>0</v>
          </cell>
          <cell r="AE1640" t="str">
            <v>N</v>
          </cell>
          <cell r="AF1640" t="str">
            <v>N</v>
          </cell>
          <cell r="AG1640">
            <v>0</v>
          </cell>
          <cell r="AH1640" t="str">
            <v>N</v>
          </cell>
          <cell r="AI1640" t="str">
            <v>N</v>
          </cell>
        </row>
        <row r="1641">
          <cell r="U1641">
            <v>0</v>
          </cell>
          <cell r="V1641">
            <v>0</v>
          </cell>
          <cell r="W1641" t="str">
            <v/>
          </cell>
          <cell r="X1641" t="str">
            <v>N</v>
          </cell>
          <cell r="Y1641" t="str">
            <v>N</v>
          </cell>
          <cell r="Z1641" t="str">
            <v>N</v>
          </cell>
          <cell r="AA1641">
            <v>0</v>
          </cell>
          <cell r="AB1641">
            <v>0</v>
          </cell>
          <cell r="AC1641">
            <v>0</v>
          </cell>
          <cell r="AD1641">
            <v>0</v>
          </cell>
          <cell r="AE1641" t="str">
            <v>N</v>
          </cell>
          <cell r="AF1641" t="str">
            <v>N</v>
          </cell>
          <cell r="AG1641">
            <v>0</v>
          </cell>
          <cell r="AH1641" t="str">
            <v>N</v>
          </cell>
          <cell r="AI1641" t="str">
            <v>N</v>
          </cell>
        </row>
        <row r="1642">
          <cell r="U1642">
            <v>0</v>
          </cell>
          <cell r="V1642">
            <v>0</v>
          </cell>
          <cell r="W1642" t="str">
            <v/>
          </cell>
          <cell r="X1642" t="str">
            <v>N</v>
          </cell>
          <cell r="Y1642" t="str">
            <v>N</v>
          </cell>
          <cell r="Z1642" t="str">
            <v>N</v>
          </cell>
          <cell r="AA1642">
            <v>0</v>
          </cell>
          <cell r="AB1642">
            <v>0</v>
          </cell>
          <cell r="AC1642">
            <v>0</v>
          </cell>
          <cell r="AD1642">
            <v>0</v>
          </cell>
          <cell r="AE1642" t="str">
            <v>N</v>
          </cell>
          <cell r="AF1642" t="str">
            <v>N</v>
          </cell>
          <cell r="AG1642">
            <v>0</v>
          </cell>
          <cell r="AH1642" t="str">
            <v>N</v>
          </cell>
          <cell r="AI1642" t="str">
            <v>N</v>
          </cell>
        </row>
        <row r="1643">
          <cell r="U1643">
            <v>0</v>
          </cell>
          <cell r="V1643">
            <v>0</v>
          </cell>
          <cell r="W1643" t="str">
            <v/>
          </cell>
          <cell r="X1643" t="str">
            <v>N</v>
          </cell>
          <cell r="Y1643" t="str">
            <v>N</v>
          </cell>
          <cell r="Z1643" t="str">
            <v>N</v>
          </cell>
          <cell r="AA1643">
            <v>0</v>
          </cell>
          <cell r="AB1643">
            <v>0</v>
          </cell>
          <cell r="AC1643">
            <v>0</v>
          </cell>
          <cell r="AD1643">
            <v>0</v>
          </cell>
          <cell r="AE1643" t="str">
            <v>N</v>
          </cell>
          <cell r="AF1643" t="str">
            <v>N</v>
          </cell>
          <cell r="AG1643">
            <v>0</v>
          </cell>
          <cell r="AH1643" t="str">
            <v>N</v>
          </cell>
          <cell r="AI1643" t="str">
            <v>N</v>
          </cell>
        </row>
        <row r="1644">
          <cell r="U1644">
            <v>0</v>
          </cell>
          <cell r="V1644">
            <v>0</v>
          </cell>
          <cell r="W1644" t="str">
            <v/>
          </cell>
          <cell r="X1644" t="str">
            <v>N</v>
          </cell>
          <cell r="Y1644" t="str">
            <v>N</v>
          </cell>
          <cell r="Z1644" t="str">
            <v>N</v>
          </cell>
          <cell r="AA1644">
            <v>0</v>
          </cell>
          <cell r="AB1644">
            <v>0</v>
          </cell>
          <cell r="AC1644">
            <v>0</v>
          </cell>
          <cell r="AD1644">
            <v>0</v>
          </cell>
          <cell r="AE1644" t="str">
            <v>N</v>
          </cell>
          <cell r="AF1644" t="str">
            <v>N</v>
          </cell>
          <cell r="AG1644">
            <v>0</v>
          </cell>
          <cell r="AH1644" t="str">
            <v>N</v>
          </cell>
          <cell r="AI1644" t="str">
            <v>N</v>
          </cell>
        </row>
        <row r="1645">
          <cell r="U1645">
            <v>0</v>
          </cell>
          <cell r="V1645">
            <v>0</v>
          </cell>
          <cell r="W1645" t="str">
            <v/>
          </cell>
          <cell r="X1645" t="str">
            <v>N</v>
          </cell>
          <cell r="Y1645" t="str">
            <v>N</v>
          </cell>
          <cell r="Z1645" t="str">
            <v>N</v>
          </cell>
          <cell r="AA1645">
            <v>0</v>
          </cell>
          <cell r="AB1645">
            <v>0</v>
          </cell>
          <cell r="AC1645">
            <v>0</v>
          </cell>
          <cell r="AD1645">
            <v>0</v>
          </cell>
          <cell r="AE1645" t="str">
            <v>N</v>
          </cell>
          <cell r="AF1645" t="str">
            <v>N</v>
          </cell>
          <cell r="AG1645">
            <v>0</v>
          </cell>
          <cell r="AH1645" t="str">
            <v>N</v>
          </cell>
          <cell r="AI1645" t="str">
            <v>N</v>
          </cell>
        </row>
        <row r="1646">
          <cell r="U1646">
            <v>0</v>
          </cell>
          <cell r="V1646">
            <v>0</v>
          </cell>
          <cell r="W1646" t="str">
            <v/>
          </cell>
          <cell r="X1646" t="str">
            <v>N</v>
          </cell>
          <cell r="Y1646" t="str">
            <v>N</v>
          </cell>
          <cell r="Z1646" t="str">
            <v>N</v>
          </cell>
          <cell r="AA1646">
            <v>0</v>
          </cell>
          <cell r="AB1646">
            <v>0</v>
          </cell>
          <cell r="AC1646">
            <v>0</v>
          </cell>
          <cell r="AD1646">
            <v>0</v>
          </cell>
          <cell r="AE1646" t="str">
            <v>N</v>
          </cell>
          <cell r="AF1646" t="str">
            <v>N</v>
          </cell>
          <cell r="AG1646">
            <v>0</v>
          </cell>
          <cell r="AH1646" t="str">
            <v>N</v>
          </cell>
          <cell r="AI1646" t="str">
            <v>N</v>
          </cell>
        </row>
        <row r="1647">
          <cell r="U1647">
            <v>0</v>
          </cell>
          <cell r="V1647">
            <v>0</v>
          </cell>
          <cell r="W1647" t="str">
            <v/>
          </cell>
          <cell r="X1647" t="str">
            <v>N</v>
          </cell>
          <cell r="Y1647" t="str">
            <v>N</v>
          </cell>
          <cell r="Z1647" t="str">
            <v>N</v>
          </cell>
          <cell r="AA1647">
            <v>0</v>
          </cell>
          <cell r="AB1647">
            <v>0</v>
          </cell>
          <cell r="AC1647">
            <v>0</v>
          </cell>
          <cell r="AD1647">
            <v>0</v>
          </cell>
          <cell r="AE1647" t="str">
            <v>N</v>
          </cell>
          <cell r="AF1647" t="str">
            <v>N</v>
          </cell>
          <cell r="AG1647">
            <v>0</v>
          </cell>
          <cell r="AH1647" t="str">
            <v>N</v>
          </cell>
          <cell r="AI1647" t="str">
            <v>N</v>
          </cell>
        </row>
        <row r="1648">
          <cell r="U1648">
            <v>0</v>
          </cell>
          <cell r="V1648">
            <v>0</v>
          </cell>
          <cell r="W1648" t="str">
            <v/>
          </cell>
          <cell r="X1648" t="str">
            <v>N</v>
          </cell>
          <cell r="Y1648" t="str">
            <v>N</v>
          </cell>
          <cell r="Z1648" t="str">
            <v>N</v>
          </cell>
          <cell r="AA1648">
            <v>0</v>
          </cell>
          <cell r="AB1648">
            <v>0</v>
          </cell>
          <cell r="AC1648">
            <v>0</v>
          </cell>
          <cell r="AD1648">
            <v>0</v>
          </cell>
          <cell r="AE1648" t="str">
            <v>N</v>
          </cell>
          <cell r="AF1648" t="str">
            <v>N</v>
          </cell>
          <cell r="AG1648">
            <v>0</v>
          </cell>
          <cell r="AH1648" t="str">
            <v>N</v>
          </cell>
          <cell r="AI1648" t="str">
            <v>N</v>
          </cell>
        </row>
        <row r="1649">
          <cell r="U1649">
            <v>0</v>
          </cell>
          <cell r="V1649">
            <v>0</v>
          </cell>
          <cell r="W1649" t="str">
            <v/>
          </cell>
          <cell r="X1649" t="str">
            <v>N</v>
          </cell>
          <cell r="Y1649" t="str">
            <v>N</v>
          </cell>
          <cell r="Z1649" t="str">
            <v>N</v>
          </cell>
          <cell r="AA1649">
            <v>0</v>
          </cell>
          <cell r="AB1649">
            <v>0</v>
          </cell>
          <cell r="AC1649">
            <v>0</v>
          </cell>
          <cell r="AD1649">
            <v>0</v>
          </cell>
          <cell r="AE1649" t="str">
            <v>N</v>
          </cell>
          <cell r="AF1649" t="str">
            <v>N</v>
          </cell>
          <cell r="AG1649">
            <v>0</v>
          </cell>
          <cell r="AH1649" t="str">
            <v>N</v>
          </cell>
          <cell r="AI1649" t="str">
            <v>N</v>
          </cell>
        </row>
        <row r="1650">
          <cell r="U1650">
            <v>0</v>
          </cell>
          <cell r="V1650">
            <v>0</v>
          </cell>
          <cell r="W1650" t="str">
            <v/>
          </cell>
          <cell r="X1650" t="str">
            <v>N</v>
          </cell>
          <cell r="Y1650" t="str">
            <v>N</v>
          </cell>
          <cell r="Z1650" t="str">
            <v>N</v>
          </cell>
          <cell r="AA1650">
            <v>0</v>
          </cell>
          <cell r="AB1650">
            <v>0</v>
          </cell>
          <cell r="AC1650">
            <v>0</v>
          </cell>
          <cell r="AD1650">
            <v>0</v>
          </cell>
          <cell r="AE1650" t="str">
            <v>N</v>
          </cell>
          <cell r="AF1650" t="str">
            <v>N</v>
          </cell>
          <cell r="AG1650">
            <v>0</v>
          </cell>
          <cell r="AH1650" t="str">
            <v>N</v>
          </cell>
          <cell r="AI1650" t="str">
            <v>N</v>
          </cell>
        </row>
        <row r="1651">
          <cell r="U1651">
            <v>0</v>
          </cell>
          <cell r="V1651">
            <v>0</v>
          </cell>
          <cell r="W1651" t="str">
            <v/>
          </cell>
          <cell r="X1651" t="str">
            <v>N</v>
          </cell>
          <cell r="Y1651" t="str">
            <v>N</v>
          </cell>
          <cell r="Z1651" t="str">
            <v>N</v>
          </cell>
          <cell r="AA1651">
            <v>0</v>
          </cell>
          <cell r="AB1651">
            <v>0</v>
          </cell>
          <cell r="AC1651">
            <v>0</v>
          </cell>
          <cell r="AD1651">
            <v>0</v>
          </cell>
          <cell r="AE1651" t="str">
            <v>N</v>
          </cell>
          <cell r="AF1651" t="str">
            <v>N</v>
          </cell>
          <cell r="AG1651">
            <v>0</v>
          </cell>
          <cell r="AH1651" t="str">
            <v>N</v>
          </cell>
          <cell r="AI1651" t="str">
            <v>N</v>
          </cell>
        </row>
        <row r="1652">
          <cell r="U1652">
            <v>0</v>
          </cell>
          <cell r="V1652">
            <v>0</v>
          </cell>
          <cell r="W1652" t="str">
            <v/>
          </cell>
          <cell r="X1652" t="str">
            <v>N</v>
          </cell>
          <cell r="Y1652" t="str">
            <v>N</v>
          </cell>
          <cell r="Z1652" t="str">
            <v>N</v>
          </cell>
          <cell r="AA1652">
            <v>0</v>
          </cell>
          <cell r="AB1652">
            <v>0</v>
          </cell>
          <cell r="AC1652">
            <v>0</v>
          </cell>
          <cell r="AD1652">
            <v>0</v>
          </cell>
          <cell r="AE1652" t="str">
            <v>N</v>
          </cell>
          <cell r="AF1652" t="str">
            <v>N</v>
          </cell>
          <cell r="AG1652">
            <v>0</v>
          </cell>
          <cell r="AH1652" t="str">
            <v>N</v>
          </cell>
          <cell r="AI1652" t="str">
            <v>N</v>
          </cell>
        </row>
        <row r="1653">
          <cell r="U1653">
            <v>0</v>
          </cell>
          <cell r="V1653">
            <v>0</v>
          </cell>
          <cell r="W1653" t="str">
            <v/>
          </cell>
          <cell r="X1653" t="str">
            <v>N</v>
          </cell>
          <cell r="Y1653" t="str">
            <v>N</v>
          </cell>
          <cell r="Z1653" t="str">
            <v>N</v>
          </cell>
          <cell r="AA1653">
            <v>0</v>
          </cell>
          <cell r="AB1653">
            <v>0</v>
          </cell>
          <cell r="AC1653">
            <v>0</v>
          </cell>
          <cell r="AD1653">
            <v>0</v>
          </cell>
          <cell r="AE1653" t="str">
            <v>N</v>
          </cell>
          <cell r="AF1653" t="str">
            <v>N</v>
          </cell>
          <cell r="AG1653">
            <v>0</v>
          </cell>
          <cell r="AH1653" t="str">
            <v>N</v>
          </cell>
          <cell r="AI1653" t="str">
            <v>N</v>
          </cell>
        </row>
        <row r="1654">
          <cell r="U1654">
            <v>0</v>
          </cell>
          <cell r="V1654">
            <v>0</v>
          </cell>
          <cell r="W1654" t="str">
            <v/>
          </cell>
          <cell r="X1654" t="str">
            <v>N</v>
          </cell>
          <cell r="Y1654" t="str">
            <v>N</v>
          </cell>
          <cell r="Z1654" t="str">
            <v>N</v>
          </cell>
          <cell r="AA1654">
            <v>0</v>
          </cell>
          <cell r="AB1654">
            <v>0</v>
          </cell>
          <cell r="AC1654">
            <v>0</v>
          </cell>
          <cell r="AD1654">
            <v>0</v>
          </cell>
          <cell r="AE1654" t="str">
            <v>N</v>
          </cell>
          <cell r="AF1654" t="str">
            <v>N</v>
          </cell>
          <cell r="AG1654">
            <v>0</v>
          </cell>
          <cell r="AH1654" t="str">
            <v>N</v>
          </cell>
          <cell r="AI1654" t="str">
            <v>N</v>
          </cell>
        </row>
        <row r="1655">
          <cell r="U1655">
            <v>0</v>
          </cell>
          <cell r="V1655">
            <v>0</v>
          </cell>
          <cell r="W1655" t="str">
            <v/>
          </cell>
          <cell r="X1655" t="str">
            <v>N</v>
          </cell>
          <cell r="Y1655" t="str">
            <v>N</v>
          </cell>
          <cell r="Z1655" t="str">
            <v>N</v>
          </cell>
          <cell r="AA1655">
            <v>0</v>
          </cell>
          <cell r="AB1655">
            <v>0</v>
          </cell>
          <cell r="AC1655">
            <v>0</v>
          </cell>
          <cell r="AD1655">
            <v>0</v>
          </cell>
          <cell r="AE1655" t="str">
            <v>N</v>
          </cell>
          <cell r="AF1655" t="str">
            <v>N</v>
          </cell>
          <cell r="AG1655">
            <v>0</v>
          </cell>
          <cell r="AH1655" t="str">
            <v>N</v>
          </cell>
          <cell r="AI1655" t="str">
            <v>N</v>
          </cell>
        </row>
        <row r="1656">
          <cell r="U1656">
            <v>0</v>
          </cell>
          <cell r="V1656">
            <v>0</v>
          </cell>
          <cell r="W1656" t="str">
            <v/>
          </cell>
          <cell r="X1656" t="str">
            <v>N</v>
          </cell>
          <cell r="Y1656" t="str">
            <v>N</v>
          </cell>
          <cell r="Z1656" t="str">
            <v>N</v>
          </cell>
          <cell r="AA1656">
            <v>0</v>
          </cell>
          <cell r="AB1656">
            <v>0</v>
          </cell>
          <cell r="AC1656">
            <v>0</v>
          </cell>
          <cell r="AD1656">
            <v>0</v>
          </cell>
          <cell r="AE1656" t="str">
            <v>N</v>
          </cell>
          <cell r="AF1656" t="str">
            <v>N</v>
          </cell>
          <cell r="AG1656">
            <v>0</v>
          </cell>
          <cell r="AH1656" t="str">
            <v>N</v>
          </cell>
          <cell r="AI1656" t="str">
            <v>N</v>
          </cell>
        </row>
        <row r="1657">
          <cell r="U1657">
            <v>0</v>
          </cell>
          <cell r="V1657">
            <v>0</v>
          </cell>
          <cell r="W1657" t="str">
            <v/>
          </cell>
          <cell r="X1657" t="str">
            <v>N</v>
          </cell>
          <cell r="Y1657" t="str">
            <v>N</v>
          </cell>
          <cell r="Z1657" t="str">
            <v>N</v>
          </cell>
          <cell r="AA1657">
            <v>0</v>
          </cell>
          <cell r="AB1657">
            <v>0</v>
          </cell>
          <cell r="AC1657">
            <v>0</v>
          </cell>
          <cell r="AD1657">
            <v>0</v>
          </cell>
          <cell r="AE1657" t="str">
            <v>N</v>
          </cell>
          <cell r="AF1657" t="str">
            <v>N</v>
          </cell>
          <cell r="AG1657">
            <v>0</v>
          </cell>
          <cell r="AH1657" t="str">
            <v>N</v>
          </cell>
          <cell r="AI1657" t="str">
            <v>N</v>
          </cell>
        </row>
        <row r="1658">
          <cell r="U1658">
            <v>0</v>
          </cell>
          <cell r="V1658">
            <v>0</v>
          </cell>
          <cell r="W1658" t="str">
            <v/>
          </cell>
          <cell r="X1658" t="str">
            <v>N</v>
          </cell>
          <cell r="Y1658" t="str">
            <v>N</v>
          </cell>
          <cell r="Z1658" t="str">
            <v>N</v>
          </cell>
          <cell r="AA1658">
            <v>0</v>
          </cell>
          <cell r="AB1658">
            <v>0</v>
          </cell>
          <cell r="AC1658">
            <v>0</v>
          </cell>
          <cell r="AD1658">
            <v>0</v>
          </cell>
          <cell r="AE1658" t="str">
            <v>N</v>
          </cell>
          <cell r="AF1658" t="str">
            <v>N</v>
          </cell>
          <cell r="AG1658">
            <v>0</v>
          </cell>
          <cell r="AH1658" t="str">
            <v>N</v>
          </cell>
          <cell r="AI1658" t="str">
            <v>N</v>
          </cell>
        </row>
        <row r="1659">
          <cell r="U1659">
            <v>0</v>
          </cell>
          <cell r="V1659">
            <v>0</v>
          </cell>
          <cell r="W1659" t="str">
            <v/>
          </cell>
          <cell r="X1659" t="str">
            <v>N</v>
          </cell>
          <cell r="Y1659" t="str">
            <v>N</v>
          </cell>
          <cell r="Z1659" t="str">
            <v>N</v>
          </cell>
          <cell r="AA1659">
            <v>0</v>
          </cell>
          <cell r="AB1659">
            <v>0</v>
          </cell>
          <cell r="AC1659">
            <v>0</v>
          </cell>
          <cell r="AD1659">
            <v>0</v>
          </cell>
          <cell r="AE1659" t="str">
            <v>N</v>
          </cell>
          <cell r="AF1659" t="str">
            <v>N</v>
          </cell>
          <cell r="AG1659">
            <v>0</v>
          </cell>
          <cell r="AH1659" t="str">
            <v>N</v>
          </cell>
          <cell r="AI1659" t="str">
            <v>N</v>
          </cell>
        </row>
        <row r="1660">
          <cell r="U1660">
            <v>0</v>
          </cell>
          <cell r="V1660">
            <v>0</v>
          </cell>
          <cell r="W1660" t="str">
            <v/>
          </cell>
          <cell r="X1660" t="str">
            <v>N</v>
          </cell>
          <cell r="Y1660" t="str">
            <v>N</v>
          </cell>
          <cell r="Z1660" t="str">
            <v>N</v>
          </cell>
          <cell r="AA1660">
            <v>0</v>
          </cell>
          <cell r="AB1660">
            <v>0</v>
          </cell>
          <cell r="AC1660">
            <v>0</v>
          </cell>
          <cell r="AD1660">
            <v>0</v>
          </cell>
          <cell r="AE1660" t="str">
            <v>N</v>
          </cell>
          <cell r="AF1660" t="str">
            <v>N</v>
          </cell>
          <cell r="AG1660">
            <v>0</v>
          </cell>
          <cell r="AH1660" t="str">
            <v>N</v>
          </cell>
          <cell r="AI1660" t="str">
            <v>N</v>
          </cell>
        </row>
        <row r="1661">
          <cell r="U1661">
            <v>0</v>
          </cell>
          <cell r="V1661">
            <v>0</v>
          </cell>
          <cell r="W1661" t="str">
            <v/>
          </cell>
          <cell r="X1661" t="str">
            <v>N</v>
          </cell>
          <cell r="Y1661" t="str">
            <v>N</v>
          </cell>
          <cell r="Z1661" t="str">
            <v>N</v>
          </cell>
          <cell r="AA1661">
            <v>0</v>
          </cell>
          <cell r="AB1661">
            <v>0</v>
          </cell>
          <cell r="AC1661">
            <v>0</v>
          </cell>
          <cell r="AD1661">
            <v>0</v>
          </cell>
          <cell r="AE1661" t="str">
            <v>N</v>
          </cell>
          <cell r="AF1661" t="str">
            <v>N</v>
          </cell>
          <cell r="AG1661">
            <v>0</v>
          </cell>
          <cell r="AH1661" t="str">
            <v>N</v>
          </cell>
          <cell r="AI1661" t="str">
            <v>N</v>
          </cell>
        </row>
        <row r="1662">
          <cell r="U1662">
            <v>0</v>
          </cell>
          <cell r="V1662">
            <v>0</v>
          </cell>
          <cell r="W1662" t="str">
            <v/>
          </cell>
          <cell r="X1662" t="str">
            <v>N</v>
          </cell>
          <cell r="Y1662" t="str">
            <v>N</v>
          </cell>
          <cell r="Z1662" t="str">
            <v>N</v>
          </cell>
          <cell r="AA1662">
            <v>0</v>
          </cell>
          <cell r="AB1662">
            <v>0</v>
          </cell>
          <cell r="AC1662">
            <v>0</v>
          </cell>
          <cell r="AD1662">
            <v>0</v>
          </cell>
          <cell r="AE1662" t="str">
            <v>N</v>
          </cell>
          <cell r="AF1662" t="str">
            <v>N</v>
          </cell>
          <cell r="AG1662">
            <v>0</v>
          </cell>
          <cell r="AH1662" t="str">
            <v>N</v>
          </cell>
          <cell r="AI1662" t="str">
            <v>N</v>
          </cell>
        </row>
        <row r="1663">
          <cell r="U1663">
            <v>0</v>
          </cell>
          <cell r="V1663">
            <v>0</v>
          </cell>
          <cell r="W1663" t="str">
            <v/>
          </cell>
          <cell r="X1663" t="str">
            <v>N</v>
          </cell>
          <cell r="Y1663" t="str">
            <v>N</v>
          </cell>
          <cell r="Z1663" t="str">
            <v>N</v>
          </cell>
          <cell r="AA1663">
            <v>0</v>
          </cell>
          <cell r="AB1663">
            <v>0</v>
          </cell>
          <cell r="AC1663">
            <v>0</v>
          </cell>
          <cell r="AD1663">
            <v>0</v>
          </cell>
          <cell r="AE1663" t="str">
            <v>N</v>
          </cell>
          <cell r="AF1663" t="str">
            <v>N</v>
          </cell>
          <cell r="AG1663">
            <v>0</v>
          </cell>
          <cell r="AH1663" t="str">
            <v>N</v>
          </cell>
          <cell r="AI1663" t="str">
            <v>N</v>
          </cell>
        </row>
        <row r="1664">
          <cell r="U1664">
            <v>0</v>
          </cell>
          <cell r="V1664">
            <v>0</v>
          </cell>
          <cell r="W1664" t="str">
            <v/>
          </cell>
          <cell r="X1664" t="str">
            <v>N</v>
          </cell>
          <cell r="Y1664" t="str">
            <v>N</v>
          </cell>
          <cell r="Z1664" t="str">
            <v>N</v>
          </cell>
          <cell r="AA1664">
            <v>0</v>
          </cell>
          <cell r="AB1664">
            <v>0</v>
          </cell>
          <cell r="AC1664">
            <v>0</v>
          </cell>
          <cell r="AD1664">
            <v>0</v>
          </cell>
          <cell r="AE1664" t="str">
            <v>N</v>
          </cell>
          <cell r="AF1664" t="str">
            <v>N</v>
          </cell>
          <cell r="AG1664">
            <v>0</v>
          </cell>
          <cell r="AH1664" t="str">
            <v>N</v>
          </cell>
          <cell r="AI1664" t="str">
            <v>N</v>
          </cell>
        </row>
        <row r="1665">
          <cell r="U1665">
            <v>0</v>
          </cell>
          <cell r="V1665">
            <v>0</v>
          </cell>
          <cell r="W1665" t="str">
            <v/>
          </cell>
          <cell r="X1665" t="str">
            <v>N</v>
          </cell>
          <cell r="Y1665" t="str">
            <v>N</v>
          </cell>
          <cell r="Z1665" t="str">
            <v>N</v>
          </cell>
          <cell r="AA1665">
            <v>0</v>
          </cell>
          <cell r="AB1665">
            <v>0</v>
          </cell>
          <cell r="AC1665">
            <v>0</v>
          </cell>
          <cell r="AD1665">
            <v>0</v>
          </cell>
          <cell r="AE1665" t="str">
            <v>N</v>
          </cell>
          <cell r="AF1665" t="str">
            <v>N</v>
          </cell>
          <cell r="AG1665">
            <v>0</v>
          </cell>
          <cell r="AH1665" t="str">
            <v>N</v>
          </cell>
          <cell r="AI1665" t="str">
            <v>N</v>
          </cell>
        </row>
        <row r="1666">
          <cell r="U1666">
            <v>0</v>
          </cell>
          <cell r="V1666">
            <v>0</v>
          </cell>
          <cell r="W1666" t="str">
            <v/>
          </cell>
          <cell r="X1666" t="str">
            <v>N</v>
          </cell>
          <cell r="Y1666" t="str">
            <v>N</v>
          </cell>
          <cell r="Z1666" t="str">
            <v>N</v>
          </cell>
          <cell r="AA1666">
            <v>0</v>
          </cell>
          <cell r="AB1666">
            <v>0</v>
          </cell>
          <cell r="AC1666">
            <v>0</v>
          </cell>
          <cell r="AD1666">
            <v>0</v>
          </cell>
          <cell r="AE1666" t="str">
            <v>N</v>
          </cell>
          <cell r="AF1666" t="str">
            <v>N</v>
          </cell>
          <cell r="AG1666">
            <v>0</v>
          </cell>
          <cell r="AH1666" t="str">
            <v>N</v>
          </cell>
          <cell r="AI1666" t="str">
            <v>N</v>
          </cell>
        </row>
        <row r="1667">
          <cell r="U1667">
            <v>0</v>
          </cell>
          <cell r="V1667">
            <v>0</v>
          </cell>
          <cell r="W1667" t="str">
            <v/>
          </cell>
          <cell r="X1667" t="str">
            <v>N</v>
          </cell>
          <cell r="Y1667" t="str">
            <v>N</v>
          </cell>
          <cell r="Z1667" t="str">
            <v>N</v>
          </cell>
          <cell r="AA1667">
            <v>0</v>
          </cell>
          <cell r="AB1667">
            <v>0</v>
          </cell>
          <cell r="AC1667">
            <v>0</v>
          </cell>
          <cell r="AD1667">
            <v>0</v>
          </cell>
          <cell r="AE1667" t="str">
            <v>N</v>
          </cell>
          <cell r="AF1667" t="str">
            <v>N</v>
          </cell>
          <cell r="AG1667">
            <v>0</v>
          </cell>
          <cell r="AH1667" t="str">
            <v>N</v>
          </cell>
          <cell r="AI1667" t="str">
            <v>N</v>
          </cell>
        </row>
        <row r="1668">
          <cell r="U1668">
            <v>0</v>
          </cell>
          <cell r="V1668">
            <v>0</v>
          </cell>
          <cell r="W1668" t="str">
            <v/>
          </cell>
          <cell r="X1668" t="str">
            <v>N</v>
          </cell>
          <cell r="Y1668" t="str">
            <v>N</v>
          </cell>
          <cell r="Z1668" t="str">
            <v>N</v>
          </cell>
          <cell r="AA1668">
            <v>0</v>
          </cell>
          <cell r="AB1668">
            <v>0</v>
          </cell>
          <cell r="AC1668">
            <v>0</v>
          </cell>
          <cell r="AD1668">
            <v>0</v>
          </cell>
          <cell r="AE1668" t="str">
            <v>N</v>
          </cell>
          <cell r="AF1668" t="str">
            <v>N</v>
          </cell>
          <cell r="AG1668">
            <v>0</v>
          </cell>
          <cell r="AH1668" t="str">
            <v>N</v>
          </cell>
          <cell r="AI1668" t="str">
            <v>N</v>
          </cell>
        </row>
        <row r="1669">
          <cell r="U1669">
            <v>0</v>
          </cell>
          <cell r="V1669">
            <v>0</v>
          </cell>
          <cell r="W1669" t="str">
            <v/>
          </cell>
          <cell r="X1669" t="str">
            <v>N</v>
          </cell>
          <cell r="Y1669" t="str">
            <v>N</v>
          </cell>
          <cell r="Z1669" t="str">
            <v>N</v>
          </cell>
          <cell r="AA1669">
            <v>0</v>
          </cell>
          <cell r="AB1669">
            <v>0</v>
          </cell>
          <cell r="AC1669">
            <v>0</v>
          </cell>
          <cell r="AD1669">
            <v>0</v>
          </cell>
          <cell r="AE1669" t="str">
            <v>N</v>
          </cell>
          <cell r="AF1669" t="str">
            <v>N</v>
          </cell>
          <cell r="AG1669">
            <v>0</v>
          </cell>
          <cell r="AH1669" t="str">
            <v>N</v>
          </cell>
          <cell r="AI1669" t="str">
            <v>N</v>
          </cell>
        </row>
        <row r="1670">
          <cell r="U1670">
            <v>0</v>
          </cell>
          <cell r="V1670">
            <v>0</v>
          </cell>
          <cell r="W1670" t="str">
            <v/>
          </cell>
          <cell r="X1670" t="str">
            <v>N</v>
          </cell>
          <cell r="Y1670" t="str">
            <v>N</v>
          </cell>
          <cell r="Z1670" t="str">
            <v>N</v>
          </cell>
          <cell r="AA1670">
            <v>0</v>
          </cell>
          <cell r="AB1670">
            <v>0</v>
          </cell>
          <cell r="AC1670">
            <v>0</v>
          </cell>
          <cell r="AD1670">
            <v>0</v>
          </cell>
          <cell r="AE1670" t="str">
            <v>N</v>
          </cell>
          <cell r="AF1670" t="str">
            <v>N</v>
          </cell>
          <cell r="AG1670">
            <v>0</v>
          </cell>
          <cell r="AH1670" t="str">
            <v>N</v>
          </cell>
          <cell r="AI1670" t="str">
            <v>N</v>
          </cell>
        </row>
        <row r="1671">
          <cell r="U1671">
            <v>0</v>
          </cell>
          <cell r="V1671">
            <v>0</v>
          </cell>
          <cell r="W1671" t="str">
            <v/>
          </cell>
          <cell r="X1671" t="str">
            <v>N</v>
          </cell>
          <cell r="Y1671" t="str">
            <v>N</v>
          </cell>
          <cell r="Z1671" t="str">
            <v>N</v>
          </cell>
          <cell r="AA1671">
            <v>0</v>
          </cell>
          <cell r="AB1671">
            <v>0</v>
          </cell>
          <cell r="AC1671">
            <v>0</v>
          </cell>
          <cell r="AD1671">
            <v>0</v>
          </cell>
          <cell r="AE1671" t="str">
            <v>N</v>
          </cell>
          <cell r="AF1671" t="str">
            <v>N</v>
          </cell>
          <cell r="AG1671">
            <v>0</v>
          </cell>
          <cell r="AH1671" t="str">
            <v>N</v>
          </cell>
          <cell r="AI1671" t="str">
            <v>N</v>
          </cell>
        </row>
        <row r="1672">
          <cell r="U1672">
            <v>0</v>
          </cell>
          <cell r="V1672">
            <v>0</v>
          </cell>
          <cell r="W1672" t="str">
            <v/>
          </cell>
          <cell r="X1672" t="str">
            <v>N</v>
          </cell>
          <cell r="Y1672" t="str">
            <v>N</v>
          </cell>
          <cell r="Z1672" t="str">
            <v>N</v>
          </cell>
          <cell r="AA1672">
            <v>0</v>
          </cell>
          <cell r="AB1672">
            <v>0</v>
          </cell>
          <cell r="AC1672">
            <v>0</v>
          </cell>
          <cell r="AD1672">
            <v>0</v>
          </cell>
          <cell r="AE1672" t="str">
            <v>N</v>
          </cell>
          <cell r="AF1672" t="str">
            <v>N</v>
          </cell>
          <cell r="AG1672">
            <v>0</v>
          </cell>
          <cell r="AH1672" t="str">
            <v>N</v>
          </cell>
          <cell r="AI1672" t="str">
            <v>N</v>
          </cell>
        </row>
        <row r="1673">
          <cell r="U1673">
            <v>0</v>
          </cell>
          <cell r="V1673">
            <v>0</v>
          </cell>
          <cell r="W1673" t="str">
            <v/>
          </cell>
          <cell r="X1673" t="str">
            <v>N</v>
          </cell>
          <cell r="Y1673" t="str">
            <v>N</v>
          </cell>
          <cell r="Z1673" t="str">
            <v>N</v>
          </cell>
          <cell r="AA1673">
            <v>0</v>
          </cell>
          <cell r="AB1673">
            <v>0</v>
          </cell>
          <cell r="AC1673">
            <v>0</v>
          </cell>
          <cell r="AD1673">
            <v>0</v>
          </cell>
          <cell r="AE1673" t="str">
            <v>N</v>
          </cell>
          <cell r="AF1673" t="str">
            <v>N</v>
          </cell>
          <cell r="AG1673">
            <v>0</v>
          </cell>
          <cell r="AH1673" t="str">
            <v>N</v>
          </cell>
          <cell r="AI1673" t="str">
            <v>N</v>
          </cell>
        </row>
        <row r="1674">
          <cell r="U1674">
            <v>0</v>
          </cell>
          <cell r="V1674">
            <v>0</v>
          </cell>
          <cell r="W1674" t="str">
            <v/>
          </cell>
          <cell r="X1674" t="str">
            <v>N</v>
          </cell>
          <cell r="Y1674" t="str">
            <v>N</v>
          </cell>
          <cell r="Z1674" t="str">
            <v>N</v>
          </cell>
          <cell r="AA1674">
            <v>0</v>
          </cell>
          <cell r="AB1674">
            <v>0</v>
          </cell>
          <cell r="AC1674">
            <v>0</v>
          </cell>
          <cell r="AD1674">
            <v>0</v>
          </cell>
          <cell r="AE1674" t="str">
            <v>N</v>
          </cell>
          <cell r="AF1674" t="str">
            <v>N</v>
          </cell>
          <cell r="AG1674">
            <v>0</v>
          </cell>
          <cell r="AH1674" t="str">
            <v>N</v>
          </cell>
          <cell r="AI1674" t="str">
            <v>N</v>
          </cell>
        </row>
        <row r="1675">
          <cell r="U1675">
            <v>0</v>
          </cell>
          <cell r="V1675">
            <v>0</v>
          </cell>
          <cell r="W1675" t="str">
            <v/>
          </cell>
          <cell r="X1675" t="str">
            <v>N</v>
          </cell>
          <cell r="Y1675" t="str">
            <v>N</v>
          </cell>
          <cell r="Z1675" t="str">
            <v>N</v>
          </cell>
          <cell r="AA1675">
            <v>0</v>
          </cell>
          <cell r="AB1675">
            <v>0</v>
          </cell>
          <cell r="AC1675">
            <v>0</v>
          </cell>
          <cell r="AD1675">
            <v>0</v>
          </cell>
          <cell r="AE1675" t="str">
            <v>N</v>
          </cell>
          <cell r="AF1675" t="str">
            <v>N</v>
          </cell>
          <cell r="AG1675">
            <v>0</v>
          </cell>
          <cell r="AH1675" t="str">
            <v>N</v>
          </cell>
          <cell r="AI1675" t="str">
            <v>N</v>
          </cell>
        </row>
        <row r="1676">
          <cell r="U1676">
            <v>0</v>
          </cell>
          <cell r="V1676">
            <v>0</v>
          </cell>
          <cell r="W1676" t="str">
            <v/>
          </cell>
          <cell r="X1676" t="str">
            <v>N</v>
          </cell>
          <cell r="Y1676" t="str">
            <v>N</v>
          </cell>
          <cell r="Z1676" t="str">
            <v>N</v>
          </cell>
          <cell r="AA1676">
            <v>0</v>
          </cell>
          <cell r="AB1676">
            <v>0</v>
          </cell>
          <cell r="AC1676">
            <v>0</v>
          </cell>
          <cell r="AD1676">
            <v>0</v>
          </cell>
          <cell r="AE1676" t="str">
            <v>N</v>
          </cell>
          <cell r="AF1676" t="str">
            <v>N</v>
          </cell>
          <cell r="AG1676">
            <v>0</v>
          </cell>
          <cell r="AH1676" t="str">
            <v>N</v>
          </cell>
          <cell r="AI1676" t="str">
            <v>N</v>
          </cell>
        </row>
        <row r="1677">
          <cell r="U1677">
            <v>0</v>
          </cell>
          <cell r="V1677">
            <v>0</v>
          </cell>
          <cell r="W1677" t="str">
            <v/>
          </cell>
          <cell r="X1677" t="str">
            <v>N</v>
          </cell>
          <cell r="Y1677" t="str">
            <v>N</v>
          </cell>
          <cell r="Z1677" t="str">
            <v>N</v>
          </cell>
          <cell r="AA1677">
            <v>0</v>
          </cell>
          <cell r="AB1677">
            <v>0</v>
          </cell>
          <cell r="AC1677">
            <v>0</v>
          </cell>
          <cell r="AD1677">
            <v>0</v>
          </cell>
          <cell r="AE1677" t="str">
            <v>N</v>
          </cell>
          <cell r="AF1677" t="str">
            <v>N</v>
          </cell>
          <cell r="AG1677">
            <v>0</v>
          </cell>
          <cell r="AH1677" t="str">
            <v>N</v>
          </cell>
          <cell r="AI1677" t="str">
            <v>N</v>
          </cell>
        </row>
        <row r="1678">
          <cell r="U1678">
            <v>0</v>
          </cell>
          <cell r="V1678">
            <v>0</v>
          </cell>
          <cell r="W1678" t="str">
            <v/>
          </cell>
          <cell r="X1678" t="str">
            <v>N</v>
          </cell>
          <cell r="Y1678" t="str">
            <v>N</v>
          </cell>
          <cell r="Z1678" t="str">
            <v>N</v>
          </cell>
          <cell r="AA1678">
            <v>0</v>
          </cell>
          <cell r="AB1678">
            <v>0</v>
          </cell>
          <cell r="AC1678">
            <v>0</v>
          </cell>
          <cell r="AD1678">
            <v>0</v>
          </cell>
          <cell r="AE1678" t="str">
            <v>N</v>
          </cell>
          <cell r="AF1678" t="str">
            <v>N</v>
          </cell>
          <cell r="AG1678">
            <v>0</v>
          </cell>
          <cell r="AH1678" t="str">
            <v>N</v>
          </cell>
          <cell r="AI1678" t="str">
            <v>N</v>
          </cell>
        </row>
        <row r="1679">
          <cell r="U1679">
            <v>0</v>
          </cell>
          <cell r="V1679">
            <v>0</v>
          </cell>
          <cell r="W1679" t="str">
            <v/>
          </cell>
          <cell r="X1679" t="str">
            <v>N</v>
          </cell>
          <cell r="Y1679" t="str">
            <v>N</v>
          </cell>
          <cell r="Z1679" t="str">
            <v>N</v>
          </cell>
          <cell r="AA1679">
            <v>0</v>
          </cell>
          <cell r="AB1679">
            <v>0</v>
          </cell>
          <cell r="AC1679">
            <v>0</v>
          </cell>
          <cell r="AD1679">
            <v>0</v>
          </cell>
          <cell r="AE1679" t="str">
            <v>N</v>
          </cell>
          <cell r="AF1679" t="str">
            <v>N</v>
          </cell>
          <cell r="AG1679">
            <v>0</v>
          </cell>
          <cell r="AH1679" t="str">
            <v>N</v>
          </cell>
          <cell r="AI1679" t="str">
            <v>N</v>
          </cell>
        </row>
        <row r="1680">
          <cell r="U1680">
            <v>0</v>
          </cell>
          <cell r="V1680">
            <v>0</v>
          </cell>
          <cell r="W1680" t="str">
            <v/>
          </cell>
          <cell r="X1680" t="str">
            <v>N</v>
          </cell>
          <cell r="Y1680" t="str">
            <v>N</v>
          </cell>
          <cell r="Z1680" t="str">
            <v>N</v>
          </cell>
          <cell r="AA1680">
            <v>0</v>
          </cell>
          <cell r="AB1680">
            <v>0</v>
          </cell>
          <cell r="AC1680">
            <v>0</v>
          </cell>
          <cell r="AD1680">
            <v>0</v>
          </cell>
          <cell r="AE1680" t="str">
            <v>N</v>
          </cell>
          <cell r="AF1680" t="str">
            <v>N</v>
          </cell>
          <cell r="AG1680">
            <v>0</v>
          </cell>
          <cell r="AH1680" t="str">
            <v>N</v>
          </cell>
          <cell r="AI1680" t="str">
            <v>N</v>
          </cell>
        </row>
        <row r="1681">
          <cell r="U1681">
            <v>0</v>
          </cell>
          <cell r="V1681">
            <v>0</v>
          </cell>
          <cell r="W1681" t="str">
            <v/>
          </cell>
          <cell r="X1681" t="str">
            <v>N</v>
          </cell>
          <cell r="Y1681" t="str">
            <v>N</v>
          </cell>
          <cell r="Z1681" t="str">
            <v>N</v>
          </cell>
          <cell r="AA1681">
            <v>0</v>
          </cell>
          <cell r="AB1681">
            <v>0</v>
          </cell>
          <cell r="AC1681">
            <v>0</v>
          </cell>
          <cell r="AD1681">
            <v>0</v>
          </cell>
          <cell r="AE1681" t="str">
            <v>N</v>
          </cell>
          <cell r="AF1681" t="str">
            <v>N</v>
          </cell>
          <cell r="AG1681">
            <v>0</v>
          </cell>
          <cell r="AH1681" t="str">
            <v>N</v>
          </cell>
          <cell r="AI1681" t="str">
            <v>N</v>
          </cell>
        </row>
        <row r="1682">
          <cell r="U1682">
            <v>0</v>
          </cell>
          <cell r="V1682">
            <v>0</v>
          </cell>
          <cell r="W1682" t="str">
            <v/>
          </cell>
          <cell r="X1682" t="str">
            <v>N</v>
          </cell>
          <cell r="Y1682" t="str">
            <v>N</v>
          </cell>
          <cell r="Z1682" t="str">
            <v>N</v>
          </cell>
          <cell r="AA1682">
            <v>0</v>
          </cell>
          <cell r="AB1682">
            <v>0</v>
          </cell>
          <cell r="AC1682">
            <v>0</v>
          </cell>
          <cell r="AD1682">
            <v>0</v>
          </cell>
          <cell r="AE1682" t="str">
            <v>N</v>
          </cell>
          <cell r="AF1682" t="str">
            <v>N</v>
          </cell>
          <cell r="AG1682">
            <v>0</v>
          </cell>
          <cell r="AH1682" t="str">
            <v>N</v>
          </cell>
          <cell r="AI1682" t="str">
            <v>N</v>
          </cell>
        </row>
        <row r="1683">
          <cell r="U1683">
            <v>0</v>
          </cell>
          <cell r="V1683">
            <v>0</v>
          </cell>
          <cell r="W1683" t="str">
            <v/>
          </cell>
          <cell r="X1683" t="str">
            <v>N</v>
          </cell>
          <cell r="Y1683" t="str">
            <v>N</v>
          </cell>
          <cell r="Z1683" t="str">
            <v>N</v>
          </cell>
          <cell r="AA1683">
            <v>0</v>
          </cell>
          <cell r="AB1683">
            <v>0</v>
          </cell>
          <cell r="AC1683">
            <v>0</v>
          </cell>
          <cell r="AD1683">
            <v>0</v>
          </cell>
          <cell r="AE1683" t="str">
            <v>N</v>
          </cell>
          <cell r="AF1683" t="str">
            <v>N</v>
          </cell>
          <cell r="AG1683">
            <v>0</v>
          </cell>
          <cell r="AH1683" t="str">
            <v>N</v>
          </cell>
          <cell r="AI1683" t="str">
            <v>N</v>
          </cell>
        </row>
        <row r="1684">
          <cell r="U1684">
            <v>0</v>
          </cell>
          <cell r="V1684">
            <v>0</v>
          </cell>
          <cell r="W1684" t="str">
            <v/>
          </cell>
          <cell r="X1684" t="str">
            <v>N</v>
          </cell>
          <cell r="Y1684" t="str">
            <v>N</v>
          </cell>
          <cell r="Z1684" t="str">
            <v>N</v>
          </cell>
          <cell r="AA1684">
            <v>0</v>
          </cell>
          <cell r="AB1684">
            <v>0</v>
          </cell>
          <cell r="AC1684">
            <v>0</v>
          </cell>
          <cell r="AD1684">
            <v>0</v>
          </cell>
          <cell r="AE1684" t="str">
            <v>N</v>
          </cell>
          <cell r="AF1684" t="str">
            <v>N</v>
          </cell>
          <cell r="AG1684">
            <v>0</v>
          </cell>
          <cell r="AH1684" t="str">
            <v>N</v>
          </cell>
          <cell r="AI1684" t="str">
            <v>N</v>
          </cell>
        </row>
        <row r="1685">
          <cell r="U1685">
            <v>0</v>
          </cell>
          <cell r="V1685">
            <v>0</v>
          </cell>
          <cell r="W1685" t="str">
            <v/>
          </cell>
          <cell r="X1685" t="str">
            <v>N</v>
          </cell>
          <cell r="Y1685" t="str">
            <v>N</v>
          </cell>
          <cell r="Z1685" t="str">
            <v>N</v>
          </cell>
          <cell r="AA1685">
            <v>0</v>
          </cell>
          <cell r="AB1685">
            <v>0</v>
          </cell>
          <cell r="AC1685">
            <v>0</v>
          </cell>
          <cell r="AD1685">
            <v>0</v>
          </cell>
          <cell r="AE1685" t="str">
            <v>N</v>
          </cell>
          <cell r="AF1685" t="str">
            <v>N</v>
          </cell>
          <cell r="AG1685">
            <v>0</v>
          </cell>
          <cell r="AH1685" t="str">
            <v>N</v>
          </cell>
          <cell r="AI1685" t="str">
            <v>N</v>
          </cell>
        </row>
        <row r="1686">
          <cell r="U1686">
            <v>0</v>
          </cell>
          <cell r="V1686">
            <v>0</v>
          </cell>
          <cell r="W1686" t="str">
            <v/>
          </cell>
          <cell r="X1686" t="str">
            <v>N</v>
          </cell>
          <cell r="Y1686" t="str">
            <v>N</v>
          </cell>
          <cell r="Z1686" t="str">
            <v>N</v>
          </cell>
          <cell r="AA1686">
            <v>0</v>
          </cell>
          <cell r="AB1686">
            <v>0</v>
          </cell>
          <cell r="AC1686">
            <v>0</v>
          </cell>
          <cell r="AD1686">
            <v>0</v>
          </cell>
          <cell r="AE1686" t="str">
            <v>N</v>
          </cell>
          <cell r="AF1686" t="str">
            <v>N</v>
          </cell>
          <cell r="AG1686">
            <v>0</v>
          </cell>
          <cell r="AH1686" t="str">
            <v>N</v>
          </cell>
          <cell r="AI1686" t="str">
            <v>N</v>
          </cell>
        </row>
        <row r="1687">
          <cell r="U1687">
            <v>0</v>
          </cell>
          <cell r="V1687">
            <v>0</v>
          </cell>
          <cell r="W1687" t="str">
            <v/>
          </cell>
          <cell r="X1687" t="str">
            <v>N</v>
          </cell>
          <cell r="Y1687" t="str">
            <v>N</v>
          </cell>
          <cell r="Z1687" t="str">
            <v>N</v>
          </cell>
          <cell r="AA1687">
            <v>0</v>
          </cell>
          <cell r="AB1687">
            <v>0</v>
          </cell>
          <cell r="AC1687">
            <v>0</v>
          </cell>
          <cell r="AD1687">
            <v>0</v>
          </cell>
          <cell r="AE1687" t="str">
            <v>N</v>
          </cell>
          <cell r="AF1687" t="str">
            <v>N</v>
          </cell>
          <cell r="AG1687">
            <v>0</v>
          </cell>
          <cell r="AH1687" t="str">
            <v>N</v>
          </cell>
          <cell r="AI1687" t="str">
            <v>N</v>
          </cell>
        </row>
        <row r="1688">
          <cell r="U1688">
            <v>0</v>
          </cell>
          <cell r="V1688">
            <v>0</v>
          </cell>
          <cell r="W1688" t="str">
            <v/>
          </cell>
          <cell r="X1688" t="str">
            <v>N</v>
          </cell>
          <cell r="Y1688" t="str">
            <v>N</v>
          </cell>
          <cell r="Z1688" t="str">
            <v>N</v>
          </cell>
          <cell r="AA1688">
            <v>0</v>
          </cell>
          <cell r="AB1688">
            <v>0</v>
          </cell>
          <cell r="AC1688">
            <v>0</v>
          </cell>
          <cell r="AD1688">
            <v>0</v>
          </cell>
          <cell r="AE1688" t="str">
            <v>N</v>
          </cell>
          <cell r="AF1688" t="str">
            <v>N</v>
          </cell>
          <cell r="AG1688">
            <v>0</v>
          </cell>
          <cell r="AH1688" t="str">
            <v>N</v>
          </cell>
          <cell r="AI1688" t="str">
            <v>N</v>
          </cell>
        </row>
        <row r="1689">
          <cell r="U1689">
            <v>0</v>
          </cell>
          <cell r="V1689">
            <v>0</v>
          </cell>
          <cell r="W1689" t="str">
            <v/>
          </cell>
          <cell r="X1689" t="str">
            <v>N</v>
          </cell>
          <cell r="Y1689" t="str">
            <v>N</v>
          </cell>
          <cell r="Z1689" t="str">
            <v>N</v>
          </cell>
          <cell r="AA1689">
            <v>0</v>
          </cell>
          <cell r="AB1689">
            <v>0</v>
          </cell>
          <cell r="AC1689">
            <v>0</v>
          </cell>
          <cell r="AD1689">
            <v>0</v>
          </cell>
          <cell r="AE1689" t="str">
            <v>N</v>
          </cell>
          <cell r="AF1689" t="str">
            <v>N</v>
          </cell>
          <cell r="AG1689">
            <v>0</v>
          </cell>
          <cell r="AH1689" t="str">
            <v>N</v>
          </cell>
          <cell r="AI1689" t="str">
            <v>N</v>
          </cell>
        </row>
        <row r="1690">
          <cell r="U1690">
            <v>0</v>
          </cell>
          <cell r="V1690">
            <v>0</v>
          </cell>
          <cell r="W1690" t="str">
            <v/>
          </cell>
          <cell r="X1690" t="str">
            <v>N</v>
          </cell>
          <cell r="Y1690" t="str">
            <v>N</v>
          </cell>
          <cell r="Z1690" t="str">
            <v>N</v>
          </cell>
          <cell r="AA1690">
            <v>0</v>
          </cell>
          <cell r="AB1690">
            <v>0</v>
          </cell>
          <cell r="AC1690">
            <v>0</v>
          </cell>
          <cell r="AD1690">
            <v>0</v>
          </cell>
          <cell r="AE1690" t="str">
            <v>N</v>
          </cell>
          <cell r="AF1690" t="str">
            <v>N</v>
          </cell>
          <cell r="AG1690">
            <v>0</v>
          </cell>
          <cell r="AH1690" t="str">
            <v>N</v>
          </cell>
          <cell r="AI1690" t="str">
            <v>N</v>
          </cell>
        </row>
        <row r="1691">
          <cell r="U1691">
            <v>0</v>
          </cell>
          <cell r="V1691">
            <v>0</v>
          </cell>
          <cell r="W1691" t="str">
            <v/>
          </cell>
          <cell r="X1691" t="str">
            <v>N</v>
          </cell>
          <cell r="Y1691" t="str">
            <v>N</v>
          </cell>
          <cell r="Z1691" t="str">
            <v>N</v>
          </cell>
          <cell r="AA1691">
            <v>0</v>
          </cell>
          <cell r="AB1691">
            <v>0</v>
          </cell>
          <cell r="AC1691">
            <v>0</v>
          </cell>
          <cell r="AD1691">
            <v>0</v>
          </cell>
          <cell r="AE1691" t="str">
            <v>N</v>
          </cell>
          <cell r="AF1691" t="str">
            <v>N</v>
          </cell>
          <cell r="AG1691">
            <v>0</v>
          </cell>
          <cell r="AH1691" t="str">
            <v>N</v>
          </cell>
          <cell r="AI1691" t="str">
            <v>N</v>
          </cell>
        </row>
        <row r="1692">
          <cell r="U1692">
            <v>0</v>
          </cell>
          <cell r="V1692">
            <v>0</v>
          </cell>
          <cell r="W1692" t="str">
            <v/>
          </cell>
          <cell r="X1692" t="str">
            <v>N</v>
          </cell>
          <cell r="Y1692" t="str">
            <v>N</v>
          </cell>
          <cell r="Z1692" t="str">
            <v>N</v>
          </cell>
          <cell r="AA1692">
            <v>0</v>
          </cell>
          <cell r="AB1692">
            <v>0</v>
          </cell>
          <cell r="AC1692">
            <v>0</v>
          </cell>
          <cell r="AD1692">
            <v>0</v>
          </cell>
          <cell r="AE1692" t="str">
            <v>N</v>
          </cell>
          <cell r="AF1692" t="str">
            <v>N</v>
          </cell>
          <cell r="AG1692">
            <v>0</v>
          </cell>
          <cell r="AH1692" t="str">
            <v>N</v>
          </cell>
          <cell r="AI1692" t="str">
            <v>N</v>
          </cell>
        </row>
        <row r="1693">
          <cell r="U1693">
            <v>0</v>
          </cell>
          <cell r="V1693">
            <v>0</v>
          </cell>
          <cell r="W1693" t="str">
            <v/>
          </cell>
          <cell r="X1693" t="str">
            <v>N</v>
          </cell>
          <cell r="Y1693" t="str">
            <v>N</v>
          </cell>
          <cell r="Z1693" t="str">
            <v>N</v>
          </cell>
          <cell r="AA1693">
            <v>0</v>
          </cell>
          <cell r="AB1693">
            <v>0</v>
          </cell>
          <cell r="AC1693">
            <v>0</v>
          </cell>
          <cell r="AD1693">
            <v>0</v>
          </cell>
          <cell r="AE1693" t="str">
            <v>N</v>
          </cell>
          <cell r="AF1693" t="str">
            <v>N</v>
          </cell>
          <cell r="AG1693">
            <v>0</v>
          </cell>
          <cell r="AH1693" t="str">
            <v>N</v>
          </cell>
          <cell r="AI1693" t="str">
            <v>N</v>
          </cell>
        </row>
        <row r="1694">
          <cell r="U1694">
            <v>0</v>
          </cell>
          <cell r="V1694">
            <v>0</v>
          </cell>
          <cell r="W1694" t="str">
            <v/>
          </cell>
          <cell r="X1694" t="str">
            <v>N</v>
          </cell>
          <cell r="Y1694" t="str">
            <v>N</v>
          </cell>
          <cell r="Z1694" t="str">
            <v>N</v>
          </cell>
          <cell r="AA1694">
            <v>0</v>
          </cell>
          <cell r="AB1694">
            <v>0</v>
          </cell>
          <cell r="AC1694">
            <v>0</v>
          </cell>
          <cell r="AD1694">
            <v>0</v>
          </cell>
          <cell r="AE1694" t="str">
            <v>N</v>
          </cell>
          <cell r="AF1694" t="str">
            <v>N</v>
          </cell>
          <cell r="AG1694">
            <v>0</v>
          </cell>
          <cell r="AH1694" t="str">
            <v>N</v>
          </cell>
          <cell r="AI1694" t="str">
            <v>N</v>
          </cell>
        </row>
        <row r="1695">
          <cell r="U1695">
            <v>0</v>
          </cell>
          <cell r="V1695">
            <v>0</v>
          </cell>
          <cell r="W1695" t="str">
            <v/>
          </cell>
          <cell r="X1695" t="str">
            <v>N</v>
          </cell>
          <cell r="Y1695" t="str">
            <v>N</v>
          </cell>
          <cell r="Z1695" t="str">
            <v>N</v>
          </cell>
          <cell r="AA1695">
            <v>0</v>
          </cell>
          <cell r="AB1695">
            <v>0</v>
          </cell>
          <cell r="AC1695">
            <v>0</v>
          </cell>
          <cell r="AD1695">
            <v>0</v>
          </cell>
          <cell r="AE1695" t="str">
            <v>N</v>
          </cell>
          <cell r="AF1695" t="str">
            <v>N</v>
          </cell>
          <cell r="AG1695">
            <v>0</v>
          </cell>
          <cell r="AH1695" t="str">
            <v>N</v>
          </cell>
          <cell r="AI1695" t="str">
            <v>N</v>
          </cell>
        </row>
        <row r="1696">
          <cell r="U1696">
            <v>0</v>
          </cell>
          <cell r="V1696">
            <v>0</v>
          </cell>
          <cell r="W1696" t="str">
            <v/>
          </cell>
          <cell r="X1696" t="str">
            <v>N</v>
          </cell>
          <cell r="Y1696" t="str">
            <v>N</v>
          </cell>
          <cell r="Z1696" t="str">
            <v>N</v>
          </cell>
          <cell r="AA1696">
            <v>0</v>
          </cell>
          <cell r="AB1696">
            <v>0</v>
          </cell>
          <cell r="AC1696">
            <v>0</v>
          </cell>
          <cell r="AD1696">
            <v>0</v>
          </cell>
          <cell r="AE1696" t="str">
            <v>N</v>
          </cell>
          <cell r="AF1696" t="str">
            <v>N</v>
          </cell>
          <cell r="AG1696">
            <v>0</v>
          </cell>
          <cell r="AH1696" t="str">
            <v>N</v>
          </cell>
          <cell r="AI1696" t="str">
            <v>N</v>
          </cell>
        </row>
        <row r="1697">
          <cell r="U1697">
            <v>0</v>
          </cell>
          <cell r="V1697">
            <v>0</v>
          </cell>
          <cell r="W1697" t="str">
            <v/>
          </cell>
          <cell r="X1697" t="str">
            <v>N</v>
          </cell>
          <cell r="Y1697" t="str">
            <v>N</v>
          </cell>
          <cell r="Z1697" t="str">
            <v>N</v>
          </cell>
          <cell r="AA1697">
            <v>0</v>
          </cell>
          <cell r="AB1697">
            <v>0</v>
          </cell>
          <cell r="AC1697">
            <v>0</v>
          </cell>
          <cell r="AD1697">
            <v>0</v>
          </cell>
          <cell r="AE1697" t="str">
            <v>N</v>
          </cell>
          <cell r="AF1697" t="str">
            <v>N</v>
          </cell>
          <cell r="AG1697">
            <v>0</v>
          </cell>
          <cell r="AH1697" t="str">
            <v>N</v>
          </cell>
          <cell r="AI1697" t="str">
            <v>N</v>
          </cell>
        </row>
        <row r="1698">
          <cell r="U1698">
            <v>0</v>
          </cell>
          <cell r="V1698">
            <v>0</v>
          </cell>
          <cell r="W1698" t="str">
            <v/>
          </cell>
          <cell r="X1698" t="str">
            <v>N</v>
          </cell>
          <cell r="Y1698" t="str">
            <v>N</v>
          </cell>
          <cell r="Z1698" t="str">
            <v>N</v>
          </cell>
          <cell r="AA1698">
            <v>0</v>
          </cell>
          <cell r="AB1698">
            <v>0</v>
          </cell>
          <cell r="AC1698">
            <v>0</v>
          </cell>
          <cell r="AD1698">
            <v>0</v>
          </cell>
          <cell r="AE1698" t="str">
            <v>N</v>
          </cell>
          <cell r="AF1698" t="str">
            <v>N</v>
          </cell>
          <cell r="AG1698">
            <v>0</v>
          </cell>
          <cell r="AH1698" t="str">
            <v>N</v>
          </cell>
          <cell r="AI1698" t="str">
            <v>N</v>
          </cell>
        </row>
        <row r="1699">
          <cell r="U1699">
            <v>0</v>
          </cell>
          <cell r="V1699">
            <v>0</v>
          </cell>
          <cell r="W1699" t="str">
            <v/>
          </cell>
          <cell r="X1699" t="str">
            <v>N</v>
          </cell>
          <cell r="Y1699" t="str">
            <v>N</v>
          </cell>
          <cell r="Z1699" t="str">
            <v>N</v>
          </cell>
          <cell r="AA1699">
            <v>0</v>
          </cell>
          <cell r="AB1699">
            <v>0</v>
          </cell>
          <cell r="AC1699">
            <v>0</v>
          </cell>
          <cell r="AD1699">
            <v>0</v>
          </cell>
          <cell r="AE1699" t="str">
            <v>N</v>
          </cell>
          <cell r="AF1699" t="str">
            <v>N</v>
          </cell>
          <cell r="AG1699">
            <v>0</v>
          </cell>
          <cell r="AH1699" t="str">
            <v>N</v>
          </cell>
          <cell r="AI1699" t="str">
            <v>N</v>
          </cell>
        </row>
        <row r="1700">
          <cell r="U1700">
            <v>0</v>
          </cell>
          <cell r="V1700">
            <v>0</v>
          </cell>
          <cell r="W1700" t="str">
            <v/>
          </cell>
          <cell r="X1700" t="str">
            <v>N</v>
          </cell>
          <cell r="Y1700" t="str">
            <v>N</v>
          </cell>
          <cell r="Z1700" t="str">
            <v>N</v>
          </cell>
          <cell r="AA1700">
            <v>0</v>
          </cell>
          <cell r="AB1700">
            <v>0</v>
          </cell>
          <cell r="AC1700">
            <v>0</v>
          </cell>
          <cell r="AD1700">
            <v>0</v>
          </cell>
          <cell r="AE1700" t="str">
            <v>N</v>
          </cell>
          <cell r="AF1700" t="str">
            <v>N</v>
          </cell>
          <cell r="AG1700">
            <v>0</v>
          </cell>
          <cell r="AH1700" t="str">
            <v>N</v>
          </cell>
          <cell r="AI1700" t="str">
            <v>N</v>
          </cell>
        </row>
        <row r="1701">
          <cell r="U1701">
            <v>0</v>
          </cell>
          <cell r="V1701">
            <v>0</v>
          </cell>
          <cell r="W1701" t="str">
            <v/>
          </cell>
          <cell r="X1701" t="str">
            <v>N</v>
          </cell>
          <cell r="Y1701" t="str">
            <v>N</v>
          </cell>
          <cell r="Z1701" t="str">
            <v>N</v>
          </cell>
          <cell r="AA1701">
            <v>0</v>
          </cell>
          <cell r="AB1701">
            <v>0</v>
          </cell>
          <cell r="AC1701">
            <v>0</v>
          </cell>
          <cell r="AD1701">
            <v>0</v>
          </cell>
          <cell r="AE1701" t="str">
            <v>N</v>
          </cell>
          <cell r="AF1701" t="str">
            <v>N</v>
          </cell>
          <cell r="AG1701">
            <v>0</v>
          </cell>
          <cell r="AH1701" t="str">
            <v>N</v>
          </cell>
          <cell r="AI1701" t="str">
            <v>N</v>
          </cell>
        </row>
        <row r="1702">
          <cell r="U1702">
            <v>0</v>
          </cell>
          <cell r="V1702">
            <v>0</v>
          </cell>
          <cell r="W1702" t="str">
            <v/>
          </cell>
          <cell r="X1702" t="str">
            <v>N</v>
          </cell>
          <cell r="Y1702" t="str">
            <v>N</v>
          </cell>
          <cell r="Z1702" t="str">
            <v>N</v>
          </cell>
          <cell r="AA1702">
            <v>0</v>
          </cell>
          <cell r="AB1702">
            <v>0</v>
          </cell>
          <cell r="AC1702">
            <v>0</v>
          </cell>
          <cell r="AD1702">
            <v>0</v>
          </cell>
          <cell r="AE1702" t="str">
            <v>N</v>
          </cell>
          <cell r="AF1702" t="str">
            <v>N</v>
          </cell>
          <cell r="AG1702">
            <v>0</v>
          </cell>
          <cell r="AH1702" t="str">
            <v>N</v>
          </cell>
          <cell r="AI1702" t="str">
            <v>N</v>
          </cell>
        </row>
        <row r="1703">
          <cell r="U1703">
            <v>0</v>
          </cell>
          <cell r="V1703">
            <v>0</v>
          </cell>
          <cell r="W1703" t="str">
            <v/>
          </cell>
          <cell r="X1703" t="str">
            <v>N</v>
          </cell>
          <cell r="Y1703" t="str">
            <v>N</v>
          </cell>
          <cell r="Z1703" t="str">
            <v>N</v>
          </cell>
          <cell r="AA1703">
            <v>0</v>
          </cell>
          <cell r="AB1703">
            <v>0</v>
          </cell>
          <cell r="AC1703">
            <v>0</v>
          </cell>
          <cell r="AD1703">
            <v>0</v>
          </cell>
          <cell r="AE1703" t="str">
            <v>N</v>
          </cell>
          <cell r="AF1703" t="str">
            <v>N</v>
          </cell>
          <cell r="AG1703">
            <v>0</v>
          </cell>
          <cell r="AH1703" t="str">
            <v>N</v>
          </cell>
          <cell r="AI1703" t="str">
            <v>N</v>
          </cell>
        </row>
        <row r="1704">
          <cell r="U1704">
            <v>0</v>
          </cell>
          <cell r="V1704">
            <v>0</v>
          </cell>
          <cell r="W1704" t="str">
            <v/>
          </cell>
          <cell r="X1704" t="str">
            <v>N</v>
          </cell>
          <cell r="Y1704" t="str">
            <v>N</v>
          </cell>
          <cell r="Z1704" t="str">
            <v>N</v>
          </cell>
          <cell r="AA1704">
            <v>0</v>
          </cell>
          <cell r="AB1704">
            <v>0</v>
          </cell>
          <cell r="AC1704">
            <v>0</v>
          </cell>
          <cell r="AD1704">
            <v>0</v>
          </cell>
          <cell r="AE1704" t="str">
            <v>N</v>
          </cell>
          <cell r="AF1704" t="str">
            <v>N</v>
          </cell>
          <cell r="AG1704">
            <v>0</v>
          </cell>
          <cell r="AH1704" t="str">
            <v>N</v>
          </cell>
          <cell r="AI1704" t="str">
            <v>N</v>
          </cell>
        </row>
        <row r="1705">
          <cell r="U1705">
            <v>0</v>
          </cell>
          <cell r="V1705">
            <v>0</v>
          </cell>
          <cell r="W1705" t="str">
            <v/>
          </cell>
          <cell r="X1705" t="str">
            <v>N</v>
          </cell>
          <cell r="Y1705" t="str">
            <v>N</v>
          </cell>
          <cell r="Z1705" t="str">
            <v>N</v>
          </cell>
          <cell r="AA1705">
            <v>0</v>
          </cell>
          <cell r="AB1705">
            <v>0</v>
          </cell>
          <cell r="AC1705">
            <v>0</v>
          </cell>
          <cell r="AD1705">
            <v>0</v>
          </cell>
          <cell r="AE1705" t="str">
            <v>N</v>
          </cell>
          <cell r="AF1705" t="str">
            <v>N</v>
          </cell>
          <cell r="AG1705">
            <v>0</v>
          </cell>
          <cell r="AH1705" t="str">
            <v>N</v>
          </cell>
          <cell r="AI1705" t="str">
            <v>N</v>
          </cell>
        </row>
        <row r="1706">
          <cell r="U1706">
            <v>0</v>
          </cell>
          <cell r="V1706">
            <v>0</v>
          </cell>
          <cell r="W1706" t="str">
            <v/>
          </cell>
          <cell r="X1706" t="str">
            <v>N</v>
          </cell>
          <cell r="Y1706" t="str">
            <v>N</v>
          </cell>
          <cell r="Z1706" t="str">
            <v>N</v>
          </cell>
          <cell r="AA1706">
            <v>0</v>
          </cell>
          <cell r="AB1706">
            <v>0</v>
          </cell>
          <cell r="AC1706">
            <v>0</v>
          </cell>
          <cell r="AD1706">
            <v>0</v>
          </cell>
          <cell r="AE1706" t="str">
            <v>N</v>
          </cell>
          <cell r="AF1706" t="str">
            <v>N</v>
          </cell>
          <cell r="AG1706">
            <v>0</v>
          </cell>
          <cell r="AH1706" t="str">
            <v>N</v>
          </cell>
          <cell r="AI1706" t="str">
            <v>N</v>
          </cell>
        </row>
        <row r="1707">
          <cell r="U1707">
            <v>0</v>
          </cell>
          <cell r="V1707">
            <v>0</v>
          </cell>
          <cell r="W1707" t="str">
            <v/>
          </cell>
          <cell r="X1707" t="str">
            <v>N</v>
          </cell>
          <cell r="Y1707" t="str">
            <v>N</v>
          </cell>
          <cell r="Z1707" t="str">
            <v>N</v>
          </cell>
          <cell r="AA1707">
            <v>0</v>
          </cell>
          <cell r="AB1707">
            <v>0</v>
          </cell>
          <cell r="AC1707">
            <v>0</v>
          </cell>
          <cell r="AD1707">
            <v>0</v>
          </cell>
          <cell r="AE1707" t="str">
            <v>N</v>
          </cell>
          <cell r="AF1707" t="str">
            <v>N</v>
          </cell>
          <cell r="AG1707">
            <v>0</v>
          </cell>
          <cell r="AH1707" t="str">
            <v>N</v>
          </cell>
          <cell r="AI1707" t="str">
            <v>N</v>
          </cell>
        </row>
        <row r="1708">
          <cell r="U1708">
            <v>0</v>
          </cell>
          <cell r="V1708">
            <v>0</v>
          </cell>
          <cell r="W1708" t="str">
            <v/>
          </cell>
          <cell r="X1708" t="str">
            <v>N</v>
          </cell>
          <cell r="Y1708" t="str">
            <v>N</v>
          </cell>
          <cell r="Z1708" t="str">
            <v>N</v>
          </cell>
          <cell r="AA1708">
            <v>0</v>
          </cell>
          <cell r="AB1708">
            <v>0</v>
          </cell>
          <cell r="AC1708">
            <v>0</v>
          </cell>
          <cell r="AD1708">
            <v>0</v>
          </cell>
          <cell r="AE1708" t="str">
            <v>N</v>
          </cell>
          <cell r="AF1708" t="str">
            <v>N</v>
          </cell>
          <cell r="AG1708">
            <v>0</v>
          </cell>
          <cell r="AH1708" t="str">
            <v>N</v>
          </cell>
          <cell r="AI1708" t="str">
            <v>N</v>
          </cell>
        </row>
        <row r="1709">
          <cell r="U1709">
            <v>0</v>
          </cell>
          <cell r="V1709">
            <v>0</v>
          </cell>
          <cell r="W1709" t="str">
            <v/>
          </cell>
          <cell r="X1709" t="str">
            <v>N</v>
          </cell>
          <cell r="Y1709" t="str">
            <v>N</v>
          </cell>
          <cell r="Z1709" t="str">
            <v>N</v>
          </cell>
          <cell r="AA1709">
            <v>0</v>
          </cell>
          <cell r="AB1709">
            <v>0</v>
          </cell>
          <cell r="AC1709">
            <v>0</v>
          </cell>
          <cell r="AD1709">
            <v>0</v>
          </cell>
          <cell r="AE1709" t="str">
            <v>N</v>
          </cell>
          <cell r="AF1709" t="str">
            <v>N</v>
          </cell>
          <cell r="AG1709">
            <v>0</v>
          </cell>
          <cell r="AH1709" t="str">
            <v>N</v>
          </cell>
          <cell r="AI1709" t="str">
            <v>N</v>
          </cell>
        </row>
        <row r="1710">
          <cell r="U1710">
            <v>0</v>
          </cell>
          <cell r="V1710">
            <v>0</v>
          </cell>
          <cell r="W1710" t="str">
            <v/>
          </cell>
          <cell r="X1710" t="str">
            <v>N</v>
          </cell>
          <cell r="Y1710" t="str">
            <v>N</v>
          </cell>
          <cell r="Z1710" t="str">
            <v>N</v>
          </cell>
          <cell r="AA1710">
            <v>0</v>
          </cell>
          <cell r="AB1710">
            <v>0</v>
          </cell>
          <cell r="AC1710">
            <v>0</v>
          </cell>
          <cell r="AD1710">
            <v>0</v>
          </cell>
          <cell r="AE1710" t="str">
            <v>N</v>
          </cell>
          <cell r="AF1710" t="str">
            <v>N</v>
          </cell>
          <cell r="AG1710">
            <v>0</v>
          </cell>
          <cell r="AH1710" t="str">
            <v>N</v>
          </cell>
          <cell r="AI1710" t="str">
            <v>N</v>
          </cell>
        </row>
        <row r="1711">
          <cell r="U1711">
            <v>0</v>
          </cell>
          <cell r="V1711">
            <v>0</v>
          </cell>
          <cell r="W1711" t="str">
            <v/>
          </cell>
          <cell r="X1711" t="str">
            <v>N</v>
          </cell>
          <cell r="Y1711" t="str">
            <v>N</v>
          </cell>
          <cell r="Z1711" t="str">
            <v>N</v>
          </cell>
          <cell r="AA1711">
            <v>0</v>
          </cell>
          <cell r="AB1711">
            <v>0</v>
          </cell>
          <cell r="AC1711">
            <v>0</v>
          </cell>
          <cell r="AD1711">
            <v>0</v>
          </cell>
          <cell r="AE1711" t="str">
            <v>N</v>
          </cell>
          <cell r="AF1711" t="str">
            <v>N</v>
          </cell>
          <cell r="AG1711">
            <v>0</v>
          </cell>
          <cell r="AH1711" t="str">
            <v>N</v>
          </cell>
          <cell r="AI1711" t="str">
            <v>N</v>
          </cell>
        </row>
        <row r="1712">
          <cell r="U1712">
            <v>0</v>
          </cell>
          <cell r="V1712">
            <v>0</v>
          </cell>
          <cell r="W1712" t="str">
            <v/>
          </cell>
          <cell r="X1712" t="str">
            <v>N</v>
          </cell>
          <cell r="Y1712" t="str">
            <v>N</v>
          </cell>
          <cell r="Z1712" t="str">
            <v>N</v>
          </cell>
          <cell r="AA1712">
            <v>0</v>
          </cell>
          <cell r="AB1712">
            <v>0</v>
          </cell>
          <cell r="AC1712">
            <v>0</v>
          </cell>
          <cell r="AD1712">
            <v>0</v>
          </cell>
          <cell r="AE1712" t="str">
            <v>N</v>
          </cell>
          <cell r="AF1712" t="str">
            <v>N</v>
          </cell>
          <cell r="AG1712">
            <v>0</v>
          </cell>
          <cell r="AH1712" t="str">
            <v>N</v>
          </cell>
          <cell r="AI1712" t="str">
            <v>N</v>
          </cell>
        </row>
        <row r="1713">
          <cell r="U1713">
            <v>0</v>
          </cell>
          <cell r="V1713">
            <v>0</v>
          </cell>
          <cell r="W1713" t="str">
            <v/>
          </cell>
          <cell r="X1713" t="str">
            <v>N</v>
          </cell>
          <cell r="Y1713" t="str">
            <v>N</v>
          </cell>
          <cell r="Z1713" t="str">
            <v>N</v>
          </cell>
          <cell r="AA1713">
            <v>0</v>
          </cell>
          <cell r="AB1713">
            <v>0</v>
          </cell>
          <cell r="AC1713">
            <v>0</v>
          </cell>
          <cell r="AD1713">
            <v>0</v>
          </cell>
          <cell r="AE1713" t="str">
            <v>N</v>
          </cell>
          <cell r="AF1713" t="str">
            <v>N</v>
          </cell>
          <cell r="AG1713">
            <v>0</v>
          </cell>
          <cell r="AH1713" t="str">
            <v>N</v>
          </cell>
          <cell r="AI1713" t="str">
            <v>N</v>
          </cell>
        </row>
        <row r="1714">
          <cell r="U1714">
            <v>0</v>
          </cell>
          <cell r="V1714">
            <v>0</v>
          </cell>
          <cell r="W1714" t="str">
            <v/>
          </cell>
          <cell r="X1714" t="str">
            <v>N</v>
          </cell>
          <cell r="Y1714" t="str">
            <v>N</v>
          </cell>
          <cell r="Z1714" t="str">
            <v>N</v>
          </cell>
          <cell r="AA1714">
            <v>0</v>
          </cell>
          <cell r="AB1714">
            <v>0</v>
          </cell>
          <cell r="AC1714">
            <v>0</v>
          </cell>
          <cell r="AD1714">
            <v>0</v>
          </cell>
          <cell r="AE1714" t="str">
            <v>N</v>
          </cell>
          <cell r="AF1714" t="str">
            <v>N</v>
          </cell>
          <cell r="AG1714">
            <v>0</v>
          </cell>
          <cell r="AH1714" t="str">
            <v>N</v>
          </cell>
          <cell r="AI1714" t="str">
            <v>N</v>
          </cell>
        </row>
        <row r="1715">
          <cell r="U1715">
            <v>0</v>
          </cell>
          <cell r="V1715">
            <v>0</v>
          </cell>
          <cell r="W1715" t="str">
            <v/>
          </cell>
          <cell r="X1715" t="str">
            <v>N</v>
          </cell>
          <cell r="Y1715" t="str">
            <v>N</v>
          </cell>
          <cell r="Z1715" t="str">
            <v>N</v>
          </cell>
          <cell r="AA1715">
            <v>0</v>
          </cell>
          <cell r="AB1715">
            <v>0</v>
          </cell>
          <cell r="AC1715">
            <v>0</v>
          </cell>
          <cell r="AD1715">
            <v>0</v>
          </cell>
          <cell r="AE1715" t="str">
            <v>N</v>
          </cell>
          <cell r="AF1715" t="str">
            <v>N</v>
          </cell>
          <cell r="AG1715">
            <v>0</v>
          </cell>
          <cell r="AH1715" t="str">
            <v>N</v>
          </cell>
          <cell r="AI1715" t="str">
            <v>N</v>
          </cell>
        </row>
        <row r="1716">
          <cell r="U1716">
            <v>0</v>
          </cell>
          <cell r="V1716">
            <v>0</v>
          </cell>
          <cell r="W1716" t="str">
            <v/>
          </cell>
          <cell r="X1716" t="str">
            <v>N</v>
          </cell>
          <cell r="Y1716" t="str">
            <v>N</v>
          </cell>
          <cell r="Z1716" t="str">
            <v>N</v>
          </cell>
          <cell r="AA1716">
            <v>0</v>
          </cell>
          <cell r="AB1716">
            <v>0</v>
          </cell>
          <cell r="AC1716">
            <v>0</v>
          </cell>
          <cell r="AD1716">
            <v>0</v>
          </cell>
          <cell r="AE1716" t="str">
            <v>N</v>
          </cell>
          <cell r="AF1716" t="str">
            <v>N</v>
          </cell>
          <cell r="AG1716">
            <v>0</v>
          </cell>
          <cell r="AH1716" t="str">
            <v>N</v>
          </cell>
          <cell r="AI1716" t="str">
            <v>N</v>
          </cell>
        </row>
        <row r="1717">
          <cell r="U1717">
            <v>0</v>
          </cell>
          <cell r="V1717">
            <v>0</v>
          </cell>
          <cell r="W1717" t="str">
            <v/>
          </cell>
          <cell r="X1717" t="str">
            <v>N</v>
          </cell>
          <cell r="Y1717" t="str">
            <v>N</v>
          </cell>
          <cell r="Z1717" t="str">
            <v>N</v>
          </cell>
          <cell r="AA1717">
            <v>0</v>
          </cell>
          <cell r="AB1717">
            <v>0</v>
          </cell>
          <cell r="AC1717">
            <v>0</v>
          </cell>
          <cell r="AD1717">
            <v>0</v>
          </cell>
          <cell r="AE1717" t="str">
            <v>N</v>
          </cell>
          <cell r="AF1717" t="str">
            <v>N</v>
          </cell>
          <cell r="AG1717">
            <v>0</v>
          </cell>
          <cell r="AH1717" t="str">
            <v>N</v>
          </cell>
          <cell r="AI1717" t="str">
            <v>N</v>
          </cell>
        </row>
        <row r="1718">
          <cell r="U1718">
            <v>0</v>
          </cell>
          <cell r="V1718">
            <v>0</v>
          </cell>
          <cell r="W1718" t="str">
            <v/>
          </cell>
          <cell r="X1718" t="str">
            <v>N</v>
          </cell>
          <cell r="Y1718" t="str">
            <v>N</v>
          </cell>
          <cell r="Z1718" t="str">
            <v>N</v>
          </cell>
          <cell r="AA1718">
            <v>0</v>
          </cell>
          <cell r="AB1718">
            <v>0</v>
          </cell>
          <cell r="AC1718">
            <v>0</v>
          </cell>
          <cell r="AD1718">
            <v>0</v>
          </cell>
          <cell r="AE1718" t="str">
            <v>N</v>
          </cell>
          <cell r="AF1718" t="str">
            <v>N</v>
          </cell>
          <cell r="AG1718">
            <v>0</v>
          </cell>
          <cell r="AH1718" t="str">
            <v>N</v>
          </cell>
          <cell r="AI1718" t="str">
            <v>N</v>
          </cell>
        </row>
        <row r="1719">
          <cell r="U1719">
            <v>0</v>
          </cell>
          <cell r="V1719">
            <v>0</v>
          </cell>
          <cell r="W1719" t="str">
            <v/>
          </cell>
          <cell r="X1719" t="str">
            <v>N</v>
          </cell>
          <cell r="Y1719" t="str">
            <v>N</v>
          </cell>
          <cell r="Z1719" t="str">
            <v>N</v>
          </cell>
          <cell r="AA1719">
            <v>0</v>
          </cell>
          <cell r="AB1719">
            <v>0</v>
          </cell>
          <cell r="AC1719">
            <v>0</v>
          </cell>
          <cell r="AD1719">
            <v>0</v>
          </cell>
          <cell r="AE1719" t="str">
            <v>N</v>
          </cell>
          <cell r="AF1719" t="str">
            <v>N</v>
          </cell>
          <cell r="AG1719">
            <v>0</v>
          </cell>
          <cell r="AH1719" t="str">
            <v>N</v>
          </cell>
          <cell r="AI1719" t="str">
            <v>N</v>
          </cell>
        </row>
        <row r="1720">
          <cell r="U1720">
            <v>0</v>
          </cell>
          <cell r="V1720">
            <v>0</v>
          </cell>
          <cell r="W1720" t="str">
            <v/>
          </cell>
          <cell r="X1720" t="str">
            <v>N</v>
          </cell>
          <cell r="Y1720" t="str">
            <v>N</v>
          </cell>
          <cell r="Z1720" t="str">
            <v>N</v>
          </cell>
          <cell r="AA1720">
            <v>0</v>
          </cell>
          <cell r="AB1720">
            <v>0</v>
          </cell>
          <cell r="AC1720">
            <v>0</v>
          </cell>
          <cell r="AD1720">
            <v>0</v>
          </cell>
          <cell r="AE1720" t="str">
            <v>N</v>
          </cell>
          <cell r="AF1720" t="str">
            <v>N</v>
          </cell>
          <cell r="AG1720">
            <v>0</v>
          </cell>
          <cell r="AH1720" t="str">
            <v>N</v>
          </cell>
          <cell r="AI1720" t="str">
            <v>N</v>
          </cell>
        </row>
        <row r="1721">
          <cell r="U1721">
            <v>0</v>
          </cell>
          <cell r="V1721">
            <v>0</v>
          </cell>
          <cell r="W1721" t="str">
            <v/>
          </cell>
          <cell r="X1721" t="str">
            <v>N</v>
          </cell>
          <cell r="Y1721" t="str">
            <v>N</v>
          </cell>
          <cell r="Z1721" t="str">
            <v>N</v>
          </cell>
          <cell r="AA1721">
            <v>0</v>
          </cell>
          <cell r="AB1721">
            <v>0</v>
          </cell>
          <cell r="AC1721">
            <v>0</v>
          </cell>
          <cell r="AD1721">
            <v>0</v>
          </cell>
          <cell r="AE1721" t="str">
            <v>N</v>
          </cell>
          <cell r="AF1721" t="str">
            <v>N</v>
          </cell>
          <cell r="AG1721">
            <v>0</v>
          </cell>
          <cell r="AH1721" t="str">
            <v>N</v>
          </cell>
          <cell r="AI1721" t="str">
            <v>N</v>
          </cell>
        </row>
        <row r="1722">
          <cell r="U1722">
            <v>0</v>
          </cell>
          <cell r="V1722">
            <v>0</v>
          </cell>
          <cell r="W1722" t="str">
            <v/>
          </cell>
          <cell r="X1722" t="str">
            <v>N</v>
          </cell>
          <cell r="Y1722" t="str">
            <v>N</v>
          </cell>
          <cell r="Z1722" t="str">
            <v>N</v>
          </cell>
          <cell r="AA1722">
            <v>0</v>
          </cell>
          <cell r="AB1722">
            <v>0</v>
          </cell>
          <cell r="AC1722">
            <v>0</v>
          </cell>
          <cell r="AD1722">
            <v>0</v>
          </cell>
          <cell r="AE1722" t="str">
            <v>N</v>
          </cell>
          <cell r="AF1722" t="str">
            <v>N</v>
          </cell>
          <cell r="AG1722">
            <v>0</v>
          </cell>
          <cell r="AH1722" t="str">
            <v>N</v>
          </cell>
          <cell r="AI1722" t="str">
            <v>N</v>
          </cell>
        </row>
        <row r="1723">
          <cell r="U1723">
            <v>0</v>
          </cell>
          <cell r="V1723">
            <v>0</v>
          </cell>
          <cell r="W1723" t="str">
            <v/>
          </cell>
          <cell r="X1723" t="str">
            <v>N</v>
          </cell>
          <cell r="Y1723" t="str">
            <v>N</v>
          </cell>
          <cell r="Z1723" t="str">
            <v>N</v>
          </cell>
          <cell r="AA1723">
            <v>0</v>
          </cell>
          <cell r="AB1723">
            <v>0</v>
          </cell>
          <cell r="AC1723">
            <v>0</v>
          </cell>
          <cell r="AD1723">
            <v>0</v>
          </cell>
          <cell r="AE1723" t="str">
            <v>N</v>
          </cell>
          <cell r="AF1723" t="str">
            <v>N</v>
          </cell>
          <cell r="AG1723">
            <v>0</v>
          </cell>
          <cell r="AH1723" t="str">
            <v>N</v>
          </cell>
          <cell r="AI1723" t="str">
            <v>N</v>
          </cell>
        </row>
        <row r="1724">
          <cell r="U1724">
            <v>0</v>
          </cell>
          <cell r="V1724">
            <v>0</v>
          </cell>
          <cell r="W1724" t="str">
            <v/>
          </cell>
          <cell r="X1724" t="str">
            <v>N</v>
          </cell>
          <cell r="Y1724" t="str">
            <v>N</v>
          </cell>
          <cell r="Z1724" t="str">
            <v>N</v>
          </cell>
          <cell r="AA1724">
            <v>0</v>
          </cell>
          <cell r="AB1724">
            <v>0</v>
          </cell>
          <cell r="AC1724">
            <v>0</v>
          </cell>
          <cell r="AD1724">
            <v>0</v>
          </cell>
          <cell r="AE1724" t="str">
            <v>N</v>
          </cell>
          <cell r="AF1724" t="str">
            <v>N</v>
          </cell>
          <cell r="AG1724">
            <v>0</v>
          </cell>
          <cell r="AH1724" t="str">
            <v>N</v>
          </cell>
          <cell r="AI1724" t="str">
            <v>N</v>
          </cell>
        </row>
        <row r="1725">
          <cell r="U1725">
            <v>0</v>
          </cell>
          <cell r="V1725">
            <v>0</v>
          </cell>
          <cell r="W1725" t="str">
            <v/>
          </cell>
          <cell r="X1725" t="str">
            <v>N</v>
          </cell>
          <cell r="Y1725" t="str">
            <v>N</v>
          </cell>
          <cell r="Z1725" t="str">
            <v>N</v>
          </cell>
          <cell r="AA1725">
            <v>0</v>
          </cell>
          <cell r="AB1725">
            <v>0</v>
          </cell>
          <cell r="AC1725">
            <v>0</v>
          </cell>
          <cell r="AD1725">
            <v>0</v>
          </cell>
          <cell r="AE1725" t="str">
            <v>N</v>
          </cell>
          <cell r="AF1725" t="str">
            <v>N</v>
          </cell>
          <cell r="AG1725">
            <v>0</v>
          </cell>
          <cell r="AH1725" t="str">
            <v>N</v>
          </cell>
          <cell r="AI1725" t="str">
            <v>N</v>
          </cell>
        </row>
        <row r="1726">
          <cell r="U1726">
            <v>0</v>
          </cell>
          <cell r="V1726">
            <v>0</v>
          </cell>
          <cell r="W1726" t="str">
            <v/>
          </cell>
          <cell r="X1726" t="str">
            <v>N</v>
          </cell>
          <cell r="Y1726" t="str">
            <v>N</v>
          </cell>
          <cell r="Z1726" t="str">
            <v>N</v>
          </cell>
          <cell r="AA1726">
            <v>0</v>
          </cell>
          <cell r="AB1726">
            <v>0</v>
          </cell>
          <cell r="AC1726">
            <v>0</v>
          </cell>
          <cell r="AD1726">
            <v>0</v>
          </cell>
          <cell r="AE1726" t="str">
            <v>N</v>
          </cell>
          <cell r="AF1726" t="str">
            <v>N</v>
          </cell>
          <cell r="AG1726">
            <v>0</v>
          </cell>
          <cell r="AH1726" t="str">
            <v>N</v>
          </cell>
          <cell r="AI1726" t="str">
            <v>N</v>
          </cell>
        </row>
        <row r="1727">
          <cell r="U1727">
            <v>0</v>
          </cell>
          <cell r="V1727">
            <v>0</v>
          </cell>
          <cell r="W1727" t="str">
            <v/>
          </cell>
          <cell r="X1727" t="str">
            <v>N</v>
          </cell>
          <cell r="Y1727" t="str">
            <v>N</v>
          </cell>
          <cell r="Z1727" t="str">
            <v>N</v>
          </cell>
          <cell r="AA1727">
            <v>0</v>
          </cell>
          <cell r="AB1727">
            <v>0</v>
          </cell>
          <cell r="AC1727">
            <v>0</v>
          </cell>
          <cell r="AD1727">
            <v>0</v>
          </cell>
          <cell r="AE1727" t="str">
            <v>N</v>
          </cell>
          <cell r="AF1727" t="str">
            <v>N</v>
          </cell>
          <cell r="AG1727">
            <v>0</v>
          </cell>
          <cell r="AH1727" t="str">
            <v>N</v>
          </cell>
          <cell r="AI1727" t="str">
            <v>N</v>
          </cell>
        </row>
        <row r="1728">
          <cell r="U1728">
            <v>0</v>
          </cell>
          <cell r="V1728">
            <v>0</v>
          </cell>
          <cell r="W1728" t="str">
            <v/>
          </cell>
          <cell r="X1728" t="str">
            <v>N</v>
          </cell>
          <cell r="Y1728" t="str">
            <v>N</v>
          </cell>
          <cell r="Z1728" t="str">
            <v>N</v>
          </cell>
          <cell r="AA1728">
            <v>0</v>
          </cell>
          <cell r="AB1728">
            <v>0</v>
          </cell>
          <cell r="AC1728">
            <v>0</v>
          </cell>
          <cell r="AD1728">
            <v>0</v>
          </cell>
          <cell r="AE1728" t="str">
            <v>N</v>
          </cell>
          <cell r="AF1728" t="str">
            <v>N</v>
          </cell>
          <cell r="AG1728">
            <v>0</v>
          </cell>
          <cell r="AH1728" t="str">
            <v>N</v>
          </cell>
          <cell r="AI1728" t="str">
            <v>N</v>
          </cell>
        </row>
        <row r="1729">
          <cell r="U1729">
            <v>0</v>
          </cell>
          <cell r="V1729">
            <v>0</v>
          </cell>
          <cell r="W1729" t="str">
            <v/>
          </cell>
          <cell r="X1729" t="str">
            <v>N</v>
          </cell>
          <cell r="Y1729" t="str">
            <v>N</v>
          </cell>
          <cell r="Z1729" t="str">
            <v>N</v>
          </cell>
          <cell r="AA1729">
            <v>0</v>
          </cell>
          <cell r="AB1729">
            <v>0</v>
          </cell>
          <cell r="AC1729">
            <v>0</v>
          </cell>
          <cell r="AD1729">
            <v>0</v>
          </cell>
          <cell r="AE1729" t="str">
            <v>N</v>
          </cell>
          <cell r="AF1729" t="str">
            <v>N</v>
          </cell>
          <cell r="AG1729">
            <v>0</v>
          </cell>
          <cell r="AH1729" t="str">
            <v>N</v>
          </cell>
          <cell r="AI1729" t="str">
            <v>N</v>
          </cell>
        </row>
        <row r="1730">
          <cell r="U1730">
            <v>0</v>
          </cell>
          <cell r="V1730">
            <v>0</v>
          </cell>
          <cell r="W1730" t="str">
            <v/>
          </cell>
          <cell r="X1730" t="str">
            <v>N</v>
          </cell>
          <cell r="Y1730" t="str">
            <v>N</v>
          </cell>
          <cell r="Z1730" t="str">
            <v>N</v>
          </cell>
          <cell r="AA1730">
            <v>0</v>
          </cell>
          <cell r="AB1730">
            <v>0</v>
          </cell>
          <cell r="AC1730">
            <v>0</v>
          </cell>
          <cell r="AD1730">
            <v>0</v>
          </cell>
          <cell r="AE1730" t="str">
            <v>N</v>
          </cell>
          <cell r="AF1730" t="str">
            <v>N</v>
          </cell>
          <cell r="AG1730">
            <v>0</v>
          </cell>
          <cell r="AH1730" t="str">
            <v>N</v>
          </cell>
          <cell r="AI1730" t="str">
            <v>N</v>
          </cell>
        </row>
        <row r="1731">
          <cell r="U1731">
            <v>0</v>
          </cell>
          <cell r="V1731">
            <v>0</v>
          </cell>
          <cell r="W1731" t="str">
            <v/>
          </cell>
          <cell r="X1731" t="str">
            <v>N</v>
          </cell>
          <cell r="Y1731" t="str">
            <v>N</v>
          </cell>
          <cell r="Z1731" t="str">
            <v>N</v>
          </cell>
          <cell r="AA1731">
            <v>0</v>
          </cell>
          <cell r="AB1731">
            <v>0</v>
          </cell>
          <cell r="AC1731">
            <v>0</v>
          </cell>
          <cell r="AD1731">
            <v>0</v>
          </cell>
          <cell r="AE1731" t="str">
            <v>N</v>
          </cell>
          <cell r="AF1731" t="str">
            <v>N</v>
          </cell>
          <cell r="AG1731">
            <v>0</v>
          </cell>
          <cell r="AH1731" t="str">
            <v>N</v>
          </cell>
          <cell r="AI1731" t="str">
            <v>N</v>
          </cell>
        </row>
        <row r="1732">
          <cell r="U1732">
            <v>0</v>
          </cell>
          <cell r="V1732">
            <v>0</v>
          </cell>
          <cell r="W1732" t="str">
            <v/>
          </cell>
          <cell r="X1732" t="str">
            <v>N</v>
          </cell>
          <cell r="Y1732" t="str">
            <v>N</v>
          </cell>
          <cell r="Z1732" t="str">
            <v>N</v>
          </cell>
          <cell r="AA1732">
            <v>0</v>
          </cell>
          <cell r="AB1732">
            <v>0</v>
          </cell>
          <cell r="AC1732">
            <v>0</v>
          </cell>
          <cell r="AD1732">
            <v>0</v>
          </cell>
          <cell r="AE1732" t="str">
            <v>N</v>
          </cell>
          <cell r="AF1732" t="str">
            <v>N</v>
          </cell>
          <cell r="AG1732">
            <v>0</v>
          </cell>
          <cell r="AH1732" t="str">
            <v>N</v>
          </cell>
          <cell r="AI1732" t="str">
            <v>N</v>
          </cell>
        </row>
        <row r="1733">
          <cell r="U1733">
            <v>0</v>
          </cell>
          <cell r="V1733">
            <v>0</v>
          </cell>
          <cell r="W1733" t="str">
            <v/>
          </cell>
          <cell r="X1733" t="str">
            <v>N</v>
          </cell>
          <cell r="Y1733" t="str">
            <v>N</v>
          </cell>
          <cell r="Z1733" t="str">
            <v>N</v>
          </cell>
          <cell r="AA1733">
            <v>0</v>
          </cell>
          <cell r="AB1733">
            <v>0</v>
          </cell>
          <cell r="AC1733">
            <v>0</v>
          </cell>
          <cell r="AD1733">
            <v>0</v>
          </cell>
          <cell r="AE1733" t="str">
            <v>N</v>
          </cell>
          <cell r="AF1733" t="str">
            <v>N</v>
          </cell>
          <cell r="AG1733">
            <v>0</v>
          </cell>
          <cell r="AH1733" t="str">
            <v>N</v>
          </cell>
          <cell r="AI1733" t="str">
            <v>N</v>
          </cell>
        </row>
        <row r="1734">
          <cell r="U1734">
            <v>0</v>
          </cell>
          <cell r="V1734">
            <v>0</v>
          </cell>
          <cell r="W1734" t="str">
            <v/>
          </cell>
          <cell r="X1734" t="str">
            <v>N</v>
          </cell>
          <cell r="Y1734" t="str">
            <v>N</v>
          </cell>
          <cell r="Z1734" t="str">
            <v>N</v>
          </cell>
          <cell r="AA1734">
            <v>0</v>
          </cell>
          <cell r="AB1734">
            <v>0</v>
          </cell>
          <cell r="AC1734">
            <v>0</v>
          </cell>
          <cell r="AD1734">
            <v>0</v>
          </cell>
          <cell r="AE1734" t="str">
            <v>N</v>
          </cell>
          <cell r="AF1734" t="str">
            <v>N</v>
          </cell>
          <cell r="AG1734">
            <v>0</v>
          </cell>
          <cell r="AH1734" t="str">
            <v>N</v>
          </cell>
          <cell r="AI1734" t="str">
            <v>N</v>
          </cell>
        </row>
        <row r="1735">
          <cell r="U1735">
            <v>0</v>
          </cell>
          <cell r="V1735">
            <v>0</v>
          </cell>
          <cell r="W1735" t="str">
            <v/>
          </cell>
          <cell r="X1735" t="str">
            <v>N</v>
          </cell>
          <cell r="Y1735" t="str">
            <v>N</v>
          </cell>
          <cell r="Z1735" t="str">
            <v>N</v>
          </cell>
          <cell r="AA1735">
            <v>0</v>
          </cell>
          <cell r="AB1735">
            <v>0</v>
          </cell>
          <cell r="AC1735">
            <v>0</v>
          </cell>
          <cell r="AD1735">
            <v>0</v>
          </cell>
          <cell r="AE1735" t="str">
            <v>N</v>
          </cell>
          <cell r="AF1735" t="str">
            <v>N</v>
          </cell>
          <cell r="AG1735">
            <v>0</v>
          </cell>
          <cell r="AH1735" t="str">
            <v>N</v>
          </cell>
          <cell r="AI1735" t="str">
            <v>N</v>
          </cell>
        </row>
        <row r="1736">
          <cell r="U1736">
            <v>0</v>
          </cell>
          <cell r="V1736">
            <v>0</v>
          </cell>
          <cell r="W1736" t="str">
            <v/>
          </cell>
          <cell r="X1736" t="str">
            <v>N</v>
          </cell>
          <cell r="Y1736" t="str">
            <v>N</v>
          </cell>
          <cell r="Z1736" t="str">
            <v>N</v>
          </cell>
          <cell r="AA1736">
            <v>0</v>
          </cell>
          <cell r="AB1736">
            <v>0</v>
          </cell>
          <cell r="AC1736">
            <v>0</v>
          </cell>
          <cell r="AD1736">
            <v>0</v>
          </cell>
          <cell r="AE1736" t="str">
            <v>N</v>
          </cell>
          <cell r="AF1736" t="str">
            <v>N</v>
          </cell>
          <cell r="AG1736">
            <v>0</v>
          </cell>
          <cell r="AH1736" t="str">
            <v>N</v>
          </cell>
          <cell r="AI1736" t="str">
            <v>N</v>
          </cell>
        </row>
        <row r="1737">
          <cell r="U1737">
            <v>0</v>
          </cell>
          <cell r="V1737">
            <v>0</v>
          </cell>
          <cell r="W1737" t="str">
            <v/>
          </cell>
          <cell r="X1737" t="str">
            <v>N</v>
          </cell>
          <cell r="Y1737" t="str">
            <v>N</v>
          </cell>
          <cell r="Z1737" t="str">
            <v>N</v>
          </cell>
          <cell r="AA1737">
            <v>0</v>
          </cell>
          <cell r="AB1737">
            <v>0</v>
          </cell>
          <cell r="AC1737">
            <v>0</v>
          </cell>
          <cell r="AD1737">
            <v>0</v>
          </cell>
          <cell r="AE1737" t="str">
            <v>N</v>
          </cell>
          <cell r="AF1737" t="str">
            <v>N</v>
          </cell>
          <cell r="AG1737">
            <v>0</v>
          </cell>
          <cell r="AH1737" t="str">
            <v>N</v>
          </cell>
          <cell r="AI1737" t="str">
            <v>N</v>
          </cell>
        </row>
        <row r="1738">
          <cell r="U1738">
            <v>0</v>
          </cell>
          <cell r="V1738">
            <v>0</v>
          </cell>
          <cell r="W1738" t="str">
            <v/>
          </cell>
          <cell r="X1738" t="str">
            <v>N</v>
          </cell>
          <cell r="Y1738" t="str">
            <v>N</v>
          </cell>
          <cell r="Z1738" t="str">
            <v>N</v>
          </cell>
          <cell r="AA1738">
            <v>0</v>
          </cell>
          <cell r="AB1738">
            <v>0</v>
          </cell>
          <cell r="AC1738">
            <v>0</v>
          </cell>
          <cell r="AD1738">
            <v>0</v>
          </cell>
          <cell r="AE1738" t="str">
            <v>N</v>
          </cell>
          <cell r="AF1738" t="str">
            <v>N</v>
          </cell>
          <cell r="AG1738">
            <v>0</v>
          </cell>
          <cell r="AH1738" t="str">
            <v>N</v>
          </cell>
          <cell r="AI1738" t="str">
            <v>N</v>
          </cell>
        </row>
        <row r="1739">
          <cell r="U1739">
            <v>0</v>
          </cell>
          <cell r="V1739">
            <v>0</v>
          </cell>
          <cell r="W1739" t="str">
            <v/>
          </cell>
          <cell r="X1739" t="str">
            <v>N</v>
          </cell>
          <cell r="Y1739" t="str">
            <v>N</v>
          </cell>
          <cell r="Z1739" t="str">
            <v>N</v>
          </cell>
          <cell r="AA1739">
            <v>0</v>
          </cell>
          <cell r="AB1739">
            <v>0</v>
          </cell>
          <cell r="AC1739">
            <v>0</v>
          </cell>
          <cell r="AD1739">
            <v>0</v>
          </cell>
          <cell r="AE1739" t="str">
            <v>N</v>
          </cell>
          <cell r="AF1739" t="str">
            <v>N</v>
          </cell>
          <cell r="AG1739">
            <v>0</v>
          </cell>
          <cell r="AH1739" t="str">
            <v>N</v>
          </cell>
          <cell r="AI1739" t="str">
            <v>N</v>
          </cell>
        </row>
        <row r="1740">
          <cell r="U1740">
            <v>0</v>
          </cell>
          <cell r="V1740">
            <v>0</v>
          </cell>
          <cell r="W1740" t="str">
            <v/>
          </cell>
          <cell r="X1740" t="str">
            <v>N</v>
          </cell>
          <cell r="Y1740" t="str">
            <v>N</v>
          </cell>
          <cell r="Z1740" t="str">
            <v>N</v>
          </cell>
          <cell r="AA1740">
            <v>0</v>
          </cell>
          <cell r="AB1740">
            <v>0</v>
          </cell>
          <cell r="AC1740">
            <v>0</v>
          </cell>
          <cell r="AD1740">
            <v>0</v>
          </cell>
          <cell r="AE1740" t="str">
            <v>N</v>
          </cell>
          <cell r="AF1740" t="str">
            <v>N</v>
          </cell>
          <cell r="AG1740">
            <v>0</v>
          </cell>
          <cell r="AH1740" t="str">
            <v>N</v>
          </cell>
          <cell r="AI1740" t="str">
            <v>N</v>
          </cell>
        </row>
        <row r="1741">
          <cell r="U1741">
            <v>0</v>
          </cell>
          <cell r="V1741">
            <v>0</v>
          </cell>
          <cell r="W1741" t="str">
            <v/>
          </cell>
          <cell r="X1741" t="str">
            <v>N</v>
          </cell>
          <cell r="Y1741" t="str">
            <v>N</v>
          </cell>
          <cell r="Z1741" t="str">
            <v>N</v>
          </cell>
          <cell r="AA1741">
            <v>0</v>
          </cell>
          <cell r="AB1741">
            <v>0</v>
          </cell>
          <cell r="AC1741">
            <v>0</v>
          </cell>
          <cell r="AD1741">
            <v>0</v>
          </cell>
          <cell r="AE1741" t="str">
            <v>N</v>
          </cell>
          <cell r="AF1741" t="str">
            <v>N</v>
          </cell>
          <cell r="AG1741">
            <v>0</v>
          </cell>
          <cell r="AH1741" t="str">
            <v>N</v>
          </cell>
          <cell r="AI1741" t="str">
            <v>N</v>
          </cell>
        </row>
        <row r="1742">
          <cell r="U1742">
            <v>0</v>
          </cell>
          <cell r="V1742">
            <v>0</v>
          </cell>
          <cell r="W1742" t="str">
            <v/>
          </cell>
          <cell r="X1742" t="str">
            <v>N</v>
          </cell>
          <cell r="Y1742" t="str">
            <v>N</v>
          </cell>
          <cell r="Z1742" t="str">
            <v>N</v>
          </cell>
          <cell r="AA1742">
            <v>0</v>
          </cell>
          <cell r="AB1742">
            <v>0</v>
          </cell>
          <cell r="AC1742">
            <v>0</v>
          </cell>
          <cell r="AD1742">
            <v>0</v>
          </cell>
          <cell r="AE1742" t="str">
            <v>N</v>
          </cell>
          <cell r="AF1742" t="str">
            <v>N</v>
          </cell>
          <cell r="AG1742">
            <v>0</v>
          </cell>
          <cell r="AH1742" t="str">
            <v>N</v>
          </cell>
          <cell r="AI1742" t="str">
            <v>N</v>
          </cell>
        </row>
        <row r="1743">
          <cell r="U1743">
            <v>0</v>
          </cell>
          <cell r="V1743">
            <v>0</v>
          </cell>
          <cell r="W1743" t="str">
            <v/>
          </cell>
          <cell r="X1743" t="str">
            <v>N</v>
          </cell>
          <cell r="Y1743" t="str">
            <v>N</v>
          </cell>
          <cell r="Z1743" t="str">
            <v>N</v>
          </cell>
          <cell r="AA1743">
            <v>0</v>
          </cell>
          <cell r="AB1743">
            <v>0</v>
          </cell>
          <cell r="AC1743">
            <v>0</v>
          </cell>
          <cell r="AD1743">
            <v>0</v>
          </cell>
          <cell r="AE1743" t="str">
            <v>N</v>
          </cell>
          <cell r="AF1743" t="str">
            <v>N</v>
          </cell>
          <cell r="AG1743">
            <v>0</v>
          </cell>
          <cell r="AH1743" t="str">
            <v>N</v>
          </cell>
          <cell r="AI1743" t="str">
            <v>N</v>
          </cell>
        </row>
        <row r="1744">
          <cell r="U1744">
            <v>0</v>
          </cell>
          <cell r="V1744">
            <v>0</v>
          </cell>
          <cell r="W1744" t="str">
            <v/>
          </cell>
          <cell r="X1744" t="str">
            <v>N</v>
          </cell>
          <cell r="Y1744" t="str">
            <v>N</v>
          </cell>
          <cell r="Z1744" t="str">
            <v>N</v>
          </cell>
          <cell r="AA1744">
            <v>0</v>
          </cell>
          <cell r="AB1744">
            <v>0</v>
          </cell>
          <cell r="AC1744">
            <v>0</v>
          </cell>
          <cell r="AD1744">
            <v>0</v>
          </cell>
          <cell r="AE1744" t="str">
            <v>N</v>
          </cell>
          <cell r="AF1744" t="str">
            <v>N</v>
          </cell>
          <cell r="AG1744">
            <v>0</v>
          </cell>
          <cell r="AH1744" t="str">
            <v>N</v>
          </cell>
          <cell r="AI1744" t="str">
            <v>N</v>
          </cell>
        </row>
        <row r="1745">
          <cell r="U1745">
            <v>0</v>
          </cell>
          <cell r="V1745">
            <v>0</v>
          </cell>
          <cell r="W1745" t="str">
            <v/>
          </cell>
          <cell r="X1745" t="str">
            <v>N</v>
          </cell>
          <cell r="Y1745" t="str">
            <v>N</v>
          </cell>
          <cell r="Z1745" t="str">
            <v>N</v>
          </cell>
          <cell r="AA1745">
            <v>0</v>
          </cell>
          <cell r="AB1745">
            <v>0</v>
          </cell>
          <cell r="AC1745">
            <v>0</v>
          </cell>
          <cell r="AD1745">
            <v>0</v>
          </cell>
          <cell r="AE1745" t="str">
            <v>N</v>
          </cell>
          <cell r="AF1745" t="str">
            <v>N</v>
          </cell>
          <cell r="AG1745">
            <v>0</v>
          </cell>
          <cell r="AH1745" t="str">
            <v>N</v>
          </cell>
          <cell r="AI1745" t="str">
            <v>N</v>
          </cell>
        </row>
        <row r="1746">
          <cell r="U1746">
            <v>0</v>
          </cell>
          <cell r="V1746">
            <v>0</v>
          </cell>
          <cell r="W1746" t="str">
            <v/>
          </cell>
          <cell r="X1746" t="str">
            <v>N</v>
          </cell>
          <cell r="Y1746" t="str">
            <v>N</v>
          </cell>
          <cell r="Z1746" t="str">
            <v>N</v>
          </cell>
          <cell r="AA1746">
            <v>0</v>
          </cell>
          <cell r="AB1746">
            <v>0</v>
          </cell>
          <cell r="AC1746">
            <v>0</v>
          </cell>
          <cell r="AD1746">
            <v>0</v>
          </cell>
          <cell r="AE1746" t="str">
            <v>N</v>
          </cell>
          <cell r="AF1746" t="str">
            <v>N</v>
          </cell>
          <cell r="AG1746">
            <v>0</v>
          </cell>
          <cell r="AH1746" t="str">
            <v>N</v>
          </cell>
          <cell r="AI1746" t="str">
            <v>N</v>
          </cell>
        </row>
        <row r="1747">
          <cell r="U1747">
            <v>0</v>
          </cell>
          <cell r="V1747">
            <v>0</v>
          </cell>
          <cell r="W1747" t="str">
            <v/>
          </cell>
          <cell r="X1747" t="str">
            <v>N</v>
          </cell>
          <cell r="Y1747" t="str">
            <v>N</v>
          </cell>
          <cell r="Z1747" t="str">
            <v>N</v>
          </cell>
          <cell r="AA1747">
            <v>0</v>
          </cell>
          <cell r="AB1747">
            <v>0</v>
          </cell>
          <cell r="AC1747">
            <v>0</v>
          </cell>
          <cell r="AD1747">
            <v>0</v>
          </cell>
          <cell r="AE1747" t="str">
            <v>N</v>
          </cell>
          <cell r="AF1747" t="str">
            <v>N</v>
          </cell>
          <cell r="AG1747">
            <v>0</v>
          </cell>
          <cell r="AH1747" t="str">
            <v>N</v>
          </cell>
          <cell r="AI1747" t="str">
            <v>N</v>
          </cell>
        </row>
        <row r="1748">
          <cell r="U1748">
            <v>0</v>
          </cell>
          <cell r="V1748">
            <v>0</v>
          </cell>
          <cell r="W1748" t="str">
            <v/>
          </cell>
          <cell r="X1748" t="str">
            <v>N</v>
          </cell>
          <cell r="Y1748" t="str">
            <v>N</v>
          </cell>
          <cell r="Z1748" t="str">
            <v>N</v>
          </cell>
          <cell r="AA1748">
            <v>0</v>
          </cell>
          <cell r="AB1748">
            <v>0</v>
          </cell>
          <cell r="AC1748">
            <v>0</v>
          </cell>
          <cell r="AD1748">
            <v>0</v>
          </cell>
          <cell r="AE1748" t="str">
            <v>N</v>
          </cell>
          <cell r="AF1748" t="str">
            <v>N</v>
          </cell>
          <cell r="AG1748">
            <v>0</v>
          </cell>
          <cell r="AH1748" t="str">
            <v>N</v>
          </cell>
          <cell r="AI1748" t="str">
            <v>N</v>
          </cell>
        </row>
        <row r="1749">
          <cell r="U1749">
            <v>0</v>
          </cell>
          <cell r="V1749">
            <v>0</v>
          </cell>
          <cell r="W1749" t="str">
            <v/>
          </cell>
          <cell r="X1749" t="str">
            <v>N</v>
          </cell>
          <cell r="Y1749" t="str">
            <v>N</v>
          </cell>
          <cell r="Z1749" t="str">
            <v>N</v>
          </cell>
          <cell r="AA1749">
            <v>0</v>
          </cell>
          <cell r="AB1749">
            <v>0</v>
          </cell>
          <cell r="AC1749">
            <v>0</v>
          </cell>
          <cell r="AD1749">
            <v>0</v>
          </cell>
          <cell r="AE1749" t="str">
            <v>N</v>
          </cell>
          <cell r="AF1749" t="str">
            <v>N</v>
          </cell>
          <cell r="AG1749">
            <v>0</v>
          </cell>
          <cell r="AH1749" t="str">
            <v>N</v>
          </cell>
          <cell r="AI1749" t="str">
            <v>N</v>
          </cell>
        </row>
        <row r="1750">
          <cell r="U1750">
            <v>0</v>
          </cell>
          <cell r="V1750">
            <v>0</v>
          </cell>
          <cell r="W1750" t="str">
            <v/>
          </cell>
          <cell r="X1750" t="str">
            <v>N</v>
          </cell>
          <cell r="Y1750" t="str">
            <v>N</v>
          </cell>
          <cell r="Z1750" t="str">
            <v>N</v>
          </cell>
          <cell r="AA1750">
            <v>0</v>
          </cell>
          <cell r="AB1750">
            <v>0</v>
          </cell>
          <cell r="AC1750">
            <v>0</v>
          </cell>
          <cell r="AD1750">
            <v>0</v>
          </cell>
          <cell r="AE1750" t="str">
            <v>N</v>
          </cell>
          <cell r="AF1750" t="str">
            <v>N</v>
          </cell>
          <cell r="AG1750">
            <v>0</v>
          </cell>
          <cell r="AH1750" t="str">
            <v>N</v>
          </cell>
          <cell r="AI1750" t="str">
            <v>N</v>
          </cell>
        </row>
        <row r="1751">
          <cell r="U1751">
            <v>0</v>
          </cell>
          <cell r="V1751">
            <v>0</v>
          </cell>
          <cell r="W1751" t="str">
            <v/>
          </cell>
          <cell r="X1751" t="str">
            <v>N</v>
          </cell>
          <cell r="Y1751" t="str">
            <v>N</v>
          </cell>
          <cell r="Z1751" t="str">
            <v>N</v>
          </cell>
          <cell r="AA1751">
            <v>0</v>
          </cell>
          <cell r="AB1751">
            <v>0</v>
          </cell>
          <cell r="AC1751">
            <v>0</v>
          </cell>
          <cell r="AD1751">
            <v>0</v>
          </cell>
          <cell r="AE1751" t="str">
            <v>N</v>
          </cell>
          <cell r="AF1751" t="str">
            <v>N</v>
          </cell>
          <cell r="AG1751">
            <v>0</v>
          </cell>
          <cell r="AH1751" t="str">
            <v>N</v>
          </cell>
          <cell r="AI1751" t="str">
            <v>N</v>
          </cell>
        </row>
        <row r="1752">
          <cell r="U1752">
            <v>0</v>
          </cell>
          <cell r="V1752">
            <v>0</v>
          </cell>
          <cell r="W1752" t="str">
            <v/>
          </cell>
          <cell r="X1752" t="str">
            <v>N</v>
          </cell>
          <cell r="Y1752" t="str">
            <v>N</v>
          </cell>
          <cell r="Z1752" t="str">
            <v>N</v>
          </cell>
          <cell r="AA1752">
            <v>0</v>
          </cell>
          <cell r="AB1752">
            <v>0</v>
          </cell>
          <cell r="AC1752">
            <v>0</v>
          </cell>
          <cell r="AD1752">
            <v>0</v>
          </cell>
          <cell r="AE1752" t="str">
            <v>N</v>
          </cell>
          <cell r="AF1752" t="str">
            <v>N</v>
          </cell>
          <cell r="AG1752">
            <v>0</v>
          </cell>
          <cell r="AH1752" t="str">
            <v>N</v>
          </cell>
          <cell r="AI1752" t="str">
            <v>N</v>
          </cell>
        </row>
        <row r="1753">
          <cell r="U1753">
            <v>0</v>
          </cell>
          <cell r="V1753">
            <v>0</v>
          </cell>
          <cell r="W1753" t="str">
            <v/>
          </cell>
          <cell r="X1753" t="str">
            <v>N</v>
          </cell>
          <cell r="Y1753" t="str">
            <v>N</v>
          </cell>
          <cell r="Z1753" t="str">
            <v>N</v>
          </cell>
          <cell r="AA1753">
            <v>0</v>
          </cell>
          <cell r="AB1753">
            <v>0</v>
          </cell>
          <cell r="AC1753">
            <v>0</v>
          </cell>
          <cell r="AD1753">
            <v>0</v>
          </cell>
          <cell r="AE1753" t="str">
            <v>N</v>
          </cell>
          <cell r="AF1753" t="str">
            <v>N</v>
          </cell>
          <cell r="AG1753">
            <v>0</v>
          </cell>
          <cell r="AH1753" t="str">
            <v>N</v>
          </cell>
          <cell r="AI1753" t="str">
            <v>N</v>
          </cell>
        </row>
        <row r="1754">
          <cell r="U1754">
            <v>0</v>
          </cell>
          <cell r="V1754">
            <v>0</v>
          </cell>
          <cell r="W1754" t="str">
            <v/>
          </cell>
          <cell r="X1754" t="str">
            <v>N</v>
          </cell>
          <cell r="Y1754" t="str">
            <v>N</v>
          </cell>
          <cell r="Z1754" t="str">
            <v>N</v>
          </cell>
          <cell r="AA1754">
            <v>0</v>
          </cell>
          <cell r="AB1754">
            <v>0</v>
          </cell>
          <cell r="AC1754">
            <v>0</v>
          </cell>
          <cell r="AD1754">
            <v>0</v>
          </cell>
          <cell r="AE1754" t="str">
            <v>N</v>
          </cell>
          <cell r="AF1754" t="str">
            <v>N</v>
          </cell>
          <cell r="AG1754">
            <v>0</v>
          </cell>
          <cell r="AH1754" t="str">
            <v>N</v>
          </cell>
          <cell r="AI1754" t="str">
            <v>N</v>
          </cell>
        </row>
        <row r="1755">
          <cell r="U1755">
            <v>0</v>
          </cell>
          <cell r="V1755">
            <v>0</v>
          </cell>
          <cell r="W1755" t="str">
            <v/>
          </cell>
          <cell r="X1755" t="str">
            <v>N</v>
          </cell>
          <cell r="Y1755" t="str">
            <v>N</v>
          </cell>
          <cell r="Z1755" t="str">
            <v>N</v>
          </cell>
          <cell r="AA1755">
            <v>0</v>
          </cell>
          <cell r="AB1755">
            <v>0</v>
          </cell>
          <cell r="AC1755">
            <v>0</v>
          </cell>
          <cell r="AD1755">
            <v>0</v>
          </cell>
          <cell r="AE1755" t="str">
            <v>N</v>
          </cell>
          <cell r="AF1755" t="str">
            <v>N</v>
          </cell>
          <cell r="AG1755">
            <v>0</v>
          </cell>
          <cell r="AH1755" t="str">
            <v>N</v>
          </cell>
          <cell r="AI1755" t="str">
            <v>N</v>
          </cell>
        </row>
        <row r="1756">
          <cell r="U1756">
            <v>0</v>
          </cell>
          <cell r="V1756">
            <v>0</v>
          </cell>
          <cell r="W1756" t="str">
            <v/>
          </cell>
          <cell r="X1756" t="str">
            <v>N</v>
          </cell>
          <cell r="Y1756" t="str">
            <v>N</v>
          </cell>
          <cell r="Z1756" t="str">
            <v>N</v>
          </cell>
          <cell r="AA1756">
            <v>0</v>
          </cell>
          <cell r="AB1756">
            <v>0</v>
          </cell>
          <cell r="AC1756">
            <v>0</v>
          </cell>
          <cell r="AD1756">
            <v>0</v>
          </cell>
          <cell r="AE1756" t="str">
            <v>N</v>
          </cell>
          <cell r="AF1756" t="str">
            <v>N</v>
          </cell>
          <cell r="AG1756">
            <v>0</v>
          </cell>
          <cell r="AH1756" t="str">
            <v>N</v>
          </cell>
          <cell r="AI1756" t="str">
            <v>N</v>
          </cell>
        </row>
        <row r="1757">
          <cell r="U1757">
            <v>0</v>
          </cell>
          <cell r="V1757">
            <v>0</v>
          </cell>
          <cell r="W1757" t="str">
            <v/>
          </cell>
          <cell r="X1757" t="str">
            <v>N</v>
          </cell>
          <cell r="Y1757" t="str">
            <v>N</v>
          </cell>
          <cell r="Z1757" t="str">
            <v>N</v>
          </cell>
          <cell r="AA1757">
            <v>0</v>
          </cell>
          <cell r="AB1757">
            <v>0</v>
          </cell>
          <cell r="AC1757">
            <v>0</v>
          </cell>
          <cell r="AD1757">
            <v>0</v>
          </cell>
          <cell r="AE1757" t="str">
            <v>N</v>
          </cell>
          <cell r="AF1757" t="str">
            <v>N</v>
          </cell>
          <cell r="AG1757">
            <v>0</v>
          </cell>
          <cell r="AH1757" t="str">
            <v>N</v>
          </cell>
          <cell r="AI1757" t="str">
            <v>N</v>
          </cell>
        </row>
        <row r="1758">
          <cell r="U1758">
            <v>0</v>
          </cell>
          <cell r="V1758">
            <v>0</v>
          </cell>
          <cell r="W1758" t="str">
            <v/>
          </cell>
          <cell r="X1758" t="str">
            <v>N</v>
          </cell>
          <cell r="Y1758" t="str">
            <v>N</v>
          </cell>
          <cell r="Z1758" t="str">
            <v>N</v>
          </cell>
          <cell r="AA1758">
            <v>0</v>
          </cell>
          <cell r="AB1758">
            <v>0</v>
          </cell>
          <cell r="AC1758">
            <v>0</v>
          </cell>
          <cell r="AD1758">
            <v>0</v>
          </cell>
          <cell r="AE1758" t="str">
            <v>N</v>
          </cell>
          <cell r="AF1758" t="str">
            <v>N</v>
          </cell>
          <cell r="AG1758">
            <v>0</v>
          </cell>
          <cell r="AH1758" t="str">
            <v>N</v>
          </cell>
          <cell r="AI1758" t="str">
            <v>N</v>
          </cell>
        </row>
        <row r="1759">
          <cell r="U1759">
            <v>0</v>
          </cell>
          <cell r="V1759">
            <v>0</v>
          </cell>
          <cell r="W1759" t="str">
            <v/>
          </cell>
          <cell r="X1759" t="str">
            <v>N</v>
          </cell>
          <cell r="Y1759" t="str">
            <v>N</v>
          </cell>
          <cell r="Z1759" t="str">
            <v>N</v>
          </cell>
          <cell r="AA1759">
            <v>0</v>
          </cell>
          <cell r="AB1759">
            <v>0</v>
          </cell>
          <cell r="AC1759">
            <v>0</v>
          </cell>
          <cell r="AD1759">
            <v>0</v>
          </cell>
          <cell r="AE1759" t="str">
            <v>N</v>
          </cell>
          <cell r="AF1759" t="str">
            <v>N</v>
          </cell>
          <cell r="AG1759">
            <v>0</v>
          </cell>
          <cell r="AH1759" t="str">
            <v>N</v>
          </cell>
          <cell r="AI1759" t="str">
            <v>N</v>
          </cell>
        </row>
        <row r="1760">
          <cell r="U1760">
            <v>0</v>
          </cell>
          <cell r="V1760">
            <v>0</v>
          </cell>
          <cell r="W1760" t="str">
            <v/>
          </cell>
          <cell r="X1760" t="str">
            <v>N</v>
          </cell>
          <cell r="Y1760" t="str">
            <v>N</v>
          </cell>
          <cell r="Z1760" t="str">
            <v>N</v>
          </cell>
          <cell r="AA1760">
            <v>0</v>
          </cell>
          <cell r="AB1760">
            <v>0</v>
          </cell>
          <cell r="AC1760">
            <v>0</v>
          </cell>
          <cell r="AD1760">
            <v>0</v>
          </cell>
          <cell r="AE1760" t="str">
            <v>N</v>
          </cell>
          <cell r="AF1760" t="str">
            <v>N</v>
          </cell>
          <cell r="AG1760">
            <v>0</v>
          </cell>
          <cell r="AH1760" t="str">
            <v>N</v>
          </cell>
          <cell r="AI1760" t="str">
            <v>N</v>
          </cell>
        </row>
        <row r="1761">
          <cell r="U1761">
            <v>0</v>
          </cell>
          <cell r="V1761">
            <v>0</v>
          </cell>
          <cell r="W1761" t="str">
            <v/>
          </cell>
          <cell r="X1761" t="str">
            <v>N</v>
          </cell>
          <cell r="Y1761" t="str">
            <v>N</v>
          </cell>
          <cell r="Z1761" t="str">
            <v>N</v>
          </cell>
          <cell r="AA1761">
            <v>0</v>
          </cell>
          <cell r="AB1761">
            <v>0</v>
          </cell>
          <cell r="AC1761">
            <v>0</v>
          </cell>
          <cell r="AD1761">
            <v>0</v>
          </cell>
          <cell r="AE1761" t="str">
            <v>N</v>
          </cell>
          <cell r="AF1761" t="str">
            <v>N</v>
          </cell>
          <cell r="AG1761">
            <v>0</v>
          </cell>
          <cell r="AH1761" t="str">
            <v>N</v>
          </cell>
          <cell r="AI1761" t="str">
            <v>N</v>
          </cell>
        </row>
        <row r="1762">
          <cell r="U1762">
            <v>0</v>
          </cell>
          <cell r="V1762">
            <v>0</v>
          </cell>
          <cell r="W1762" t="str">
            <v/>
          </cell>
          <cell r="X1762" t="str">
            <v>N</v>
          </cell>
          <cell r="Y1762" t="str">
            <v>N</v>
          </cell>
          <cell r="Z1762" t="str">
            <v>N</v>
          </cell>
          <cell r="AA1762">
            <v>0</v>
          </cell>
          <cell r="AB1762">
            <v>0</v>
          </cell>
          <cell r="AC1762">
            <v>0</v>
          </cell>
          <cell r="AD1762">
            <v>0</v>
          </cell>
          <cell r="AE1762" t="str">
            <v>N</v>
          </cell>
          <cell r="AF1762" t="str">
            <v>N</v>
          </cell>
          <cell r="AG1762">
            <v>0</v>
          </cell>
          <cell r="AH1762" t="str">
            <v>N</v>
          </cell>
          <cell r="AI1762" t="str">
            <v>N</v>
          </cell>
        </row>
        <row r="1763">
          <cell r="U1763">
            <v>0</v>
          </cell>
          <cell r="V1763">
            <v>0</v>
          </cell>
          <cell r="W1763" t="str">
            <v/>
          </cell>
          <cell r="X1763" t="str">
            <v>N</v>
          </cell>
          <cell r="Y1763" t="str">
            <v>N</v>
          </cell>
          <cell r="Z1763" t="str">
            <v>N</v>
          </cell>
          <cell r="AA1763">
            <v>0</v>
          </cell>
          <cell r="AB1763">
            <v>0</v>
          </cell>
          <cell r="AC1763">
            <v>0</v>
          </cell>
          <cell r="AD1763">
            <v>0</v>
          </cell>
          <cell r="AE1763" t="str">
            <v>N</v>
          </cell>
          <cell r="AF1763" t="str">
            <v>N</v>
          </cell>
          <cell r="AG1763">
            <v>0</v>
          </cell>
          <cell r="AH1763" t="str">
            <v>N</v>
          </cell>
          <cell r="AI1763" t="str">
            <v>N</v>
          </cell>
        </row>
        <row r="1764">
          <cell r="U1764">
            <v>0</v>
          </cell>
          <cell r="V1764">
            <v>0</v>
          </cell>
          <cell r="W1764" t="str">
            <v/>
          </cell>
          <cell r="X1764" t="str">
            <v>N</v>
          </cell>
          <cell r="Y1764" t="str">
            <v>N</v>
          </cell>
          <cell r="Z1764" t="str">
            <v>N</v>
          </cell>
          <cell r="AA1764">
            <v>0</v>
          </cell>
          <cell r="AB1764">
            <v>0</v>
          </cell>
          <cell r="AC1764">
            <v>0</v>
          </cell>
          <cell r="AD1764">
            <v>0</v>
          </cell>
          <cell r="AE1764" t="str">
            <v>N</v>
          </cell>
          <cell r="AF1764" t="str">
            <v>N</v>
          </cell>
          <cell r="AG1764">
            <v>0</v>
          </cell>
          <cell r="AH1764" t="str">
            <v>N</v>
          </cell>
          <cell r="AI1764" t="str">
            <v>N</v>
          </cell>
        </row>
        <row r="1765">
          <cell r="U1765">
            <v>0</v>
          </cell>
          <cell r="V1765">
            <v>0</v>
          </cell>
          <cell r="W1765" t="str">
            <v/>
          </cell>
          <cell r="X1765" t="str">
            <v>N</v>
          </cell>
          <cell r="Y1765" t="str">
            <v>N</v>
          </cell>
          <cell r="Z1765" t="str">
            <v>N</v>
          </cell>
          <cell r="AA1765">
            <v>0</v>
          </cell>
          <cell r="AB1765">
            <v>0</v>
          </cell>
          <cell r="AC1765">
            <v>0</v>
          </cell>
          <cell r="AD1765">
            <v>0</v>
          </cell>
          <cell r="AE1765" t="str">
            <v>N</v>
          </cell>
          <cell r="AF1765" t="str">
            <v>N</v>
          </cell>
          <cell r="AG1765">
            <v>0</v>
          </cell>
          <cell r="AH1765" t="str">
            <v>N</v>
          </cell>
          <cell r="AI1765" t="str">
            <v>N</v>
          </cell>
        </row>
        <row r="1766">
          <cell r="U1766">
            <v>0</v>
          </cell>
          <cell r="V1766">
            <v>0</v>
          </cell>
          <cell r="W1766" t="str">
            <v/>
          </cell>
          <cell r="X1766" t="str">
            <v>N</v>
          </cell>
          <cell r="Y1766" t="str">
            <v>N</v>
          </cell>
          <cell r="Z1766" t="str">
            <v>N</v>
          </cell>
          <cell r="AA1766">
            <v>0</v>
          </cell>
          <cell r="AB1766">
            <v>0</v>
          </cell>
          <cell r="AC1766">
            <v>0</v>
          </cell>
          <cell r="AD1766">
            <v>0</v>
          </cell>
          <cell r="AE1766" t="str">
            <v>N</v>
          </cell>
          <cell r="AF1766" t="str">
            <v>N</v>
          </cell>
          <cell r="AG1766">
            <v>0</v>
          </cell>
          <cell r="AH1766" t="str">
            <v>N</v>
          </cell>
          <cell r="AI1766" t="str">
            <v>N</v>
          </cell>
        </row>
        <row r="1767">
          <cell r="U1767">
            <v>0</v>
          </cell>
          <cell r="V1767">
            <v>0</v>
          </cell>
          <cell r="W1767" t="str">
            <v/>
          </cell>
          <cell r="X1767" t="str">
            <v>N</v>
          </cell>
          <cell r="Y1767" t="str">
            <v>N</v>
          </cell>
          <cell r="Z1767" t="str">
            <v>N</v>
          </cell>
          <cell r="AA1767">
            <v>0</v>
          </cell>
          <cell r="AB1767">
            <v>0</v>
          </cell>
          <cell r="AC1767">
            <v>0</v>
          </cell>
          <cell r="AD1767">
            <v>0</v>
          </cell>
          <cell r="AE1767" t="str">
            <v>N</v>
          </cell>
          <cell r="AF1767" t="str">
            <v>N</v>
          </cell>
          <cell r="AG1767">
            <v>0</v>
          </cell>
          <cell r="AH1767" t="str">
            <v>N</v>
          </cell>
          <cell r="AI1767" t="str">
            <v>N</v>
          </cell>
        </row>
        <row r="1768">
          <cell r="U1768">
            <v>0</v>
          </cell>
          <cell r="V1768">
            <v>0</v>
          </cell>
          <cell r="W1768" t="str">
            <v/>
          </cell>
          <cell r="X1768" t="str">
            <v>N</v>
          </cell>
          <cell r="Y1768" t="str">
            <v>N</v>
          </cell>
          <cell r="Z1768" t="str">
            <v>N</v>
          </cell>
          <cell r="AA1768">
            <v>0</v>
          </cell>
          <cell r="AB1768">
            <v>0</v>
          </cell>
          <cell r="AC1768">
            <v>0</v>
          </cell>
          <cell r="AD1768">
            <v>0</v>
          </cell>
          <cell r="AE1768" t="str">
            <v>N</v>
          </cell>
          <cell r="AF1768" t="str">
            <v>N</v>
          </cell>
          <cell r="AG1768">
            <v>0</v>
          </cell>
          <cell r="AH1768" t="str">
            <v>N</v>
          </cell>
          <cell r="AI1768" t="str">
            <v>N</v>
          </cell>
        </row>
        <row r="1769">
          <cell r="U1769">
            <v>0</v>
          </cell>
          <cell r="V1769">
            <v>0</v>
          </cell>
          <cell r="W1769" t="str">
            <v/>
          </cell>
          <cell r="X1769" t="str">
            <v>N</v>
          </cell>
          <cell r="Y1769" t="str">
            <v>N</v>
          </cell>
          <cell r="Z1769" t="str">
            <v>N</v>
          </cell>
          <cell r="AA1769">
            <v>0</v>
          </cell>
          <cell r="AB1769">
            <v>0</v>
          </cell>
          <cell r="AC1769">
            <v>0</v>
          </cell>
          <cell r="AD1769">
            <v>0</v>
          </cell>
          <cell r="AE1769" t="str">
            <v>N</v>
          </cell>
          <cell r="AF1769" t="str">
            <v>N</v>
          </cell>
          <cell r="AG1769">
            <v>0</v>
          </cell>
          <cell r="AH1769" t="str">
            <v>N</v>
          </cell>
          <cell r="AI1769" t="str">
            <v>N</v>
          </cell>
        </row>
        <row r="1770">
          <cell r="U1770">
            <v>0</v>
          </cell>
          <cell r="V1770">
            <v>0</v>
          </cell>
          <cell r="W1770" t="str">
            <v/>
          </cell>
          <cell r="X1770" t="str">
            <v>N</v>
          </cell>
          <cell r="Y1770" t="str">
            <v>N</v>
          </cell>
          <cell r="Z1770" t="str">
            <v>N</v>
          </cell>
          <cell r="AA1770">
            <v>0</v>
          </cell>
          <cell r="AB1770">
            <v>0</v>
          </cell>
          <cell r="AC1770">
            <v>0</v>
          </cell>
          <cell r="AD1770">
            <v>0</v>
          </cell>
          <cell r="AE1770" t="str">
            <v>N</v>
          </cell>
          <cell r="AF1770" t="str">
            <v>N</v>
          </cell>
          <cell r="AG1770">
            <v>0</v>
          </cell>
          <cell r="AH1770" t="str">
            <v>N</v>
          </cell>
          <cell r="AI1770" t="str">
            <v>N</v>
          </cell>
        </row>
        <row r="1771">
          <cell r="U1771">
            <v>0</v>
          </cell>
          <cell r="V1771">
            <v>0</v>
          </cell>
          <cell r="W1771" t="str">
            <v/>
          </cell>
          <cell r="X1771" t="str">
            <v>N</v>
          </cell>
          <cell r="Y1771" t="str">
            <v>N</v>
          </cell>
          <cell r="Z1771" t="str">
            <v>N</v>
          </cell>
          <cell r="AA1771">
            <v>0</v>
          </cell>
          <cell r="AB1771">
            <v>0</v>
          </cell>
          <cell r="AC1771">
            <v>0</v>
          </cell>
          <cell r="AD1771">
            <v>0</v>
          </cell>
          <cell r="AE1771" t="str">
            <v>N</v>
          </cell>
          <cell r="AF1771" t="str">
            <v>N</v>
          </cell>
          <cell r="AG1771">
            <v>0</v>
          </cell>
          <cell r="AH1771" t="str">
            <v>N</v>
          </cell>
          <cell r="AI1771" t="str">
            <v>N</v>
          </cell>
        </row>
        <row r="1772">
          <cell r="U1772">
            <v>0</v>
          </cell>
          <cell r="V1772">
            <v>0</v>
          </cell>
          <cell r="W1772" t="str">
            <v/>
          </cell>
          <cell r="X1772" t="str">
            <v>N</v>
          </cell>
          <cell r="Y1772" t="str">
            <v>N</v>
          </cell>
          <cell r="Z1772" t="str">
            <v>N</v>
          </cell>
          <cell r="AA1772">
            <v>0</v>
          </cell>
          <cell r="AB1772">
            <v>0</v>
          </cell>
          <cell r="AC1772">
            <v>0</v>
          </cell>
          <cell r="AD1772">
            <v>0</v>
          </cell>
          <cell r="AE1772" t="str">
            <v>N</v>
          </cell>
          <cell r="AF1772" t="str">
            <v>N</v>
          </cell>
          <cell r="AG1772">
            <v>0</v>
          </cell>
          <cell r="AH1772" t="str">
            <v>N</v>
          </cell>
          <cell r="AI1772" t="str">
            <v>N</v>
          </cell>
        </row>
        <row r="1773">
          <cell r="U1773">
            <v>0</v>
          </cell>
          <cell r="V1773">
            <v>0</v>
          </cell>
          <cell r="W1773" t="str">
            <v/>
          </cell>
          <cell r="X1773" t="str">
            <v>N</v>
          </cell>
          <cell r="Y1773" t="str">
            <v>N</v>
          </cell>
          <cell r="Z1773" t="str">
            <v>N</v>
          </cell>
          <cell r="AA1773">
            <v>0</v>
          </cell>
          <cell r="AB1773">
            <v>0</v>
          </cell>
          <cell r="AC1773">
            <v>0</v>
          </cell>
          <cell r="AD1773">
            <v>0</v>
          </cell>
          <cell r="AE1773" t="str">
            <v>N</v>
          </cell>
          <cell r="AF1773" t="str">
            <v>N</v>
          </cell>
          <cell r="AG1773">
            <v>0</v>
          </cell>
          <cell r="AH1773" t="str">
            <v>N</v>
          </cell>
          <cell r="AI1773" t="str">
            <v>N</v>
          </cell>
        </row>
        <row r="1774">
          <cell r="U1774">
            <v>0</v>
          </cell>
          <cell r="V1774">
            <v>0</v>
          </cell>
          <cell r="W1774" t="str">
            <v/>
          </cell>
          <cell r="X1774" t="str">
            <v>N</v>
          </cell>
          <cell r="Y1774" t="str">
            <v>N</v>
          </cell>
          <cell r="Z1774" t="str">
            <v>N</v>
          </cell>
          <cell r="AA1774">
            <v>0</v>
          </cell>
          <cell r="AB1774">
            <v>0</v>
          </cell>
          <cell r="AC1774">
            <v>0</v>
          </cell>
          <cell r="AD1774">
            <v>0</v>
          </cell>
          <cell r="AE1774" t="str">
            <v>N</v>
          </cell>
          <cell r="AF1774" t="str">
            <v>N</v>
          </cell>
          <cell r="AG1774">
            <v>0</v>
          </cell>
          <cell r="AH1774" t="str">
            <v>N</v>
          </cell>
          <cell r="AI1774" t="str">
            <v>N</v>
          </cell>
        </row>
        <row r="1775">
          <cell r="U1775">
            <v>0</v>
          </cell>
          <cell r="V1775">
            <v>0</v>
          </cell>
          <cell r="W1775" t="str">
            <v/>
          </cell>
          <cell r="X1775" t="str">
            <v>N</v>
          </cell>
          <cell r="Y1775" t="str">
            <v>N</v>
          </cell>
          <cell r="Z1775" t="str">
            <v>N</v>
          </cell>
          <cell r="AA1775">
            <v>0</v>
          </cell>
          <cell r="AB1775">
            <v>0</v>
          </cell>
          <cell r="AC1775">
            <v>0</v>
          </cell>
          <cell r="AD1775">
            <v>0</v>
          </cell>
          <cell r="AE1775" t="str">
            <v>N</v>
          </cell>
          <cell r="AF1775" t="str">
            <v>N</v>
          </cell>
          <cell r="AG1775">
            <v>0</v>
          </cell>
          <cell r="AH1775" t="str">
            <v>N</v>
          </cell>
          <cell r="AI1775" t="str">
            <v>N</v>
          </cell>
        </row>
        <row r="1776">
          <cell r="U1776">
            <v>0</v>
          </cell>
          <cell r="V1776">
            <v>0</v>
          </cell>
          <cell r="W1776" t="str">
            <v/>
          </cell>
          <cell r="X1776" t="str">
            <v>N</v>
          </cell>
          <cell r="Y1776" t="str">
            <v>N</v>
          </cell>
          <cell r="Z1776" t="str">
            <v>N</v>
          </cell>
          <cell r="AA1776">
            <v>0</v>
          </cell>
          <cell r="AB1776">
            <v>0</v>
          </cell>
          <cell r="AC1776">
            <v>0</v>
          </cell>
          <cell r="AD1776">
            <v>0</v>
          </cell>
          <cell r="AE1776" t="str">
            <v>N</v>
          </cell>
          <cell r="AF1776" t="str">
            <v>N</v>
          </cell>
          <cell r="AG1776">
            <v>0</v>
          </cell>
          <cell r="AH1776" t="str">
            <v>N</v>
          </cell>
          <cell r="AI1776" t="str">
            <v>N</v>
          </cell>
        </row>
        <row r="1777">
          <cell r="U1777">
            <v>0</v>
          </cell>
          <cell r="V1777">
            <v>0</v>
          </cell>
          <cell r="W1777" t="str">
            <v/>
          </cell>
          <cell r="X1777" t="str">
            <v>N</v>
          </cell>
          <cell r="Y1777" t="str">
            <v>N</v>
          </cell>
          <cell r="Z1777" t="str">
            <v>N</v>
          </cell>
          <cell r="AA1777">
            <v>0</v>
          </cell>
          <cell r="AB1777">
            <v>0</v>
          </cell>
          <cell r="AC1777">
            <v>0</v>
          </cell>
          <cell r="AD1777">
            <v>0</v>
          </cell>
          <cell r="AE1777" t="str">
            <v>N</v>
          </cell>
          <cell r="AF1777" t="str">
            <v>N</v>
          </cell>
          <cell r="AG1777">
            <v>0</v>
          </cell>
          <cell r="AH1777" t="str">
            <v>N</v>
          </cell>
          <cell r="AI1777" t="str">
            <v>N</v>
          </cell>
        </row>
        <row r="1778">
          <cell r="U1778">
            <v>0</v>
          </cell>
          <cell r="V1778">
            <v>0</v>
          </cell>
          <cell r="W1778" t="str">
            <v/>
          </cell>
          <cell r="X1778" t="str">
            <v>N</v>
          </cell>
          <cell r="Y1778" t="str">
            <v>N</v>
          </cell>
          <cell r="Z1778" t="str">
            <v>N</v>
          </cell>
          <cell r="AA1778">
            <v>0</v>
          </cell>
          <cell r="AB1778">
            <v>0</v>
          </cell>
          <cell r="AC1778">
            <v>0</v>
          </cell>
          <cell r="AD1778">
            <v>0</v>
          </cell>
          <cell r="AE1778" t="str">
            <v>N</v>
          </cell>
          <cell r="AF1778" t="str">
            <v>N</v>
          </cell>
          <cell r="AG1778">
            <v>0</v>
          </cell>
          <cell r="AH1778" t="str">
            <v>N</v>
          </cell>
          <cell r="AI1778" t="str">
            <v>N</v>
          </cell>
        </row>
        <row r="1779">
          <cell r="U1779">
            <v>0</v>
          </cell>
          <cell r="V1779">
            <v>0</v>
          </cell>
          <cell r="W1779" t="str">
            <v/>
          </cell>
          <cell r="X1779" t="str">
            <v>N</v>
          </cell>
          <cell r="Y1779" t="str">
            <v>N</v>
          </cell>
          <cell r="Z1779" t="str">
            <v>N</v>
          </cell>
          <cell r="AA1779">
            <v>0</v>
          </cell>
          <cell r="AB1779">
            <v>0</v>
          </cell>
          <cell r="AC1779">
            <v>0</v>
          </cell>
          <cell r="AD1779">
            <v>0</v>
          </cell>
          <cell r="AE1779" t="str">
            <v>N</v>
          </cell>
          <cell r="AF1779" t="str">
            <v>N</v>
          </cell>
          <cell r="AG1779">
            <v>0</v>
          </cell>
          <cell r="AH1779" t="str">
            <v>N</v>
          </cell>
          <cell r="AI1779" t="str">
            <v>N</v>
          </cell>
        </row>
        <row r="1780">
          <cell r="U1780">
            <v>0</v>
          </cell>
          <cell r="V1780">
            <v>0</v>
          </cell>
          <cell r="W1780" t="str">
            <v/>
          </cell>
          <cell r="X1780" t="str">
            <v>N</v>
          </cell>
          <cell r="Y1780" t="str">
            <v>N</v>
          </cell>
          <cell r="Z1780" t="str">
            <v>N</v>
          </cell>
          <cell r="AA1780">
            <v>0</v>
          </cell>
          <cell r="AB1780">
            <v>0</v>
          </cell>
          <cell r="AC1780">
            <v>0</v>
          </cell>
          <cell r="AD1780">
            <v>0</v>
          </cell>
          <cell r="AE1780" t="str">
            <v>N</v>
          </cell>
          <cell r="AF1780" t="str">
            <v>N</v>
          </cell>
          <cell r="AG1780">
            <v>0</v>
          </cell>
          <cell r="AH1780" t="str">
            <v>N</v>
          </cell>
          <cell r="AI1780" t="str">
            <v>N</v>
          </cell>
        </row>
        <row r="1781">
          <cell r="U1781">
            <v>0</v>
          </cell>
          <cell r="V1781">
            <v>0</v>
          </cell>
          <cell r="W1781" t="str">
            <v/>
          </cell>
          <cell r="X1781" t="str">
            <v>N</v>
          </cell>
          <cell r="Y1781" t="str">
            <v>N</v>
          </cell>
          <cell r="Z1781" t="str">
            <v>N</v>
          </cell>
          <cell r="AA1781">
            <v>0</v>
          </cell>
          <cell r="AB1781">
            <v>0</v>
          </cell>
          <cell r="AC1781">
            <v>0</v>
          </cell>
          <cell r="AD1781">
            <v>0</v>
          </cell>
          <cell r="AE1781" t="str">
            <v>N</v>
          </cell>
          <cell r="AF1781" t="str">
            <v>N</v>
          </cell>
          <cell r="AG1781">
            <v>0</v>
          </cell>
          <cell r="AH1781" t="str">
            <v>N</v>
          </cell>
          <cell r="AI1781" t="str">
            <v>N</v>
          </cell>
        </row>
        <row r="1782">
          <cell r="U1782">
            <v>0</v>
          </cell>
          <cell r="V1782">
            <v>0</v>
          </cell>
          <cell r="W1782" t="str">
            <v/>
          </cell>
          <cell r="X1782" t="str">
            <v>N</v>
          </cell>
          <cell r="Y1782" t="str">
            <v>N</v>
          </cell>
          <cell r="Z1782" t="str">
            <v>N</v>
          </cell>
          <cell r="AA1782">
            <v>0</v>
          </cell>
          <cell r="AB1782">
            <v>0</v>
          </cell>
          <cell r="AC1782">
            <v>0</v>
          </cell>
          <cell r="AD1782">
            <v>0</v>
          </cell>
          <cell r="AE1782" t="str">
            <v>N</v>
          </cell>
          <cell r="AF1782" t="str">
            <v>N</v>
          </cell>
          <cell r="AG1782">
            <v>0</v>
          </cell>
          <cell r="AH1782" t="str">
            <v>N</v>
          </cell>
          <cell r="AI1782" t="str">
            <v>N</v>
          </cell>
        </row>
        <row r="1783">
          <cell r="U1783">
            <v>0</v>
          </cell>
          <cell r="V1783">
            <v>0</v>
          </cell>
          <cell r="W1783" t="str">
            <v/>
          </cell>
          <cell r="X1783" t="str">
            <v>N</v>
          </cell>
          <cell r="Y1783" t="str">
            <v>N</v>
          </cell>
          <cell r="Z1783" t="str">
            <v>N</v>
          </cell>
          <cell r="AA1783">
            <v>0</v>
          </cell>
          <cell r="AB1783">
            <v>0</v>
          </cell>
          <cell r="AC1783">
            <v>0</v>
          </cell>
          <cell r="AD1783">
            <v>0</v>
          </cell>
          <cell r="AE1783" t="str">
            <v>N</v>
          </cell>
          <cell r="AF1783" t="str">
            <v>N</v>
          </cell>
          <cell r="AG1783">
            <v>0</v>
          </cell>
          <cell r="AH1783" t="str">
            <v>N</v>
          </cell>
          <cell r="AI1783" t="str">
            <v>N</v>
          </cell>
        </row>
        <row r="1784">
          <cell r="U1784">
            <v>0</v>
          </cell>
          <cell r="V1784">
            <v>0</v>
          </cell>
          <cell r="W1784" t="str">
            <v/>
          </cell>
          <cell r="X1784" t="str">
            <v>N</v>
          </cell>
          <cell r="Y1784" t="str">
            <v>N</v>
          </cell>
          <cell r="Z1784" t="str">
            <v>N</v>
          </cell>
          <cell r="AA1784">
            <v>0</v>
          </cell>
          <cell r="AB1784">
            <v>0</v>
          </cell>
          <cell r="AC1784">
            <v>0</v>
          </cell>
          <cell r="AD1784">
            <v>0</v>
          </cell>
          <cell r="AE1784" t="str">
            <v>N</v>
          </cell>
          <cell r="AF1784" t="str">
            <v>N</v>
          </cell>
          <cell r="AG1784">
            <v>0</v>
          </cell>
          <cell r="AH1784" t="str">
            <v>N</v>
          </cell>
          <cell r="AI1784" t="str">
            <v>N</v>
          </cell>
        </row>
        <row r="1785">
          <cell r="U1785">
            <v>0</v>
          </cell>
          <cell r="V1785">
            <v>0</v>
          </cell>
          <cell r="W1785" t="str">
            <v/>
          </cell>
          <cell r="X1785" t="str">
            <v>N</v>
          </cell>
          <cell r="Y1785" t="str">
            <v>N</v>
          </cell>
          <cell r="Z1785" t="str">
            <v>N</v>
          </cell>
          <cell r="AA1785">
            <v>0</v>
          </cell>
          <cell r="AB1785">
            <v>0</v>
          </cell>
          <cell r="AC1785">
            <v>0</v>
          </cell>
          <cell r="AD1785">
            <v>0</v>
          </cell>
          <cell r="AE1785" t="str">
            <v>N</v>
          </cell>
          <cell r="AF1785" t="str">
            <v>N</v>
          </cell>
          <cell r="AG1785">
            <v>0</v>
          </cell>
          <cell r="AH1785" t="str">
            <v>N</v>
          </cell>
          <cell r="AI1785" t="str">
            <v>N</v>
          </cell>
        </row>
        <row r="1786">
          <cell r="U1786">
            <v>0</v>
          </cell>
          <cell r="V1786">
            <v>0</v>
          </cell>
          <cell r="W1786" t="str">
            <v/>
          </cell>
          <cell r="X1786" t="str">
            <v>N</v>
          </cell>
          <cell r="Y1786" t="str">
            <v>N</v>
          </cell>
          <cell r="Z1786" t="str">
            <v>N</v>
          </cell>
          <cell r="AA1786">
            <v>0</v>
          </cell>
          <cell r="AB1786">
            <v>0</v>
          </cell>
          <cell r="AC1786">
            <v>0</v>
          </cell>
          <cell r="AD1786">
            <v>0</v>
          </cell>
          <cell r="AE1786" t="str">
            <v>N</v>
          </cell>
          <cell r="AF1786" t="str">
            <v>N</v>
          </cell>
          <cell r="AG1786">
            <v>0</v>
          </cell>
          <cell r="AH1786" t="str">
            <v>N</v>
          </cell>
          <cell r="AI1786" t="str">
            <v>N</v>
          </cell>
        </row>
        <row r="1787">
          <cell r="U1787">
            <v>0</v>
          </cell>
          <cell r="V1787">
            <v>0</v>
          </cell>
          <cell r="W1787" t="str">
            <v/>
          </cell>
          <cell r="X1787" t="str">
            <v>N</v>
          </cell>
          <cell r="Y1787" t="str">
            <v>N</v>
          </cell>
          <cell r="Z1787" t="str">
            <v>N</v>
          </cell>
          <cell r="AA1787">
            <v>0</v>
          </cell>
          <cell r="AB1787">
            <v>0</v>
          </cell>
          <cell r="AC1787">
            <v>0</v>
          </cell>
          <cell r="AD1787">
            <v>0</v>
          </cell>
          <cell r="AE1787" t="str">
            <v>N</v>
          </cell>
          <cell r="AF1787" t="str">
            <v>N</v>
          </cell>
          <cell r="AG1787">
            <v>0</v>
          </cell>
          <cell r="AH1787" t="str">
            <v>N</v>
          </cell>
          <cell r="AI1787" t="str">
            <v>N</v>
          </cell>
        </row>
        <row r="1788">
          <cell r="U1788">
            <v>0</v>
          </cell>
          <cell r="V1788">
            <v>0</v>
          </cell>
          <cell r="W1788" t="str">
            <v/>
          </cell>
          <cell r="X1788" t="str">
            <v>N</v>
          </cell>
          <cell r="Y1788" t="str">
            <v>N</v>
          </cell>
          <cell r="Z1788" t="str">
            <v>N</v>
          </cell>
          <cell r="AA1788">
            <v>0</v>
          </cell>
          <cell r="AB1788">
            <v>0</v>
          </cell>
          <cell r="AC1788">
            <v>0</v>
          </cell>
          <cell r="AD1788">
            <v>0</v>
          </cell>
          <cell r="AE1788" t="str">
            <v>N</v>
          </cell>
          <cell r="AF1788" t="str">
            <v>N</v>
          </cell>
          <cell r="AG1788">
            <v>0</v>
          </cell>
          <cell r="AH1788" t="str">
            <v>N</v>
          </cell>
          <cell r="AI1788" t="str">
            <v>N</v>
          </cell>
        </row>
        <row r="1789">
          <cell r="U1789">
            <v>0</v>
          </cell>
          <cell r="V1789">
            <v>0</v>
          </cell>
          <cell r="W1789" t="str">
            <v/>
          </cell>
          <cell r="X1789" t="str">
            <v>N</v>
          </cell>
          <cell r="Y1789" t="str">
            <v>N</v>
          </cell>
          <cell r="Z1789" t="str">
            <v>N</v>
          </cell>
          <cell r="AA1789">
            <v>0</v>
          </cell>
          <cell r="AB1789">
            <v>0</v>
          </cell>
          <cell r="AC1789">
            <v>0</v>
          </cell>
          <cell r="AD1789">
            <v>0</v>
          </cell>
          <cell r="AE1789" t="str">
            <v>N</v>
          </cell>
          <cell r="AF1789" t="str">
            <v>N</v>
          </cell>
          <cell r="AG1789">
            <v>0</v>
          </cell>
          <cell r="AH1789" t="str">
            <v>N</v>
          </cell>
          <cell r="AI1789" t="str">
            <v>N</v>
          </cell>
        </row>
        <row r="1790">
          <cell r="U1790">
            <v>0</v>
          </cell>
          <cell r="V1790">
            <v>0</v>
          </cell>
          <cell r="W1790" t="str">
            <v/>
          </cell>
          <cell r="X1790" t="str">
            <v>N</v>
          </cell>
          <cell r="Y1790" t="str">
            <v>N</v>
          </cell>
          <cell r="Z1790" t="str">
            <v>N</v>
          </cell>
          <cell r="AA1790">
            <v>0</v>
          </cell>
          <cell r="AB1790">
            <v>0</v>
          </cell>
          <cell r="AC1790">
            <v>0</v>
          </cell>
          <cell r="AD1790">
            <v>0</v>
          </cell>
          <cell r="AE1790" t="str">
            <v>N</v>
          </cell>
          <cell r="AF1790" t="str">
            <v>N</v>
          </cell>
          <cell r="AG1790">
            <v>0</v>
          </cell>
          <cell r="AH1790" t="str">
            <v>N</v>
          </cell>
          <cell r="AI1790" t="str">
            <v>N</v>
          </cell>
        </row>
        <row r="1791">
          <cell r="U1791">
            <v>0</v>
          </cell>
          <cell r="V1791">
            <v>0</v>
          </cell>
          <cell r="W1791" t="str">
            <v/>
          </cell>
          <cell r="X1791" t="str">
            <v>N</v>
          </cell>
          <cell r="Y1791" t="str">
            <v>N</v>
          </cell>
          <cell r="Z1791" t="str">
            <v>N</v>
          </cell>
          <cell r="AA1791">
            <v>0</v>
          </cell>
          <cell r="AB1791">
            <v>0</v>
          </cell>
          <cell r="AC1791">
            <v>0</v>
          </cell>
          <cell r="AD1791">
            <v>0</v>
          </cell>
          <cell r="AE1791" t="str">
            <v>N</v>
          </cell>
          <cell r="AF1791" t="str">
            <v>N</v>
          </cell>
          <cell r="AG1791">
            <v>0</v>
          </cell>
          <cell r="AH1791" t="str">
            <v>N</v>
          </cell>
          <cell r="AI1791" t="str">
            <v>N</v>
          </cell>
        </row>
        <row r="1792">
          <cell r="U1792">
            <v>0</v>
          </cell>
          <cell r="V1792">
            <v>0</v>
          </cell>
          <cell r="W1792" t="str">
            <v/>
          </cell>
          <cell r="X1792" t="str">
            <v>N</v>
          </cell>
          <cell r="Y1792" t="str">
            <v>N</v>
          </cell>
          <cell r="Z1792" t="str">
            <v>N</v>
          </cell>
          <cell r="AA1792">
            <v>0</v>
          </cell>
          <cell r="AB1792">
            <v>0</v>
          </cell>
          <cell r="AC1792">
            <v>0</v>
          </cell>
          <cell r="AD1792">
            <v>0</v>
          </cell>
          <cell r="AE1792" t="str">
            <v>N</v>
          </cell>
          <cell r="AF1792" t="str">
            <v>N</v>
          </cell>
          <cell r="AG1792">
            <v>0</v>
          </cell>
          <cell r="AH1792" t="str">
            <v>N</v>
          </cell>
          <cell r="AI1792" t="str">
            <v>N</v>
          </cell>
        </row>
        <row r="1793">
          <cell r="U1793">
            <v>0</v>
          </cell>
          <cell r="V1793">
            <v>0</v>
          </cell>
          <cell r="W1793" t="str">
            <v/>
          </cell>
          <cell r="X1793" t="str">
            <v>N</v>
          </cell>
          <cell r="Y1793" t="str">
            <v>N</v>
          </cell>
          <cell r="Z1793" t="str">
            <v>N</v>
          </cell>
          <cell r="AA1793">
            <v>0</v>
          </cell>
          <cell r="AB1793">
            <v>0</v>
          </cell>
          <cell r="AC1793">
            <v>0</v>
          </cell>
          <cell r="AD1793">
            <v>0</v>
          </cell>
          <cell r="AE1793" t="str">
            <v>N</v>
          </cell>
          <cell r="AF1793" t="str">
            <v>N</v>
          </cell>
          <cell r="AG1793">
            <v>0</v>
          </cell>
          <cell r="AH1793" t="str">
            <v>N</v>
          </cell>
          <cell r="AI1793" t="str">
            <v>N</v>
          </cell>
        </row>
        <row r="1794">
          <cell r="U1794">
            <v>0</v>
          </cell>
          <cell r="V1794">
            <v>0</v>
          </cell>
          <cell r="W1794" t="str">
            <v/>
          </cell>
          <cell r="X1794" t="str">
            <v>N</v>
          </cell>
          <cell r="Y1794" t="str">
            <v>N</v>
          </cell>
          <cell r="Z1794" t="str">
            <v>N</v>
          </cell>
          <cell r="AA1794">
            <v>0</v>
          </cell>
          <cell r="AB1794">
            <v>0</v>
          </cell>
          <cell r="AC1794">
            <v>0</v>
          </cell>
          <cell r="AD1794">
            <v>0</v>
          </cell>
          <cell r="AE1794" t="str">
            <v>N</v>
          </cell>
          <cell r="AF1794" t="str">
            <v>N</v>
          </cell>
          <cell r="AG1794">
            <v>0</v>
          </cell>
          <cell r="AH1794" t="str">
            <v>N</v>
          </cell>
          <cell r="AI1794" t="str">
            <v>N</v>
          </cell>
        </row>
        <row r="1795">
          <cell r="U1795">
            <v>0</v>
          </cell>
          <cell r="V1795">
            <v>0</v>
          </cell>
          <cell r="W1795" t="str">
            <v/>
          </cell>
          <cell r="X1795" t="str">
            <v>N</v>
          </cell>
          <cell r="Y1795" t="str">
            <v>N</v>
          </cell>
          <cell r="Z1795" t="str">
            <v>N</v>
          </cell>
          <cell r="AA1795">
            <v>0</v>
          </cell>
          <cell r="AB1795">
            <v>0</v>
          </cell>
          <cell r="AC1795">
            <v>0</v>
          </cell>
          <cell r="AD1795">
            <v>0</v>
          </cell>
          <cell r="AE1795" t="str">
            <v>N</v>
          </cell>
          <cell r="AF1795" t="str">
            <v>N</v>
          </cell>
          <cell r="AG1795">
            <v>0</v>
          </cell>
          <cell r="AH1795" t="str">
            <v>N</v>
          </cell>
          <cell r="AI1795" t="str">
            <v>N</v>
          </cell>
        </row>
        <row r="1796">
          <cell r="U1796">
            <v>0</v>
          </cell>
          <cell r="V1796">
            <v>0</v>
          </cell>
          <cell r="W1796" t="str">
            <v/>
          </cell>
          <cell r="X1796" t="str">
            <v>N</v>
          </cell>
          <cell r="Y1796" t="str">
            <v>N</v>
          </cell>
          <cell r="Z1796" t="str">
            <v>N</v>
          </cell>
          <cell r="AA1796">
            <v>0</v>
          </cell>
          <cell r="AB1796">
            <v>0</v>
          </cell>
          <cell r="AC1796">
            <v>0</v>
          </cell>
          <cell r="AD1796">
            <v>0</v>
          </cell>
          <cell r="AE1796" t="str">
            <v>N</v>
          </cell>
          <cell r="AF1796" t="str">
            <v>N</v>
          </cell>
          <cell r="AG1796">
            <v>0</v>
          </cell>
          <cell r="AH1796" t="str">
            <v>N</v>
          </cell>
          <cell r="AI1796" t="str">
            <v>N</v>
          </cell>
        </row>
        <row r="1797">
          <cell r="U1797">
            <v>0</v>
          </cell>
          <cell r="V1797">
            <v>0</v>
          </cell>
          <cell r="W1797" t="str">
            <v/>
          </cell>
          <cell r="X1797" t="str">
            <v>N</v>
          </cell>
          <cell r="Y1797" t="str">
            <v>N</v>
          </cell>
          <cell r="Z1797" t="str">
            <v>N</v>
          </cell>
          <cell r="AA1797">
            <v>0</v>
          </cell>
          <cell r="AB1797">
            <v>0</v>
          </cell>
          <cell r="AC1797">
            <v>0</v>
          </cell>
          <cell r="AD1797">
            <v>0</v>
          </cell>
          <cell r="AE1797" t="str">
            <v>N</v>
          </cell>
          <cell r="AF1797" t="str">
            <v>N</v>
          </cell>
          <cell r="AG1797">
            <v>0</v>
          </cell>
          <cell r="AH1797" t="str">
            <v>N</v>
          </cell>
          <cell r="AI1797" t="str">
            <v>N</v>
          </cell>
        </row>
        <row r="1798">
          <cell r="U1798">
            <v>0</v>
          </cell>
          <cell r="V1798">
            <v>0</v>
          </cell>
          <cell r="W1798" t="str">
            <v/>
          </cell>
          <cell r="X1798" t="str">
            <v>N</v>
          </cell>
          <cell r="Y1798" t="str">
            <v>N</v>
          </cell>
          <cell r="Z1798" t="str">
            <v>N</v>
          </cell>
          <cell r="AA1798">
            <v>0</v>
          </cell>
          <cell r="AB1798">
            <v>0</v>
          </cell>
          <cell r="AC1798">
            <v>0</v>
          </cell>
          <cell r="AD1798">
            <v>0</v>
          </cell>
          <cell r="AE1798" t="str">
            <v>N</v>
          </cell>
          <cell r="AF1798" t="str">
            <v>N</v>
          </cell>
          <cell r="AG1798">
            <v>0</v>
          </cell>
          <cell r="AH1798" t="str">
            <v>N</v>
          </cell>
          <cell r="AI1798" t="str">
            <v>N</v>
          </cell>
        </row>
        <row r="1799">
          <cell r="U1799">
            <v>0</v>
          </cell>
          <cell r="V1799">
            <v>0</v>
          </cell>
          <cell r="W1799" t="str">
            <v/>
          </cell>
          <cell r="X1799" t="str">
            <v>N</v>
          </cell>
          <cell r="Y1799" t="str">
            <v>N</v>
          </cell>
          <cell r="Z1799" t="str">
            <v>N</v>
          </cell>
          <cell r="AA1799">
            <v>0</v>
          </cell>
          <cell r="AB1799">
            <v>0</v>
          </cell>
          <cell r="AC1799">
            <v>0</v>
          </cell>
          <cell r="AD1799">
            <v>0</v>
          </cell>
          <cell r="AE1799" t="str">
            <v>N</v>
          </cell>
          <cell r="AF1799" t="str">
            <v>N</v>
          </cell>
          <cell r="AG1799">
            <v>0</v>
          </cell>
          <cell r="AH1799" t="str">
            <v>N</v>
          </cell>
          <cell r="AI1799" t="str">
            <v>N</v>
          </cell>
        </row>
        <row r="1800">
          <cell r="U1800">
            <v>0</v>
          </cell>
          <cell r="V1800">
            <v>0</v>
          </cell>
          <cell r="W1800" t="str">
            <v/>
          </cell>
          <cell r="X1800" t="str">
            <v>N</v>
          </cell>
          <cell r="Y1800" t="str">
            <v>N</v>
          </cell>
          <cell r="Z1800" t="str">
            <v>N</v>
          </cell>
          <cell r="AA1800">
            <v>0</v>
          </cell>
          <cell r="AB1800">
            <v>0</v>
          </cell>
          <cell r="AC1800">
            <v>0</v>
          </cell>
          <cell r="AD1800">
            <v>0</v>
          </cell>
          <cell r="AE1800" t="str">
            <v>N</v>
          </cell>
          <cell r="AF1800" t="str">
            <v>N</v>
          </cell>
          <cell r="AG1800">
            <v>0</v>
          </cell>
          <cell r="AH1800" t="str">
            <v>N</v>
          </cell>
          <cell r="AI1800" t="str">
            <v>N</v>
          </cell>
        </row>
        <row r="1801">
          <cell r="U1801">
            <v>0</v>
          </cell>
          <cell r="V1801">
            <v>0</v>
          </cell>
          <cell r="W1801" t="str">
            <v/>
          </cell>
          <cell r="X1801" t="str">
            <v>N</v>
          </cell>
          <cell r="Y1801" t="str">
            <v>N</v>
          </cell>
          <cell r="Z1801" t="str">
            <v>N</v>
          </cell>
          <cell r="AA1801">
            <v>0</v>
          </cell>
          <cell r="AB1801">
            <v>0</v>
          </cell>
          <cell r="AC1801">
            <v>0</v>
          </cell>
          <cell r="AD1801">
            <v>0</v>
          </cell>
          <cell r="AE1801" t="str">
            <v>N</v>
          </cell>
          <cell r="AF1801" t="str">
            <v>N</v>
          </cell>
          <cell r="AG1801">
            <v>0</v>
          </cell>
          <cell r="AH1801" t="str">
            <v>N</v>
          </cell>
          <cell r="AI1801" t="str">
            <v>N</v>
          </cell>
        </row>
        <row r="1802">
          <cell r="U1802">
            <v>0</v>
          </cell>
          <cell r="V1802">
            <v>0</v>
          </cell>
          <cell r="W1802" t="str">
            <v/>
          </cell>
          <cell r="X1802" t="str">
            <v>N</v>
          </cell>
          <cell r="Y1802" t="str">
            <v>N</v>
          </cell>
          <cell r="Z1802" t="str">
            <v>N</v>
          </cell>
          <cell r="AA1802">
            <v>0</v>
          </cell>
          <cell r="AB1802">
            <v>0</v>
          </cell>
          <cell r="AC1802">
            <v>0</v>
          </cell>
          <cell r="AD1802">
            <v>0</v>
          </cell>
          <cell r="AE1802" t="str">
            <v>N</v>
          </cell>
          <cell r="AF1802" t="str">
            <v>N</v>
          </cell>
          <cell r="AG1802">
            <v>0</v>
          </cell>
          <cell r="AH1802" t="str">
            <v>N</v>
          </cell>
          <cell r="AI1802" t="str">
            <v>N</v>
          </cell>
        </row>
        <row r="1803">
          <cell r="U1803">
            <v>0</v>
          </cell>
          <cell r="V1803">
            <v>0</v>
          </cell>
          <cell r="W1803" t="str">
            <v/>
          </cell>
          <cell r="X1803" t="str">
            <v>N</v>
          </cell>
          <cell r="Y1803" t="str">
            <v>N</v>
          </cell>
          <cell r="Z1803" t="str">
            <v>N</v>
          </cell>
          <cell r="AA1803">
            <v>0</v>
          </cell>
          <cell r="AB1803">
            <v>0</v>
          </cell>
          <cell r="AC1803">
            <v>0</v>
          </cell>
          <cell r="AD1803">
            <v>0</v>
          </cell>
          <cell r="AE1803" t="str">
            <v>N</v>
          </cell>
          <cell r="AF1803" t="str">
            <v>N</v>
          </cell>
          <cell r="AG1803">
            <v>0</v>
          </cell>
          <cell r="AH1803" t="str">
            <v>N</v>
          </cell>
          <cell r="AI1803" t="str">
            <v>N</v>
          </cell>
        </row>
        <row r="1804">
          <cell r="U1804">
            <v>0</v>
          </cell>
          <cell r="V1804">
            <v>0</v>
          </cell>
          <cell r="W1804" t="str">
            <v/>
          </cell>
          <cell r="X1804" t="str">
            <v>N</v>
          </cell>
          <cell r="Y1804" t="str">
            <v>N</v>
          </cell>
          <cell r="Z1804" t="str">
            <v>N</v>
          </cell>
          <cell r="AA1804">
            <v>0</v>
          </cell>
          <cell r="AB1804">
            <v>0</v>
          </cell>
          <cell r="AC1804">
            <v>0</v>
          </cell>
          <cell r="AD1804">
            <v>0</v>
          </cell>
          <cell r="AE1804" t="str">
            <v>N</v>
          </cell>
          <cell r="AF1804" t="str">
            <v>N</v>
          </cell>
          <cell r="AG1804">
            <v>0</v>
          </cell>
          <cell r="AH1804" t="str">
            <v>N</v>
          </cell>
          <cell r="AI1804" t="str">
            <v>N</v>
          </cell>
        </row>
        <row r="1805">
          <cell r="U1805">
            <v>0</v>
          </cell>
          <cell r="V1805">
            <v>0</v>
          </cell>
          <cell r="W1805" t="str">
            <v/>
          </cell>
          <cell r="X1805" t="str">
            <v>N</v>
          </cell>
          <cell r="Y1805" t="str">
            <v>N</v>
          </cell>
          <cell r="Z1805" t="str">
            <v>N</v>
          </cell>
          <cell r="AA1805">
            <v>0</v>
          </cell>
          <cell r="AB1805">
            <v>0</v>
          </cell>
          <cell r="AC1805">
            <v>0</v>
          </cell>
          <cell r="AD1805">
            <v>0</v>
          </cell>
          <cell r="AE1805" t="str">
            <v>N</v>
          </cell>
          <cell r="AF1805" t="str">
            <v>N</v>
          </cell>
          <cell r="AG1805">
            <v>0</v>
          </cell>
          <cell r="AH1805" t="str">
            <v>N</v>
          </cell>
          <cell r="AI1805" t="str">
            <v>N</v>
          </cell>
        </row>
        <row r="1806">
          <cell r="U1806">
            <v>0</v>
          </cell>
          <cell r="V1806">
            <v>0</v>
          </cell>
          <cell r="W1806" t="str">
            <v/>
          </cell>
          <cell r="X1806" t="str">
            <v>N</v>
          </cell>
          <cell r="Y1806" t="str">
            <v>N</v>
          </cell>
          <cell r="Z1806" t="str">
            <v>N</v>
          </cell>
          <cell r="AA1806">
            <v>0</v>
          </cell>
          <cell r="AB1806">
            <v>0</v>
          </cell>
          <cell r="AC1806">
            <v>0</v>
          </cell>
          <cell r="AD1806">
            <v>0</v>
          </cell>
          <cell r="AE1806" t="str">
            <v>N</v>
          </cell>
          <cell r="AF1806" t="str">
            <v>N</v>
          </cell>
          <cell r="AG1806">
            <v>0</v>
          </cell>
          <cell r="AH1806" t="str">
            <v>N</v>
          </cell>
          <cell r="AI1806" t="str">
            <v>N</v>
          </cell>
        </row>
        <row r="1807">
          <cell r="U1807">
            <v>0</v>
          </cell>
          <cell r="V1807">
            <v>0</v>
          </cell>
          <cell r="W1807" t="str">
            <v/>
          </cell>
          <cell r="X1807" t="str">
            <v>N</v>
          </cell>
          <cell r="Y1807" t="str">
            <v>N</v>
          </cell>
          <cell r="Z1807" t="str">
            <v>N</v>
          </cell>
          <cell r="AA1807">
            <v>0</v>
          </cell>
          <cell r="AB1807">
            <v>0</v>
          </cell>
          <cell r="AC1807">
            <v>0</v>
          </cell>
          <cell r="AD1807">
            <v>0</v>
          </cell>
          <cell r="AE1807" t="str">
            <v>N</v>
          </cell>
          <cell r="AF1807" t="str">
            <v>N</v>
          </cell>
          <cell r="AG1807">
            <v>0</v>
          </cell>
          <cell r="AH1807" t="str">
            <v>N</v>
          </cell>
          <cell r="AI1807" t="str">
            <v>N</v>
          </cell>
        </row>
        <row r="1808">
          <cell r="U1808">
            <v>0</v>
          </cell>
          <cell r="V1808">
            <v>0</v>
          </cell>
          <cell r="W1808" t="str">
            <v/>
          </cell>
          <cell r="X1808" t="str">
            <v>N</v>
          </cell>
          <cell r="Y1808" t="str">
            <v>N</v>
          </cell>
          <cell r="Z1808" t="str">
            <v>N</v>
          </cell>
          <cell r="AA1808">
            <v>0</v>
          </cell>
          <cell r="AB1808">
            <v>0</v>
          </cell>
          <cell r="AC1808">
            <v>0</v>
          </cell>
          <cell r="AD1808">
            <v>0</v>
          </cell>
          <cell r="AE1808" t="str">
            <v>N</v>
          </cell>
          <cell r="AF1808" t="str">
            <v>N</v>
          </cell>
          <cell r="AG1808">
            <v>0</v>
          </cell>
          <cell r="AH1808" t="str">
            <v>N</v>
          </cell>
          <cell r="AI1808" t="str">
            <v>N</v>
          </cell>
        </row>
        <row r="1809">
          <cell r="U1809">
            <v>0</v>
          </cell>
          <cell r="V1809">
            <v>0</v>
          </cell>
          <cell r="W1809" t="str">
            <v/>
          </cell>
          <cell r="X1809" t="str">
            <v>N</v>
          </cell>
          <cell r="Y1809" t="str">
            <v>N</v>
          </cell>
          <cell r="Z1809" t="str">
            <v>N</v>
          </cell>
          <cell r="AA1809">
            <v>0</v>
          </cell>
          <cell r="AB1809">
            <v>0</v>
          </cell>
          <cell r="AC1809">
            <v>0</v>
          </cell>
          <cell r="AD1809">
            <v>0</v>
          </cell>
          <cell r="AE1809" t="str">
            <v>N</v>
          </cell>
          <cell r="AF1809" t="str">
            <v>N</v>
          </cell>
          <cell r="AG1809">
            <v>0</v>
          </cell>
          <cell r="AH1809" t="str">
            <v>N</v>
          </cell>
          <cell r="AI1809" t="str">
            <v>N</v>
          </cell>
        </row>
        <row r="1810">
          <cell r="U1810">
            <v>0</v>
          </cell>
          <cell r="V1810">
            <v>0</v>
          </cell>
          <cell r="W1810" t="str">
            <v/>
          </cell>
          <cell r="X1810" t="str">
            <v>N</v>
          </cell>
          <cell r="Y1810" t="str">
            <v>N</v>
          </cell>
          <cell r="Z1810" t="str">
            <v>N</v>
          </cell>
          <cell r="AA1810">
            <v>0</v>
          </cell>
          <cell r="AB1810">
            <v>0</v>
          </cell>
          <cell r="AC1810">
            <v>0</v>
          </cell>
          <cell r="AD1810">
            <v>0</v>
          </cell>
          <cell r="AE1810" t="str">
            <v>N</v>
          </cell>
          <cell r="AF1810" t="str">
            <v>N</v>
          </cell>
          <cell r="AG1810">
            <v>0</v>
          </cell>
          <cell r="AH1810" t="str">
            <v>N</v>
          </cell>
          <cell r="AI1810" t="str">
            <v>N</v>
          </cell>
        </row>
        <row r="1811">
          <cell r="U1811">
            <v>0</v>
          </cell>
          <cell r="V1811">
            <v>0</v>
          </cell>
          <cell r="W1811" t="str">
            <v/>
          </cell>
          <cell r="X1811" t="str">
            <v>N</v>
          </cell>
          <cell r="Y1811" t="str">
            <v>N</v>
          </cell>
          <cell r="Z1811" t="str">
            <v>N</v>
          </cell>
          <cell r="AA1811">
            <v>0</v>
          </cell>
          <cell r="AB1811">
            <v>0</v>
          </cell>
          <cell r="AC1811">
            <v>0</v>
          </cell>
          <cell r="AD1811">
            <v>0</v>
          </cell>
          <cell r="AE1811" t="str">
            <v>N</v>
          </cell>
          <cell r="AF1811" t="str">
            <v>N</v>
          </cell>
          <cell r="AG1811">
            <v>0</v>
          </cell>
          <cell r="AH1811" t="str">
            <v>N</v>
          </cell>
          <cell r="AI1811" t="str">
            <v>N</v>
          </cell>
        </row>
        <row r="1812">
          <cell r="U1812">
            <v>0</v>
          </cell>
          <cell r="V1812">
            <v>0</v>
          </cell>
          <cell r="W1812" t="str">
            <v/>
          </cell>
          <cell r="X1812" t="str">
            <v>N</v>
          </cell>
          <cell r="Y1812" t="str">
            <v>N</v>
          </cell>
          <cell r="Z1812" t="str">
            <v>N</v>
          </cell>
          <cell r="AA1812">
            <v>0</v>
          </cell>
          <cell r="AB1812">
            <v>0</v>
          </cell>
          <cell r="AC1812">
            <v>0</v>
          </cell>
          <cell r="AD1812">
            <v>0</v>
          </cell>
          <cell r="AE1812" t="str">
            <v>N</v>
          </cell>
          <cell r="AF1812" t="str">
            <v>N</v>
          </cell>
          <cell r="AG1812">
            <v>0</v>
          </cell>
          <cell r="AH1812" t="str">
            <v>N</v>
          </cell>
          <cell r="AI1812" t="str">
            <v>N</v>
          </cell>
        </row>
        <row r="1813">
          <cell r="U1813">
            <v>0</v>
          </cell>
          <cell r="V1813">
            <v>0</v>
          </cell>
          <cell r="W1813" t="str">
            <v/>
          </cell>
          <cell r="X1813" t="str">
            <v>N</v>
          </cell>
          <cell r="Y1813" t="str">
            <v>N</v>
          </cell>
          <cell r="Z1813" t="str">
            <v>N</v>
          </cell>
          <cell r="AA1813">
            <v>0</v>
          </cell>
          <cell r="AB1813">
            <v>0</v>
          </cell>
          <cell r="AC1813">
            <v>0</v>
          </cell>
          <cell r="AD1813">
            <v>0</v>
          </cell>
          <cell r="AE1813" t="str">
            <v>N</v>
          </cell>
          <cell r="AF1813" t="str">
            <v>N</v>
          </cell>
          <cell r="AG1813">
            <v>0</v>
          </cell>
          <cell r="AH1813" t="str">
            <v>N</v>
          </cell>
          <cell r="AI1813" t="str">
            <v>N</v>
          </cell>
        </row>
        <row r="1814">
          <cell r="U1814">
            <v>0</v>
          </cell>
          <cell r="V1814">
            <v>0</v>
          </cell>
          <cell r="W1814" t="str">
            <v/>
          </cell>
          <cell r="X1814" t="str">
            <v>N</v>
          </cell>
          <cell r="Y1814" t="str">
            <v>N</v>
          </cell>
          <cell r="Z1814" t="str">
            <v>N</v>
          </cell>
          <cell r="AA1814">
            <v>0</v>
          </cell>
          <cell r="AB1814">
            <v>0</v>
          </cell>
          <cell r="AC1814">
            <v>0</v>
          </cell>
          <cell r="AD1814">
            <v>0</v>
          </cell>
          <cell r="AE1814" t="str">
            <v>N</v>
          </cell>
          <cell r="AF1814" t="str">
            <v>N</v>
          </cell>
          <cell r="AG1814">
            <v>0</v>
          </cell>
          <cell r="AH1814" t="str">
            <v>N</v>
          </cell>
          <cell r="AI1814" t="str">
            <v>N</v>
          </cell>
        </row>
        <row r="1815">
          <cell r="U1815">
            <v>0</v>
          </cell>
          <cell r="V1815">
            <v>0</v>
          </cell>
          <cell r="W1815" t="str">
            <v/>
          </cell>
          <cell r="X1815" t="str">
            <v>N</v>
          </cell>
          <cell r="Y1815" t="str">
            <v>N</v>
          </cell>
          <cell r="Z1815" t="str">
            <v>N</v>
          </cell>
          <cell r="AA1815">
            <v>0</v>
          </cell>
          <cell r="AB1815">
            <v>0</v>
          </cell>
          <cell r="AC1815">
            <v>0</v>
          </cell>
          <cell r="AD1815">
            <v>0</v>
          </cell>
          <cell r="AE1815" t="str">
            <v>N</v>
          </cell>
          <cell r="AF1815" t="str">
            <v>N</v>
          </cell>
          <cell r="AG1815">
            <v>0</v>
          </cell>
          <cell r="AH1815" t="str">
            <v>N</v>
          </cell>
          <cell r="AI1815" t="str">
            <v>N</v>
          </cell>
        </row>
        <row r="1816">
          <cell r="U1816">
            <v>0</v>
          </cell>
          <cell r="V1816">
            <v>0</v>
          </cell>
          <cell r="W1816" t="str">
            <v/>
          </cell>
          <cell r="X1816" t="str">
            <v>N</v>
          </cell>
          <cell r="Y1816" t="str">
            <v>N</v>
          </cell>
          <cell r="Z1816" t="str">
            <v>N</v>
          </cell>
          <cell r="AA1816">
            <v>0</v>
          </cell>
          <cell r="AB1816">
            <v>0</v>
          </cell>
          <cell r="AC1816">
            <v>0</v>
          </cell>
          <cell r="AD1816">
            <v>0</v>
          </cell>
          <cell r="AE1816" t="str">
            <v>N</v>
          </cell>
          <cell r="AF1816" t="str">
            <v>N</v>
          </cell>
          <cell r="AG1816">
            <v>0</v>
          </cell>
          <cell r="AH1816" t="str">
            <v>N</v>
          </cell>
          <cell r="AI1816" t="str">
            <v>N</v>
          </cell>
        </row>
        <row r="1817">
          <cell r="U1817">
            <v>0</v>
          </cell>
          <cell r="V1817">
            <v>0</v>
          </cell>
          <cell r="W1817" t="str">
            <v/>
          </cell>
          <cell r="X1817" t="str">
            <v>N</v>
          </cell>
          <cell r="Y1817" t="str">
            <v>N</v>
          </cell>
          <cell r="Z1817" t="str">
            <v>N</v>
          </cell>
          <cell r="AA1817">
            <v>0</v>
          </cell>
          <cell r="AB1817">
            <v>0</v>
          </cell>
          <cell r="AC1817">
            <v>0</v>
          </cell>
          <cell r="AD1817">
            <v>0</v>
          </cell>
          <cell r="AE1817" t="str">
            <v>N</v>
          </cell>
          <cell r="AF1817" t="str">
            <v>N</v>
          </cell>
          <cell r="AG1817">
            <v>0</v>
          </cell>
          <cell r="AH1817" t="str">
            <v>N</v>
          </cell>
          <cell r="AI1817" t="str">
            <v>N</v>
          </cell>
        </row>
        <row r="1818">
          <cell r="U1818">
            <v>0</v>
          </cell>
          <cell r="V1818">
            <v>0</v>
          </cell>
          <cell r="W1818" t="str">
            <v/>
          </cell>
          <cell r="X1818" t="str">
            <v>N</v>
          </cell>
          <cell r="Y1818" t="str">
            <v>N</v>
          </cell>
          <cell r="Z1818" t="str">
            <v>N</v>
          </cell>
          <cell r="AA1818">
            <v>0</v>
          </cell>
          <cell r="AB1818">
            <v>0</v>
          </cell>
          <cell r="AC1818">
            <v>0</v>
          </cell>
          <cell r="AD1818">
            <v>0</v>
          </cell>
          <cell r="AE1818" t="str">
            <v>N</v>
          </cell>
          <cell r="AF1818" t="str">
            <v>N</v>
          </cell>
          <cell r="AG1818">
            <v>0</v>
          </cell>
          <cell r="AH1818" t="str">
            <v>N</v>
          </cell>
          <cell r="AI1818" t="str">
            <v>N</v>
          </cell>
        </row>
        <row r="1819">
          <cell r="U1819">
            <v>0</v>
          </cell>
          <cell r="V1819">
            <v>0</v>
          </cell>
          <cell r="W1819" t="str">
            <v/>
          </cell>
          <cell r="X1819" t="str">
            <v>N</v>
          </cell>
          <cell r="Y1819" t="str">
            <v>N</v>
          </cell>
          <cell r="Z1819" t="str">
            <v>N</v>
          </cell>
          <cell r="AA1819">
            <v>0</v>
          </cell>
          <cell r="AB1819">
            <v>0</v>
          </cell>
          <cell r="AC1819">
            <v>0</v>
          </cell>
          <cell r="AD1819">
            <v>0</v>
          </cell>
          <cell r="AE1819" t="str">
            <v>N</v>
          </cell>
          <cell r="AF1819" t="str">
            <v>N</v>
          </cell>
          <cell r="AG1819">
            <v>0</v>
          </cell>
          <cell r="AH1819" t="str">
            <v>N</v>
          </cell>
          <cell r="AI1819" t="str">
            <v>N</v>
          </cell>
        </row>
        <row r="1820">
          <cell r="U1820">
            <v>0</v>
          </cell>
          <cell r="V1820">
            <v>0</v>
          </cell>
          <cell r="W1820" t="str">
            <v/>
          </cell>
          <cell r="X1820" t="str">
            <v>N</v>
          </cell>
          <cell r="Y1820" t="str">
            <v>N</v>
          </cell>
          <cell r="Z1820" t="str">
            <v>N</v>
          </cell>
          <cell r="AA1820">
            <v>0</v>
          </cell>
          <cell r="AB1820">
            <v>0</v>
          </cell>
          <cell r="AC1820">
            <v>0</v>
          </cell>
          <cell r="AD1820">
            <v>0</v>
          </cell>
          <cell r="AE1820" t="str">
            <v>N</v>
          </cell>
          <cell r="AF1820" t="str">
            <v>N</v>
          </cell>
          <cell r="AG1820">
            <v>0</v>
          </cell>
          <cell r="AH1820" t="str">
            <v>N</v>
          </cell>
          <cell r="AI1820" t="str">
            <v>N</v>
          </cell>
        </row>
        <row r="1821">
          <cell r="U1821">
            <v>0</v>
          </cell>
          <cell r="V1821">
            <v>0</v>
          </cell>
          <cell r="W1821" t="str">
            <v/>
          </cell>
          <cell r="X1821" t="str">
            <v>N</v>
          </cell>
          <cell r="Y1821" t="str">
            <v>N</v>
          </cell>
          <cell r="Z1821" t="str">
            <v>N</v>
          </cell>
          <cell r="AA1821">
            <v>0</v>
          </cell>
          <cell r="AB1821">
            <v>0</v>
          </cell>
          <cell r="AC1821">
            <v>0</v>
          </cell>
          <cell r="AD1821">
            <v>0</v>
          </cell>
          <cell r="AE1821" t="str">
            <v>N</v>
          </cell>
          <cell r="AF1821" t="str">
            <v>N</v>
          </cell>
          <cell r="AG1821">
            <v>0</v>
          </cell>
          <cell r="AH1821" t="str">
            <v>N</v>
          </cell>
          <cell r="AI1821" t="str">
            <v>N</v>
          </cell>
        </row>
        <row r="1822">
          <cell r="U1822">
            <v>0</v>
          </cell>
          <cell r="V1822">
            <v>0</v>
          </cell>
          <cell r="W1822" t="str">
            <v/>
          </cell>
          <cell r="X1822" t="str">
            <v>N</v>
          </cell>
          <cell r="Y1822" t="str">
            <v>N</v>
          </cell>
          <cell r="Z1822" t="str">
            <v>N</v>
          </cell>
          <cell r="AA1822">
            <v>0</v>
          </cell>
          <cell r="AB1822">
            <v>0</v>
          </cell>
          <cell r="AC1822">
            <v>0</v>
          </cell>
          <cell r="AD1822">
            <v>0</v>
          </cell>
          <cell r="AE1822" t="str">
            <v>N</v>
          </cell>
          <cell r="AF1822" t="str">
            <v>N</v>
          </cell>
          <cell r="AG1822">
            <v>0</v>
          </cell>
          <cell r="AH1822" t="str">
            <v>N</v>
          </cell>
          <cell r="AI1822" t="str">
            <v>N</v>
          </cell>
        </row>
        <row r="1823">
          <cell r="U1823">
            <v>0</v>
          </cell>
          <cell r="V1823">
            <v>0</v>
          </cell>
          <cell r="W1823" t="str">
            <v/>
          </cell>
          <cell r="X1823" t="str">
            <v>N</v>
          </cell>
          <cell r="Y1823" t="str">
            <v>N</v>
          </cell>
          <cell r="Z1823" t="str">
            <v>N</v>
          </cell>
          <cell r="AA1823">
            <v>0</v>
          </cell>
          <cell r="AB1823">
            <v>0</v>
          </cell>
          <cell r="AC1823">
            <v>0</v>
          </cell>
          <cell r="AD1823">
            <v>0</v>
          </cell>
          <cell r="AE1823" t="str">
            <v>N</v>
          </cell>
          <cell r="AF1823" t="str">
            <v>N</v>
          </cell>
          <cell r="AG1823">
            <v>0</v>
          </cell>
          <cell r="AH1823" t="str">
            <v>N</v>
          </cell>
          <cell r="AI1823" t="str">
            <v>N</v>
          </cell>
        </row>
        <row r="1824">
          <cell r="U1824">
            <v>0</v>
          </cell>
          <cell r="V1824">
            <v>0</v>
          </cell>
          <cell r="W1824" t="str">
            <v/>
          </cell>
          <cell r="X1824" t="str">
            <v>N</v>
          </cell>
          <cell r="Y1824" t="str">
            <v>N</v>
          </cell>
          <cell r="Z1824" t="str">
            <v>N</v>
          </cell>
          <cell r="AA1824">
            <v>0</v>
          </cell>
          <cell r="AB1824">
            <v>0</v>
          </cell>
          <cell r="AC1824">
            <v>0</v>
          </cell>
          <cell r="AD1824">
            <v>0</v>
          </cell>
          <cell r="AE1824" t="str">
            <v>N</v>
          </cell>
          <cell r="AF1824" t="str">
            <v>N</v>
          </cell>
          <cell r="AG1824">
            <v>0</v>
          </cell>
          <cell r="AH1824" t="str">
            <v>N</v>
          </cell>
          <cell r="AI1824" t="str">
            <v>N</v>
          </cell>
        </row>
        <row r="1825">
          <cell r="U1825">
            <v>0</v>
          </cell>
          <cell r="V1825">
            <v>0</v>
          </cell>
          <cell r="W1825" t="str">
            <v/>
          </cell>
          <cell r="X1825" t="str">
            <v>N</v>
          </cell>
          <cell r="Y1825" t="str">
            <v>N</v>
          </cell>
          <cell r="Z1825" t="str">
            <v>N</v>
          </cell>
          <cell r="AA1825">
            <v>0</v>
          </cell>
          <cell r="AB1825">
            <v>0</v>
          </cell>
          <cell r="AC1825">
            <v>0</v>
          </cell>
          <cell r="AD1825">
            <v>0</v>
          </cell>
          <cell r="AE1825" t="str">
            <v>N</v>
          </cell>
          <cell r="AF1825" t="str">
            <v>N</v>
          </cell>
          <cell r="AG1825">
            <v>0</v>
          </cell>
          <cell r="AH1825" t="str">
            <v>N</v>
          </cell>
          <cell r="AI1825" t="str">
            <v>N</v>
          </cell>
        </row>
        <row r="1826">
          <cell r="U1826">
            <v>0</v>
          </cell>
          <cell r="V1826">
            <v>0</v>
          </cell>
          <cell r="W1826" t="str">
            <v/>
          </cell>
          <cell r="X1826" t="str">
            <v>N</v>
          </cell>
          <cell r="Y1826" t="str">
            <v>N</v>
          </cell>
          <cell r="Z1826" t="str">
            <v>N</v>
          </cell>
          <cell r="AA1826">
            <v>0</v>
          </cell>
          <cell r="AB1826">
            <v>0</v>
          </cell>
          <cell r="AC1826">
            <v>0</v>
          </cell>
          <cell r="AD1826">
            <v>0</v>
          </cell>
          <cell r="AE1826" t="str">
            <v>N</v>
          </cell>
          <cell r="AF1826" t="str">
            <v>N</v>
          </cell>
          <cell r="AG1826">
            <v>0</v>
          </cell>
          <cell r="AH1826" t="str">
            <v>N</v>
          </cell>
          <cell r="AI1826" t="str">
            <v>N</v>
          </cell>
        </row>
        <row r="1827">
          <cell r="U1827">
            <v>0</v>
          </cell>
          <cell r="V1827">
            <v>0</v>
          </cell>
          <cell r="W1827" t="str">
            <v/>
          </cell>
          <cell r="X1827" t="str">
            <v>N</v>
          </cell>
          <cell r="Y1827" t="str">
            <v>N</v>
          </cell>
          <cell r="Z1827" t="str">
            <v>N</v>
          </cell>
          <cell r="AA1827">
            <v>0</v>
          </cell>
          <cell r="AB1827">
            <v>0</v>
          </cell>
          <cell r="AC1827">
            <v>0</v>
          </cell>
          <cell r="AD1827">
            <v>0</v>
          </cell>
          <cell r="AE1827" t="str">
            <v>N</v>
          </cell>
          <cell r="AF1827" t="str">
            <v>N</v>
          </cell>
          <cell r="AG1827">
            <v>0</v>
          </cell>
          <cell r="AH1827" t="str">
            <v>N</v>
          </cell>
          <cell r="AI1827" t="str">
            <v>N</v>
          </cell>
        </row>
        <row r="1828">
          <cell r="U1828">
            <v>0</v>
          </cell>
          <cell r="V1828">
            <v>0</v>
          </cell>
          <cell r="W1828" t="str">
            <v/>
          </cell>
          <cell r="X1828" t="str">
            <v>N</v>
          </cell>
          <cell r="Y1828" t="str">
            <v>N</v>
          </cell>
          <cell r="Z1828" t="str">
            <v>N</v>
          </cell>
          <cell r="AA1828">
            <v>0</v>
          </cell>
          <cell r="AB1828">
            <v>0</v>
          </cell>
          <cell r="AC1828">
            <v>0</v>
          </cell>
          <cell r="AD1828">
            <v>0</v>
          </cell>
          <cell r="AE1828" t="str">
            <v>N</v>
          </cell>
          <cell r="AF1828" t="str">
            <v>N</v>
          </cell>
          <cell r="AG1828">
            <v>0</v>
          </cell>
          <cell r="AH1828" t="str">
            <v>N</v>
          </cell>
          <cell r="AI1828" t="str">
            <v>N</v>
          </cell>
        </row>
        <row r="1829">
          <cell r="U1829">
            <v>0</v>
          </cell>
          <cell r="V1829">
            <v>0</v>
          </cell>
          <cell r="W1829" t="str">
            <v/>
          </cell>
          <cell r="X1829" t="str">
            <v>N</v>
          </cell>
          <cell r="Y1829" t="str">
            <v>N</v>
          </cell>
          <cell r="Z1829" t="str">
            <v>N</v>
          </cell>
          <cell r="AA1829">
            <v>0</v>
          </cell>
          <cell r="AB1829">
            <v>0</v>
          </cell>
          <cell r="AC1829">
            <v>0</v>
          </cell>
          <cell r="AD1829">
            <v>0</v>
          </cell>
          <cell r="AE1829" t="str">
            <v>N</v>
          </cell>
          <cell r="AF1829" t="str">
            <v>N</v>
          </cell>
          <cell r="AG1829">
            <v>0</v>
          </cell>
          <cell r="AH1829" t="str">
            <v>N</v>
          </cell>
          <cell r="AI1829" t="str">
            <v>N</v>
          </cell>
        </row>
        <row r="1830">
          <cell r="U1830">
            <v>0</v>
          </cell>
          <cell r="V1830">
            <v>0</v>
          </cell>
          <cell r="W1830" t="str">
            <v/>
          </cell>
          <cell r="X1830" t="str">
            <v>N</v>
          </cell>
          <cell r="Y1830" t="str">
            <v>N</v>
          </cell>
          <cell r="Z1830" t="str">
            <v>N</v>
          </cell>
          <cell r="AA1830">
            <v>0</v>
          </cell>
          <cell r="AB1830">
            <v>0</v>
          </cell>
          <cell r="AC1830">
            <v>0</v>
          </cell>
          <cell r="AD1830">
            <v>0</v>
          </cell>
          <cell r="AE1830" t="str">
            <v>N</v>
          </cell>
          <cell r="AF1830" t="str">
            <v>N</v>
          </cell>
          <cell r="AG1830">
            <v>0</v>
          </cell>
          <cell r="AH1830" t="str">
            <v>N</v>
          </cell>
          <cell r="AI1830" t="str">
            <v>N</v>
          </cell>
        </row>
        <row r="1831">
          <cell r="U1831">
            <v>0</v>
          </cell>
          <cell r="V1831">
            <v>0</v>
          </cell>
          <cell r="W1831" t="str">
            <v/>
          </cell>
          <cell r="X1831" t="str">
            <v>N</v>
          </cell>
          <cell r="Y1831" t="str">
            <v>N</v>
          </cell>
          <cell r="Z1831" t="str">
            <v>N</v>
          </cell>
          <cell r="AA1831">
            <v>0</v>
          </cell>
          <cell r="AB1831">
            <v>0</v>
          </cell>
          <cell r="AC1831">
            <v>0</v>
          </cell>
          <cell r="AD1831">
            <v>0</v>
          </cell>
          <cell r="AE1831" t="str">
            <v>N</v>
          </cell>
          <cell r="AF1831" t="str">
            <v>N</v>
          </cell>
          <cell r="AG1831">
            <v>0</v>
          </cell>
          <cell r="AH1831" t="str">
            <v>N</v>
          </cell>
          <cell r="AI1831" t="str">
            <v>N</v>
          </cell>
        </row>
        <row r="1832">
          <cell r="U1832">
            <v>0</v>
          </cell>
          <cell r="V1832">
            <v>0</v>
          </cell>
          <cell r="W1832" t="str">
            <v/>
          </cell>
          <cell r="X1832" t="str">
            <v>N</v>
          </cell>
          <cell r="Y1832" t="str">
            <v>N</v>
          </cell>
          <cell r="Z1832" t="str">
            <v>N</v>
          </cell>
          <cell r="AA1832">
            <v>0</v>
          </cell>
          <cell r="AB1832">
            <v>0</v>
          </cell>
          <cell r="AC1832">
            <v>0</v>
          </cell>
          <cell r="AD1832">
            <v>0</v>
          </cell>
          <cell r="AE1832" t="str">
            <v>N</v>
          </cell>
          <cell r="AF1832" t="str">
            <v>N</v>
          </cell>
          <cell r="AG1832">
            <v>0</v>
          </cell>
          <cell r="AH1832" t="str">
            <v>N</v>
          </cell>
          <cell r="AI1832" t="str">
            <v>N</v>
          </cell>
        </row>
        <row r="1833">
          <cell r="U1833">
            <v>0</v>
          </cell>
          <cell r="V1833">
            <v>0</v>
          </cell>
          <cell r="W1833" t="str">
            <v/>
          </cell>
          <cell r="X1833" t="str">
            <v>N</v>
          </cell>
          <cell r="Y1833" t="str">
            <v>N</v>
          </cell>
          <cell r="Z1833" t="str">
            <v>N</v>
          </cell>
          <cell r="AA1833">
            <v>0</v>
          </cell>
          <cell r="AB1833">
            <v>0</v>
          </cell>
          <cell r="AC1833">
            <v>0</v>
          </cell>
          <cell r="AD1833">
            <v>0</v>
          </cell>
          <cell r="AE1833" t="str">
            <v>N</v>
          </cell>
          <cell r="AF1833" t="str">
            <v>N</v>
          </cell>
          <cell r="AG1833">
            <v>0</v>
          </cell>
          <cell r="AH1833" t="str">
            <v>N</v>
          </cell>
          <cell r="AI1833" t="str">
            <v>N</v>
          </cell>
        </row>
        <row r="1834">
          <cell r="U1834">
            <v>0</v>
          </cell>
          <cell r="V1834">
            <v>0</v>
          </cell>
          <cell r="W1834" t="str">
            <v/>
          </cell>
          <cell r="X1834" t="str">
            <v>N</v>
          </cell>
          <cell r="Y1834" t="str">
            <v>N</v>
          </cell>
          <cell r="Z1834" t="str">
            <v>N</v>
          </cell>
          <cell r="AA1834">
            <v>0</v>
          </cell>
          <cell r="AB1834">
            <v>0</v>
          </cell>
          <cell r="AC1834">
            <v>0</v>
          </cell>
          <cell r="AD1834">
            <v>0</v>
          </cell>
          <cell r="AE1834" t="str">
            <v>N</v>
          </cell>
          <cell r="AF1834" t="str">
            <v>N</v>
          </cell>
          <cell r="AG1834">
            <v>0</v>
          </cell>
          <cell r="AH1834" t="str">
            <v>N</v>
          </cell>
          <cell r="AI1834" t="str">
            <v>N</v>
          </cell>
        </row>
        <row r="1835">
          <cell r="U1835">
            <v>0</v>
          </cell>
          <cell r="V1835">
            <v>0</v>
          </cell>
          <cell r="W1835" t="str">
            <v/>
          </cell>
          <cell r="X1835" t="str">
            <v>N</v>
          </cell>
          <cell r="Y1835" t="str">
            <v>N</v>
          </cell>
          <cell r="Z1835" t="str">
            <v>N</v>
          </cell>
          <cell r="AA1835">
            <v>0</v>
          </cell>
          <cell r="AB1835">
            <v>0</v>
          </cell>
          <cell r="AC1835">
            <v>0</v>
          </cell>
          <cell r="AD1835">
            <v>0</v>
          </cell>
          <cell r="AE1835" t="str">
            <v>N</v>
          </cell>
          <cell r="AF1835" t="str">
            <v>N</v>
          </cell>
          <cell r="AG1835">
            <v>0</v>
          </cell>
          <cell r="AH1835" t="str">
            <v>N</v>
          </cell>
          <cell r="AI1835" t="str">
            <v>N</v>
          </cell>
        </row>
        <row r="1836">
          <cell r="U1836">
            <v>0</v>
          </cell>
          <cell r="V1836">
            <v>0</v>
          </cell>
          <cell r="W1836" t="str">
            <v/>
          </cell>
          <cell r="X1836" t="str">
            <v>N</v>
          </cell>
          <cell r="Y1836" t="str">
            <v>N</v>
          </cell>
          <cell r="Z1836" t="str">
            <v>N</v>
          </cell>
          <cell r="AA1836">
            <v>0</v>
          </cell>
          <cell r="AB1836">
            <v>0</v>
          </cell>
          <cell r="AC1836">
            <v>0</v>
          </cell>
          <cell r="AD1836">
            <v>0</v>
          </cell>
          <cell r="AE1836" t="str">
            <v>N</v>
          </cell>
          <cell r="AF1836" t="str">
            <v>N</v>
          </cell>
          <cell r="AG1836">
            <v>0</v>
          </cell>
          <cell r="AH1836" t="str">
            <v>N</v>
          </cell>
          <cell r="AI1836" t="str">
            <v>N</v>
          </cell>
        </row>
        <row r="1837">
          <cell r="U1837">
            <v>0</v>
          </cell>
          <cell r="V1837">
            <v>0</v>
          </cell>
          <cell r="W1837" t="str">
            <v/>
          </cell>
          <cell r="X1837" t="str">
            <v>N</v>
          </cell>
          <cell r="Y1837" t="str">
            <v>N</v>
          </cell>
          <cell r="Z1837" t="str">
            <v>N</v>
          </cell>
          <cell r="AA1837">
            <v>0</v>
          </cell>
          <cell r="AB1837">
            <v>0</v>
          </cell>
          <cell r="AC1837">
            <v>0</v>
          </cell>
          <cell r="AD1837">
            <v>0</v>
          </cell>
          <cell r="AE1837" t="str">
            <v>N</v>
          </cell>
          <cell r="AF1837" t="str">
            <v>N</v>
          </cell>
          <cell r="AG1837">
            <v>0</v>
          </cell>
          <cell r="AH1837" t="str">
            <v>N</v>
          </cell>
          <cell r="AI1837" t="str">
            <v>N</v>
          </cell>
        </row>
        <row r="1838">
          <cell r="U1838">
            <v>0</v>
          </cell>
          <cell r="V1838">
            <v>0</v>
          </cell>
          <cell r="W1838" t="str">
            <v/>
          </cell>
          <cell r="X1838" t="str">
            <v>N</v>
          </cell>
          <cell r="Y1838" t="str">
            <v>N</v>
          </cell>
          <cell r="Z1838" t="str">
            <v>N</v>
          </cell>
          <cell r="AA1838">
            <v>0</v>
          </cell>
          <cell r="AB1838">
            <v>0</v>
          </cell>
          <cell r="AC1838">
            <v>0</v>
          </cell>
          <cell r="AD1838">
            <v>0</v>
          </cell>
          <cell r="AE1838" t="str">
            <v>N</v>
          </cell>
          <cell r="AF1838" t="str">
            <v>N</v>
          </cell>
          <cell r="AG1838">
            <v>0</v>
          </cell>
          <cell r="AH1838" t="str">
            <v>N</v>
          </cell>
          <cell r="AI1838" t="str">
            <v>N</v>
          </cell>
        </row>
        <row r="1839">
          <cell r="U1839">
            <v>0</v>
          </cell>
          <cell r="V1839">
            <v>0</v>
          </cell>
          <cell r="W1839" t="str">
            <v/>
          </cell>
          <cell r="X1839" t="str">
            <v>N</v>
          </cell>
          <cell r="Y1839" t="str">
            <v>N</v>
          </cell>
          <cell r="Z1839" t="str">
            <v>N</v>
          </cell>
          <cell r="AA1839">
            <v>0</v>
          </cell>
          <cell r="AB1839">
            <v>0</v>
          </cell>
          <cell r="AC1839">
            <v>0</v>
          </cell>
          <cell r="AD1839">
            <v>0</v>
          </cell>
          <cell r="AE1839" t="str">
            <v>N</v>
          </cell>
          <cell r="AF1839" t="str">
            <v>N</v>
          </cell>
          <cell r="AG1839">
            <v>0</v>
          </cell>
          <cell r="AH1839" t="str">
            <v>N</v>
          </cell>
          <cell r="AI1839" t="str">
            <v>N</v>
          </cell>
        </row>
        <row r="1840">
          <cell r="U1840">
            <v>0</v>
          </cell>
          <cell r="V1840">
            <v>0</v>
          </cell>
          <cell r="W1840" t="str">
            <v/>
          </cell>
          <cell r="X1840" t="str">
            <v>N</v>
          </cell>
          <cell r="Y1840" t="str">
            <v>N</v>
          </cell>
          <cell r="Z1840" t="str">
            <v>N</v>
          </cell>
          <cell r="AA1840">
            <v>0</v>
          </cell>
          <cell r="AB1840">
            <v>0</v>
          </cell>
          <cell r="AC1840">
            <v>0</v>
          </cell>
          <cell r="AD1840">
            <v>0</v>
          </cell>
          <cell r="AE1840" t="str">
            <v>N</v>
          </cell>
          <cell r="AF1840" t="str">
            <v>N</v>
          </cell>
          <cell r="AG1840">
            <v>0</v>
          </cell>
          <cell r="AH1840" t="str">
            <v>N</v>
          </cell>
          <cell r="AI1840" t="str">
            <v>N</v>
          </cell>
        </row>
        <row r="1841">
          <cell r="U1841">
            <v>0</v>
          </cell>
          <cell r="V1841">
            <v>0</v>
          </cell>
          <cell r="W1841" t="str">
            <v/>
          </cell>
          <cell r="X1841" t="str">
            <v>N</v>
          </cell>
          <cell r="Y1841" t="str">
            <v>N</v>
          </cell>
          <cell r="Z1841" t="str">
            <v>N</v>
          </cell>
          <cell r="AA1841">
            <v>0</v>
          </cell>
          <cell r="AB1841">
            <v>0</v>
          </cell>
          <cell r="AC1841">
            <v>0</v>
          </cell>
          <cell r="AD1841">
            <v>0</v>
          </cell>
          <cell r="AE1841" t="str">
            <v>N</v>
          </cell>
          <cell r="AF1841" t="str">
            <v>N</v>
          </cell>
          <cell r="AG1841">
            <v>0</v>
          </cell>
          <cell r="AH1841" t="str">
            <v>N</v>
          </cell>
          <cell r="AI1841" t="str">
            <v>N</v>
          </cell>
        </row>
        <row r="1842">
          <cell r="U1842">
            <v>0</v>
          </cell>
          <cell r="V1842">
            <v>0</v>
          </cell>
          <cell r="W1842" t="str">
            <v/>
          </cell>
          <cell r="X1842" t="str">
            <v>N</v>
          </cell>
          <cell r="Y1842" t="str">
            <v>N</v>
          </cell>
          <cell r="Z1842" t="str">
            <v>N</v>
          </cell>
          <cell r="AA1842">
            <v>0</v>
          </cell>
          <cell r="AB1842">
            <v>0</v>
          </cell>
          <cell r="AC1842">
            <v>0</v>
          </cell>
          <cell r="AD1842">
            <v>0</v>
          </cell>
          <cell r="AE1842" t="str">
            <v>N</v>
          </cell>
          <cell r="AF1842" t="str">
            <v>N</v>
          </cell>
          <cell r="AG1842">
            <v>0</v>
          </cell>
          <cell r="AH1842" t="str">
            <v>N</v>
          </cell>
          <cell r="AI1842" t="str">
            <v>N</v>
          </cell>
        </row>
        <row r="1843">
          <cell r="U1843">
            <v>0</v>
          </cell>
          <cell r="V1843">
            <v>0</v>
          </cell>
          <cell r="W1843" t="str">
            <v/>
          </cell>
          <cell r="X1843" t="str">
            <v>N</v>
          </cell>
          <cell r="Y1843" t="str">
            <v>N</v>
          </cell>
          <cell r="Z1843" t="str">
            <v>N</v>
          </cell>
          <cell r="AA1843">
            <v>0</v>
          </cell>
          <cell r="AB1843">
            <v>0</v>
          </cell>
          <cell r="AC1843">
            <v>0</v>
          </cell>
          <cell r="AD1843">
            <v>0</v>
          </cell>
          <cell r="AE1843" t="str">
            <v>N</v>
          </cell>
          <cell r="AF1843" t="str">
            <v>N</v>
          </cell>
          <cell r="AG1843">
            <v>0</v>
          </cell>
          <cell r="AH1843" t="str">
            <v>N</v>
          </cell>
          <cell r="AI1843" t="str">
            <v>N</v>
          </cell>
        </row>
        <row r="1844">
          <cell r="U1844">
            <v>0</v>
          </cell>
          <cell r="V1844">
            <v>0</v>
          </cell>
          <cell r="W1844" t="str">
            <v/>
          </cell>
          <cell r="X1844" t="str">
            <v>N</v>
          </cell>
          <cell r="Y1844" t="str">
            <v>N</v>
          </cell>
          <cell r="Z1844" t="str">
            <v>N</v>
          </cell>
          <cell r="AA1844">
            <v>0</v>
          </cell>
          <cell r="AB1844">
            <v>0</v>
          </cell>
          <cell r="AC1844">
            <v>0</v>
          </cell>
          <cell r="AD1844">
            <v>0</v>
          </cell>
          <cell r="AE1844" t="str">
            <v>N</v>
          </cell>
          <cell r="AF1844" t="str">
            <v>N</v>
          </cell>
          <cell r="AG1844">
            <v>0</v>
          </cell>
          <cell r="AH1844" t="str">
            <v>N</v>
          </cell>
          <cell r="AI1844" t="str">
            <v>N</v>
          </cell>
        </row>
        <row r="1845">
          <cell r="U1845">
            <v>0</v>
          </cell>
          <cell r="V1845">
            <v>0</v>
          </cell>
          <cell r="W1845" t="str">
            <v/>
          </cell>
          <cell r="X1845" t="str">
            <v>N</v>
          </cell>
          <cell r="Y1845" t="str">
            <v>N</v>
          </cell>
          <cell r="Z1845" t="str">
            <v>N</v>
          </cell>
          <cell r="AA1845">
            <v>0</v>
          </cell>
          <cell r="AB1845">
            <v>0</v>
          </cell>
          <cell r="AC1845">
            <v>0</v>
          </cell>
          <cell r="AD1845">
            <v>0</v>
          </cell>
          <cell r="AE1845" t="str">
            <v>N</v>
          </cell>
          <cell r="AF1845" t="str">
            <v>N</v>
          </cell>
          <cell r="AG1845">
            <v>0</v>
          </cell>
          <cell r="AH1845" t="str">
            <v>N</v>
          </cell>
          <cell r="AI1845" t="str">
            <v>N</v>
          </cell>
        </row>
        <row r="1846">
          <cell r="U1846">
            <v>0</v>
          </cell>
          <cell r="V1846">
            <v>0</v>
          </cell>
          <cell r="W1846" t="str">
            <v/>
          </cell>
          <cell r="X1846" t="str">
            <v>N</v>
          </cell>
          <cell r="Y1846" t="str">
            <v>N</v>
          </cell>
          <cell r="Z1846" t="str">
            <v>N</v>
          </cell>
          <cell r="AA1846">
            <v>0</v>
          </cell>
          <cell r="AB1846">
            <v>0</v>
          </cell>
          <cell r="AC1846">
            <v>0</v>
          </cell>
          <cell r="AD1846">
            <v>0</v>
          </cell>
          <cell r="AE1846" t="str">
            <v>N</v>
          </cell>
          <cell r="AF1846" t="str">
            <v>N</v>
          </cell>
          <cell r="AG1846">
            <v>0</v>
          </cell>
          <cell r="AH1846" t="str">
            <v>N</v>
          </cell>
          <cell r="AI1846" t="str">
            <v>N</v>
          </cell>
        </row>
        <row r="1847">
          <cell r="U1847">
            <v>0</v>
          </cell>
          <cell r="V1847">
            <v>0</v>
          </cell>
          <cell r="W1847" t="str">
            <v/>
          </cell>
          <cell r="X1847" t="str">
            <v>N</v>
          </cell>
          <cell r="Y1847" t="str">
            <v>N</v>
          </cell>
          <cell r="Z1847" t="str">
            <v>N</v>
          </cell>
          <cell r="AA1847">
            <v>0</v>
          </cell>
          <cell r="AB1847">
            <v>0</v>
          </cell>
          <cell r="AC1847">
            <v>0</v>
          </cell>
          <cell r="AD1847">
            <v>0</v>
          </cell>
          <cell r="AE1847" t="str">
            <v>N</v>
          </cell>
          <cell r="AF1847" t="str">
            <v>N</v>
          </cell>
          <cell r="AG1847">
            <v>0</v>
          </cell>
          <cell r="AH1847" t="str">
            <v>N</v>
          </cell>
          <cell r="AI1847" t="str">
            <v>N</v>
          </cell>
        </row>
        <row r="1848">
          <cell r="U1848">
            <v>0</v>
          </cell>
          <cell r="V1848">
            <v>0</v>
          </cell>
          <cell r="W1848" t="str">
            <v/>
          </cell>
          <cell r="X1848" t="str">
            <v>N</v>
          </cell>
          <cell r="Y1848" t="str">
            <v>N</v>
          </cell>
          <cell r="Z1848" t="str">
            <v>N</v>
          </cell>
          <cell r="AA1848">
            <v>0</v>
          </cell>
          <cell r="AB1848">
            <v>0</v>
          </cell>
          <cell r="AC1848">
            <v>0</v>
          </cell>
          <cell r="AD1848">
            <v>0</v>
          </cell>
          <cell r="AE1848" t="str">
            <v>N</v>
          </cell>
          <cell r="AF1848" t="str">
            <v>N</v>
          </cell>
          <cell r="AG1848">
            <v>0</v>
          </cell>
          <cell r="AH1848" t="str">
            <v>N</v>
          </cell>
          <cell r="AI1848" t="str">
            <v>N</v>
          </cell>
        </row>
        <row r="1849">
          <cell r="U1849">
            <v>0</v>
          </cell>
          <cell r="V1849">
            <v>0</v>
          </cell>
          <cell r="W1849" t="str">
            <v/>
          </cell>
          <cell r="X1849" t="str">
            <v>N</v>
          </cell>
          <cell r="Y1849" t="str">
            <v>N</v>
          </cell>
          <cell r="Z1849" t="str">
            <v>N</v>
          </cell>
          <cell r="AA1849">
            <v>0</v>
          </cell>
          <cell r="AB1849">
            <v>0</v>
          </cell>
          <cell r="AC1849">
            <v>0</v>
          </cell>
          <cell r="AD1849">
            <v>0</v>
          </cell>
          <cell r="AE1849" t="str">
            <v>N</v>
          </cell>
          <cell r="AF1849" t="str">
            <v>N</v>
          </cell>
          <cell r="AG1849">
            <v>0</v>
          </cell>
          <cell r="AH1849" t="str">
            <v>N</v>
          </cell>
          <cell r="AI1849" t="str">
            <v>N</v>
          </cell>
        </row>
        <row r="1850">
          <cell r="U1850">
            <v>0</v>
          </cell>
          <cell r="V1850">
            <v>0</v>
          </cell>
          <cell r="W1850" t="str">
            <v/>
          </cell>
          <cell r="X1850" t="str">
            <v>N</v>
          </cell>
          <cell r="Y1850" t="str">
            <v>N</v>
          </cell>
          <cell r="Z1850" t="str">
            <v>N</v>
          </cell>
          <cell r="AA1850">
            <v>0</v>
          </cell>
          <cell r="AB1850">
            <v>0</v>
          </cell>
          <cell r="AC1850">
            <v>0</v>
          </cell>
          <cell r="AD1850">
            <v>0</v>
          </cell>
          <cell r="AE1850" t="str">
            <v>N</v>
          </cell>
          <cell r="AF1850" t="str">
            <v>N</v>
          </cell>
          <cell r="AG1850">
            <v>0</v>
          </cell>
          <cell r="AH1850" t="str">
            <v>N</v>
          </cell>
          <cell r="AI1850" t="str">
            <v>N</v>
          </cell>
        </row>
        <row r="1851">
          <cell r="U1851">
            <v>0</v>
          </cell>
          <cell r="V1851">
            <v>0</v>
          </cell>
          <cell r="W1851" t="str">
            <v/>
          </cell>
          <cell r="X1851" t="str">
            <v>N</v>
          </cell>
          <cell r="Y1851" t="str">
            <v>N</v>
          </cell>
          <cell r="Z1851" t="str">
            <v>N</v>
          </cell>
          <cell r="AA1851">
            <v>0</v>
          </cell>
          <cell r="AB1851">
            <v>0</v>
          </cell>
          <cell r="AC1851">
            <v>0</v>
          </cell>
          <cell r="AD1851">
            <v>0</v>
          </cell>
          <cell r="AE1851" t="str">
            <v>N</v>
          </cell>
          <cell r="AF1851" t="str">
            <v>N</v>
          </cell>
          <cell r="AG1851">
            <v>0</v>
          </cell>
          <cell r="AH1851" t="str">
            <v>N</v>
          </cell>
          <cell r="AI1851" t="str">
            <v>N</v>
          </cell>
        </row>
        <row r="1852">
          <cell r="U1852">
            <v>0</v>
          </cell>
          <cell r="V1852">
            <v>0</v>
          </cell>
          <cell r="W1852" t="str">
            <v/>
          </cell>
          <cell r="X1852" t="str">
            <v>N</v>
          </cell>
          <cell r="Y1852" t="str">
            <v>N</v>
          </cell>
          <cell r="Z1852" t="str">
            <v>N</v>
          </cell>
          <cell r="AA1852">
            <v>0</v>
          </cell>
          <cell r="AB1852">
            <v>0</v>
          </cell>
          <cell r="AC1852">
            <v>0</v>
          </cell>
          <cell r="AD1852">
            <v>0</v>
          </cell>
          <cell r="AE1852" t="str">
            <v>N</v>
          </cell>
          <cell r="AF1852" t="str">
            <v>N</v>
          </cell>
          <cell r="AG1852">
            <v>0</v>
          </cell>
          <cell r="AH1852" t="str">
            <v>N</v>
          </cell>
          <cell r="AI1852" t="str">
            <v>N</v>
          </cell>
        </row>
        <row r="1853">
          <cell r="U1853">
            <v>0</v>
          </cell>
          <cell r="V1853">
            <v>0</v>
          </cell>
          <cell r="W1853" t="str">
            <v/>
          </cell>
          <cell r="X1853" t="str">
            <v>N</v>
          </cell>
          <cell r="Y1853" t="str">
            <v>N</v>
          </cell>
          <cell r="Z1853" t="str">
            <v>N</v>
          </cell>
          <cell r="AA1853">
            <v>0</v>
          </cell>
          <cell r="AB1853">
            <v>0</v>
          </cell>
          <cell r="AC1853">
            <v>0</v>
          </cell>
          <cell r="AD1853">
            <v>0</v>
          </cell>
          <cell r="AE1853" t="str">
            <v>N</v>
          </cell>
          <cell r="AF1853" t="str">
            <v>N</v>
          </cell>
          <cell r="AG1853">
            <v>0</v>
          </cell>
          <cell r="AH1853" t="str">
            <v>N</v>
          </cell>
          <cell r="AI1853" t="str">
            <v>N</v>
          </cell>
        </row>
        <row r="1854">
          <cell r="U1854">
            <v>0</v>
          </cell>
          <cell r="V1854">
            <v>0</v>
          </cell>
          <cell r="W1854" t="str">
            <v/>
          </cell>
          <cell r="X1854" t="str">
            <v>N</v>
          </cell>
          <cell r="Y1854" t="str">
            <v>N</v>
          </cell>
          <cell r="Z1854" t="str">
            <v>N</v>
          </cell>
          <cell r="AA1854">
            <v>0</v>
          </cell>
          <cell r="AB1854">
            <v>0</v>
          </cell>
          <cell r="AC1854">
            <v>0</v>
          </cell>
          <cell r="AD1854">
            <v>0</v>
          </cell>
          <cell r="AE1854" t="str">
            <v>N</v>
          </cell>
          <cell r="AF1854" t="str">
            <v>N</v>
          </cell>
          <cell r="AG1854">
            <v>0</v>
          </cell>
          <cell r="AH1854" t="str">
            <v>N</v>
          </cell>
          <cell r="AI1854" t="str">
            <v>N</v>
          </cell>
        </row>
        <row r="1855">
          <cell r="U1855">
            <v>0</v>
          </cell>
          <cell r="V1855">
            <v>0</v>
          </cell>
          <cell r="W1855" t="str">
            <v/>
          </cell>
          <cell r="X1855" t="str">
            <v>N</v>
          </cell>
          <cell r="Y1855" t="str">
            <v>N</v>
          </cell>
          <cell r="Z1855" t="str">
            <v>N</v>
          </cell>
          <cell r="AA1855">
            <v>0</v>
          </cell>
          <cell r="AB1855">
            <v>0</v>
          </cell>
          <cell r="AC1855">
            <v>0</v>
          </cell>
          <cell r="AD1855">
            <v>0</v>
          </cell>
          <cell r="AE1855" t="str">
            <v>N</v>
          </cell>
          <cell r="AF1855" t="str">
            <v>N</v>
          </cell>
          <cell r="AG1855">
            <v>0</v>
          </cell>
          <cell r="AH1855" t="str">
            <v>N</v>
          </cell>
          <cell r="AI1855" t="str">
            <v>N</v>
          </cell>
        </row>
        <row r="1856">
          <cell r="U1856">
            <v>0</v>
          </cell>
          <cell r="V1856">
            <v>0</v>
          </cell>
          <cell r="W1856" t="str">
            <v/>
          </cell>
          <cell r="X1856" t="str">
            <v>N</v>
          </cell>
          <cell r="Y1856" t="str">
            <v>N</v>
          </cell>
          <cell r="Z1856" t="str">
            <v>N</v>
          </cell>
          <cell r="AA1856">
            <v>0</v>
          </cell>
          <cell r="AB1856">
            <v>0</v>
          </cell>
          <cell r="AC1856">
            <v>0</v>
          </cell>
          <cell r="AD1856">
            <v>0</v>
          </cell>
          <cell r="AE1856" t="str">
            <v>N</v>
          </cell>
          <cell r="AF1856" t="str">
            <v>N</v>
          </cell>
          <cell r="AG1856">
            <v>0</v>
          </cell>
          <cell r="AH1856" t="str">
            <v>N</v>
          </cell>
          <cell r="AI1856" t="str">
            <v>N</v>
          </cell>
        </row>
        <row r="1857">
          <cell r="U1857">
            <v>0</v>
          </cell>
          <cell r="V1857">
            <v>0</v>
          </cell>
          <cell r="W1857" t="str">
            <v/>
          </cell>
          <cell r="X1857" t="str">
            <v>N</v>
          </cell>
          <cell r="Y1857" t="str">
            <v>N</v>
          </cell>
          <cell r="Z1857" t="str">
            <v>N</v>
          </cell>
          <cell r="AA1857">
            <v>0</v>
          </cell>
          <cell r="AB1857">
            <v>0</v>
          </cell>
          <cell r="AC1857">
            <v>0</v>
          </cell>
          <cell r="AD1857">
            <v>0</v>
          </cell>
          <cell r="AE1857" t="str">
            <v>N</v>
          </cell>
          <cell r="AF1857" t="str">
            <v>N</v>
          </cell>
          <cell r="AG1857">
            <v>0</v>
          </cell>
          <cell r="AH1857" t="str">
            <v>N</v>
          </cell>
          <cell r="AI1857" t="str">
            <v>N</v>
          </cell>
        </row>
        <row r="1858">
          <cell r="U1858">
            <v>0</v>
          </cell>
          <cell r="V1858">
            <v>0</v>
          </cell>
          <cell r="W1858" t="str">
            <v/>
          </cell>
          <cell r="X1858" t="str">
            <v>N</v>
          </cell>
          <cell r="Y1858" t="str">
            <v>N</v>
          </cell>
          <cell r="Z1858" t="str">
            <v>N</v>
          </cell>
          <cell r="AA1858">
            <v>0</v>
          </cell>
          <cell r="AB1858">
            <v>0</v>
          </cell>
          <cell r="AC1858">
            <v>0</v>
          </cell>
          <cell r="AD1858">
            <v>0</v>
          </cell>
          <cell r="AE1858" t="str">
            <v>N</v>
          </cell>
          <cell r="AF1858" t="str">
            <v>N</v>
          </cell>
          <cell r="AG1858">
            <v>0</v>
          </cell>
          <cell r="AH1858" t="str">
            <v>N</v>
          </cell>
          <cell r="AI1858" t="str">
            <v>N</v>
          </cell>
        </row>
        <row r="1859">
          <cell r="U1859">
            <v>0</v>
          </cell>
          <cell r="V1859">
            <v>0</v>
          </cell>
          <cell r="W1859" t="str">
            <v/>
          </cell>
          <cell r="X1859" t="str">
            <v>N</v>
          </cell>
          <cell r="Y1859" t="str">
            <v>N</v>
          </cell>
          <cell r="Z1859" t="str">
            <v>N</v>
          </cell>
          <cell r="AA1859">
            <v>0</v>
          </cell>
          <cell r="AB1859">
            <v>0</v>
          </cell>
          <cell r="AC1859">
            <v>0</v>
          </cell>
          <cell r="AD1859">
            <v>0</v>
          </cell>
          <cell r="AE1859" t="str">
            <v>N</v>
          </cell>
          <cell r="AF1859" t="str">
            <v>N</v>
          </cell>
          <cell r="AG1859">
            <v>0</v>
          </cell>
          <cell r="AH1859" t="str">
            <v>N</v>
          </cell>
          <cell r="AI1859" t="str">
            <v>N</v>
          </cell>
        </row>
        <row r="1860">
          <cell r="U1860">
            <v>0</v>
          </cell>
          <cell r="V1860">
            <v>0</v>
          </cell>
          <cell r="W1860" t="str">
            <v/>
          </cell>
          <cell r="X1860" t="str">
            <v>N</v>
          </cell>
          <cell r="Y1860" t="str">
            <v>N</v>
          </cell>
          <cell r="Z1860" t="str">
            <v>N</v>
          </cell>
          <cell r="AA1860">
            <v>0</v>
          </cell>
          <cell r="AB1860">
            <v>0</v>
          </cell>
          <cell r="AC1860">
            <v>0</v>
          </cell>
          <cell r="AD1860">
            <v>0</v>
          </cell>
          <cell r="AE1860" t="str">
            <v>N</v>
          </cell>
          <cell r="AF1860" t="str">
            <v>N</v>
          </cell>
          <cell r="AG1860">
            <v>0</v>
          </cell>
          <cell r="AH1860" t="str">
            <v>N</v>
          </cell>
          <cell r="AI1860" t="str">
            <v>N</v>
          </cell>
        </row>
        <row r="1861">
          <cell r="U1861">
            <v>0</v>
          </cell>
          <cell r="V1861">
            <v>0</v>
          </cell>
          <cell r="W1861" t="str">
            <v/>
          </cell>
          <cell r="X1861" t="str">
            <v>N</v>
          </cell>
          <cell r="Y1861" t="str">
            <v>N</v>
          </cell>
          <cell r="Z1861" t="str">
            <v>N</v>
          </cell>
          <cell r="AA1861">
            <v>0</v>
          </cell>
          <cell r="AB1861">
            <v>0</v>
          </cell>
          <cell r="AC1861">
            <v>0</v>
          </cell>
          <cell r="AD1861">
            <v>0</v>
          </cell>
          <cell r="AE1861" t="str">
            <v>N</v>
          </cell>
          <cell r="AF1861" t="str">
            <v>N</v>
          </cell>
          <cell r="AG1861">
            <v>0</v>
          </cell>
          <cell r="AH1861" t="str">
            <v>N</v>
          </cell>
          <cell r="AI1861" t="str">
            <v>N</v>
          </cell>
        </row>
        <row r="1862">
          <cell r="U1862">
            <v>0</v>
          </cell>
          <cell r="V1862">
            <v>0</v>
          </cell>
          <cell r="W1862" t="str">
            <v/>
          </cell>
          <cell r="X1862" t="str">
            <v>N</v>
          </cell>
          <cell r="Y1862" t="str">
            <v>N</v>
          </cell>
          <cell r="Z1862" t="str">
            <v>N</v>
          </cell>
          <cell r="AA1862">
            <v>0</v>
          </cell>
          <cell r="AB1862">
            <v>0</v>
          </cell>
          <cell r="AC1862">
            <v>0</v>
          </cell>
          <cell r="AD1862">
            <v>0</v>
          </cell>
          <cell r="AE1862" t="str">
            <v>N</v>
          </cell>
          <cell r="AF1862" t="str">
            <v>N</v>
          </cell>
          <cell r="AG1862">
            <v>0</v>
          </cell>
          <cell r="AH1862" t="str">
            <v>N</v>
          </cell>
          <cell r="AI1862" t="str">
            <v>N</v>
          </cell>
        </row>
        <row r="1863">
          <cell r="U1863">
            <v>0</v>
          </cell>
          <cell r="V1863">
            <v>0</v>
          </cell>
          <cell r="W1863" t="str">
            <v/>
          </cell>
          <cell r="X1863" t="str">
            <v>N</v>
          </cell>
          <cell r="Y1863" t="str">
            <v>N</v>
          </cell>
          <cell r="Z1863" t="str">
            <v>N</v>
          </cell>
          <cell r="AA1863">
            <v>0</v>
          </cell>
          <cell r="AB1863">
            <v>0</v>
          </cell>
          <cell r="AC1863">
            <v>0</v>
          </cell>
          <cell r="AD1863">
            <v>0</v>
          </cell>
          <cell r="AE1863" t="str">
            <v>N</v>
          </cell>
          <cell r="AF1863" t="str">
            <v>N</v>
          </cell>
          <cell r="AG1863">
            <v>0</v>
          </cell>
          <cell r="AH1863" t="str">
            <v>N</v>
          </cell>
          <cell r="AI1863" t="str">
            <v>N</v>
          </cell>
        </row>
        <row r="1864">
          <cell r="U1864">
            <v>0</v>
          </cell>
          <cell r="V1864">
            <v>0</v>
          </cell>
          <cell r="W1864" t="str">
            <v/>
          </cell>
          <cell r="X1864" t="str">
            <v>N</v>
          </cell>
          <cell r="Y1864" t="str">
            <v>N</v>
          </cell>
          <cell r="Z1864" t="str">
            <v>N</v>
          </cell>
          <cell r="AA1864">
            <v>0</v>
          </cell>
          <cell r="AB1864">
            <v>0</v>
          </cell>
          <cell r="AC1864">
            <v>0</v>
          </cell>
          <cell r="AD1864">
            <v>0</v>
          </cell>
          <cell r="AE1864" t="str">
            <v>N</v>
          </cell>
          <cell r="AF1864" t="str">
            <v>N</v>
          </cell>
          <cell r="AG1864">
            <v>0</v>
          </cell>
          <cell r="AH1864" t="str">
            <v>N</v>
          </cell>
          <cell r="AI1864" t="str">
            <v>N</v>
          </cell>
        </row>
        <row r="1865">
          <cell r="U1865">
            <v>0</v>
          </cell>
          <cell r="V1865">
            <v>0</v>
          </cell>
          <cell r="W1865" t="str">
            <v/>
          </cell>
          <cell r="X1865" t="str">
            <v>N</v>
          </cell>
          <cell r="Y1865" t="str">
            <v>N</v>
          </cell>
          <cell r="Z1865" t="str">
            <v>N</v>
          </cell>
          <cell r="AA1865">
            <v>0</v>
          </cell>
          <cell r="AB1865">
            <v>0</v>
          </cell>
          <cell r="AC1865">
            <v>0</v>
          </cell>
          <cell r="AD1865">
            <v>0</v>
          </cell>
          <cell r="AE1865" t="str">
            <v>N</v>
          </cell>
          <cell r="AF1865" t="str">
            <v>N</v>
          </cell>
          <cell r="AG1865">
            <v>0</v>
          </cell>
          <cell r="AH1865" t="str">
            <v>N</v>
          </cell>
          <cell r="AI1865" t="str">
            <v>N</v>
          </cell>
        </row>
        <row r="1866">
          <cell r="U1866">
            <v>0</v>
          </cell>
          <cell r="V1866">
            <v>0</v>
          </cell>
          <cell r="W1866" t="str">
            <v/>
          </cell>
          <cell r="X1866" t="str">
            <v>N</v>
          </cell>
          <cell r="Y1866" t="str">
            <v>N</v>
          </cell>
          <cell r="Z1866" t="str">
            <v>N</v>
          </cell>
          <cell r="AA1866">
            <v>0</v>
          </cell>
          <cell r="AB1866">
            <v>0</v>
          </cell>
          <cell r="AC1866">
            <v>0</v>
          </cell>
          <cell r="AD1866">
            <v>0</v>
          </cell>
          <cell r="AE1866" t="str">
            <v>N</v>
          </cell>
          <cell r="AF1866" t="str">
            <v>N</v>
          </cell>
          <cell r="AG1866">
            <v>0</v>
          </cell>
          <cell r="AH1866" t="str">
            <v>N</v>
          </cell>
          <cell r="AI1866" t="str">
            <v>N</v>
          </cell>
        </row>
        <row r="1867">
          <cell r="U1867">
            <v>0</v>
          </cell>
          <cell r="V1867">
            <v>0</v>
          </cell>
          <cell r="W1867" t="str">
            <v/>
          </cell>
          <cell r="X1867" t="str">
            <v>N</v>
          </cell>
          <cell r="Y1867" t="str">
            <v>N</v>
          </cell>
          <cell r="Z1867" t="str">
            <v>N</v>
          </cell>
          <cell r="AA1867">
            <v>0</v>
          </cell>
          <cell r="AB1867">
            <v>0</v>
          </cell>
          <cell r="AC1867">
            <v>0</v>
          </cell>
          <cell r="AD1867">
            <v>0</v>
          </cell>
          <cell r="AE1867" t="str">
            <v>N</v>
          </cell>
          <cell r="AF1867" t="str">
            <v>N</v>
          </cell>
          <cell r="AG1867">
            <v>0</v>
          </cell>
          <cell r="AH1867" t="str">
            <v>N</v>
          </cell>
          <cell r="AI1867" t="str">
            <v>N</v>
          </cell>
        </row>
        <row r="1868">
          <cell r="U1868">
            <v>0</v>
          </cell>
          <cell r="V1868">
            <v>0</v>
          </cell>
          <cell r="W1868" t="str">
            <v/>
          </cell>
          <cell r="X1868" t="str">
            <v>N</v>
          </cell>
          <cell r="Y1868" t="str">
            <v>N</v>
          </cell>
          <cell r="Z1868" t="str">
            <v>N</v>
          </cell>
          <cell r="AA1868">
            <v>0</v>
          </cell>
          <cell r="AB1868">
            <v>0</v>
          </cell>
          <cell r="AC1868">
            <v>0</v>
          </cell>
          <cell r="AD1868">
            <v>0</v>
          </cell>
          <cell r="AE1868" t="str">
            <v>N</v>
          </cell>
          <cell r="AF1868" t="str">
            <v>N</v>
          </cell>
          <cell r="AG1868">
            <v>0</v>
          </cell>
          <cell r="AH1868" t="str">
            <v>N</v>
          </cell>
          <cell r="AI1868" t="str">
            <v>N</v>
          </cell>
        </row>
        <row r="1869">
          <cell r="U1869">
            <v>0</v>
          </cell>
          <cell r="V1869">
            <v>0</v>
          </cell>
          <cell r="W1869" t="str">
            <v/>
          </cell>
          <cell r="X1869" t="str">
            <v>N</v>
          </cell>
          <cell r="Y1869" t="str">
            <v>N</v>
          </cell>
          <cell r="Z1869" t="str">
            <v>N</v>
          </cell>
          <cell r="AA1869">
            <v>0</v>
          </cell>
          <cell r="AB1869">
            <v>0</v>
          </cell>
          <cell r="AC1869">
            <v>0</v>
          </cell>
          <cell r="AD1869">
            <v>0</v>
          </cell>
          <cell r="AE1869" t="str">
            <v>N</v>
          </cell>
          <cell r="AF1869" t="str">
            <v>N</v>
          </cell>
          <cell r="AG1869">
            <v>0</v>
          </cell>
          <cell r="AH1869" t="str">
            <v>N</v>
          </cell>
          <cell r="AI1869" t="str">
            <v>N</v>
          </cell>
        </row>
        <row r="1870">
          <cell r="U1870">
            <v>0</v>
          </cell>
          <cell r="V1870">
            <v>0</v>
          </cell>
          <cell r="W1870" t="str">
            <v/>
          </cell>
          <cell r="X1870" t="str">
            <v>N</v>
          </cell>
          <cell r="Y1870" t="str">
            <v>N</v>
          </cell>
          <cell r="Z1870" t="str">
            <v>N</v>
          </cell>
          <cell r="AA1870">
            <v>0</v>
          </cell>
          <cell r="AB1870">
            <v>0</v>
          </cell>
          <cell r="AC1870">
            <v>0</v>
          </cell>
          <cell r="AD1870">
            <v>0</v>
          </cell>
          <cell r="AE1870" t="str">
            <v>N</v>
          </cell>
          <cell r="AF1870" t="str">
            <v>N</v>
          </cell>
          <cell r="AG1870">
            <v>0</v>
          </cell>
          <cell r="AH1870" t="str">
            <v>N</v>
          </cell>
          <cell r="AI1870" t="str">
            <v>N</v>
          </cell>
        </row>
        <row r="1871">
          <cell r="U1871">
            <v>0</v>
          </cell>
          <cell r="V1871">
            <v>0</v>
          </cell>
          <cell r="W1871" t="str">
            <v/>
          </cell>
          <cell r="X1871" t="str">
            <v>N</v>
          </cell>
          <cell r="Y1871" t="str">
            <v>N</v>
          </cell>
          <cell r="Z1871" t="str">
            <v>N</v>
          </cell>
          <cell r="AA1871">
            <v>0</v>
          </cell>
          <cell r="AB1871">
            <v>0</v>
          </cell>
          <cell r="AC1871">
            <v>0</v>
          </cell>
          <cell r="AD1871">
            <v>0</v>
          </cell>
          <cell r="AE1871" t="str">
            <v>N</v>
          </cell>
          <cell r="AF1871" t="str">
            <v>N</v>
          </cell>
          <cell r="AG1871">
            <v>0</v>
          </cell>
          <cell r="AH1871" t="str">
            <v>N</v>
          </cell>
          <cell r="AI1871" t="str">
            <v>N</v>
          </cell>
        </row>
        <row r="1872">
          <cell r="U1872">
            <v>0</v>
          </cell>
          <cell r="V1872">
            <v>0</v>
          </cell>
          <cell r="W1872" t="str">
            <v/>
          </cell>
          <cell r="X1872" t="str">
            <v>N</v>
          </cell>
          <cell r="Y1872" t="str">
            <v>N</v>
          </cell>
          <cell r="Z1872" t="str">
            <v>N</v>
          </cell>
          <cell r="AA1872">
            <v>0</v>
          </cell>
          <cell r="AB1872">
            <v>0</v>
          </cell>
          <cell r="AC1872">
            <v>0</v>
          </cell>
          <cell r="AD1872">
            <v>0</v>
          </cell>
          <cell r="AE1872" t="str">
            <v>N</v>
          </cell>
          <cell r="AF1872" t="str">
            <v>N</v>
          </cell>
          <cell r="AG1872">
            <v>0</v>
          </cell>
          <cell r="AH1872" t="str">
            <v>N</v>
          </cell>
          <cell r="AI1872" t="str">
            <v>N</v>
          </cell>
        </row>
        <row r="1873">
          <cell r="U1873">
            <v>0</v>
          </cell>
          <cell r="V1873">
            <v>0</v>
          </cell>
          <cell r="W1873" t="str">
            <v/>
          </cell>
          <cell r="X1873" t="str">
            <v>N</v>
          </cell>
          <cell r="Y1873" t="str">
            <v>N</v>
          </cell>
          <cell r="Z1873" t="str">
            <v>N</v>
          </cell>
          <cell r="AA1873">
            <v>0</v>
          </cell>
          <cell r="AB1873">
            <v>0</v>
          </cell>
          <cell r="AC1873">
            <v>0</v>
          </cell>
          <cell r="AD1873">
            <v>0</v>
          </cell>
          <cell r="AE1873" t="str">
            <v>N</v>
          </cell>
          <cell r="AF1873" t="str">
            <v>N</v>
          </cell>
          <cell r="AG1873">
            <v>0</v>
          </cell>
          <cell r="AH1873" t="str">
            <v>N</v>
          </cell>
          <cell r="AI1873" t="str">
            <v>N</v>
          </cell>
        </row>
        <row r="1874">
          <cell r="U1874">
            <v>0</v>
          </cell>
          <cell r="V1874">
            <v>0</v>
          </cell>
          <cell r="W1874" t="str">
            <v/>
          </cell>
          <cell r="X1874" t="str">
            <v>N</v>
          </cell>
          <cell r="Y1874" t="str">
            <v>N</v>
          </cell>
          <cell r="Z1874" t="str">
            <v>N</v>
          </cell>
          <cell r="AA1874">
            <v>0</v>
          </cell>
          <cell r="AB1874">
            <v>0</v>
          </cell>
          <cell r="AC1874">
            <v>0</v>
          </cell>
          <cell r="AD1874">
            <v>0</v>
          </cell>
          <cell r="AE1874" t="str">
            <v>N</v>
          </cell>
          <cell r="AF1874" t="str">
            <v>N</v>
          </cell>
          <cell r="AG1874">
            <v>0</v>
          </cell>
          <cell r="AH1874" t="str">
            <v>N</v>
          </cell>
          <cell r="AI1874" t="str">
            <v>N</v>
          </cell>
        </row>
        <row r="1875">
          <cell r="U1875">
            <v>0</v>
          </cell>
          <cell r="V1875">
            <v>0</v>
          </cell>
          <cell r="W1875" t="str">
            <v/>
          </cell>
          <cell r="X1875" t="str">
            <v>N</v>
          </cell>
          <cell r="Y1875" t="str">
            <v>N</v>
          </cell>
          <cell r="Z1875" t="str">
            <v>N</v>
          </cell>
          <cell r="AA1875">
            <v>0</v>
          </cell>
          <cell r="AB1875">
            <v>0</v>
          </cell>
          <cell r="AC1875">
            <v>0</v>
          </cell>
          <cell r="AD1875">
            <v>0</v>
          </cell>
          <cell r="AE1875" t="str">
            <v>N</v>
          </cell>
          <cell r="AF1875" t="str">
            <v>N</v>
          </cell>
          <cell r="AG1875">
            <v>0</v>
          </cell>
          <cell r="AH1875" t="str">
            <v>N</v>
          </cell>
          <cell r="AI1875" t="str">
            <v>N</v>
          </cell>
        </row>
        <row r="1876">
          <cell r="U1876">
            <v>0</v>
          </cell>
          <cell r="V1876">
            <v>0</v>
          </cell>
          <cell r="W1876" t="str">
            <v/>
          </cell>
          <cell r="X1876" t="str">
            <v>N</v>
          </cell>
          <cell r="Y1876" t="str">
            <v>N</v>
          </cell>
          <cell r="Z1876" t="str">
            <v>N</v>
          </cell>
          <cell r="AA1876">
            <v>0</v>
          </cell>
          <cell r="AB1876">
            <v>0</v>
          </cell>
          <cell r="AC1876">
            <v>0</v>
          </cell>
          <cell r="AD1876">
            <v>0</v>
          </cell>
          <cell r="AE1876" t="str">
            <v>N</v>
          </cell>
          <cell r="AF1876" t="str">
            <v>N</v>
          </cell>
          <cell r="AG1876">
            <v>0</v>
          </cell>
          <cell r="AH1876" t="str">
            <v>N</v>
          </cell>
          <cell r="AI1876" t="str">
            <v>N</v>
          </cell>
        </row>
        <row r="1877">
          <cell r="U1877">
            <v>0</v>
          </cell>
          <cell r="V1877">
            <v>0</v>
          </cell>
          <cell r="W1877" t="str">
            <v/>
          </cell>
          <cell r="X1877" t="str">
            <v>N</v>
          </cell>
          <cell r="Y1877" t="str">
            <v>N</v>
          </cell>
          <cell r="Z1877" t="str">
            <v>N</v>
          </cell>
          <cell r="AA1877">
            <v>0</v>
          </cell>
          <cell r="AB1877">
            <v>0</v>
          </cell>
          <cell r="AC1877">
            <v>0</v>
          </cell>
          <cell r="AD1877">
            <v>0</v>
          </cell>
          <cell r="AE1877" t="str">
            <v>N</v>
          </cell>
          <cell r="AF1877" t="str">
            <v>N</v>
          </cell>
          <cell r="AG1877">
            <v>0</v>
          </cell>
          <cell r="AH1877" t="str">
            <v>N</v>
          </cell>
          <cell r="AI1877" t="str">
            <v>N</v>
          </cell>
        </row>
        <row r="1878">
          <cell r="U1878">
            <v>0</v>
          </cell>
          <cell r="V1878">
            <v>0</v>
          </cell>
          <cell r="W1878" t="str">
            <v/>
          </cell>
          <cell r="X1878" t="str">
            <v>N</v>
          </cell>
          <cell r="Y1878" t="str">
            <v>N</v>
          </cell>
          <cell r="Z1878" t="str">
            <v>N</v>
          </cell>
          <cell r="AA1878">
            <v>0</v>
          </cell>
          <cell r="AB1878">
            <v>0</v>
          </cell>
          <cell r="AC1878">
            <v>0</v>
          </cell>
          <cell r="AD1878">
            <v>0</v>
          </cell>
          <cell r="AE1878" t="str">
            <v>N</v>
          </cell>
          <cell r="AF1878" t="str">
            <v>N</v>
          </cell>
          <cell r="AG1878">
            <v>0</v>
          </cell>
          <cell r="AH1878" t="str">
            <v>N</v>
          </cell>
          <cell r="AI1878" t="str">
            <v>N</v>
          </cell>
        </row>
        <row r="1879">
          <cell r="U1879">
            <v>0</v>
          </cell>
          <cell r="V1879">
            <v>0</v>
          </cell>
          <cell r="W1879" t="str">
            <v/>
          </cell>
          <cell r="X1879" t="str">
            <v>N</v>
          </cell>
          <cell r="Y1879" t="str">
            <v>N</v>
          </cell>
          <cell r="Z1879" t="str">
            <v>N</v>
          </cell>
          <cell r="AA1879">
            <v>0</v>
          </cell>
          <cell r="AB1879">
            <v>0</v>
          </cell>
          <cell r="AC1879">
            <v>0</v>
          </cell>
          <cell r="AD1879">
            <v>0</v>
          </cell>
          <cell r="AE1879" t="str">
            <v>N</v>
          </cell>
          <cell r="AF1879" t="str">
            <v>N</v>
          </cell>
          <cell r="AG1879">
            <v>0</v>
          </cell>
          <cell r="AH1879" t="str">
            <v>N</v>
          </cell>
          <cell r="AI1879" t="str">
            <v>N</v>
          </cell>
        </row>
        <row r="1880">
          <cell r="U1880">
            <v>0</v>
          </cell>
          <cell r="V1880">
            <v>0</v>
          </cell>
          <cell r="W1880" t="str">
            <v/>
          </cell>
          <cell r="X1880" t="str">
            <v>N</v>
          </cell>
          <cell r="Y1880" t="str">
            <v>N</v>
          </cell>
          <cell r="Z1880" t="str">
            <v>N</v>
          </cell>
          <cell r="AA1880">
            <v>0</v>
          </cell>
          <cell r="AB1880">
            <v>0</v>
          </cell>
          <cell r="AC1880">
            <v>0</v>
          </cell>
          <cell r="AD1880">
            <v>0</v>
          </cell>
          <cell r="AE1880" t="str">
            <v>N</v>
          </cell>
          <cell r="AF1880" t="str">
            <v>N</v>
          </cell>
          <cell r="AG1880">
            <v>0</v>
          </cell>
          <cell r="AH1880" t="str">
            <v>N</v>
          </cell>
          <cell r="AI1880" t="str">
            <v>N</v>
          </cell>
        </row>
        <row r="1881">
          <cell r="U1881">
            <v>0</v>
          </cell>
          <cell r="V1881">
            <v>0</v>
          </cell>
          <cell r="W1881" t="str">
            <v/>
          </cell>
          <cell r="X1881" t="str">
            <v>N</v>
          </cell>
          <cell r="Y1881" t="str">
            <v>N</v>
          </cell>
          <cell r="Z1881" t="str">
            <v>N</v>
          </cell>
          <cell r="AA1881">
            <v>0</v>
          </cell>
          <cell r="AB1881">
            <v>0</v>
          </cell>
          <cell r="AC1881">
            <v>0</v>
          </cell>
          <cell r="AD1881">
            <v>0</v>
          </cell>
          <cell r="AE1881" t="str">
            <v>N</v>
          </cell>
          <cell r="AF1881" t="str">
            <v>N</v>
          </cell>
          <cell r="AG1881">
            <v>0</v>
          </cell>
          <cell r="AH1881" t="str">
            <v>N</v>
          </cell>
          <cell r="AI1881" t="str">
            <v>N</v>
          </cell>
        </row>
        <row r="1882">
          <cell r="U1882">
            <v>0</v>
          </cell>
          <cell r="V1882">
            <v>0</v>
          </cell>
          <cell r="W1882" t="str">
            <v/>
          </cell>
          <cell r="X1882" t="str">
            <v>N</v>
          </cell>
          <cell r="Y1882" t="str">
            <v>N</v>
          </cell>
          <cell r="Z1882" t="str">
            <v>N</v>
          </cell>
          <cell r="AA1882">
            <v>0</v>
          </cell>
          <cell r="AB1882">
            <v>0</v>
          </cell>
          <cell r="AC1882">
            <v>0</v>
          </cell>
          <cell r="AD1882">
            <v>0</v>
          </cell>
          <cell r="AE1882" t="str">
            <v>N</v>
          </cell>
          <cell r="AF1882" t="str">
            <v>N</v>
          </cell>
          <cell r="AG1882">
            <v>0</v>
          </cell>
          <cell r="AH1882" t="str">
            <v>N</v>
          </cell>
          <cell r="AI1882" t="str">
            <v>N</v>
          </cell>
        </row>
        <row r="1883">
          <cell r="U1883">
            <v>0</v>
          </cell>
          <cell r="V1883">
            <v>0</v>
          </cell>
          <cell r="W1883" t="str">
            <v/>
          </cell>
          <cell r="X1883" t="str">
            <v>N</v>
          </cell>
          <cell r="Y1883" t="str">
            <v>N</v>
          </cell>
          <cell r="Z1883" t="str">
            <v>N</v>
          </cell>
          <cell r="AA1883">
            <v>0</v>
          </cell>
          <cell r="AB1883">
            <v>0</v>
          </cell>
          <cell r="AC1883">
            <v>0</v>
          </cell>
          <cell r="AD1883">
            <v>0</v>
          </cell>
          <cell r="AE1883" t="str">
            <v>N</v>
          </cell>
          <cell r="AF1883" t="str">
            <v>N</v>
          </cell>
          <cell r="AG1883">
            <v>0</v>
          </cell>
          <cell r="AH1883" t="str">
            <v>N</v>
          </cell>
          <cell r="AI1883" t="str">
            <v>N</v>
          </cell>
        </row>
        <row r="1884">
          <cell r="U1884">
            <v>0</v>
          </cell>
          <cell r="V1884">
            <v>0</v>
          </cell>
          <cell r="W1884" t="str">
            <v/>
          </cell>
          <cell r="X1884" t="str">
            <v>N</v>
          </cell>
          <cell r="Y1884" t="str">
            <v>N</v>
          </cell>
          <cell r="Z1884" t="str">
            <v>N</v>
          </cell>
          <cell r="AA1884">
            <v>0</v>
          </cell>
          <cell r="AB1884">
            <v>0</v>
          </cell>
          <cell r="AC1884">
            <v>0</v>
          </cell>
          <cell r="AD1884">
            <v>0</v>
          </cell>
          <cell r="AE1884" t="str">
            <v>N</v>
          </cell>
          <cell r="AF1884" t="str">
            <v>N</v>
          </cell>
          <cell r="AG1884">
            <v>0</v>
          </cell>
          <cell r="AH1884" t="str">
            <v>N</v>
          </cell>
          <cell r="AI1884" t="str">
            <v>N</v>
          </cell>
        </row>
        <row r="1885">
          <cell r="U1885">
            <v>0</v>
          </cell>
          <cell r="V1885">
            <v>0</v>
          </cell>
          <cell r="W1885" t="str">
            <v/>
          </cell>
          <cell r="X1885" t="str">
            <v>N</v>
          </cell>
          <cell r="Y1885" t="str">
            <v>N</v>
          </cell>
          <cell r="Z1885" t="str">
            <v>N</v>
          </cell>
          <cell r="AA1885">
            <v>0</v>
          </cell>
          <cell r="AB1885">
            <v>0</v>
          </cell>
          <cell r="AC1885">
            <v>0</v>
          </cell>
          <cell r="AD1885">
            <v>0</v>
          </cell>
          <cell r="AE1885" t="str">
            <v>N</v>
          </cell>
          <cell r="AF1885" t="str">
            <v>N</v>
          </cell>
          <cell r="AG1885">
            <v>0</v>
          </cell>
          <cell r="AH1885" t="str">
            <v>N</v>
          </cell>
          <cell r="AI1885" t="str">
            <v>N</v>
          </cell>
        </row>
        <row r="1886">
          <cell r="U1886">
            <v>0</v>
          </cell>
          <cell r="V1886">
            <v>0</v>
          </cell>
          <cell r="W1886" t="str">
            <v/>
          </cell>
          <cell r="X1886" t="str">
            <v>N</v>
          </cell>
          <cell r="Y1886" t="str">
            <v>N</v>
          </cell>
          <cell r="Z1886" t="str">
            <v>N</v>
          </cell>
          <cell r="AA1886">
            <v>0</v>
          </cell>
          <cell r="AB1886">
            <v>0</v>
          </cell>
          <cell r="AC1886">
            <v>0</v>
          </cell>
          <cell r="AD1886">
            <v>0</v>
          </cell>
          <cell r="AE1886" t="str">
            <v>N</v>
          </cell>
          <cell r="AF1886" t="str">
            <v>N</v>
          </cell>
          <cell r="AG1886">
            <v>0</v>
          </cell>
          <cell r="AH1886" t="str">
            <v>N</v>
          </cell>
          <cell r="AI1886" t="str">
            <v>N</v>
          </cell>
        </row>
        <row r="1887">
          <cell r="U1887">
            <v>0</v>
          </cell>
          <cell r="V1887">
            <v>0</v>
          </cell>
          <cell r="W1887" t="str">
            <v/>
          </cell>
          <cell r="X1887" t="str">
            <v>N</v>
          </cell>
          <cell r="Y1887" t="str">
            <v>N</v>
          </cell>
          <cell r="Z1887" t="str">
            <v>N</v>
          </cell>
          <cell r="AA1887">
            <v>0</v>
          </cell>
          <cell r="AB1887">
            <v>0</v>
          </cell>
          <cell r="AC1887">
            <v>0</v>
          </cell>
          <cell r="AD1887">
            <v>0</v>
          </cell>
          <cell r="AE1887" t="str">
            <v>N</v>
          </cell>
          <cell r="AF1887" t="str">
            <v>N</v>
          </cell>
          <cell r="AG1887">
            <v>0</v>
          </cell>
          <cell r="AH1887" t="str">
            <v>N</v>
          </cell>
          <cell r="AI1887" t="str">
            <v>N</v>
          </cell>
        </row>
        <row r="1888">
          <cell r="U1888">
            <v>0</v>
          </cell>
          <cell r="V1888">
            <v>0</v>
          </cell>
          <cell r="W1888" t="str">
            <v/>
          </cell>
          <cell r="X1888" t="str">
            <v>N</v>
          </cell>
          <cell r="Y1888" t="str">
            <v>N</v>
          </cell>
          <cell r="Z1888" t="str">
            <v>N</v>
          </cell>
          <cell r="AA1888">
            <v>0</v>
          </cell>
          <cell r="AB1888">
            <v>0</v>
          </cell>
          <cell r="AC1888">
            <v>0</v>
          </cell>
          <cell r="AD1888">
            <v>0</v>
          </cell>
          <cell r="AE1888" t="str">
            <v>N</v>
          </cell>
          <cell r="AF1888" t="str">
            <v>N</v>
          </cell>
          <cell r="AG1888">
            <v>0</v>
          </cell>
          <cell r="AH1888" t="str">
            <v>N</v>
          </cell>
          <cell r="AI1888" t="str">
            <v>N</v>
          </cell>
        </row>
        <row r="1889">
          <cell r="U1889">
            <v>0</v>
          </cell>
          <cell r="V1889">
            <v>0</v>
          </cell>
          <cell r="W1889" t="str">
            <v/>
          </cell>
          <cell r="X1889" t="str">
            <v>N</v>
          </cell>
          <cell r="Y1889" t="str">
            <v>N</v>
          </cell>
          <cell r="Z1889" t="str">
            <v>N</v>
          </cell>
          <cell r="AA1889">
            <v>0</v>
          </cell>
          <cell r="AB1889">
            <v>0</v>
          </cell>
          <cell r="AC1889">
            <v>0</v>
          </cell>
          <cell r="AD1889">
            <v>0</v>
          </cell>
          <cell r="AE1889" t="str">
            <v>N</v>
          </cell>
          <cell r="AF1889" t="str">
            <v>N</v>
          </cell>
          <cell r="AG1889">
            <v>0</v>
          </cell>
          <cell r="AH1889" t="str">
            <v>N</v>
          </cell>
          <cell r="AI1889" t="str">
            <v>N</v>
          </cell>
        </row>
        <row r="1890">
          <cell r="U1890">
            <v>0</v>
          </cell>
          <cell r="V1890">
            <v>0</v>
          </cell>
          <cell r="W1890" t="str">
            <v/>
          </cell>
          <cell r="X1890" t="str">
            <v>N</v>
          </cell>
          <cell r="Y1890" t="str">
            <v>N</v>
          </cell>
          <cell r="Z1890" t="str">
            <v>N</v>
          </cell>
          <cell r="AA1890">
            <v>0</v>
          </cell>
          <cell r="AB1890">
            <v>0</v>
          </cell>
          <cell r="AC1890">
            <v>0</v>
          </cell>
          <cell r="AD1890">
            <v>0</v>
          </cell>
          <cell r="AE1890" t="str">
            <v>N</v>
          </cell>
          <cell r="AF1890" t="str">
            <v>N</v>
          </cell>
          <cell r="AG1890">
            <v>0</v>
          </cell>
          <cell r="AH1890" t="str">
            <v>N</v>
          </cell>
          <cell r="AI1890" t="str">
            <v>N</v>
          </cell>
        </row>
        <row r="1891">
          <cell r="U1891">
            <v>0</v>
          </cell>
          <cell r="V1891">
            <v>0</v>
          </cell>
          <cell r="W1891" t="str">
            <v/>
          </cell>
          <cell r="X1891" t="str">
            <v>N</v>
          </cell>
          <cell r="Y1891" t="str">
            <v>N</v>
          </cell>
          <cell r="Z1891" t="str">
            <v>N</v>
          </cell>
          <cell r="AA1891">
            <v>0</v>
          </cell>
          <cell r="AB1891">
            <v>0</v>
          </cell>
          <cell r="AC1891">
            <v>0</v>
          </cell>
          <cell r="AD1891">
            <v>0</v>
          </cell>
          <cell r="AE1891" t="str">
            <v>N</v>
          </cell>
          <cell r="AF1891" t="str">
            <v>N</v>
          </cell>
          <cell r="AG1891">
            <v>0</v>
          </cell>
          <cell r="AH1891" t="str">
            <v>N</v>
          </cell>
          <cell r="AI1891" t="str">
            <v>N</v>
          </cell>
        </row>
        <row r="1892">
          <cell r="U1892">
            <v>0</v>
          </cell>
          <cell r="V1892">
            <v>0</v>
          </cell>
          <cell r="W1892" t="str">
            <v/>
          </cell>
          <cell r="X1892" t="str">
            <v>N</v>
          </cell>
          <cell r="Y1892" t="str">
            <v>N</v>
          </cell>
          <cell r="Z1892" t="str">
            <v>N</v>
          </cell>
          <cell r="AA1892">
            <v>0</v>
          </cell>
          <cell r="AB1892">
            <v>0</v>
          </cell>
          <cell r="AC1892">
            <v>0</v>
          </cell>
          <cell r="AD1892">
            <v>0</v>
          </cell>
          <cell r="AE1892" t="str">
            <v>N</v>
          </cell>
          <cell r="AF1892" t="str">
            <v>N</v>
          </cell>
          <cell r="AG1892">
            <v>0</v>
          </cell>
          <cell r="AH1892" t="str">
            <v>N</v>
          </cell>
          <cell r="AI1892" t="str">
            <v>N</v>
          </cell>
        </row>
        <row r="1893">
          <cell r="U1893">
            <v>0</v>
          </cell>
          <cell r="V1893">
            <v>0</v>
          </cell>
          <cell r="W1893" t="str">
            <v/>
          </cell>
          <cell r="X1893" t="str">
            <v>N</v>
          </cell>
          <cell r="Y1893" t="str">
            <v>N</v>
          </cell>
          <cell r="Z1893" t="str">
            <v>N</v>
          </cell>
          <cell r="AA1893">
            <v>0</v>
          </cell>
          <cell r="AB1893">
            <v>0</v>
          </cell>
          <cell r="AC1893">
            <v>0</v>
          </cell>
          <cell r="AD1893">
            <v>0</v>
          </cell>
          <cell r="AE1893" t="str">
            <v>N</v>
          </cell>
          <cell r="AF1893" t="str">
            <v>N</v>
          </cell>
          <cell r="AG1893">
            <v>0</v>
          </cell>
          <cell r="AH1893" t="str">
            <v>N</v>
          </cell>
          <cell r="AI1893" t="str">
            <v>N</v>
          </cell>
        </row>
        <row r="1894">
          <cell r="U1894">
            <v>0</v>
          </cell>
          <cell r="V1894">
            <v>0</v>
          </cell>
          <cell r="W1894" t="str">
            <v/>
          </cell>
          <cell r="X1894" t="str">
            <v>N</v>
          </cell>
          <cell r="Y1894" t="str">
            <v>N</v>
          </cell>
          <cell r="Z1894" t="str">
            <v>N</v>
          </cell>
          <cell r="AA1894">
            <v>0</v>
          </cell>
          <cell r="AB1894">
            <v>0</v>
          </cell>
          <cell r="AC1894">
            <v>0</v>
          </cell>
          <cell r="AD1894">
            <v>0</v>
          </cell>
          <cell r="AE1894" t="str">
            <v>N</v>
          </cell>
          <cell r="AF1894" t="str">
            <v>N</v>
          </cell>
          <cell r="AG1894">
            <v>0</v>
          </cell>
          <cell r="AH1894" t="str">
            <v>N</v>
          </cell>
          <cell r="AI1894" t="str">
            <v>N</v>
          </cell>
        </row>
        <row r="1895">
          <cell r="U1895">
            <v>0</v>
          </cell>
          <cell r="V1895">
            <v>0</v>
          </cell>
          <cell r="W1895" t="str">
            <v/>
          </cell>
          <cell r="X1895" t="str">
            <v>N</v>
          </cell>
          <cell r="Y1895" t="str">
            <v>N</v>
          </cell>
          <cell r="Z1895" t="str">
            <v>N</v>
          </cell>
          <cell r="AA1895">
            <v>0</v>
          </cell>
          <cell r="AB1895">
            <v>0</v>
          </cell>
          <cell r="AC1895">
            <v>0</v>
          </cell>
          <cell r="AD1895">
            <v>0</v>
          </cell>
          <cell r="AE1895" t="str">
            <v>N</v>
          </cell>
          <cell r="AF1895" t="str">
            <v>N</v>
          </cell>
          <cell r="AG1895">
            <v>0</v>
          </cell>
          <cell r="AH1895" t="str">
            <v>N</v>
          </cell>
          <cell r="AI1895" t="str">
            <v>N</v>
          </cell>
        </row>
        <row r="1896">
          <cell r="U1896">
            <v>0</v>
          </cell>
          <cell r="V1896">
            <v>0</v>
          </cell>
          <cell r="W1896" t="str">
            <v/>
          </cell>
          <cell r="X1896" t="str">
            <v>N</v>
          </cell>
          <cell r="Y1896" t="str">
            <v>N</v>
          </cell>
          <cell r="Z1896" t="str">
            <v>N</v>
          </cell>
          <cell r="AA1896">
            <v>0</v>
          </cell>
          <cell r="AB1896">
            <v>0</v>
          </cell>
          <cell r="AC1896">
            <v>0</v>
          </cell>
          <cell r="AD1896">
            <v>0</v>
          </cell>
          <cell r="AE1896" t="str">
            <v>N</v>
          </cell>
          <cell r="AF1896" t="str">
            <v>N</v>
          </cell>
          <cell r="AG1896">
            <v>0</v>
          </cell>
          <cell r="AH1896" t="str">
            <v>N</v>
          </cell>
          <cell r="AI1896" t="str">
            <v>N</v>
          </cell>
        </row>
        <row r="1897">
          <cell r="U1897">
            <v>0</v>
          </cell>
          <cell r="V1897">
            <v>0</v>
          </cell>
          <cell r="W1897" t="str">
            <v/>
          </cell>
          <cell r="X1897" t="str">
            <v>N</v>
          </cell>
          <cell r="Y1897" t="str">
            <v>N</v>
          </cell>
          <cell r="Z1897" t="str">
            <v>N</v>
          </cell>
          <cell r="AA1897">
            <v>0</v>
          </cell>
          <cell r="AB1897">
            <v>0</v>
          </cell>
          <cell r="AC1897">
            <v>0</v>
          </cell>
          <cell r="AD1897">
            <v>0</v>
          </cell>
          <cell r="AE1897" t="str">
            <v>N</v>
          </cell>
          <cell r="AF1897" t="str">
            <v>N</v>
          </cell>
          <cell r="AG1897">
            <v>0</v>
          </cell>
          <cell r="AH1897" t="str">
            <v>N</v>
          </cell>
          <cell r="AI1897" t="str">
            <v>N</v>
          </cell>
        </row>
        <row r="1898">
          <cell r="U1898">
            <v>0</v>
          </cell>
          <cell r="V1898">
            <v>0</v>
          </cell>
          <cell r="W1898" t="str">
            <v/>
          </cell>
          <cell r="X1898" t="str">
            <v>N</v>
          </cell>
          <cell r="Y1898" t="str">
            <v>N</v>
          </cell>
          <cell r="Z1898" t="str">
            <v>N</v>
          </cell>
          <cell r="AA1898">
            <v>0</v>
          </cell>
          <cell r="AB1898">
            <v>0</v>
          </cell>
          <cell r="AC1898">
            <v>0</v>
          </cell>
          <cell r="AD1898">
            <v>0</v>
          </cell>
          <cell r="AE1898" t="str">
            <v>N</v>
          </cell>
          <cell r="AF1898" t="str">
            <v>N</v>
          </cell>
          <cell r="AG1898">
            <v>0</v>
          </cell>
          <cell r="AH1898" t="str">
            <v>N</v>
          </cell>
          <cell r="AI1898" t="str">
            <v>N</v>
          </cell>
        </row>
        <row r="1899">
          <cell r="U1899">
            <v>0</v>
          </cell>
          <cell r="V1899">
            <v>0</v>
          </cell>
          <cell r="W1899" t="str">
            <v/>
          </cell>
          <cell r="X1899" t="str">
            <v>N</v>
          </cell>
          <cell r="Y1899" t="str">
            <v>N</v>
          </cell>
          <cell r="Z1899" t="str">
            <v>N</v>
          </cell>
          <cell r="AA1899">
            <v>0</v>
          </cell>
          <cell r="AB1899">
            <v>0</v>
          </cell>
          <cell r="AC1899">
            <v>0</v>
          </cell>
          <cell r="AD1899">
            <v>0</v>
          </cell>
          <cell r="AE1899" t="str">
            <v>N</v>
          </cell>
          <cell r="AF1899" t="str">
            <v>N</v>
          </cell>
          <cell r="AG1899">
            <v>0</v>
          </cell>
          <cell r="AH1899" t="str">
            <v>N</v>
          </cell>
          <cell r="AI1899" t="str">
            <v>N</v>
          </cell>
        </row>
        <row r="1900">
          <cell r="U1900">
            <v>0</v>
          </cell>
          <cell r="V1900">
            <v>0</v>
          </cell>
          <cell r="W1900" t="str">
            <v/>
          </cell>
          <cell r="X1900" t="str">
            <v>N</v>
          </cell>
          <cell r="Y1900" t="str">
            <v>N</v>
          </cell>
          <cell r="Z1900" t="str">
            <v>N</v>
          </cell>
          <cell r="AA1900">
            <v>0</v>
          </cell>
          <cell r="AB1900">
            <v>0</v>
          </cell>
          <cell r="AC1900">
            <v>0</v>
          </cell>
          <cell r="AD1900">
            <v>0</v>
          </cell>
          <cell r="AE1900" t="str">
            <v>N</v>
          </cell>
          <cell r="AF1900" t="str">
            <v>N</v>
          </cell>
          <cell r="AG1900">
            <v>0</v>
          </cell>
          <cell r="AH1900" t="str">
            <v>N</v>
          </cell>
          <cell r="AI1900" t="str">
            <v>N</v>
          </cell>
        </row>
        <row r="1901">
          <cell r="U1901">
            <v>0</v>
          </cell>
          <cell r="V1901">
            <v>0</v>
          </cell>
          <cell r="W1901" t="str">
            <v/>
          </cell>
          <cell r="X1901" t="str">
            <v>N</v>
          </cell>
          <cell r="Y1901" t="str">
            <v>N</v>
          </cell>
          <cell r="Z1901" t="str">
            <v>N</v>
          </cell>
          <cell r="AA1901">
            <v>0</v>
          </cell>
          <cell r="AB1901">
            <v>0</v>
          </cell>
          <cell r="AC1901">
            <v>0</v>
          </cell>
          <cell r="AD1901">
            <v>0</v>
          </cell>
          <cell r="AE1901" t="str">
            <v>N</v>
          </cell>
          <cell r="AF1901" t="str">
            <v>N</v>
          </cell>
          <cell r="AG1901">
            <v>0</v>
          </cell>
          <cell r="AH1901" t="str">
            <v>N</v>
          </cell>
          <cell r="AI1901" t="str">
            <v>N</v>
          </cell>
        </row>
        <row r="1902">
          <cell r="U1902">
            <v>0</v>
          </cell>
          <cell r="V1902">
            <v>0</v>
          </cell>
          <cell r="W1902" t="str">
            <v/>
          </cell>
          <cell r="X1902" t="str">
            <v>N</v>
          </cell>
          <cell r="Y1902" t="str">
            <v>N</v>
          </cell>
          <cell r="Z1902" t="str">
            <v>N</v>
          </cell>
          <cell r="AA1902">
            <v>0</v>
          </cell>
          <cell r="AB1902">
            <v>0</v>
          </cell>
          <cell r="AC1902">
            <v>0</v>
          </cell>
          <cell r="AD1902">
            <v>0</v>
          </cell>
          <cell r="AE1902" t="str">
            <v>N</v>
          </cell>
          <cell r="AF1902" t="str">
            <v>N</v>
          </cell>
          <cell r="AG1902">
            <v>0</v>
          </cell>
          <cell r="AH1902" t="str">
            <v>N</v>
          </cell>
          <cell r="AI1902" t="str">
            <v>N</v>
          </cell>
        </row>
        <row r="1903">
          <cell r="U1903">
            <v>0</v>
          </cell>
          <cell r="V1903">
            <v>0</v>
          </cell>
          <cell r="W1903" t="str">
            <v/>
          </cell>
          <cell r="X1903" t="str">
            <v>N</v>
          </cell>
          <cell r="Y1903" t="str">
            <v>N</v>
          </cell>
          <cell r="Z1903" t="str">
            <v>N</v>
          </cell>
          <cell r="AA1903">
            <v>0</v>
          </cell>
          <cell r="AB1903">
            <v>0</v>
          </cell>
          <cell r="AC1903">
            <v>0</v>
          </cell>
          <cell r="AD1903">
            <v>0</v>
          </cell>
          <cell r="AE1903" t="str">
            <v>N</v>
          </cell>
          <cell r="AF1903" t="str">
            <v>N</v>
          </cell>
          <cell r="AG1903">
            <v>0</v>
          </cell>
          <cell r="AH1903" t="str">
            <v>N</v>
          </cell>
          <cell r="AI1903" t="str">
            <v>N</v>
          </cell>
        </row>
        <row r="1904">
          <cell r="U1904">
            <v>0</v>
          </cell>
          <cell r="V1904">
            <v>0</v>
          </cell>
          <cell r="W1904" t="str">
            <v/>
          </cell>
          <cell r="X1904" t="str">
            <v>N</v>
          </cell>
          <cell r="Y1904" t="str">
            <v>N</v>
          </cell>
          <cell r="Z1904" t="str">
            <v>N</v>
          </cell>
          <cell r="AA1904">
            <v>0</v>
          </cell>
          <cell r="AB1904">
            <v>0</v>
          </cell>
          <cell r="AC1904">
            <v>0</v>
          </cell>
          <cell r="AD1904">
            <v>0</v>
          </cell>
          <cell r="AE1904" t="str">
            <v>N</v>
          </cell>
          <cell r="AF1904" t="str">
            <v>N</v>
          </cell>
          <cell r="AG1904">
            <v>0</v>
          </cell>
          <cell r="AH1904" t="str">
            <v>N</v>
          </cell>
          <cell r="AI1904" t="str">
            <v>N</v>
          </cell>
        </row>
        <row r="1905">
          <cell r="U1905">
            <v>0</v>
          </cell>
          <cell r="V1905">
            <v>0</v>
          </cell>
          <cell r="W1905" t="str">
            <v/>
          </cell>
          <cell r="X1905" t="str">
            <v>N</v>
          </cell>
          <cell r="Y1905" t="str">
            <v>N</v>
          </cell>
          <cell r="Z1905" t="str">
            <v>N</v>
          </cell>
          <cell r="AA1905">
            <v>0</v>
          </cell>
          <cell r="AB1905">
            <v>0</v>
          </cell>
          <cell r="AC1905">
            <v>0</v>
          </cell>
          <cell r="AD1905">
            <v>0</v>
          </cell>
          <cell r="AE1905" t="str">
            <v>N</v>
          </cell>
          <cell r="AF1905" t="str">
            <v>N</v>
          </cell>
          <cell r="AG1905">
            <v>0</v>
          </cell>
          <cell r="AH1905" t="str">
            <v>N</v>
          </cell>
          <cell r="AI1905" t="str">
            <v>N</v>
          </cell>
        </row>
        <row r="1906">
          <cell r="U1906">
            <v>0</v>
          </cell>
          <cell r="V1906">
            <v>0</v>
          </cell>
          <cell r="W1906" t="str">
            <v/>
          </cell>
          <cell r="X1906" t="str">
            <v>N</v>
          </cell>
          <cell r="Y1906" t="str">
            <v>N</v>
          </cell>
          <cell r="Z1906" t="str">
            <v>N</v>
          </cell>
          <cell r="AA1906">
            <v>0</v>
          </cell>
          <cell r="AB1906">
            <v>0</v>
          </cell>
          <cell r="AC1906">
            <v>0</v>
          </cell>
          <cell r="AD1906">
            <v>0</v>
          </cell>
          <cell r="AE1906" t="str">
            <v>N</v>
          </cell>
          <cell r="AF1906" t="str">
            <v>N</v>
          </cell>
          <cell r="AG1906">
            <v>0</v>
          </cell>
          <cell r="AH1906" t="str">
            <v>N</v>
          </cell>
          <cell r="AI1906" t="str">
            <v>N</v>
          </cell>
        </row>
        <row r="1907">
          <cell r="U1907">
            <v>0</v>
          </cell>
          <cell r="V1907">
            <v>0</v>
          </cell>
          <cell r="W1907" t="str">
            <v/>
          </cell>
          <cell r="X1907" t="str">
            <v>N</v>
          </cell>
          <cell r="Y1907" t="str">
            <v>N</v>
          </cell>
          <cell r="Z1907" t="str">
            <v>N</v>
          </cell>
          <cell r="AA1907">
            <v>0</v>
          </cell>
          <cell r="AB1907">
            <v>0</v>
          </cell>
          <cell r="AC1907">
            <v>0</v>
          </cell>
          <cell r="AD1907">
            <v>0</v>
          </cell>
          <cell r="AE1907" t="str">
            <v>N</v>
          </cell>
          <cell r="AF1907" t="str">
            <v>N</v>
          </cell>
          <cell r="AG1907">
            <v>0</v>
          </cell>
          <cell r="AH1907" t="str">
            <v>N</v>
          </cell>
          <cell r="AI1907" t="str">
            <v>N</v>
          </cell>
        </row>
        <row r="1908">
          <cell r="U1908">
            <v>0</v>
          </cell>
          <cell r="V1908">
            <v>0</v>
          </cell>
          <cell r="W1908" t="str">
            <v/>
          </cell>
          <cell r="X1908" t="str">
            <v>N</v>
          </cell>
          <cell r="Y1908" t="str">
            <v>N</v>
          </cell>
          <cell r="Z1908" t="str">
            <v>N</v>
          </cell>
          <cell r="AA1908">
            <v>0</v>
          </cell>
          <cell r="AB1908">
            <v>0</v>
          </cell>
          <cell r="AC1908">
            <v>0</v>
          </cell>
          <cell r="AD1908">
            <v>0</v>
          </cell>
          <cell r="AE1908" t="str">
            <v>N</v>
          </cell>
          <cell r="AF1908" t="str">
            <v>N</v>
          </cell>
          <cell r="AG1908">
            <v>0</v>
          </cell>
          <cell r="AH1908" t="str">
            <v>N</v>
          </cell>
          <cell r="AI1908" t="str">
            <v>N</v>
          </cell>
        </row>
        <row r="1909">
          <cell r="U1909">
            <v>0</v>
          </cell>
          <cell r="V1909">
            <v>0</v>
          </cell>
          <cell r="W1909" t="str">
            <v/>
          </cell>
          <cell r="X1909" t="str">
            <v>N</v>
          </cell>
          <cell r="Y1909" t="str">
            <v>N</v>
          </cell>
          <cell r="Z1909" t="str">
            <v>N</v>
          </cell>
          <cell r="AA1909">
            <v>0</v>
          </cell>
          <cell r="AB1909">
            <v>0</v>
          </cell>
          <cell r="AC1909">
            <v>0</v>
          </cell>
          <cell r="AD1909">
            <v>0</v>
          </cell>
          <cell r="AE1909" t="str">
            <v>N</v>
          </cell>
          <cell r="AF1909" t="str">
            <v>N</v>
          </cell>
          <cell r="AG1909">
            <v>0</v>
          </cell>
          <cell r="AH1909" t="str">
            <v>N</v>
          </cell>
          <cell r="AI1909" t="str">
            <v>N</v>
          </cell>
        </row>
        <row r="1910">
          <cell r="U1910">
            <v>0</v>
          </cell>
          <cell r="V1910">
            <v>0</v>
          </cell>
          <cell r="W1910" t="str">
            <v/>
          </cell>
          <cell r="X1910" t="str">
            <v>N</v>
          </cell>
          <cell r="Y1910" t="str">
            <v>N</v>
          </cell>
          <cell r="Z1910" t="str">
            <v>N</v>
          </cell>
          <cell r="AA1910">
            <v>0</v>
          </cell>
          <cell r="AB1910">
            <v>0</v>
          </cell>
          <cell r="AC1910">
            <v>0</v>
          </cell>
          <cell r="AD1910">
            <v>0</v>
          </cell>
          <cell r="AE1910" t="str">
            <v>N</v>
          </cell>
          <cell r="AF1910" t="str">
            <v>N</v>
          </cell>
          <cell r="AG1910">
            <v>0</v>
          </cell>
          <cell r="AH1910" t="str">
            <v>N</v>
          </cell>
          <cell r="AI1910" t="str">
            <v>N</v>
          </cell>
        </row>
        <row r="1911">
          <cell r="U1911">
            <v>0</v>
          </cell>
          <cell r="V1911">
            <v>0</v>
          </cell>
          <cell r="W1911" t="str">
            <v/>
          </cell>
          <cell r="X1911" t="str">
            <v>N</v>
          </cell>
          <cell r="Y1911" t="str">
            <v>N</v>
          </cell>
          <cell r="Z1911" t="str">
            <v>N</v>
          </cell>
          <cell r="AA1911">
            <v>0</v>
          </cell>
          <cell r="AB1911">
            <v>0</v>
          </cell>
          <cell r="AC1911">
            <v>0</v>
          </cell>
          <cell r="AD1911">
            <v>0</v>
          </cell>
          <cell r="AE1911" t="str">
            <v>N</v>
          </cell>
          <cell r="AF1911" t="str">
            <v>N</v>
          </cell>
          <cell r="AG1911">
            <v>0</v>
          </cell>
          <cell r="AH1911" t="str">
            <v>N</v>
          </cell>
          <cell r="AI1911" t="str">
            <v>N</v>
          </cell>
        </row>
        <row r="1912">
          <cell r="U1912">
            <v>0</v>
          </cell>
          <cell r="V1912">
            <v>0</v>
          </cell>
          <cell r="W1912" t="str">
            <v/>
          </cell>
          <cell r="X1912" t="str">
            <v>N</v>
          </cell>
          <cell r="Y1912" t="str">
            <v>N</v>
          </cell>
          <cell r="Z1912" t="str">
            <v>N</v>
          </cell>
          <cell r="AA1912">
            <v>0</v>
          </cell>
          <cell r="AB1912">
            <v>0</v>
          </cell>
          <cell r="AC1912">
            <v>0</v>
          </cell>
          <cell r="AD1912">
            <v>0</v>
          </cell>
          <cell r="AE1912" t="str">
            <v>N</v>
          </cell>
          <cell r="AF1912" t="str">
            <v>N</v>
          </cell>
          <cell r="AG1912">
            <v>0</v>
          </cell>
          <cell r="AH1912" t="str">
            <v>N</v>
          </cell>
          <cell r="AI1912" t="str">
            <v>N</v>
          </cell>
        </row>
        <row r="1913">
          <cell r="U1913">
            <v>0</v>
          </cell>
          <cell r="V1913">
            <v>0</v>
          </cell>
          <cell r="W1913" t="str">
            <v/>
          </cell>
          <cell r="X1913" t="str">
            <v>N</v>
          </cell>
          <cell r="Y1913" t="str">
            <v>N</v>
          </cell>
          <cell r="Z1913" t="str">
            <v>N</v>
          </cell>
          <cell r="AA1913">
            <v>0</v>
          </cell>
          <cell r="AB1913">
            <v>0</v>
          </cell>
          <cell r="AC1913">
            <v>0</v>
          </cell>
          <cell r="AD1913">
            <v>0</v>
          </cell>
          <cell r="AE1913" t="str">
            <v>N</v>
          </cell>
          <cell r="AF1913" t="str">
            <v>N</v>
          </cell>
          <cell r="AG1913">
            <v>0</v>
          </cell>
          <cell r="AH1913" t="str">
            <v>N</v>
          </cell>
          <cell r="AI1913" t="str">
            <v>N</v>
          </cell>
        </row>
        <row r="1914">
          <cell r="U1914">
            <v>0</v>
          </cell>
          <cell r="V1914">
            <v>0</v>
          </cell>
          <cell r="W1914" t="str">
            <v/>
          </cell>
          <cell r="X1914" t="str">
            <v>N</v>
          </cell>
          <cell r="Y1914" t="str">
            <v>N</v>
          </cell>
          <cell r="Z1914" t="str">
            <v>N</v>
          </cell>
          <cell r="AA1914">
            <v>0</v>
          </cell>
          <cell r="AB1914">
            <v>0</v>
          </cell>
          <cell r="AC1914">
            <v>0</v>
          </cell>
          <cell r="AD1914">
            <v>0</v>
          </cell>
          <cell r="AE1914" t="str">
            <v>N</v>
          </cell>
          <cell r="AF1914" t="str">
            <v>N</v>
          </cell>
          <cell r="AG1914">
            <v>0</v>
          </cell>
          <cell r="AH1914" t="str">
            <v>N</v>
          </cell>
          <cell r="AI1914" t="str">
            <v>N</v>
          </cell>
        </row>
        <row r="1915">
          <cell r="U1915">
            <v>0</v>
          </cell>
          <cell r="V1915">
            <v>0</v>
          </cell>
          <cell r="W1915" t="str">
            <v/>
          </cell>
          <cell r="X1915" t="str">
            <v>N</v>
          </cell>
          <cell r="Y1915" t="str">
            <v>N</v>
          </cell>
          <cell r="Z1915" t="str">
            <v>N</v>
          </cell>
          <cell r="AA1915">
            <v>0</v>
          </cell>
          <cell r="AB1915">
            <v>0</v>
          </cell>
          <cell r="AC1915">
            <v>0</v>
          </cell>
          <cell r="AD1915">
            <v>0</v>
          </cell>
          <cell r="AE1915" t="str">
            <v>N</v>
          </cell>
          <cell r="AF1915" t="str">
            <v>N</v>
          </cell>
          <cell r="AG1915">
            <v>0</v>
          </cell>
          <cell r="AH1915" t="str">
            <v>N</v>
          </cell>
          <cell r="AI1915" t="str">
            <v>N</v>
          </cell>
        </row>
        <row r="1916">
          <cell r="U1916">
            <v>0</v>
          </cell>
          <cell r="V1916">
            <v>0</v>
          </cell>
          <cell r="W1916" t="str">
            <v/>
          </cell>
          <cell r="X1916" t="str">
            <v>N</v>
          </cell>
          <cell r="Y1916" t="str">
            <v>N</v>
          </cell>
          <cell r="Z1916" t="str">
            <v>N</v>
          </cell>
          <cell r="AA1916">
            <v>0</v>
          </cell>
          <cell r="AB1916">
            <v>0</v>
          </cell>
          <cell r="AC1916">
            <v>0</v>
          </cell>
          <cell r="AD1916">
            <v>0</v>
          </cell>
          <cell r="AE1916" t="str">
            <v>N</v>
          </cell>
          <cell r="AF1916" t="str">
            <v>N</v>
          </cell>
          <cell r="AG1916">
            <v>0</v>
          </cell>
          <cell r="AH1916" t="str">
            <v>N</v>
          </cell>
          <cell r="AI1916" t="str">
            <v>N</v>
          </cell>
        </row>
        <row r="1917">
          <cell r="U1917">
            <v>0</v>
          </cell>
          <cell r="V1917">
            <v>0</v>
          </cell>
          <cell r="W1917" t="str">
            <v/>
          </cell>
          <cell r="X1917" t="str">
            <v>N</v>
          </cell>
          <cell r="Y1917" t="str">
            <v>N</v>
          </cell>
          <cell r="Z1917" t="str">
            <v>N</v>
          </cell>
          <cell r="AA1917">
            <v>0</v>
          </cell>
          <cell r="AB1917">
            <v>0</v>
          </cell>
          <cell r="AC1917">
            <v>0</v>
          </cell>
          <cell r="AD1917">
            <v>0</v>
          </cell>
          <cell r="AE1917" t="str">
            <v>N</v>
          </cell>
          <cell r="AF1917" t="str">
            <v>N</v>
          </cell>
          <cell r="AG1917">
            <v>0</v>
          </cell>
          <cell r="AH1917" t="str">
            <v>N</v>
          </cell>
          <cell r="AI1917" t="str">
            <v>N</v>
          </cell>
        </row>
        <row r="1918">
          <cell r="U1918">
            <v>0</v>
          </cell>
          <cell r="V1918">
            <v>0</v>
          </cell>
          <cell r="W1918" t="str">
            <v/>
          </cell>
          <cell r="X1918" t="str">
            <v>N</v>
          </cell>
          <cell r="Y1918" t="str">
            <v>N</v>
          </cell>
          <cell r="Z1918" t="str">
            <v>N</v>
          </cell>
          <cell r="AA1918">
            <v>0</v>
          </cell>
          <cell r="AB1918">
            <v>0</v>
          </cell>
          <cell r="AC1918">
            <v>0</v>
          </cell>
          <cell r="AD1918">
            <v>0</v>
          </cell>
          <cell r="AE1918" t="str">
            <v>N</v>
          </cell>
          <cell r="AF1918" t="str">
            <v>N</v>
          </cell>
          <cell r="AG1918">
            <v>0</v>
          </cell>
          <cell r="AH1918" t="str">
            <v>N</v>
          </cell>
          <cell r="AI1918" t="str">
            <v>N</v>
          </cell>
        </row>
        <row r="1919">
          <cell r="U1919">
            <v>0</v>
          </cell>
          <cell r="V1919">
            <v>0</v>
          </cell>
          <cell r="W1919" t="str">
            <v/>
          </cell>
          <cell r="X1919" t="str">
            <v>N</v>
          </cell>
          <cell r="Y1919" t="str">
            <v>N</v>
          </cell>
          <cell r="Z1919" t="str">
            <v>N</v>
          </cell>
          <cell r="AA1919">
            <v>0</v>
          </cell>
          <cell r="AB1919">
            <v>0</v>
          </cell>
          <cell r="AC1919">
            <v>0</v>
          </cell>
          <cell r="AD1919">
            <v>0</v>
          </cell>
          <cell r="AE1919" t="str">
            <v>N</v>
          </cell>
          <cell r="AF1919" t="str">
            <v>N</v>
          </cell>
          <cell r="AG1919">
            <v>0</v>
          </cell>
          <cell r="AH1919" t="str">
            <v>N</v>
          </cell>
          <cell r="AI1919" t="str">
            <v>N</v>
          </cell>
        </row>
        <row r="1920">
          <cell r="U1920">
            <v>0</v>
          </cell>
          <cell r="V1920">
            <v>0</v>
          </cell>
          <cell r="W1920" t="str">
            <v/>
          </cell>
          <cell r="X1920" t="str">
            <v>N</v>
          </cell>
          <cell r="Y1920" t="str">
            <v>N</v>
          </cell>
          <cell r="Z1920" t="str">
            <v>N</v>
          </cell>
          <cell r="AA1920">
            <v>0</v>
          </cell>
          <cell r="AB1920">
            <v>0</v>
          </cell>
          <cell r="AC1920">
            <v>0</v>
          </cell>
          <cell r="AD1920">
            <v>0</v>
          </cell>
          <cell r="AE1920" t="str">
            <v>N</v>
          </cell>
          <cell r="AF1920" t="str">
            <v>N</v>
          </cell>
          <cell r="AG1920">
            <v>0</v>
          </cell>
          <cell r="AH1920" t="str">
            <v>N</v>
          </cell>
          <cell r="AI1920" t="str">
            <v>N</v>
          </cell>
        </row>
        <row r="1921">
          <cell r="U1921">
            <v>0</v>
          </cell>
          <cell r="V1921">
            <v>0</v>
          </cell>
          <cell r="W1921" t="str">
            <v/>
          </cell>
          <cell r="X1921" t="str">
            <v>N</v>
          </cell>
          <cell r="Y1921" t="str">
            <v>N</v>
          </cell>
          <cell r="Z1921" t="str">
            <v>N</v>
          </cell>
          <cell r="AA1921">
            <v>0</v>
          </cell>
          <cell r="AB1921">
            <v>0</v>
          </cell>
          <cell r="AC1921">
            <v>0</v>
          </cell>
          <cell r="AD1921">
            <v>0</v>
          </cell>
          <cell r="AE1921" t="str">
            <v>N</v>
          </cell>
          <cell r="AF1921" t="str">
            <v>N</v>
          </cell>
          <cell r="AG1921">
            <v>0</v>
          </cell>
          <cell r="AH1921" t="str">
            <v>N</v>
          </cell>
          <cell r="AI1921" t="str">
            <v>N</v>
          </cell>
        </row>
        <row r="1922">
          <cell r="U1922">
            <v>0</v>
          </cell>
          <cell r="V1922">
            <v>0</v>
          </cell>
          <cell r="W1922" t="str">
            <v/>
          </cell>
          <cell r="X1922" t="str">
            <v>N</v>
          </cell>
          <cell r="Y1922" t="str">
            <v>N</v>
          </cell>
          <cell r="Z1922" t="str">
            <v>N</v>
          </cell>
          <cell r="AA1922">
            <v>0</v>
          </cell>
          <cell r="AB1922">
            <v>0</v>
          </cell>
          <cell r="AC1922">
            <v>0</v>
          </cell>
          <cell r="AD1922">
            <v>0</v>
          </cell>
          <cell r="AE1922" t="str">
            <v>N</v>
          </cell>
          <cell r="AF1922" t="str">
            <v>N</v>
          </cell>
          <cell r="AG1922">
            <v>0</v>
          </cell>
          <cell r="AH1922" t="str">
            <v>N</v>
          </cell>
          <cell r="AI1922" t="str">
            <v>N</v>
          </cell>
        </row>
        <row r="1923">
          <cell r="U1923">
            <v>0</v>
          </cell>
          <cell r="V1923">
            <v>0</v>
          </cell>
          <cell r="W1923" t="str">
            <v/>
          </cell>
          <cell r="X1923" t="str">
            <v>N</v>
          </cell>
          <cell r="Y1923" t="str">
            <v>N</v>
          </cell>
          <cell r="Z1923" t="str">
            <v>N</v>
          </cell>
          <cell r="AA1923">
            <v>0</v>
          </cell>
          <cell r="AB1923">
            <v>0</v>
          </cell>
          <cell r="AC1923">
            <v>0</v>
          </cell>
          <cell r="AD1923">
            <v>0</v>
          </cell>
          <cell r="AE1923" t="str">
            <v>N</v>
          </cell>
          <cell r="AF1923" t="str">
            <v>N</v>
          </cell>
          <cell r="AG1923">
            <v>0</v>
          </cell>
          <cell r="AH1923" t="str">
            <v>N</v>
          </cell>
          <cell r="AI1923" t="str">
            <v>N</v>
          </cell>
        </row>
        <row r="1924">
          <cell r="U1924">
            <v>0</v>
          </cell>
          <cell r="V1924">
            <v>0</v>
          </cell>
          <cell r="W1924" t="str">
            <v/>
          </cell>
          <cell r="X1924" t="str">
            <v>N</v>
          </cell>
          <cell r="Y1924" t="str">
            <v>N</v>
          </cell>
          <cell r="Z1924" t="str">
            <v>N</v>
          </cell>
          <cell r="AA1924">
            <v>0</v>
          </cell>
          <cell r="AB1924">
            <v>0</v>
          </cell>
          <cell r="AC1924">
            <v>0</v>
          </cell>
          <cell r="AD1924">
            <v>0</v>
          </cell>
          <cell r="AE1924" t="str">
            <v>N</v>
          </cell>
          <cell r="AF1924" t="str">
            <v>N</v>
          </cell>
          <cell r="AG1924">
            <v>0</v>
          </cell>
          <cell r="AH1924" t="str">
            <v>N</v>
          </cell>
          <cell r="AI1924" t="str">
            <v>N</v>
          </cell>
        </row>
        <row r="1925">
          <cell r="U1925">
            <v>0</v>
          </cell>
          <cell r="V1925">
            <v>0</v>
          </cell>
          <cell r="W1925" t="str">
            <v/>
          </cell>
          <cell r="X1925" t="str">
            <v>N</v>
          </cell>
          <cell r="Y1925" t="str">
            <v>N</v>
          </cell>
          <cell r="Z1925" t="str">
            <v>N</v>
          </cell>
          <cell r="AA1925">
            <v>0</v>
          </cell>
          <cell r="AB1925">
            <v>0</v>
          </cell>
          <cell r="AC1925">
            <v>0</v>
          </cell>
          <cell r="AD1925">
            <v>0</v>
          </cell>
          <cell r="AE1925" t="str">
            <v>N</v>
          </cell>
          <cell r="AF1925" t="str">
            <v>N</v>
          </cell>
          <cell r="AG1925">
            <v>0</v>
          </cell>
          <cell r="AH1925" t="str">
            <v>N</v>
          </cell>
          <cell r="AI1925" t="str">
            <v>N</v>
          </cell>
        </row>
        <row r="1926">
          <cell r="U1926">
            <v>0</v>
          </cell>
          <cell r="V1926">
            <v>0</v>
          </cell>
          <cell r="W1926" t="str">
            <v/>
          </cell>
          <cell r="X1926" t="str">
            <v>N</v>
          </cell>
          <cell r="Y1926" t="str">
            <v>N</v>
          </cell>
          <cell r="Z1926" t="str">
            <v>N</v>
          </cell>
          <cell r="AA1926">
            <v>0</v>
          </cell>
          <cell r="AB1926">
            <v>0</v>
          </cell>
          <cell r="AC1926">
            <v>0</v>
          </cell>
          <cell r="AD1926">
            <v>0</v>
          </cell>
          <cell r="AE1926" t="str">
            <v>N</v>
          </cell>
          <cell r="AF1926" t="str">
            <v>N</v>
          </cell>
          <cell r="AG1926">
            <v>0</v>
          </cell>
          <cell r="AH1926" t="str">
            <v>N</v>
          </cell>
          <cell r="AI1926" t="str">
            <v>N</v>
          </cell>
        </row>
        <row r="1927">
          <cell r="U1927">
            <v>0</v>
          </cell>
          <cell r="V1927">
            <v>0</v>
          </cell>
          <cell r="W1927" t="str">
            <v/>
          </cell>
          <cell r="X1927" t="str">
            <v>N</v>
          </cell>
          <cell r="Y1927" t="str">
            <v>N</v>
          </cell>
          <cell r="Z1927" t="str">
            <v>N</v>
          </cell>
          <cell r="AA1927">
            <v>0</v>
          </cell>
          <cell r="AB1927">
            <v>0</v>
          </cell>
          <cell r="AC1927">
            <v>0</v>
          </cell>
          <cell r="AD1927">
            <v>0</v>
          </cell>
          <cell r="AE1927" t="str">
            <v>N</v>
          </cell>
          <cell r="AF1927" t="str">
            <v>N</v>
          </cell>
          <cell r="AG1927">
            <v>0</v>
          </cell>
          <cell r="AH1927" t="str">
            <v>N</v>
          </cell>
          <cell r="AI1927" t="str">
            <v>N</v>
          </cell>
        </row>
        <row r="1928">
          <cell r="U1928">
            <v>0</v>
          </cell>
          <cell r="V1928">
            <v>0</v>
          </cell>
          <cell r="W1928" t="str">
            <v/>
          </cell>
          <cell r="X1928" t="str">
            <v>N</v>
          </cell>
          <cell r="Y1928" t="str">
            <v>N</v>
          </cell>
          <cell r="Z1928" t="str">
            <v>N</v>
          </cell>
          <cell r="AA1928">
            <v>0</v>
          </cell>
          <cell r="AB1928">
            <v>0</v>
          </cell>
          <cell r="AC1928">
            <v>0</v>
          </cell>
          <cell r="AD1928">
            <v>0</v>
          </cell>
          <cell r="AE1928" t="str">
            <v>N</v>
          </cell>
          <cell r="AF1928" t="str">
            <v>N</v>
          </cell>
          <cell r="AG1928">
            <v>0</v>
          </cell>
          <cell r="AH1928" t="str">
            <v>N</v>
          </cell>
          <cell r="AI1928" t="str">
            <v>N</v>
          </cell>
        </row>
        <row r="1929">
          <cell r="U1929">
            <v>0</v>
          </cell>
          <cell r="V1929">
            <v>0</v>
          </cell>
          <cell r="W1929" t="str">
            <v/>
          </cell>
          <cell r="X1929" t="str">
            <v>N</v>
          </cell>
          <cell r="Y1929" t="str">
            <v>N</v>
          </cell>
          <cell r="Z1929" t="str">
            <v>N</v>
          </cell>
          <cell r="AA1929">
            <v>0</v>
          </cell>
          <cell r="AB1929">
            <v>0</v>
          </cell>
          <cell r="AC1929">
            <v>0</v>
          </cell>
          <cell r="AD1929">
            <v>0</v>
          </cell>
          <cell r="AE1929" t="str">
            <v>N</v>
          </cell>
          <cell r="AF1929" t="str">
            <v>N</v>
          </cell>
          <cell r="AG1929">
            <v>0</v>
          </cell>
          <cell r="AH1929" t="str">
            <v>N</v>
          </cell>
          <cell r="AI1929" t="str">
            <v>N</v>
          </cell>
        </row>
        <row r="1930">
          <cell r="U1930">
            <v>0</v>
          </cell>
          <cell r="V1930">
            <v>0</v>
          </cell>
          <cell r="W1930" t="str">
            <v/>
          </cell>
          <cell r="X1930" t="str">
            <v>N</v>
          </cell>
          <cell r="Y1930" t="str">
            <v>N</v>
          </cell>
          <cell r="Z1930" t="str">
            <v>N</v>
          </cell>
          <cell r="AA1930">
            <v>0</v>
          </cell>
          <cell r="AB1930">
            <v>0</v>
          </cell>
          <cell r="AC1930">
            <v>0</v>
          </cell>
          <cell r="AD1930">
            <v>0</v>
          </cell>
          <cell r="AE1930" t="str">
            <v>N</v>
          </cell>
          <cell r="AF1930" t="str">
            <v>N</v>
          </cell>
          <cell r="AG1930">
            <v>0</v>
          </cell>
          <cell r="AH1930" t="str">
            <v>N</v>
          </cell>
          <cell r="AI1930" t="str">
            <v>N</v>
          </cell>
        </row>
        <row r="1931">
          <cell r="U1931">
            <v>0</v>
          </cell>
          <cell r="V1931">
            <v>0</v>
          </cell>
          <cell r="W1931" t="str">
            <v/>
          </cell>
          <cell r="X1931" t="str">
            <v>N</v>
          </cell>
          <cell r="Y1931" t="str">
            <v>N</v>
          </cell>
          <cell r="Z1931" t="str">
            <v>N</v>
          </cell>
          <cell r="AA1931">
            <v>0</v>
          </cell>
          <cell r="AB1931">
            <v>0</v>
          </cell>
          <cell r="AC1931">
            <v>0</v>
          </cell>
          <cell r="AD1931">
            <v>0</v>
          </cell>
          <cell r="AE1931" t="str">
            <v>N</v>
          </cell>
          <cell r="AF1931" t="str">
            <v>N</v>
          </cell>
          <cell r="AG1931">
            <v>0</v>
          </cell>
          <cell r="AH1931" t="str">
            <v>N</v>
          </cell>
          <cell r="AI1931" t="str">
            <v>N</v>
          </cell>
        </row>
        <row r="1932">
          <cell r="U1932">
            <v>0</v>
          </cell>
          <cell r="V1932">
            <v>0</v>
          </cell>
          <cell r="W1932" t="str">
            <v/>
          </cell>
          <cell r="X1932" t="str">
            <v>N</v>
          </cell>
          <cell r="Y1932" t="str">
            <v>N</v>
          </cell>
          <cell r="Z1932" t="str">
            <v>N</v>
          </cell>
          <cell r="AA1932">
            <v>0</v>
          </cell>
          <cell r="AB1932">
            <v>0</v>
          </cell>
          <cell r="AC1932">
            <v>0</v>
          </cell>
          <cell r="AD1932">
            <v>0</v>
          </cell>
          <cell r="AE1932" t="str">
            <v>N</v>
          </cell>
          <cell r="AF1932" t="str">
            <v>N</v>
          </cell>
          <cell r="AG1932">
            <v>0</v>
          </cell>
          <cell r="AH1932" t="str">
            <v>N</v>
          </cell>
          <cell r="AI1932" t="str">
            <v>N</v>
          </cell>
        </row>
        <row r="1933">
          <cell r="U1933">
            <v>0</v>
          </cell>
          <cell r="V1933">
            <v>0</v>
          </cell>
          <cell r="W1933" t="str">
            <v/>
          </cell>
          <cell r="X1933" t="str">
            <v>N</v>
          </cell>
          <cell r="Y1933" t="str">
            <v>N</v>
          </cell>
          <cell r="Z1933" t="str">
            <v>N</v>
          </cell>
          <cell r="AA1933">
            <v>0</v>
          </cell>
          <cell r="AB1933">
            <v>0</v>
          </cell>
          <cell r="AC1933">
            <v>0</v>
          </cell>
          <cell r="AD1933">
            <v>0</v>
          </cell>
          <cell r="AE1933" t="str">
            <v>N</v>
          </cell>
          <cell r="AF1933" t="str">
            <v>N</v>
          </cell>
          <cell r="AG1933">
            <v>0</v>
          </cell>
          <cell r="AH1933" t="str">
            <v>N</v>
          </cell>
          <cell r="AI1933" t="str">
            <v>N</v>
          </cell>
        </row>
        <row r="1934">
          <cell r="U1934">
            <v>0</v>
          </cell>
          <cell r="V1934">
            <v>0</v>
          </cell>
          <cell r="W1934" t="str">
            <v/>
          </cell>
          <cell r="X1934" t="str">
            <v>N</v>
          </cell>
          <cell r="Y1934" t="str">
            <v>N</v>
          </cell>
          <cell r="Z1934" t="str">
            <v>N</v>
          </cell>
          <cell r="AA1934">
            <v>0</v>
          </cell>
          <cell r="AB1934">
            <v>0</v>
          </cell>
          <cell r="AC1934">
            <v>0</v>
          </cell>
          <cell r="AD1934">
            <v>0</v>
          </cell>
          <cell r="AE1934" t="str">
            <v>N</v>
          </cell>
          <cell r="AF1934" t="str">
            <v>N</v>
          </cell>
          <cell r="AG1934">
            <v>0</v>
          </cell>
          <cell r="AH1934" t="str">
            <v>N</v>
          </cell>
          <cell r="AI1934" t="str">
            <v>N</v>
          </cell>
        </row>
        <row r="1935">
          <cell r="U1935">
            <v>0</v>
          </cell>
          <cell r="V1935">
            <v>0</v>
          </cell>
          <cell r="W1935" t="str">
            <v/>
          </cell>
          <cell r="X1935" t="str">
            <v>N</v>
          </cell>
          <cell r="Y1935" t="str">
            <v>N</v>
          </cell>
          <cell r="Z1935" t="str">
            <v>N</v>
          </cell>
          <cell r="AA1935">
            <v>0</v>
          </cell>
          <cell r="AB1935">
            <v>0</v>
          </cell>
          <cell r="AC1935">
            <v>0</v>
          </cell>
          <cell r="AD1935">
            <v>0</v>
          </cell>
          <cell r="AE1935" t="str">
            <v>N</v>
          </cell>
          <cell r="AF1935" t="str">
            <v>N</v>
          </cell>
          <cell r="AG1935">
            <v>0</v>
          </cell>
          <cell r="AH1935" t="str">
            <v>N</v>
          </cell>
          <cell r="AI1935" t="str">
            <v>N</v>
          </cell>
        </row>
        <row r="1936">
          <cell r="U1936">
            <v>0</v>
          </cell>
          <cell r="V1936">
            <v>0</v>
          </cell>
          <cell r="W1936" t="str">
            <v/>
          </cell>
          <cell r="X1936" t="str">
            <v>N</v>
          </cell>
          <cell r="Y1936" t="str">
            <v>N</v>
          </cell>
          <cell r="Z1936" t="str">
            <v>N</v>
          </cell>
          <cell r="AA1936">
            <v>0</v>
          </cell>
          <cell r="AB1936">
            <v>0</v>
          </cell>
          <cell r="AC1936">
            <v>0</v>
          </cell>
          <cell r="AD1936">
            <v>0</v>
          </cell>
          <cell r="AE1936" t="str">
            <v>N</v>
          </cell>
          <cell r="AF1936" t="str">
            <v>N</v>
          </cell>
          <cell r="AG1936">
            <v>0</v>
          </cell>
          <cell r="AH1936" t="str">
            <v>N</v>
          </cell>
          <cell r="AI1936" t="str">
            <v>N</v>
          </cell>
        </row>
        <row r="1937">
          <cell r="U1937">
            <v>0</v>
          </cell>
          <cell r="V1937">
            <v>0</v>
          </cell>
          <cell r="W1937" t="str">
            <v/>
          </cell>
          <cell r="X1937" t="str">
            <v>N</v>
          </cell>
          <cell r="Y1937" t="str">
            <v>N</v>
          </cell>
          <cell r="Z1937" t="str">
            <v>N</v>
          </cell>
          <cell r="AA1937">
            <v>0</v>
          </cell>
          <cell r="AB1937">
            <v>0</v>
          </cell>
          <cell r="AC1937">
            <v>0</v>
          </cell>
          <cell r="AD1937">
            <v>0</v>
          </cell>
          <cell r="AE1937" t="str">
            <v>N</v>
          </cell>
          <cell r="AF1937" t="str">
            <v>N</v>
          </cell>
          <cell r="AG1937">
            <v>0</v>
          </cell>
          <cell r="AH1937" t="str">
            <v>N</v>
          </cell>
          <cell r="AI1937" t="str">
            <v>N</v>
          </cell>
        </row>
        <row r="1938">
          <cell r="U1938">
            <v>0</v>
          </cell>
          <cell r="V1938">
            <v>0</v>
          </cell>
          <cell r="W1938" t="str">
            <v/>
          </cell>
          <cell r="X1938" t="str">
            <v>N</v>
          </cell>
          <cell r="Y1938" t="str">
            <v>N</v>
          </cell>
          <cell r="Z1938" t="str">
            <v>N</v>
          </cell>
          <cell r="AA1938">
            <v>0</v>
          </cell>
          <cell r="AB1938">
            <v>0</v>
          </cell>
          <cell r="AC1938">
            <v>0</v>
          </cell>
          <cell r="AD1938">
            <v>0</v>
          </cell>
          <cell r="AE1938" t="str">
            <v>N</v>
          </cell>
          <cell r="AF1938" t="str">
            <v>N</v>
          </cell>
          <cell r="AG1938">
            <v>0</v>
          </cell>
          <cell r="AH1938" t="str">
            <v>N</v>
          </cell>
          <cell r="AI1938" t="str">
            <v>N</v>
          </cell>
        </row>
        <row r="1939">
          <cell r="U1939">
            <v>0</v>
          </cell>
          <cell r="V1939">
            <v>0</v>
          </cell>
          <cell r="W1939" t="str">
            <v/>
          </cell>
          <cell r="X1939" t="str">
            <v>N</v>
          </cell>
          <cell r="Y1939" t="str">
            <v>N</v>
          </cell>
          <cell r="Z1939" t="str">
            <v>N</v>
          </cell>
          <cell r="AA1939">
            <v>0</v>
          </cell>
          <cell r="AB1939">
            <v>0</v>
          </cell>
          <cell r="AC1939">
            <v>0</v>
          </cell>
          <cell r="AD1939">
            <v>0</v>
          </cell>
          <cell r="AE1939" t="str">
            <v>N</v>
          </cell>
          <cell r="AF1939" t="str">
            <v>N</v>
          </cell>
          <cell r="AG1939">
            <v>0</v>
          </cell>
          <cell r="AH1939" t="str">
            <v>N</v>
          </cell>
          <cell r="AI1939" t="str">
            <v>N</v>
          </cell>
        </row>
        <row r="1940">
          <cell r="U1940">
            <v>0</v>
          </cell>
          <cell r="V1940">
            <v>0</v>
          </cell>
          <cell r="W1940" t="str">
            <v/>
          </cell>
          <cell r="X1940" t="str">
            <v>N</v>
          </cell>
          <cell r="Y1940" t="str">
            <v>N</v>
          </cell>
          <cell r="Z1940" t="str">
            <v>N</v>
          </cell>
          <cell r="AA1940">
            <v>0</v>
          </cell>
          <cell r="AB1940">
            <v>0</v>
          </cell>
          <cell r="AC1940">
            <v>0</v>
          </cell>
          <cell r="AD1940">
            <v>0</v>
          </cell>
          <cell r="AE1940" t="str">
            <v>N</v>
          </cell>
          <cell r="AF1940" t="str">
            <v>N</v>
          </cell>
          <cell r="AG1940">
            <v>0</v>
          </cell>
          <cell r="AH1940" t="str">
            <v>N</v>
          </cell>
          <cell r="AI1940" t="str">
            <v>N</v>
          </cell>
        </row>
        <row r="1941">
          <cell r="U1941">
            <v>0</v>
          </cell>
          <cell r="V1941">
            <v>0</v>
          </cell>
          <cell r="W1941" t="str">
            <v/>
          </cell>
          <cell r="X1941" t="str">
            <v>N</v>
          </cell>
          <cell r="Y1941" t="str">
            <v>N</v>
          </cell>
          <cell r="Z1941" t="str">
            <v>N</v>
          </cell>
          <cell r="AA1941">
            <v>0</v>
          </cell>
          <cell r="AB1941">
            <v>0</v>
          </cell>
          <cell r="AC1941">
            <v>0</v>
          </cell>
          <cell r="AD1941">
            <v>0</v>
          </cell>
          <cell r="AE1941" t="str">
            <v>N</v>
          </cell>
          <cell r="AF1941" t="str">
            <v>N</v>
          </cell>
          <cell r="AG1941">
            <v>0</v>
          </cell>
          <cell r="AH1941" t="str">
            <v>N</v>
          </cell>
          <cell r="AI1941" t="str">
            <v>N</v>
          </cell>
        </row>
        <row r="1942">
          <cell r="U1942">
            <v>0</v>
          </cell>
          <cell r="V1942">
            <v>0</v>
          </cell>
          <cell r="W1942" t="str">
            <v/>
          </cell>
          <cell r="X1942" t="str">
            <v>N</v>
          </cell>
          <cell r="Y1942" t="str">
            <v>N</v>
          </cell>
          <cell r="Z1942" t="str">
            <v>N</v>
          </cell>
          <cell r="AA1942">
            <v>0</v>
          </cell>
          <cell r="AB1942">
            <v>0</v>
          </cell>
          <cell r="AC1942">
            <v>0</v>
          </cell>
          <cell r="AD1942">
            <v>0</v>
          </cell>
          <cell r="AE1942" t="str">
            <v>N</v>
          </cell>
          <cell r="AF1942" t="str">
            <v>N</v>
          </cell>
          <cell r="AG1942">
            <v>0</v>
          </cell>
          <cell r="AH1942" t="str">
            <v>N</v>
          </cell>
          <cell r="AI1942" t="str">
            <v>N</v>
          </cell>
        </row>
        <row r="1943">
          <cell r="U1943">
            <v>0</v>
          </cell>
          <cell r="V1943">
            <v>0</v>
          </cell>
          <cell r="W1943" t="str">
            <v/>
          </cell>
          <cell r="X1943" t="str">
            <v>N</v>
          </cell>
          <cell r="Y1943" t="str">
            <v>N</v>
          </cell>
          <cell r="Z1943" t="str">
            <v>N</v>
          </cell>
          <cell r="AA1943">
            <v>0</v>
          </cell>
          <cell r="AB1943">
            <v>0</v>
          </cell>
          <cell r="AC1943">
            <v>0</v>
          </cell>
          <cell r="AD1943">
            <v>0</v>
          </cell>
          <cell r="AE1943" t="str">
            <v>N</v>
          </cell>
          <cell r="AF1943" t="str">
            <v>N</v>
          </cell>
          <cell r="AG1943">
            <v>0</v>
          </cell>
          <cell r="AH1943" t="str">
            <v>N</v>
          </cell>
          <cell r="AI1943" t="str">
            <v>N</v>
          </cell>
        </row>
        <row r="1944">
          <cell r="U1944">
            <v>0</v>
          </cell>
          <cell r="V1944">
            <v>0</v>
          </cell>
          <cell r="W1944" t="str">
            <v/>
          </cell>
          <cell r="X1944" t="str">
            <v>N</v>
          </cell>
          <cell r="Y1944" t="str">
            <v>N</v>
          </cell>
          <cell r="Z1944" t="str">
            <v>N</v>
          </cell>
          <cell r="AA1944">
            <v>0</v>
          </cell>
          <cell r="AB1944">
            <v>0</v>
          </cell>
          <cell r="AC1944">
            <v>0</v>
          </cell>
          <cell r="AD1944">
            <v>0</v>
          </cell>
          <cell r="AE1944" t="str">
            <v>N</v>
          </cell>
          <cell r="AF1944" t="str">
            <v>N</v>
          </cell>
          <cell r="AG1944">
            <v>0</v>
          </cell>
          <cell r="AH1944" t="str">
            <v>N</v>
          </cell>
          <cell r="AI1944" t="str">
            <v>N</v>
          </cell>
        </row>
        <row r="1945">
          <cell r="U1945">
            <v>0</v>
          </cell>
          <cell r="V1945">
            <v>0</v>
          </cell>
          <cell r="W1945" t="str">
            <v/>
          </cell>
          <cell r="X1945" t="str">
            <v>N</v>
          </cell>
          <cell r="Y1945" t="str">
            <v>N</v>
          </cell>
          <cell r="Z1945" t="str">
            <v>N</v>
          </cell>
          <cell r="AA1945">
            <v>0</v>
          </cell>
          <cell r="AB1945">
            <v>0</v>
          </cell>
          <cell r="AC1945">
            <v>0</v>
          </cell>
          <cell r="AD1945">
            <v>0</v>
          </cell>
          <cell r="AE1945" t="str">
            <v>N</v>
          </cell>
          <cell r="AF1945" t="str">
            <v>N</v>
          </cell>
          <cell r="AG1945">
            <v>0</v>
          </cell>
          <cell r="AH1945" t="str">
            <v>N</v>
          </cell>
          <cell r="AI1945" t="str">
            <v>N</v>
          </cell>
        </row>
        <row r="1946">
          <cell r="U1946">
            <v>0</v>
          </cell>
          <cell r="V1946">
            <v>0</v>
          </cell>
          <cell r="W1946" t="str">
            <v/>
          </cell>
          <cell r="X1946" t="str">
            <v>N</v>
          </cell>
          <cell r="Y1946" t="str">
            <v>N</v>
          </cell>
          <cell r="Z1946" t="str">
            <v>N</v>
          </cell>
          <cell r="AA1946">
            <v>0</v>
          </cell>
          <cell r="AB1946">
            <v>0</v>
          </cell>
          <cell r="AC1946">
            <v>0</v>
          </cell>
          <cell r="AD1946">
            <v>0</v>
          </cell>
          <cell r="AE1946" t="str">
            <v>N</v>
          </cell>
          <cell r="AF1946" t="str">
            <v>N</v>
          </cell>
          <cell r="AG1946">
            <v>0</v>
          </cell>
          <cell r="AH1946" t="str">
            <v>N</v>
          </cell>
          <cell r="AI1946" t="str">
            <v>N</v>
          </cell>
        </row>
        <row r="1947">
          <cell r="U1947">
            <v>0</v>
          </cell>
          <cell r="V1947">
            <v>0</v>
          </cell>
          <cell r="W1947" t="str">
            <v/>
          </cell>
          <cell r="X1947" t="str">
            <v>N</v>
          </cell>
          <cell r="Y1947" t="str">
            <v>N</v>
          </cell>
          <cell r="Z1947" t="str">
            <v>N</v>
          </cell>
          <cell r="AA1947">
            <v>0</v>
          </cell>
          <cell r="AB1947">
            <v>0</v>
          </cell>
          <cell r="AC1947">
            <v>0</v>
          </cell>
          <cell r="AD1947">
            <v>0</v>
          </cell>
          <cell r="AE1947" t="str">
            <v>N</v>
          </cell>
          <cell r="AF1947" t="str">
            <v>N</v>
          </cell>
          <cell r="AG1947">
            <v>0</v>
          </cell>
          <cell r="AH1947" t="str">
            <v>N</v>
          </cell>
          <cell r="AI1947" t="str">
            <v>N</v>
          </cell>
        </row>
        <row r="1948">
          <cell r="U1948">
            <v>0</v>
          </cell>
          <cell r="V1948">
            <v>0</v>
          </cell>
          <cell r="W1948" t="str">
            <v/>
          </cell>
          <cell r="X1948" t="str">
            <v>N</v>
          </cell>
          <cell r="Y1948" t="str">
            <v>N</v>
          </cell>
          <cell r="Z1948" t="str">
            <v>N</v>
          </cell>
          <cell r="AA1948">
            <v>0</v>
          </cell>
          <cell r="AB1948">
            <v>0</v>
          </cell>
          <cell r="AC1948">
            <v>0</v>
          </cell>
          <cell r="AD1948">
            <v>0</v>
          </cell>
          <cell r="AE1948" t="str">
            <v>N</v>
          </cell>
          <cell r="AF1948" t="str">
            <v>N</v>
          </cell>
          <cell r="AG1948">
            <v>0</v>
          </cell>
          <cell r="AH1948" t="str">
            <v>N</v>
          </cell>
          <cell r="AI1948" t="str">
            <v>N</v>
          </cell>
        </row>
        <row r="1949">
          <cell r="U1949">
            <v>0</v>
          </cell>
          <cell r="V1949">
            <v>0</v>
          </cell>
          <cell r="W1949" t="str">
            <v/>
          </cell>
          <cell r="X1949" t="str">
            <v>N</v>
          </cell>
          <cell r="Y1949" t="str">
            <v>N</v>
          </cell>
          <cell r="Z1949" t="str">
            <v>N</v>
          </cell>
          <cell r="AA1949">
            <v>0</v>
          </cell>
          <cell r="AB1949">
            <v>0</v>
          </cell>
          <cell r="AC1949">
            <v>0</v>
          </cell>
          <cell r="AD1949">
            <v>0</v>
          </cell>
          <cell r="AE1949" t="str">
            <v>N</v>
          </cell>
          <cell r="AF1949" t="str">
            <v>N</v>
          </cell>
          <cell r="AG1949">
            <v>0</v>
          </cell>
          <cell r="AH1949" t="str">
            <v>N</v>
          </cell>
          <cell r="AI1949" t="str">
            <v>N</v>
          </cell>
        </row>
        <row r="1950">
          <cell r="U1950">
            <v>0</v>
          </cell>
          <cell r="V1950">
            <v>0</v>
          </cell>
          <cell r="W1950" t="str">
            <v/>
          </cell>
          <cell r="X1950" t="str">
            <v>N</v>
          </cell>
          <cell r="Y1950" t="str">
            <v>N</v>
          </cell>
          <cell r="Z1950" t="str">
            <v>N</v>
          </cell>
          <cell r="AA1950">
            <v>0</v>
          </cell>
          <cell r="AB1950">
            <v>0</v>
          </cell>
          <cell r="AC1950">
            <v>0</v>
          </cell>
          <cell r="AD1950">
            <v>0</v>
          </cell>
          <cell r="AE1950" t="str">
            <v>N</v>
          </cell>
          <cell r="AF1950" t="str">
            <v>N</v>
          </cell>
          <cell r="AG1950">
            <v>0</v>
          </cell>
          <cell r="AH1950" t="str">
            <v>N</v>
          </cell>
          <cell r="AI1950" t="str">
            <v>N</v>
          </cell>
        </row>
        <row r="1951">
          <cell r="U1951">
            <v>0</v>
          </cell>
          <cell r="V1951">
            <v>0</v>
          </cell>
          <cell r="W1951" t="str">
            <v/>
          </cell>
          <cell r="X1951" t="str">
            <v>N</v>
          </cell>
          <cell r="Y1951" t="str">
            <v>N</v>
          </cell>
          <cell r="Z1951" t="str">
            <v>N</v>
          </cell>
          <cell r="AA1951">
            <v>0</v>
          </cell>
          <cell r="AB1951">
            <v>0</v>
          </cell>
          <cell r="AC1951">
            <v>0</v>
          </cell>
          <cell r="AD1951">
            <v>0</v>
          </cell>
          <cell r="AE1951" t="str">
            <v>N</v>
          </cell>
          <cell r="AF1951" t="str">
            <v>N</v>
          </cell>
          <cell r="AG1951">
            <v>0</v>
          </cell>
          <cell r="AH1951" t="str">
            <v>N</v>
          </cell>
          <cell r="AI1951" t="str">
            <v>N</v>
          </cell>
        </row>
        <row r="1952">
          <cell r="U1952">
            <v>0</v>
          </cell>
          <cell r="V1952">
            <v>0</v>
          </cell>
          <cell r="W1952" t="str">
            <v/>
          </cell>
          <cell r="X1952" t="str">
            <v>N</v>
          </cell>
          <cell r="Y1952" t="str">
            <v>N</v>
          </cell>
          <cell r="Z1952" t="str">
            <v>N</v>
          </cell>
          <cell r="AA1952">
            <v>0</v>
          </cell>
          <cell r="AB1952">
            <v>0</v>
          </cell>
          <cell r="AC1952">
            <v>0</v>
          </cell>
          <cell r="AD1952">
            <v>0</v>
          </cell>
          <cell r="AE1952" t="str">
            <v>N</v>
          </cell>
          <cell r="AF1952" t="str">
            <v>N</v>
          </cell>
          <cell r="AG1952">
            <v>0</v>
          </cell>
          <cell r="AH1952" t="str">
            <v>N</v>
          </cell>
          <cell r="AI1952" t="str">
            <v>N</v>
          </cell>
        </row>
        <row r="1953">
          <cell r="U1953">
            <v>0</v>
          </cell>
          <cell r="V1953">
            <v>0</v>
          </cell>
          <cell r="W1953" t="str">
            <v/>
          </cell>
          <cell r="X1953" t="str">
            <v>N</v>
          </cell>
          <cell r="Y1953" t="str">
            <v>N</v>
          </cell>
          <cell r="Z1953" t="str">
            <v>N</v>
          </cell>
          <cell r="AA1953">
            <v>0</v>
          </cell>
          <cell r="AB1953">
            <v>0</v>
          </cell>
          <cell r="AC1953">
            <v>0</v>
          </cell>
          <cell r="AD1953">
            <v>0</v>
          </cell>
          <cell r="AE1953" t="str">
            <v>N</v>
          </cell>
          <cell r="AF1953" t="str">
            <v>N</v>
          </cell>
          <cell r="AG1953">
            <v>0</v>
          </cell>
          <cell r="AH1953" t="str">
            <v>N</v>
          </cell>
          <cell r="AI1953" t="str">
            <v>N</v>
          </cell>
        </row>
        <row r="1954">
          <cell r="U1954">
            <v>0</v>
          </cell>
          <cell r="V1954">
            <v>0</v>
          </cell>
          <cell r="W1954" t="str">
            <v/>
          </cell>
          <cell r="X1954" t="str">
            <v>N</v>
          </cell>
          <cell r="Y1954" t="str">
            <v>N</v>
          </cell>
          <cell r="Z1954" t="str">
            <v>N</v>
          </cell>
          <cell r="AA1954">
            <v>0</v>
          </cell>
          <cell r="AB1954">
            <v>0</v>
          </cell>
          <cell r="AC1954">
            <v>0</v>
          </cell>
          <cell r="AD1954">
            <v>0</v>
          </cell>
          <cell r="AE1954" t="str">
            <v>N</v>
          </cell>
          <cell r="AF1954" t="str">
            <v>N</v>
          </cell>
          <cell r="AG1954">
            <v>0</v>
          </cell>
          <cell r="AH1954" t="str">
            <v>N</v>
          </cell>
          <cell r="AI1954" t="str">
            <v>N</v>
          </cell>
        </row>
        <row r="1955">
          <cell r="U1955">
            <v>0</v>
          </cell>
          <cell r="V1955">
            <v>0</v>
          </cell>
          <cell r="W1955" t="str">
            <v/>
          </cell>
          <cell r="X1955" t="str">
            <v>N</v>
          </cell>
          <cell r="Y1955" t="str">
            <v>N</v>
          </cell>
          <cell r="Z1955" t="str">
            <v>N</v>
          </cell>
          <cell r="AA1955">
            <v>0</v>
          </cell>
          <cell r="AB1955">
            <v>0</v>
          </cell>
          <cell r="AC1955">
            <v>0</v>
          </cell>
          <cell r="AD1955">
            <v>0</v>
          </cell>
          <cell r="AE1955" t="str">
            <v>N</v>
          </cell>
          <cell r="AF1955" t="str">
            <v>N</v>
          </cell>
          <cell r="AG1955">
            <v>0</v>
          </cell>
          <cell r="AH1955" t="str">
            <v>N</v>
          </cell>
          <cell r="AI1955" t="str">
            <v>N</v>
          </cell>
        </row>
        <row r="1956">
          <cell r="U1956">
            <v>0</v>
          </cell>
          <cell r="V1956">
            <v>0</v>
          </cell>
          <cell r="W1956" t="str">
            <v/>
          </cell>
          <cell r="X1956" t="str">
            <v>N</v>
          </cell>
          <cell r="Y1956" t="str">
            <v>N</v>
          </cell>
          <cell r="Z1956" t="str">
            <v>N</v>
          </cell>
          <cell r="AA1956">
            <v>0</v>
          </cell>
          <cell r="AB1956">
            <v>0</v>
          </cell>
          <cell r="AC1956">
            <v>0</v>
          </cell>
          <cell r="AD1956">
            <v>0</v>
          </cell>
          <cell r="AE1956" t="str">
            <v>N</v>
          </cell>
          <cell r="AF1956" t="str">
            <v>N</v>
          </cell>
          <cell r="AG1956">
            <v>0</v>
          </cell>
          <cell r="AH1956" t="str">
            <v>N</v>
          </cell>
          <cell r="AI1956" t="str">
            <v>N</v>
          </cell>
        </row>
        <row r="1957">
          <cell r="U1957">
            <v>0</v>
          </cell>
          <cell r="V1957">
            <v>0</v>
          </cell>
          <cell r="W1957" t="str">
            <v/>
          </cell>
          <cell r="X1957" t="str">
            <v>N</v>
          </cell>
          <cell r="Y1957" t="str">
            <v>N</v>
          </cell>
          <cell r="Z1957" t="str">
            <v>N</v>
          </cell>
          <cell r="AA1957">
            <v>0</v>
          </cell>
          <cell r="AB1957">
            <v>0</v>
          </cell>
          <cell r="AC1957">
            <v>0</v>
          </cell>
          <cell r="AD1957">
            <v>0</v>
          </cell>
          <cell r="AE1957" t="str">
            <v>N</v>
          </cell>
          <cell r="AF1957" t="str">
            <v>N</v>
          </cell>
          <cell r="AG1957">
            <v>0</v>
          </cell>
          <cell r="AH1957" t="str">
            <v>N</v>
          </cell>
          <cell r="AI1957" t="str">
            <v>N</v>
          </cell>
        </row>
        <row r="1958">
          <cell r="U1958">
            <v>0</v>
          </cell>
          <cell r="V1958">
            <v>0</v>
          </cell>
          <cell r="W1958" t="str">
            <v/>
          </cell>
          <cell r="X1958" t="str">
            <v>N</v>
          </cell>
          <cell r="Y1958" t="str">
            <v>N</v>
          </cell>
          <cell r="Z1958" t="str">
            <v>N</v>
          </cell>
          <cell r="AA1958">
            <v>0</v>
          </cell>
          <cell r="AB1958">
            <v>0</v>
          </cell>
          <cell r="AC1958">
            <v>0</v>
          </cell>
          <cell r="AD1958">
            <v>0</v>
          </cell>
          <cell r="AE1958" t="str">
            <v>N</v>
          </cell>
          <cell r="AF1958" t="str">
            <v>N</v>
          </cell>
          <cell r="AG1958">
            <v>0</v>
          </cell>
          <cell r="AH1958" t="str">
            <v>N</v>
          </cell>
          <cell r="AI1958" t="str">
            <v>N</v>
          </cell>
        </row>
        <row r="1959">
          <cell r="U1959">
            <v>0</v>
          </cell>
          <cell r="V1959">
            <v>0</v>
          </cell>
          <cell r="W1959" t="str">
            <v/>
          </cell>
          <cell r="X1959" t="str">
            <v>N</v>
          </cell>
          <cell r="Y1959" t="str">
            <v>N</v>
          </cell>
          <cell r="Z1959" t="str">
            <v>N</v>
          </cell>
          <cell r="AA1959">
            <v>0</v>
          </cell>
          <cell r="AB1959">
            <v>0</v>
          </cell>
          <cell r="AC1959">
            <v>0</v>
          </cell>
          <cell r="AD1959">
            <v>0</v>
          </cell>
          <cell r="AE1959" t="str">
            <v>N</v>
          </cell>
          <cell r="AF1959" t="str">
            <v>N</v>
          </cell>
          <cell r="AG1959">
            <v>0</v>
          </cell>
          <cell r="AH1959" t="str">
            <v>N</v>
          </cell>
          <cell r="AI1959" t="str">
            <v>N</v>
          </cell>
        </row>
        <row r="1960">
          <cell r="U1960">
            <v>0</v>
          </cell>
          <cell r="V1960">
            <v>0</v>
          </cell>
          <cell r="W1960" t="str">
            <v/>
          </cell>
          <cell r="X1960" t="str">
            <v>N</v>
          </cell>
          <cell r="Y1960" t="str">
            <v>N</v>
          </cell>
          <cell r="Z1960" t="str">
            <v>N</v>
          </cell>
          <cell r="AA1960">
            <v>0</v>
          </cell>
          <cell r="AB1960">
            <v>0</v>
          </cell>
          <cell r="AC1960">
            <v>0</v>
          </cell>
          <cell r="AD1960">
            <v>0</v>
          </cell>
          <cell r="AE1960" t="str">
            <v>N</v>
          </cell>
          <cell r="AF1960" t="str">
            <v>N</v>
          </cell>
          <cell r="AG1960">
            <v>0</v>
          </cell>
          <cell r="AH1960" t="str">
            <v>N</v>
          </cell>
          <cell r="AI1960" t="str">
            <v>N</v>
          </cell>
        </row>
        <row r="1961">
          <cell r="U1961">
            <v>0</v>
          </cell>
          <cell r="V1961">
            <v>0</v>
          </cell>
          <cell r="W1961" t="str">
            <v/>
          </cell>
          <cell r="X1961" t="str">
            <v>N</v>
          </cell>
          <cell r="Y1961" t="str">
            <v>N</v>
          </cell>
          <cell r="Z1961" t="str">
            <v>N</v>
          </cell>
          <cell r="AA1961">
            <v>0</v>
          </cell>
          <cell r="AB1961">
            <v>0</v>
          </cell>
          <cell r="AC1961">
            <v>0</v>
          </cell>
          <cell r="AD1961">
            <v>0</v>
          </cell>
          <cell r="AE1961" t="str">
            <v>N</v>
          </cell>
          <cell r="AF1961" t="str">
            <v>N</v>
          </cell>
          <cell r="AG1961">
            <v>0</v>
          </cell>
          <cell r="AH1961" t="str">
            <v>N</v>
          </cell>
          <cell r="AI1961" t="str">
            <v>N</v>
          </cell>
        </row>
        <row r="1962">
          <cell r="U1962">
            <v>0</v>
          </cell>
          <cell r="V1962">
            <v>0</v>
          </cell>
          <cell r="W1962" t="str">
            <v/>
          </cell>
          <cell r="X1962" t="str">
            <v>N</v>
          </cell>
          <cell r="Y1962" t="str">
            <v>N</v>
          </cell>
          <cell r="Z1962" t="str">
            <v>N</v>
          </cell>
          <cell r="AA1962">
            <v>0</v>
          </cell>
          <cell r="AB1962">
            <v>0</v>
          </cell>
          <cell r="AC1962">
            <v>0</v>
          </cell>
          <cell r="AD1962">
            <v>0</v>
          </cell>
          <cell r="AE1962" t="str">
            <v>N</v>
          </cell>
          <cell r="AF1962" t="str">
            <v>N</v>
          </cell>
          <cell r="AG1962">
            <v>0</v>
          </cell>
          <cell r="AH1962" t="str">
            <v>N</v>
          </cell>
          <cell r="AI1962" t="str">
            <v>N</v>
          </cell>
        </row>
        <row r="1963">
          <cell r="U1963">
            <v>0</v>
          </cell>
          <cell r="V1963">
            <v>0</v>
          </cell>
          <cell r="W1963" t="str">
            <v/>
          </cell>
          <cell r="X1963" t="str">
            <v>N</v>
          </cell>
          <cell r="Y1963" t="str">
            <v>N</v>
          </cell>
          <cell r="Z1963" t="str">
            <v>N</v>
          </cell>
          <cell r="AA1963">
            <v>0</v>
          </cell>
          <cell r="AB1963">
            <v>0</v>
          </cell>
          <cell r="AC1963">
            <v>0</v>
          </cell>
          <cell r="AD1963">
            <v>0</v>
          </cell>
          <cell r="AE1963" t="str">
            <v>N</v>
          </cell>
          <cell r="AF1963" t="str">
            <v>N</v>
          </cell>
          <cell r="AG1963">
            <v>0</v>
          </cell>
          <cell r="AH1963" t="str">
            <v>N</v>
          </cell>
          <cell r="AI1963" t="str">
            <v>N</v>
          </cell>
        </row>
        <row r="1964">
          <cell r="U1964">
            <v>0</v>
          </cell>
          <cell r="V1964">
            <v>0</v>
          </cell>
          <cell r="W1964" t="str">
            <v/>
          </cell>
          <cell r="X1964" t="str">
            <v>N</v>
          </cell>
          <cell r="Y1964" t="str">
            <v>N</v>
          </cell>
          <cell r="Z1964" t="str">
            <v>N</v>
          </cell>
          <cell r="AA1964">
            <v>0</v>
          </cell>
          <cell r="AB1964">
            <v>0</v>
          </cell>
          <cell r="AC1964">
            <v>0</v>
          </cell>
          <cell r="AD1964">
            <v>0</v>
          </cell>
          <cell r="AE1964" t="str">
            <v>N</v>
          </cell>
          <cell r="AF1964" t="str">
            <v>N</v>
          </cell>
          <cell r="AG1964">
            <v>0</v>
          </cell>
          <cell r="AH1964" t="str">
            <v>N</v>
          </cell>
          <cell r="AI1964" t="str">
            <v>N</v>
          </cell>
        </row>
        <row r="1965">
          <cell r="U1965">
            <v>0</v>
          </cell>
          <cell r="V1965">
            <v>0</v>
          </cell>
          <cell r="W1965" t="str">
            <v/>
          </cell>
          <cell r="X1965" t="str">
            <v>N</v>
          </cell>
          <cell r="Y1965" t="str">
            <v>N</v>
          </cell>
          <cell r="Z1965" t="str">
            <v>N</v>
          </cell>
          <cell r="AA1965">
            <v>0</v>
          </cell>
          <cell r="AB1965">
            <v>0</v>
          </cell>
          <cell r="AC1965">
            <v>0</v>
          </cell>
          <cell r="AD1965">
            <v>0</v>
          </cell>
          <cell r="AE1965" t="str">
            <v>N</v>
          </cell>
          <cell r="AF1965" t="str">
            <v>N</v>
          </cell>
          <cell r="AG1965">
            <v>0</v>
          </cell>
          <cell r="AH1965" t="str">
            <v>N</v>
          </cell>
          <cell r="AI1965" t="str">
            <v>N</v>
          </cell>
        </row>
        <row r="1966">
          <cell r="U1966">
            <v>0</v>
          </cell>
          <cell r="V1966">
            <v>0</v>
          </cell>
          <cell r="W1966" t="str">
            <v/>
          </cell>
          <cell r="X1966" t="str">
            <v>N</v>
          </cell>
          <cell r="Y1966" t="str">
            <v>N</v>
          </cell>
          <cell r="Z1966" t="str">
            <v>N</v>
          </cell>
          <cell r="AA1966">
            <v>0</v>
          </cell>
          <cell r="AB1966">
            <v>0</v>
          </cell>
          <cell r="AC1966">
            <v>0</v>
          </cell>
          <cell r="AD1966">
            <v>0</v>
          </cell>
          <cell r="AE1966" t="str">
            <v>N</v>
          </cell>
          <cell r="AF1966" t="str">
            <v>N</v>
          </cell>
          <cell r="AG1966">
            <v>0</v>
          </cell>
          <cell r="AH1966" t="str">
            <v>N</v>
          </cell>
          <cell r="AI1966" t="str">
            <v>N</v>
          </cell>
        </row>
        <row r="1967">
          <cell r="U1967">
            <v>0</v>
          </cell>
          <cell r="V1967">
            <v>0</v>
          </cell>
          <cell r="W1967" t="str">
            <v/>
          </cell>
          <cell r="X1967" t="str">
            <v>N</v>
          </cell>
          <cell r="Y1967" t="str">
            <v>N</v>
          </cell>
          <cell r="Z1967" t="str">
            <v>N</v>
          </cell>
          <cell r="AA1967">
            <v>0</v>
          </cell>
          <cell r="AB1967">
            <v>0</v>
          </cell>
          <cell r="AC1967">
            <v>0</v>
          </cell>
          <cell r="AD1967">
            <v>0</v>
          </cell>
          <cell r="AE1967" t="str">
            <v>N</v>
          </cell>
          <cell r="AF1967" t="str">
            <v>N</v>
          </cell>
          <cell r="AG1967">
            <v>0</v>
          </cell>
          <cell r="AH1967" t="str">
            <v>N</v>
          </cell>
          <cell r="AI1967" t="str">
            <v>N</v>
          </cell>
        </row>
        <row r="1968">
          <cell r="U1968">
            <v>0</v>
          </cell>
          <cell r="V1968">
            <v>0</v>
          </cell>
          <cell r="W1968" t="str">
            <v/>
          </cell>
          <cell r="X1968" t="str">
            <v>N</v>
          </cell>
          <cell r="Y1968" t="str">
            <v>N</v>
          </cell>
          <cell r="Z1968" t="str">
            <v>N</v>
          </cell>
          <cell r="AA1968">
            <v>0</v>
          </cell>
          <cell r="AB1968">
            <v>0</v>
          </cell>
          <cell r="AC1968">
            <v>0</v>
          </cell>
          <cell r="AD1968">
            <v>0</v>
          </cell>
          <cell r="AE1968" t="str">
            <v>N</v>
          </cell>
          <cell r="AF1968" t="str">
            <v>N</v>
          </cell>
          <cell r="AG1968">
            <v>0</v>
          </cell>
          <cell r="AH1968" t="str">
            <v>N</v>
          </cell>
          <cell r="AI1968" t="str">
            <v>N</v>
          </cell>
        </row>
        <row r="1969">
          <cell r="U1969">
            <v>0</v>
          </cell>
          <cell r="V1969">
            <v>0</v>
          </cell>
          <cell r="W1969" t="str">
            <v/>
          </cell>
          <cell r="X1969" t="str">
            <v>N</v>
          </cell>
          <cell r="Y1969" t="str">
            <v>N</v>
          </cell>
          <cell r="Z1969" t="str">
            <v>N</v>
          </cell>
          <cell r="AA1969">
            <v>0</v>
          </cell>
          <cell r="AB1969">
            <v>0</v>
          </cell>
          <cell r="AC1969">
            <v>0</v>
          </cell>
          <cell r="AD1969">
            <v>0</v>
          </cell>
          <cell r="AE1969" t="str">
            <v>N</v>
          </cell>
          <cell r="AF1969" t="str">
            <v>N</v>
          </cell>
          <cell r="AG1969">
            <v>0</v>
          </cell>
          <cell r="AH1969" t="str">
            <v>N</v>
          </cell>
          <cell r="AI1969" t="str">
            <v>N</v>
          </cell>
        </row>
        <row r="1970">
          <cell r="U1970">
            <v>0</v>
          </cell>
          <cell r="V1970">
            <v>0</v>
          </cell>
          <cell r="W1970" t="str">
            <v/>
          </cell>
          <cell r="X1970" t="str">
            <v>N</v>
          </cell>
          <cell r="Y1970" t="str">
            <v>N</v>
          </cell>
          <cell r="Z1970" t="str">
            <v>N</v>
          </cell>
          <cell r="AA1970">
            <v>0</v>
          </cell>
          <cell r="AB1970">
            <v>0</v>
          </cell>
          <cell r="AC1970">
            <v>0</v>
          </cell>
          <cell r="AD1970">
            <v>0</v>
          </cell>
          <cell r="AE1970" t="str">
            <v>N</v>
          </cell>
          <cell r="AF1970" t="str">
            <v>N</v>
          </cell>
          <cell r="AG1970">
            <v>0</v>
          </cell>
          <cell r="AH1970" t="str">
            <v>N</v>
          </cell>
          <cell r="AI1970" t="str">
            <v>N</v>
          </cell>
        </row>
        <row r="1971">
          <cell r="U1971">
            <v>0</v>
          </cell>
          <cell r="V1971">
            <v>0</v>
          </cell>
          <cell r="W1971" t="str">
            <v/>
          </cell>
          <cell r="X1971" t="str">
            <v>N</v>
          </cell>
          <cell r="Y1971" t="str">
            <v>N</v>
          </cell>
          <cell r="Z1971" t="str">
            <v>N</v>
          </cell>
          <cell r="AA1971">
            <v>0</v>
          </cell>
          <cell r="AB1971">
            <v>0</v>
          </cell>
          <cell r="AC1971">
            <v>0</v>
          </cell>
          <cell r="AD1971">
            <v>0</v>
          </cell>
          <cell r="AE1971" t="str">
            <v>N</v>
          </cell>
          <cell r="AF1971" t="str">
            <v>N</v>
          </cell>
          <cell r="AG1971">
            <v>0</v>
          </cell>
          <cell r="AH1971" t="str">
            <v>N</v>
          </cell>
          <cell r="AI1971" t="str">
            <v>N</v>
          </cell>
        </row>
        <row r="1972">
          <cell r="U1972">
            <v>0</v>
          </cell>
          <cell r="V1972">
            <v>0</v>
          </cell>
          <cell r="W1972" t="str">
            <v/>
          </cell>
          <cell r="X1972" t="str">
            <v>N</v>
          </cell>
          <cell r="Y1972" t="str">
            <v>N</v>
          </cell>
          <cell r="Z1972" t="str">
            <v>N</v>
          </cell>
          <cell r="AA1972">
            <v>0</v>
          </cell>
          <cell r="AB1972">
            <v>0</v>
          </cell>
          <cell r="AC1972">
            <v>0</v>
          </cell>
          <cell r="AD1972">
            <v>0</v>
          </cell>
          <cell r="AE1972" t="str">
            <v>N</v>
          </cell>
          <cell r="AF1972" t="str">
            <v>N</v>
          </cell>
          <cell r="AG1972">
            <v>0</v>
          </cell>
          <cell r="AH1972" t="str">
            <v>N</v>
          </cell>
          <cell r="AI1972" t="str">
            <v>N</v>
          </cell>
        </row>
        <row r="1973">
          <cell r="U1973">
            <v>0</v>
          </cell>
          <cell r="V1973">
            <v>0</v>
          </cell>
          <cell r="W1973" t="str">
            <v/>
          </cell>
          <cell r="X1973" t="str">
            <v>N</v>
          </cell>
          <cell r="Y1973" t="str">
            <v>N</v>
          </cell>
          <cell r="Z1973" t="str">
            <v>N</v>
          </cell>
          <cell r="AA1973">
            <v>0</v>
          </cell>
          <cell r="AB1973">
            <v>0</v>
          </cell>
          <cell r="AC1973">
            <v>0</v>
          </cell>
          <cell r="AD1973">
            <v>0</v>
          </cell>
          <cell r="AE1973" t="str">
            <v>N</v>
          </cell>
          <cell r="AF1973" t="str">
            <v>N</v>
          </cell>
          <cell r="AG1973">
            <v>0</v>
          </cell>
          <cell r="AH1973" t="str">
            <v>N</v>
          </cell>
          <cell r="AI1973" t="str">
            <v>N</v>
          </cell>
        </row>
        <row r="1974">
          <cell r="U1974">
            <v>0</v>
          </cell>
          <cell r="V1974">
            <v>0</v>
          </cell>
          <cell r="W1974" t="str">
            <v/>
          </cell>
          <cell r="X1974" t="str">
            <v>N</v>
          </cell>
          <cell r="Y1974" t="str">
            <v>N</v>
          </cell>
          <cell r="Z1974" t="str">
            <v>N</v>
          </cell>
          <cell r="AA1974">
            <v>0</v>
          </cell>
          <cell r="AB1974">
            <v>0</v>
          </cell>
          <cell r="AC1974">
            <v>0</v>
          </cell>
          <cell r="AD1974">
            <v>0</v>
          </cell>
          <cell r="AE1974" t="str">
            <v>N</v>
          </cell>
          <cell r="AF1974" t="str">
            <v>N</v>
          </cell>
          <cell r="AG1974">
            <v>0</v>
          </cell>
          <cell r="AH1974" t="str">
            <v>N</v>
          </cell>
          <cell r="AI1974" t="str">
            <v>N</v>
          </cell>
        </row>
        <row r="1975">
          <cell r="U1975">
            <v>0</v>
          </cell>
          <cell r="V1975">
            <v>0</v>
          </cell>
          <cell r="W1975" t="str">
            <v/>
          </cell>
          <cell r="X1975" t="str">
            <v>N</v>
          </cell>
          <cell r="Y1975" t="str">
            <v>N</v>
          </cell>
          <cell r="Z1975" t="str">
            <v>N</v>
          </cell>
          <cell r="AA1975">
            <v>0</v>
          </cell>
          <cell r="AB1975">
            <v>0</v>
          </cell>
          <cell r="AC1975">
            <v>0</v>
          </cell>
          <cell r="AD1975">
            <v>0</v>
          </cell>
          <cell r="AE1975" t="str">
            <v>N</v>
          </cell>
          <cell r="AF1975" t="str">
            <v>N</v>
          </cell>
          <cell r="AG1975">
            <v>0</v>
          </cell>
          <cell r="AH1975" t="str">
            <v>N</v>
          </cell>
          <cell r="AI1975" t="str">
            <v>N</v>
          </cell>
        </row>
        <row r="1976">
          <cell r="U1976">
            <v>0</v>
          </cell>
          <cell r="V1976">
            <v>0</v>
          </cell>
          <cell r="W1976" t="str">
            <v/>
          </cell>
          <cell r="X1976" t="str">
            <v>N</v>
          </cell>
          <cell r="Y1976" t="str">
            <v>N</v>
          </cell>
          <cell r="Z1976" t="str">
            <v>N</v>
          </cell>
          <cell r="AA1976">
            <v>0</v>
          </cell>
          <cell r="AB1976">
            <v>0</v>
          </cell>
          <cell r="AC1976">
            <v>0</v>
          </cell>
          <cell r="AD1976">
            <v>0</v>
          </cell>
          <cell r="AE1976" t="str">
            <v>N</v>
          </cell>
          <cell r="AF1976" t="str">
            <v>N</v>
          </cell>
          <cell r="AG1976">
            <v>0</v>
          </cell>
          <cell r="AH1976" t="str">
            <v>N</v>
          </cell>
          <cell r="AI1976" t="str">
            <v>N</v>
          </cell>
        </row>
        <row r="1977">
          <cell r="U1977">
            <v>0</v>
          </cell>
          <cell r="V1977">
            <v>0</v>
          </cell>
          <cell r="W1977" t="str">
            <v/>
          </cell>
          <cell r="X1977" t="str">
            <v>N</v>
          </cell>
          <cell r="Y1977" t="str">
            <v>N</v>
          </cell>
          <cell r="Z1977" t="str">
            <v>N</v>
          </cell>
          <cell r="AA1977">
            <v>0</v>
          </cell>
          <cell r="AB1977">
            <v>0</v>
          </cell>
          <cell r="AC1977">
            <v>0</v>
          </cell>
          <cell r="AD1977">
            <v>0</v>
          </cell>
          <cell r="AE1977" t="str">
            <v>N</v>
          </cell>
          <cell r="AF1977" t="str">
            <v>N</v>
          </cell>
          <cell r="AG1977">
            <v>0</v>
          </cell>
          <cell r="AH1977" t="str">
            <v>N</v>
          </cell>
          <cell r="AI1977" t="str">
            <v>N</v>
          </cell>
        </row>
        <row r="1978">
          <cell r="U1978">
            <v>0</v>
          </cell>
          <cell r="V1978">
            <v>0</v>
          </cell>
          <cell r="W1978" t="str">
            <v/>
          </cell>
          <cell r="X1978" t="str">
            <v>N</v>
          </cell>
          <cell r="Y1978" t="str">
            <v>N</v>
          </cell>
          <cell r="Z1978" t="str">
            <v>N</v>
          </cell>
          <cell r="AA1978">
            <v>0</v>
          </cell>
          <cell r="AB1978">
            <v>0</v>
          </cell>
          <cell r="AC1978">
            <v>0</v>
          </cell>
          <cell r="AD1978">
            <v>0</v>
          </cell>
          <cell r="AE1978" t="str">
            <v>N</v>
          </cell>
          <cell r="AF1978" t="str">
            <v>N</v>
          </cell>
          <cell r="AG1978">
            <v>0</v>
          </cell>
          <cell r="AH1978" t="str">
            <v>N</v>
          </cell>
          <cell r="AI1978" t="str">
            <v>N</v>
          </cell>
        </row>
        <row r="1979">
          <cell r="U1979">
            <v>0</v>
          </cell>
          <cell r="V1979">
            <v>0</v>
          </cell>
          <cell r="W1979" t="str">
            <v/>
          </cell>
          <cell r="X1979" t="str">
            <v>N</v>
          </cell>
          <cell r="Y1979" t="str">
            <v>N</v>
          </cell>
          <cell r="Z1979" t="str">
            <v>N</v>
          </cell>
          <cell r="AA1979">
            <v>0</v>
          </cell>
          <cell r="AB1979">
            <v>0</v>
          </cell>
          <cell r="AC1979">
            <v>0</v>
          </cell>
          <cell r="AD1979">
            <v>0</v>
          </cell>
          <cell r="AE1979" t="str">
            <v>N</v>
          </cell>
          <cell r="AF1979" t="str">
            <v>N</v>
          </cell>
          <cell r="AG1979">
            <v>0</v>
          </cell>
          <cell r="AH1979" t="str">
            <v>N</v>
          </cell>
          <cell r="AI1979" t="str">
            <v>N</v>
          </cell>
        </row>
        <row r="1980">
          <cell r="U1980">
            <v>0</v>
          </cell>
          <cell r="V1980">
            <v>0</v>
          </cell>
          <cell r="W1980" t="str">
            <v/>
          </cell>
          <cell r="X1980" t="str">
            <v>N</v>
          </cell>
          <cell r="Y1980" t="str">
            <v>N</v>
          </cell>
          <cell r="Z1980" t="str">
            <v>N</v>
          </cell>
          <cell r="AA1980">
            <v>0</v>
          </cell>
          <cell r="AB1980">
            <v>0</v>
          </cell>
          <cell r="AC1980">
            <v>0</v>
          </cell>
          <cell r="AD1980">
            <v>0</v>
          </cell>
          <cell r="AE1980" t="str">
            <v>N</v>
          </cell>
          <cell r="AF1980" t="str">
            <v>N</v>
          </cell>
          <cell r="AG1980">
            <v>0</v>
          </cell>
          <cell r="AH1980" t="str">
            <v>N</v>
          </cell>
          <cell r="AI1980" t="str">
            <v>N</v>
          </cell>
        </row>
        <row r="1981">
          <cell r="U1981">
            <v>0</v>
          </cell>
          <cell r="V1981">
            <v>0</v>
          </cell>
          <cell r="W1981" t="str">
            <v/>
          </cell>
          <cell r="X1981" t="str">
            <v>N</v>
          </cell>
          <cell r="Y1981" t="str">
            <v>N</v>
          </cell>
          <cell r="Z1981" t="str">
            <v>N</v>
          </cell>
          <cell r="AA1981">
            <v>0</v>
          </cell>
          <cell r="AB1981">
            <v>0</v>
          </cell>
          <cell r="AC1981">
            <v>0</v>
          </cell>
          <cell r="AD1981">
            <v>0</v>
          </cell>
          <cell r="AE1981" t="str">
            <v>N</v>
          </cell>
          <cell r="AF1981" t="str">
            <v>N</v>
          </cell>
          <cell r="AG1981">
            <v>0</v>
          </cell>
          <cell r="AH1981" t="str">
            <v>N</v>
          </cell>
          <cell r="AI1981" t="str">
            <v>N</v>
          </cell>
        </row>
        <row r="1982">
          <cell r="U1982">
            <v>0</v>
          </cell>
          <cell r="V1982">
            <v>0</v>
          </cell>
          <cell r="W1982" t="str">
            <v/>
          </cell>
          <cell r="X1982" t="str">
            <v>N</v>
          </cell>
          <cell r="Y1982" t="str">
            <v>N</v>
          </cell>
          <cell r="Z1982" t="str">
            <v>N</v>
          </cell>
          <cell r="AA1982">
            <v>0</v>
          </cell>
          <cell r="AB1982">
            <v>0</v>
          </cell>
          <cell r="AC1982">
            <v>0</v>
          </cell>
          <cell r="AD1982">
            <v>0</v>
          </cell>
          <cell r="AE1982" t="str">
            <v>N</v>
          </cell>
          <cell r="AF1982" t="str">
            <v>N</v>
          </cell>
          <cell r="AG1982">
            <v>0</v>
          </cell>
          <cell r="AH1982" t="str">
            <v>N</v>
          </cell>
          <cell r="AI1982" t="str">
            <v>N</v>
          </cell>
        </row>
        <row r="1983">
          <cell r="U1983">
            <v>0</v>
          </cell>
          <cell r="V1983">
            <v>0</v>
          </cell>
          <cell r="W1983" t="str">
            <v/>
          </cell>
          <cell r="X1983" t="str">
            <v>N</v>
          </cell>
          <cell r="Y1983" t="str">
            <v>N</v>
          </cell>
          <cell r="Z1983" t="str">
            <v>N</v>
          </cell>
          <cell r="AA1983">
            <v>0</v>
          </cell>
          <cell r="AB1983">
            <v>0</v>
          </cell>
          <cell r="AC1983">
            <v>0</v>
          </cell>
          <cell r="AD1983">
            <v>0</v>
          </cell>
          <cell r="AE1983" t="str">
            <v>N</v>
          </cell>
          <cell r="AF1983" t="str">
            <v>N</v>
          </cell>
          <cell r="AG1983">
            <v>0</v>
          </cell>
          <cell r="AH1983" t="str">
            <v>N</v>
          </cell>
          <cell r="AI1983" t="str">
            <v>N</v>
          </cell>
        </row>
        <row r="1984">
          <cell r="U1984">
            <v>0</v>
          </cell>
          <cell r="V1984">
            <v>0</v>
          </cell>
          <cell r="W1984" t="str">
            <v/>
          </cell>
          <cell r="X1984" t="str">
            <v>N</v>
          </cell>
          <cell r="Y1984" t="str">
            <v>N</v>
          </cell>
          <cell r="Z1984" t="str">
            <v>N</v>
          </cell>
          <cell r="AA1984">
            <v>0</v>
          </cell>
          <cell r="AB1984">
            <v>0</v>
          </cell>
          <cell r="AC1984">
            <v>0</v>
          </cell>
          <cell r="AD1984">
            <v>0</v>
          </cell>
          <cell r="AE1984" t="str">
            <v>N</v>
          </cell>
          <cell r="AF1984" t="str">
            <v>N</v>
          </cell>
          <cell r="AG1984">
            <v>0</v>
          </cell>
          <cell r="AH1984" t="str">
            <v>N</v>
          </cell>
          <cell r="AI1984" t="str">
            <v>N</v>
          </cell>
        </row>
        <row r="1985">
          <cell r="U1985">
            <v>0</v>
          </cell>
          <cell r="V1985">
            <v>0</v>
          </cell>
          <cell r="W1985" t="str">
            <v/>
          </cell>
          <cell r="X1985" t="str">
            <v>N</v>
          </cell>
          <cell r="Y1985" t="str">
            <v>N</v>
          </cell>
          <cell r="Z1985" t="str">
            <v>N</v>
          </cell>
          <cell r="AA1985">
            <v>0</v>
          </cell>
          <cell r="AB1985">
            <v>0</v>
          </cell>
          <cell r="AC1985">
            <v>0</v>
          </cell>
          <cell r="AD1985">
            <v>0</v>
          </cell>
          <cell r="AE1985" t="str">
            <v>N</v>
          </cell>
          <cell r="AF1985" t="str">
            <v>N</v>
          </cell>
          <cell r="AG1985">
            <v>0</v>
          </cell>
          <cell r="AH1985" t="str">
            <v>N</v>
          </cell>
          <cell r="AI1985" t="str">
            <v>N</v>
          </cell>
        </row>
        <row r="1986">
          <cell r="U1986">
            <v>0</v>
          </cell>
          <cell r="V1986">
            <v>0</v>
          </cell>
          <cell r="W1986" t="str">
            <v/>
          </cell>
          <cell r="X1986" t="str">
            <v>N</v>
          </cell>
          <cell r="Y1986" t="str">
            <v>N</v>
          </cell>
          <cell r="Z1986" t="str">
            <v>N</v>
          </cell>
          <cell r="AA1986">
            <v>0</v>
          </cell>
          <cell r="AB1986">
            <v>0</v>
          </cell>
          <cell r="AC1986">
            <v>0</v>
          </cell>
          <cell r="AD1986">
            <v>0</v>
          </cell>
          <cell r="AE1986" t="str">
            <v>N</v>
          </cell>
          <cell r="AF1986" t="str">
            <v>N</v>
          </cell>
          <cell r="AG1986">
            <v>0</v>
          </cell>
          <cell r="AH1986" t="str">
            <v>N</v>
          </cell>
          <cell r="AI1986" t="str">
            <v>N</v>
          </cell>
        </row>
        <row r="1987">
          <cell r="U1987">
            <v>0</v>
          </cell>
          <cell r="V1987">
            <v>0</v>
          </cell>
          <cell r="W1987" t="str">
            <v/>
          </cell>
          <cell r="X1987" t="str">
            <v>N</v>
          </cell>
          <cell r="Y1987" t="str">
            <v>N</v>
          </cell>
          <cell r="Z1987" t="str">
            <v>N</v>
          </cell>
          <cell r="AA1987">
            <v>0</v>
          </cell>
          <cell r="AB1987">
            <v>0</v>
          </cell>
          <cell r="AC1987">
            <v>0</v>
          </cell>
          <cell r="AD1987">
            <v>0</v>
          </cell>
          <cell r="AE1987" t="str">
            <v>N</v>
          </cell>
          <cell r="AF1987" t="str">
            <v>N</v>
          </cell>
          <cell r="AG1987">
            <v>0</v>
          </cell>
          <cell r="AH1987" t="str">
            <v>N</v>
          </cell>
          <cell r="AI1987" t="str">
            <v>N</v>
          </cell>
        </row>
        <row r="1988">
          <cell r="U1988">
            <v>0</v>
          </cell>
          <cell r="V1988">
            <v>0</v>
          </cell>
          <cell r="W1988" t="str">
            <v/>
          </cell>
          <cell r="X1988" t="str">
            <v>N</v>
          </cell>
          <cell r="Y1988" t="str">
            <v>N</v>
          </cell>
          <cell r="Z1988" t="str">
            <v>N</v>
          </cell>
          <cell r="AA1988">
            <v>0</v>
          </cell>
          <cell r="AB1988">
            <v>0</v>
          </cell>
          <cell r="AC1988">
            <v>0</v>
          </cell>
          <cell r="AD1988">
            <v>0</v>
          </cell>
          <cell r="AE1988" t="str">
            <v>N</v>
          </cell>
          <cell r="AF1988" t="str">
            <v>N</v>
          </cell>
          <cell r="AG1988">
            <v>0</v>
          </cell>
          <cell r="AH1988" t="str">
            <v>N</v>
          </cell>
          <cell r="AI1988" t="str">
            <v>N</v>
          </cell>
        </row>
        <row r="1989">
          <cell r="U1989">
            <v>0</v>
          </cell>
          <cell r="V1989">
            <v>0</v>
          </cell>
          <cell r="W1989" t="str">
            <v/>
          </cell>
          <cell r="X1989" t="str">
            <v>N</v>
          </cell>
          <cell r="Y1989" t="str">
            <v>N</v>
          </cell>
          <cell r="Z1989" t="str">
            <v>N</v>
          </cell>
          <cell r="AA1989">
            <v>0</v>
          </cell>
          <cell r="AB1989">
            <v>0</v>
          </cell>
          <cell r="AC1989">
            <v>0</v>
          </cell>
          <cell r="AD1989">
            <v>0</v>
          </cell>
          <cell r="AE1989" t="str">
            <v>N</v>
          </cell>
          <cell r="AF1989" t="str">
            <v>N</v>
          </cell>
          <cell r="AG1989">
            <v>0</v>
          </cell>
          <cell r="AH1989" t="str">
            <v>N</v>
          </cell>
          <cell r="AI1989" t="str">
            <v>N</v>
          </cell>
        </row>
        <row r="1990">
          <cell r="U1990">
            <v>0</v>
          </cell>
          <cell r="V1990">
            <v>0</v>
          </cell>
          <cell r="W1990" t="str">
            <v/>
          </cell>
          <cell r="X1990" t="str">
            <v>N</v>
          </cell>
          <cell r="Y1990" t="str">
            <v>N</v>
          </cell>
          <cell r="Z1990" t="str">
            <v>N</v>
          </cell>
          <cell r="AA1990">
            <v>0</v>
          </cell>
          <cell r="AB1990">
            <v>0</v>
          </cell>
          <cell r="AC1990">
            <v>0</v>
          </cell>
          <cell r="AD1990">
            <v>0</v>
          </cell>
          <cell r="AE1990" t="str">
            <v>N</v>
          </cell>
          <cell r="AF1990" t="str">
            <v>N</v>
          </cell>
          <cell r="AG1990">
            <v>0</v>
          </cell>
          <cell r="AH1990" t="str">
            <v>N</v>
          </cell>
          <cell r="AI1990" t="str">
            <v>N</v>
          </cell>
        </row>
        <row r="1991">
          <cell r="U1991">
            <v>0</v>
          </cell>
          <cell r="V1991">
            <v>0</v>
          </cell>
          <cell r="W1991" t="str">
            <v/>
          </cell>
          <cell r="X1991" t="str">
            <v>N</v>
          </cell>
          <cell r="Y1991" t="str">
            <v>N</v>
          </cell>
          <cell r="Z1991" t="str">
            <v>N</v>
          </cell>
          <cell r="AA1991">
            <v>0</v>
          </cell>
          <cell r="AB1991">
            <v>0</v>
          </cell>
          <cell r="AC1991">
            <v>0</v>
          </cell>
          <cell r="AD1991">
            <v>0</v>
          </cell>
          <cell r="AE1991" t="str">
            <v>N</v>
          </cell>
          <cell r="AF1991" t="str">
            <v>N</v>
          </cell>
          <cell r="AG1991">
            <v>0</v>
          </cell>
          <cell r="AH1991" t="str">
            <v>N</v>
          </cell>
          <cell r="AI1991" t="str">
            <v>N</v>
          </cell>
        </row>
        <row r="1992">
          <cell r="U1992">
            <v>0</v>
          </cell>
          <cell r="V1992">
            <v>0</v>
          </cell>
          <cell r="W1992" t="str">
            <v/>
          </cell>
          <cell r="X1992" t="str">
            <v>N</v>
          </cell>
          <cell r="Y1992" t="str">
            <v>N</v>
          </cell>
          <cell r="Z1992" t="str">
            <v>N</v>
          </cell>
          <cell r="AA1992">
            <v>0</v>
          </cell>
          <cell r="AB1992">
            <v>0</v>
          </cell>
          <cell r="AC1992">
            <v>0</v>
          </cell>
          <cell r="AD1992">
            <v>0</v>
          </cell>
          <cell r="AE1992" t="str">
            <v>N</v>
          </cell>
          <cell r="AF1992" t="str">
            <v>N</v>
          </cell>
          <cell r="AG1992">
            <v>0</v>
          </cell>
          <cell r="AH1992" t="str">
            <v>N</v>
          </cell>
          <cell r="AI1992" t="str">
            <v>N</v>
          </cell>
        </row>
        <row r="1993">
          <cell r="U1993">
            <v>0</v>
          </cell>
          <cell r="V1993">
            <v>0</v>
          </cell>
          <cell r="W1993" t="str">
            <v/>
          </cell>
          <cell r="X1993" t="str">
            <v>N</v>
          </cell>
          <cell r="Y1993" t="str">
            <v>N</v>
          </cell>
          <cell r="Z1993" t="str">
            <v>N</v>
          </cell>
          <cell r="AA1993">
            <v>0</v>
          </cell>
          <cell r="AB1993">
            <v>0</v>
          </cell>
          <cell r="AC1993">
            <v>0</v>
          </cell>
          <cell r="AD1993">
            <v>0</v>
          </cell>
          <cell r="AE1993" t="str">
            <v>N</v>
          </cell>
          <cell r="AF1993" t="str">
            <v>N</v>
          </cell>
          <cell r="AG1993">
            <v>0</v>
          </cell>
          <cell r="AH1993" t="str">
            <v>N</v>
          </cell>
          <cell r="AI1993" t="str">
            <v>N</v>
          </cell>
        </row>
        <row r="1994">
          <cell r="U1994">
            <v>0</v>
          </cell>
          <cell r="V1994">
            <v>0</v>
          </cell>
          <cell r="W1994" t="str">
            <v/>
          </cell>
          <cell r="X1994" t="str">
            <v>N</v>
          </cell>
          <cell r="Y1994" t="str">
            <v>N</v>
          </cell>
          <cell r="Z1994" t="str">
            <v>N</v>
          </cell>
          <cell r="AA1994">
            <v>0</v>
          </cell>
          <cell r="AB1994">
            <v>0</v>
          </cell>
          <cell r="AC1994">
            <v>0</v>
          </cell>
          <cell r="AD1994">
            <v>0</v>
          </cell>
          <cell r="AE1994" t="str">
            <v>N</v>
          </cell>
          <cell r="AF1994" t="str">
            <v>N</v>
          </cell>
          <cell r="AG1994">
            <v>0</v>
          </cell>
          <cell r="AH1994" t="str">
            <v>N</v>
          </cell>
          <cell r="AI1994" t="str">
            <v>N</v>
          </cell>
        </row>
        <row r="1995">
          <cell r="U1995">
            <v>0</v>
          </cell>
          <cell r="V1995">
            <v>0</v>
          </cell>
          <cell r="W1995" t="str">
            <v/>
          </cell>
          <cell r="X1995" t="str">
            <v>N</v>
          </cell>
          <cell r="Y1995" t="str">
            <v>N</v>
          </cell>
          <cell r="Z1995" t="str">
            <v>N</v>
          </cell>
          <cell r="AA1995">
            <v>0</v>
          </cell>
          <cell r="AB1995">
            <v>0</v>
          </cell>
          <cell r="AC1995">
            <v>0</v>
          </cell>
          <cell r="AD1995">
            <v>0</v>
          </cell>
          <cell r="AE1995" t="str">
            <v>N</v>
          </cell>
          <cell r="AF1995" t="str">
            <v>N</v>
          </cell>
          <cell r="AG1995">
            <v>0</v>
          </cell>
          <cell r="AH1995" t="str">
            <v>N</v>
          </cell>
          <cell r="AI1995" t="str">
            <v>N</v>
          </cell>
        </row>
        <row r="1996">
          <cell r="U1996">
            <v>0</v>
          </cell>
          <cell r="V1996">
            <v>0</v>
          </cell>
          <cell r="W1996" t="str">
            <v/>
          </cell>
          <cell r="X1996" t="str">
            <v>N</v>
          </cell>
          <cell r="Y1996" t="str">
            <v>N</v>
          </cell>
          <cell r="Z1996" t="str">
            <v>N</v>
          </cell>
          <cell r="AA1996">
            <v>0</v>
          </cell>
          <cell r="AB1996">
            <v>0</v>
          </cell>
          <cell r="AC1996">
            <v>0</v>
          </cell>
          <cell r="AD1996">
            <v>0</v>
          </cell>
          <cell r="AE1996" t="str">
            <v>N</v>
          </cell>
          <cell r="AF1996" t="str">
            <v>N</v>
          </cell>
          <cell r="AG1996">
            <v>0</v>
          </cell>
          <cell r="AH1996" t="str">
            <v>N</v>
          </cell>
          <cell r="AI1996" t="str">
            <v>N</v>
          </cell>
        </row>
        <row r="1997">
          <cell r="U1997">
            <v>0</v>
          </cell>
          <cell r="V1997">
            <v>0</v>
          </cell>
          <cell r="W1997" t="str">
            <v/>
          </cell>
          <cell r="X1997" t="str">
            <v>N</v>
          </cell>
          <cell r="Y1997" t="str">
            <v>N</v>
          </cell>
          <cell r="Z1997" t="str">
            <v>N</v>
          </cell>
          <cell r="AA1997">
            <v>0</v>
          </cell>
          <cell r="AB1997">
            <v>0</v>
          </cell>
          <cell r="AC1997">
            <v>0</v>
          </cell>
          <cell r="AD1997">
            <v>0</v>
          </cell>
          <cell r="AE1997" t="str">
            <v>N</v>
          </cell>
          <cell r="AF1997" t="str">
            <v>N</v>
          </cell>
          <cell r="AG1997">
            <v>0</v>
          </cell>
          <cell r="AH1997" t="str">
            <v>N</v>
          </cell>
          <cell r="AI1997" t="str">
            <v>N</v>
          </cell>
        </row>
        <row r="1998">
          <cell r="U1998">
            <v>0</v>
          </cell>
          <cell r="V1998">
            <v>0</v>
          </cell>
          <cell r="W1998" t="str">
            <v/>
          </cell>
          <cell r="X1998" t="str">
            <v>N</v>
          </cell>
          <cell r="Y1998" t="str">
            <v>N</v>
          </cell>
          <cell r="Z1998" t="str">
            <v>N</v>
          </cell>
          <cell r="AA1998">
            <v>0</v>
          </cell>
          <cell r="AB1998">
            <v>0</v>
          </cell>
          <cell r="AC1998">
            <v>0</v>
          </cell>
          <cell r="AD1998">
            <v>0</v>
          </cell>
          <cell r="AE1998" t="str">
            <v>N</v>
          </cell>
          <cell r="AF1998" t="str">
            <v>N</v>
          </cell>
          <cell r="AG1998">
            <v>0</v>
          </cell>
          <cell r="AH1998" t="str">
            <v>N</v>
          </cell>
          <cell r="AI1998" t="str">
            <v>N</v>
          </cell>
        </row>
        <row r="1999">
          <cell r="U1999">
            <v>0</v>
          </cell>
          <cell r="V1999">
            <v>0</v>
          </cell>
          <cell r="W1999" t="str">
            <v/>
          </cell>
          <cell r="X1999" t="str">
            <v>N</v>
          </cell>
          <cell r="Y1999" t="str">
            <v>N</v>
          </cell>
          <cell r="Z1999" t="str">
            <v>N</v>
          </cell>
          <cell r="AA1999">
            <v>0</v>
          </cell>
          <cell r="AB1999">
            <v>0</v>
          </cell>
          <cell r="AC1999">
            <v>0</v>
          </cell>
          <cell r="AD1999">
            <v>0</v>
          </cell>
          <cell r="AE1999" t="str">
            <v>N</v>
          </cell>
          <cell r="AF1999" t="str">
            <v>N</v>
          </cell>
          <cell r="AG1999">
            <v>0</v>
          </cell>
          <cell r="AH1999" t="str">
            <v>N</v>
          </cell>
          <cell r="AI1999" t="str">
            <v>N</v>
          </cell>
        </row>
        <row r="2000">
          <cell r="U2000">
            <v>0</v>
          </cell>
          <cell r="V2000">
            <v>0</v>
          </cell>
          <cell r="W2000" t="str">
            <v/>
          </cell>
          <cell r="X2000" t="str">
            <v>N</v>
          </cell>
          <cell r="Y2000" t="str">
            <v>N</v>
          </cell>
          <cell r="Z2000" t="str">
            <v>N</v>
          </cell>
          <cell r="AA2000">
            <v>0</v>
          </cell>
          <cell r="AB2000">
            <v>0</v>
          </cell>
          <cell r="AC2000">
            <v>0</v>
          </cell>
          <cell r="AD2000">
            <v>0</v>
          </cell>
          <cell r="AE2000" t="str">
            <v>N</v>
          </cell>
          <cell r="AF2000" t="str">
            <v>N</v>
          </cell>
          <cell r="AG2000">
            <v>0</v>
          </cell>
          <cell r="AH2000" t="str">
            <v>N</v>
          </cell>
          <cell r="AI2000" t="str">
            <v>N</v>
          </cell>
        </row>
        <row r="2001">
          <cell r="U2001">
            <v>0</v>
          </cell>
          <cell r="V2001">
            <v>0</v>
          </cell>
          <cell r="W2001" t="str">
            <v/>
          </cell>
          <cell r="X2001" t="str">
            <v>N</v>
          </cell>
          <cell r="Y2001" t="str">
            <v>N</v>
          </cell>
          <cell r="Z2001" t="str">
            <v>N</v>
          </cell>
          <cell r="AA2001">
            <v>0</v>
          </cell>
          <cell r="AB2001">
            <v>0</v>
          </cell>
          <cell r="AC2001">
            <v>0</v>
          </cell>
          <cell r="AD2001">
            <v>0</v>
          </cell>
          <cell r="AE2001" t="str">
            <v>N</v>
          </cell>
          <cell r="AF2001" t="str">
            <v>N</v>
          </cell>
          <cell r="AG2001">
            <v>0</v>
          </cell>
          <cell r="AH2001" t="str">
            <v>N</v>
          </cell>
          <cell r="AI2001" t="str">
            <v>N</v>
          </cell>
        </row>
        <row r="2002">
          <cell r="U2002">
            <v>0</v>
          </cell>
          <cell r="V2002">
            <v>0</v>
          </cell>
          <cell r="W2002" t="str">
            <v/>
          </cell>
          <cell r="X2002" t="str">
            <v>N</v>
          </cell>
          <cell r="Y2002" t="str">
            <v>N</v>
          </cell>
          <cell r="Z2002" t="str">
            <v>N</v>
          </cell>
          <cell r="AA2002">
            <v>0</v>
          </cell>
          <cell r="AB2002">
            <v>0</v>
          </cell>
          <cell r="AC2002">
            <v>0</v>
          </cell>
          <cell r="AD2002">
            <v>0</v>
          </cell>
          <cell r="AE2002" t="str">
            <v>N</v>
          </cell>
          <cell r="AF2002" t="str">
            <v>N</v>
          </cell>
          <cell r="AG2002">
            <v>0</v>
          </cell>
          <cell r="AH2002" t="str">
            <v>N</v>
          </cell>
          <cell r="AI2002" t="str">
            <v>N</v>
          </cell>
        </row>
        <row r="2003">
          <cell r="U2003">
            <v>0</v>
          </cell>
          <cell r="V2003">
            <v>0</v>
          </cell>
          <cell r="W2003" t="str">
            <v/>
          </cell>
          <cell r="X2003" t="str">
            <v>N</v>
          </cell>
          <cell r="Y2003" t="str">
            <v>N</v>
          </cell>
          <cell r="Z2003" t="str">
            <v>N</v>
          </cell>
          <cell r="AA2003">
            <v>0</v>
          </cell>
          <cell r="AB2003">
            <v>0</v>
          </cell>
          <cell r="AC2003">
            <v>0</v>
          </cell>
          <cell r="AD2003">
            <v>0</v>
          </cell>
          <cell r="AE2003" t="str">
            <v>N</v>
          </cell>
          <cell r="AF2003" t="str">
            <v>N</v>
          </cell>
          <cell r="AG2003">
            <v>0</v>
          </cell>
          <cell r="AH2003" t="str">
            <v>N</v>
          </cell>
          <cell r="AI2003" t="str">
            <v>N</v>
          </cell>
        </row>
        <row r="2004">
          <cell r="U2004">
            <v>0</v>
          </cell>
          <cell r="V2004">
            <v>0</v>
          </cell>
          <cell r="W2004" t="str">
            <v/>
          </cell>
          <cell r="X2004" t="str">
            <v>N</v>
          </cell>
          <cell r="Y2004" t="str">
            <v>N</v>
          </cell>
          <cell r="Z2004" t="str">
            <v>N</v>
          </cell>
          <cell r="AA2004">
            <v>0</v>
          </cell>
          <cell r="AB2004">
            <v>0</v>
          </cell>
          <cell r="AC2004">
            <v>0</v>
          </cell>
          <cell r="AD2004">
            <v>0</v>
          </cell>
          <cell r="AE2004" t="str">
            <v>N</v>
          </cell>
          <cell r="AF2004" t="str">
            <v>N</v>
          </cell>
          <cell r="AG2004">
            <v>0</v>
          </cell>
          <cell r="AH2004" t="str">
            <v>N</v>
          </cell>
          <cell r="AI2004" t="str">
            <v>N</v>
          </cell>
        </row>
        <row r="2005">
          <cell r="U2005">
            <v>0</v>
          </cell>
          <cell r="V2005">
            <v>0</v>
          </cell>
          <cell r="W2005" t="str">
            <v/>
          </cell>
          <cell r="X2005" t="str">
            <v>N</v>
          </cell>
          <cell r="Y2005" t="str">
            <v>N</v>
          </cell>
          <cell r="Z2005" t="str">
            <v>N</v>
          </cell>
          <cell r="AA2005">
            <v>0</v>
          </cell>
          <cell r="AB2005">
            <v>0</v>
          </cell>
          <cell r="AC2005">
            <v>0</v>
          </cell>
          <cell r="AD2005">
            <v>0</v>
          </cell>
          <cell r="AE2005" t="str">
            <v>N</v>
          </cell>
          <cell r="AF2005" t="str">
            <v>N</v>
          </cell>
          <cell r="AG2005">
            <v>0</v>
          </cell>
          <cell r="AH2005" t="str">
            <v>N</v>
          </cell>
          <cell r="AI2005" t="str">
            <v>N</v>
          </cell>
        </row>
        <row r="2006">
          <cell r="U2006">
            <v>0</v>
          </cell>
          <cell r="V2006">
            <v>0</v>
          </cell>
          <cell r="W2006" t="str">
            <v/>
          </cell>
          <cell r="X2006" t="str">
            <v>N</v>
          </cell>
          <cell r="Y2006" t="str">
            <v>N</v>
          </cell>
          <cell r="Z2006" t="str">
            <v>N</v>
          </cell>
          <cell r="AA2006">
            <v>0</v>
          </cell>
          <cell r="AB2006">
            <v>0</v>
          </cell>
          <cell r="AC2006">
            <v>0</v>
          </cell>
          <cell r="AD2006">
            <v>0</v>
          </cell>
          <cell r="AE2006" t="str">
            <v>N</v>
          </cell>
          <cell r="AF2006" t="str">
            <v>N</v>
          </cell>
          <cell r="AG2006">
            <v>0</v>
          </cell>
          <cell r="AH2006" t="str">
            <v>N</v>
          </cell>
          <cell r="AI2006" t="str">
            <v>N</v>
          </cell>
        </row>
        <row r="2007">
          <cell r="U2007">
            <v>0</v>
          </cell>
          <cell r="V2007">
            <v>0</v>
          </cell>
          <cell r="W2007" t="str">
            <v/>
          </cell>
          <cell r="X2007" t="str">
            <v>N</v>
          </cell>
          <cell r="Y2007" t="str">
            <v>N</v>
          </cell>
          <cell r="Z2007" t="str">
            <v>N</v>
          </cell>
          <cell r="AA2007">
            <v>0</v>
          </cell>
          <cell r="AB2007">
            <v>0</v>
          </cell>
          <cell r="AC2007">
            <v>0</v>
          </cell>
          <cell r="AD2007">
            <v>0</v>
          </cell>
          <cell r="AE2007" t="str">
            <v>N</v>
          </cell>
          <cell r="AF2007" t="str">
            <v>N</v>
          </cell>
          <cell r="AG2007">
            <v>0</v>
          </cell>
          <cell r="AH2007" t="str">
            <v>N</v>
          </cell>
          <cell r="AI2007" t="str">
            <v>N</v>
          </cell>
        </row>
        <row r="2008">
          <cell r="U2008">
            <v>0</v>
          </cell>
          <cell r="V2008">
            <v>0</v>
          </cell>
          <cell r="W2008" t="str">
            <v/>
          </cell>
          <cell r="X2008" t="str">
            <v>N</v>
          </cell>
          <cell r="Y2008" t="str">
            <v>N</v>
          </cell>
          <cell r="Z2008" t="str">
            <v>N</v>
          </cell>
          <cell r="AA2008">
            <v>0</v>
          </cell>
          <cell r="AB2008">
            <v>0</v>
          </cell>
          <cell r="AC2008">
            <v>0</v>
          </cell>
          <cell r="AD2008">
            <v>0</v>
          </cell>
          <cell r="AE2008" t="str">
            <v>N</v>
          </cell>
          <cell r="AF2008" t="str">
            <v>N</v>
          </cell>
          <cell r="AG2008">
            <v>0</v>
          </cell>
          <cell r="AH2008" t="str">
            <v>N</v>
          </cell>
          <cell r="AI2008" t="str">
            <v>N</v>
          </cell>
        </row>
        <row r="2009">
          <cell r="U2009">
            <v>0</v>
          </cell>
          <cell r="V2009">
            <v>0</v>
          </cell>
          <cell r="W2009" t="str">
            <v/>
          </cell>
          <cell r="X2009" t="str">
            <v>N</v>
          </cell>
          <cell r="Y2009" t="str">
            <v>N</v>
          </cell>
          <cell r="Z2009" t="str">
            <v>N</v>
          </cell>
          <cell r="AA2009">
            <v>0</v>
          </cell>
          <cell r="AB2009">
            <v>0</v>
          </cell>
          <cell r="AC2009">
            <v>0</v>
          </cell>
          <cell r="AD2009">
            <v>0</v>
          </cell>
          <cell r="AE2009" t="str">
            <v>N</v>
          </cell>
          <cell r="AF2009" t="str">
            <v>N</v>
          </cell>
          <cell r="AG2009">
            <v>0</v>
          </cell>
          <cell r="AH2009" t="str">
            <v>N</v>
          </cell>
          <cell r="AI2009" t="str">
            <v>N</v>
          </cell>
        </row>
        <row r="2010">
          <cell r="U2010">
            <v>0</v>
          </cell>
          <cell r="V2010">
            <v>0</v>
          </cell>
          <cell r="W2010" t="str">
            <v/>
          </cell>
          <cell r="X2010" t="str">
            <v>N</v>
          </cell>
          <cell r="Y2010" t="str">
            <v>N</v>
          </cell>
          <cell r="Z2010" t="str">
            <v>N</v>
          </cell>
          <cell r="AA2010">
            <v>0</v>
          </cell>
          <cell r="AB2010">
            <v>0</v>
          </cell>
          <cell r="AC2010">
            <v>0</v>
          </cell>
          <cell r="AD2010">
            <v>0</v>
          </cell>
          <cell r="AE2010" t="str">
            <v>N</v>
          </cell>
          <cell r="AF2010" t="str">
            <v>N</v>
          </cell>
          <cell r="AG2010">
            <v>0</v>
          </cell>
          <cell r="AH2010" t="str">
            <v>N</v>
          </cell>
          <cell r="AI2010" t="str">
            <v>N</v>
          </cell>
        </row>
        <row r="2011">
          <cell r="U2011">
            <v>0</v>
          </cell>
          <cell r="V2011">
            <v>0</v>
          </cell>
          <cell r="W2011" t="str">
            <v/>
          </cell>
          <cell r="X2011" t="str">
            <v>N</v>
          </cell>
          <cell r="Y2011" t="str">
            <v>N</v>
          </cell>
          <cell r="Z2011" t="str">
            <v>N</v>
          </cell>
          <cell r="AA2011">
            <v>0</v>
          </cell>
          <cell r="AB2011">
            <v>0</v>
          </cell>
          <cell r="AC2011">
            <v>0</v>
          </cell>
          <cell r="AD2011">
            <v>0</v>
          </cell>
          <cell r="AE2011" t="str">
            <v>N</v>
          </cell>
          <cell r="AF2011" t="str">
            <v>N</v>
          </cell>
          <cell r="AG2011">
            <v>0</v>
          </cell>
          <cell r="AH2011" t="str">
            <v>N</v>
          </cell>
          <cell r="AI2011" t="str">
            <v>N</v>
          </cell>
        </row>
        <row r="2012">
          <cell r="U2012">
            <v>0</v>
          </cell>
          <cell r="V2012">
            <v>0</v>
          </cell>
          <cell r="W2012" t="str">
            <v/>
          </cell>
          <cell r="X2012" t="str">
            <v>N</v>
          </cell>
          <cell r="Y2012" t="str">
            <v>N</v>
          </cell>
          <cell r="Z2012" t="str">
            <v>N</v>
          </cell>
          <cell r="AA2012">
            <v>0</v>
          </cell>
          <cell r="AB2012">
            <v>0</v>
          </cell>
          <cell r="AC2012">
            <v>0</v>
          </cell>
          <cell r="AD2012">
            <v>0</v>
          </cell>
          <cell r="AE2012" t="str">
            <v>N</v>
          </cell>
          <cell r="AF2012" t="str">
            <v>N</v>
          </cell>
          <cell r="AG2012">
            <v>0</v>
          </cell>
          <cell r="AH2012" t="str">
            <v>N</v>
          </cell>
          <cell r="AI2012" t="str">
            <v>N</v>
          </cell>
        </row>
        <row r="2013">
          <cell r="U2013">
            <v>0</v>
          </cell>
          <cell r="V2013">
            <v>0</v>
          </cell>
          <cell r="W2013" t="str">
            <v/>
          </cell>
          <cell r="X2013" t="str">
            <v>N</v>
          </cell>
          <cell r="Y2013" t="str">
            <v>N</v>
          </cell>
          <cell r="Z2013" t="str">
            <v>N</v>
          </cell>
          <cell r="AA2013">
            <v>0</v>
          </cell>
          <cell r="AB2013">
            <v>0</v>
          </cell>
          <cell r="AC2013">
            <v>0</v>
          </cell>
          <cell r="AD2013">
            <v>0</v>
          </cell>
          <cell r="AE2013" t="str">
            <v>N</v>
          </cell>
          <cell r="AF2013" t="str">
            <v>N</v>
          </cell>
          <cell r="AG2013">
            <v>0</v>
          </cell>
          <cell r="AH2013" t="str">
            <v>N</v>
          </cell>
          <cell r="AI2013" t="str">
            <v>N</v>
          </cell>
        </row>
        <row r="2014">
          <cell r="U2014">
            <v>0</v>
          </cell>
          <cell r="V2014">
            <v>0</v>
          </cell>
          <cell r="W2014" t="str">
            <v/>
          </cell>
          <cell r="X2014" t="str">
            <v>N</v>
          </cell>
          <cell r="Y2014" t="str">
            <v>N</v>
          </cell>
          <cell r="Z2014" t="str">
            <v>N</v>
          </cell>
          <cell r="AA2014">
            <v>0</v>
          </cell>
          <cell r="AB2014">
            <v>0</v>
          </cell>
          <cell r="AC2014">
            <v>0</v>
          </cell>
          <cell r="AD2014">
            <v>0</v>
          </cell>
          <cell r="AE2014" t="str">
            <v>N</v>
          </cell>
          <cell r="AF2014" t="str">
            <v>N</v>
          </cell>
          <cell r="AG2014">
            <v>0</v>
          </cell>
          <cell r="AH2014" t="str">
            <v>N</v>
          </cell>
          <cell r="AI2014" t="str">
            <v>N</v>
          </cell>
        </row>
        <row r="2015">
          <cell r="U2015">
            <v>0</v>
          </cell>
          <cell r="V2015">
            <v>0</v>
          </cell>
          <cell r="W2015" t="str">
            <v/>
          </cell>
          <cell r="X2015" t="str">
            <v>N</v>
          </cell>
          <cell r="Y2015" t="str">
            <v>N</v>
          </cell>
          <cell r="Z2015" t="str">
            <v>N</v>
          </cell>
          <cell r="AA2015">
            <v>0</v>
          </cell>
          <cell r="AB2015">
            <v>0</v>
          </cell>
          <cell r="AC2015">
            <v>0</v>
          </cell>
          <cell r="AD2015">
            <v>0</v>
          </cell>
          <cell r="AE2015" t="str">
            <v>N</v>
          </cell>
          <cell r="AF2015" t="str">
            <v>N</v>
          </cell>
          <cell r="AG2015">
            <v>0</v>
          </cell>
          <cell r="AH2015" t="str">
            <v>N</v>
          </cell>
          <cell r="AI2015" t="str">
            <v>N</v>
          </cell>
        </row>
        <row r="2016">
          <cell r="U2016">
            <v>0</v>
          </cell>
          <cell r="V2016">
            <v>0</v>
          </cell>
          <cell r="W2016" t="str">
            <v/>
          </cell>
          <cell r="X2016" t="str">
            <v>N</v>
          </cell>
          <cell r="Y2016" t="str">
            <v>N</v>
          </cell>
          <cell r="Z2016" t="str">
            <v>N</v>
          </cell>
          <cell r="AA2016">
            <v>0</v>
          </cell>
          <cell r="AB2016">
            <v>0</v>
          </cell>
          <cell r="AC2016">
            <v>0</v>
          </cell>
          <cell r="AD2016">
            <v>0</v>
          </cell>
          <cell r="AE2016" t="str">
            <v>N</v>
          </cell>
          <cell r="AF2016" t="str">
            <v>N</v>
          </cell>
          <cell r="AG2016">
            <v>0</v>
          </cell>
          <cell r="AH2016" t="str">
            <v>N</v>
          </cell>
          <cell r="AI2016" t="str">
            <v>N</v>
          </cell>
        </row>
        <row r="2017">
          <cell r="U2017">
            <v>0</v>
          </cell>
          <cell r="V2017">
            <v>0</v>
          </cell>
          <cell r="W2017" t="str">
            <v/>
          </cell>
          <cell r="X2017" t="str">
            <v>N</v>
          </cell>
          <cell r="Y2017" t="str">
            <v>N</v>
          </cell>
          <cell r="Z2017" t="str">
            <v>N</v>
          </cell>
          <cell r="AA2017">
            <v>0</v>
          </cell>
          <cell r="AB2017">
            <v>0</v>
          </cell>
          <cell r="AC2017">
            <v>0</v>
          </cell>
          <cell r="AD2017">
            <v>0</v>
          </cell>
          <cell r="AE2017" t="str">
            <v>N</v>
          </cell>
          <cell r="AF2017" t="str">
            <v>N</v>
          </cell>
          <cell r="AG2017">
            <v>0</v>
          </cell>
          <cell r="AH2017" t="str">
            <v>N</v>
          </cell>
          <cell r="AI2017" t="str">
            <v>N</v>
          </cell>
        </row>
        <row r="2018">
          <cell r="U2018">
            <v>0</v>
          </cell>
          <cell r="V2018">
            <v>0</v>
          </cell>
          <cell r="W2018" t="str">
            <v/>
          </cell>
          <cell r="X2018" t="str">
            <v>N</v>
          </cell>
          <cell r="Y2018" t="str">
            <v>N</v>
          </cell>
          <cell r="Z2018" t="str">
            <v>N</v>
          </cell>
          <cell r="AA2018">
            <v>0</v>
          </cell>
          <cell r="AB2018">
            <v>0</v>
          </cell>
          <cell r="AC2018">
            <v>0</v>
          </cell>
          <cell r="AD2018">
            <v>0</v>
          </cell>
          <cell r="AE2018" t="str">
            <v>N</v>
          </cell>
          <cell r="AF2018" t="str">
            <v>N</v>
          </cell>
          <cell r="AG2018">
            <v>0</v>
          </cell>
          <cell r="AH2018" t="str">
            <v>N</v>
          </cell>
          <cell r="AI2018" t="str">
            <v>N</v>
          </cell>
        </row>
        <row r="2019">
          <cell r="U2019">
            <v>0</v>
          </cell>
          <cell r="V2019">
            <v>0</v>
          </cell>
          <cell r="W2019" t="str">
            <v/>
          </cell>
          <cell r="X2019" t="str">
            <v>N</v>
          </cell>
          <cell r="Y2019" t="str">
            <v>N</v>
          </cell>
          <cell r="Z2019" t="str">
            <v>N</v>
          </cell>
          <cell r="AA2019">
            <v>0</v>
          </cell>
          <cell r="AB2019">
            <v>0</v>
          </cell>
          <cell r="AC2019">
            <v>0</v>
          </cell>
          <cell r="AD2019">
            <v>0</v>
          </cell>
          <cell r="AE2019" t="str">
            <v>N</v>
          </cell>
          <cell r="AF2019" t="str">
            <v>N</v>
          </cell>
          <cell r="AG2019">
            <v>0</v>
          </cell>
          <cell r="AH2019" t="str">
            <v>N</v>
          </cell>
          <cell r="AI2019" t="str">
            <v>N</v>
          </cell>
        </row>
        <row r="2020">
          <cell r="U2020">
            <v>0</v>
          </cell>
          <cell r="V2020">
            <v>0</v>
          </cell>
          <cell r="W2020" t="str">
            <v/>
          </cell>
          <cell r="X2020" t="str">
            <v>N</v>
          </cell>
          <cell r="Y2020" t="str">
            <v>N</v>
          </cell>
          <cell r="Z2020" t="str">
            <v>N</v>
          </cell>
          <cell r="AA2020">
            <v>0</v>
          </cell>
          <cell r="AB2020">
            <v>0</v>
          </cell>
          <cell r="AC2020">
            <v>0</v>
          </cell>
          <cell r="AD2020">
            <v>0</v>
          </cell>
          <cell r="AE2020" t="str">
            <v>N</v>
          </cell>
          <cell r="AF2020" t="str">
            <v>N</v>
          </cell>
          <cell r="AG2020">
            <v>0</v>
          </cell>
          <cell r="AH2020" t="str">
            <v>N</v>
          </cell>
          <cell r="AI2020" t="str">
            <v>N</v>
          </cell>
        </row>
        <row r="2021">
          <cell r="U2021">
            <v>0</v>
          </cell>
          <cell r="V2021">
            <v>0</v>
          </cell>
          <cell r="W2021" t="str">
            <v/>
          </cell>
          <cell r="X2021" t="str">
            <v>N</v>
          </cell>
          <cell r="Y2021" t="str">
            <v>N</v>
          </cell>
          <cell r="Z2021" t="str">
            <v>N</v>
          </cell>
          <cell r="AA2021">
            <v>0</v>
          </cell>
          <cell r="AB2021">
            <v>0</v>
          </cell>
          <cell r="AC2021">
            <v>0</v>
          </cell>
          <cell r="AD2021">
            <v>0</v>
          </cell>
          <cell r="AE2021" t="str">
            <v>N</v>
          </cell>
          <cell r="AF2021" t="str">
            <v>N</v>
          </cell>
          <cell r="AG2021">
            <v>0</v>
          </cell>
          <cell r="AH2021" t="str">
            <v>N</v>
          </cell>
          <cell r="AI2021" t="str">
            <v>N</v>
          </cell>
        </row>
        <row r="2022">
          <cell r="U2022">
            <v>0</v>
          </cell>
          <cell r="V2022">
            <v>0</v>
          </cell>
          <cell r="W2022" t="str">
            <v/>
          </cell>
          <cell r="X2022" t="str">
            <v>N</v>
          </cell>
          <cell r="Y2022" t="str">
            <v>N</v>
          </cell>
          <cell r="Z2022" t="str">
            <v>N</v>
          </cell>
          <cell r="AA2022">
            <v>0</v>
          </cell>
          <cell r="AB2022">
            <v>0</v>
          </cell>
          <cell r="AC2022">
            <v>0</v>
          </cell>
          <cell r="AD2022">
            <v>0</v>
          </cell>
          <cell r="AE2022" t="str">
            <v>N</v>
          </cell>
          <cell r="AF2022" t="str">
            <v>N</v>
          </cell>
          <cell r="AG2022">
            <v>0</v>
          </cell>
          <cell r="AH2022" t="str">
            <v>N</v>
          </cell>
          <cell r="AI2022" t="str">
            <v>N</v>
          </cell>
        </row>
        <row r="2023">
          <cell r="U2023">
            <v>0</v>
          </cell>
          <cell r="V2023">
            <v>0</v>
          </cell>
          <cell r="W2023" t="str">
            <v/>
          </cell>
          <cell r="X2023" t="str">
            <v>N</v>
          </cell>
          <cell r="Y2023" t="str">
            <v>N</v>
          </cell>
          <cell r="Z2023" t="str">
            <v>N</v>
          </cell>
          <cell r="AA2023">
            <v>0</v>
          </cell>
          <cell r="AB2023">
            <v>0</v>
          </cell>
          <cell r="AC2023">
            <v>0</v>
          </cell>
          <cell r="AD2023">
            <v>0</v>
          </cell>
          <cell r="AE2023" t="str">
            <v>N</v>
          </cell>
          <cell r="AF2023" t="str">
            <v>N</v>
          </cell>
          <cell r="AG2023">
            <v>0</v>
          </cell>
          <cell r="AH2023" t="str">
            <v>N</v>
          </cell>
          <cell r="AI2023" t="str">
            <v>N</v>
          </cell>
        </row>
        <row r="2024">
          <cell r="U2024">
            <v>0</v>
          </cell>
          <cell r="V2024">
            <v>0</v>
          </cell>
          <cell r="W2024" t="str">
            <v/>
          </cell>
          <cell r="X2024" t="str">
            <v>N</v>
          </cell>
          <cell r="Y2024" t="str">
            <v>N</v>
          </cell>
          <cell r="Z2024" t="str">
            <v>N</v>
          </cell>
          <cell r="AA2024">
            <v>0</v>
          </cell>
          <cell r="AB2024">
            <v>0</v>
          </cell>
          <cell r="AC2024">
            <v>0</v>
          </cell>
          <cell r="AD2024">
            <v>0</v>
          </cell>
          <cell r="AE2024" t="str">
            <v>N</v>
          </cell>
          <cell r="AF2024" t="str">
            <v>N</v>
          </cell>
          <cell r="AG2024">
            <v>0</v>
          </cell>
          <cell r="AH2024" t="str">
            <v>N</v>
          </cell>
          <cell r="AI2024" t="str">
            <v>N</v>
          </cell>
        </row>
        <row r="2025">
          <cell r="U2025">
            <v>0</v>
          </cell>
          <cell r="V2025">
            <v>0</v>
          </cell>
          <cell r="W2025" t="str">
            <v/>
          </cell>
          <cell r="X2025" t="str">
            <v>N</v>
          </cell>
          <cell r="Y2025" t="str">
            <v>N</v>
          </cell>
          <cell r="Z2025" t="str">
            <v>N</v>
          </cell>
          <cell r="AA2025">
            <v>0</v>
          </cell>
          <cell r="AB2025">
            <v>0</v>
          </cell>
          <cell r="AC2025">
            <v>0</v>
          </cell>
          <cell r="AD2025">
            <v>0</v>
          </cell>
          <cell r="AE2025" t="str">
            <v>N</v>
          </cell>
          <cell r="AF2025" t="str">
            <v>N</v>
          </cell>
          <cell r="AG2025">
            <v>0</v>
          </cell>
          <cell r="AH2025" t="str">
            <v>N</v>
          </cell>
          <cell r="AI2025" t="str">
            <v>N</v>
          </cell>
        </row>
        <row r="2026">
          <cell r="U2026">
            <v>0</v>
          </cell>
          <cell r="V2026">
            <v>0</v>
          </cell>
          <cell r="W2026" t="str">
            <v/>
          </cell>
          <cell r="X2026" t="str">
            <v>N</v>
          </cell>
          <cell r="Y2026" t="str">
            <v>N</v>
          </cell>
          <cell r="Z2026" t="str">
            <v>N</v>
          </cell>
          <cell r="AA2026">
            <v>0</v>
          </cell>
          <cell r="AB2026">
            <v>0</v>
          </cell>
          <cell r="AC2026">
            <v>0</v>
          </cell>
          <cell r="AD2026">
            <v>0</v>
          </cell>
          <cell r="AE2026" t="str">
            <v>N</v>
          </cell>
          <cell r="AF2026" t="str">
            <v>N</v>
          </cell>
          <cell r="AG2026">
            <v>0</v>
          </cell>
          <cell r="AH2026" t="str">
            <v>N</v>
          </cell>
          <cell r="AI2026" t="str">
            <v>N</v>
          </cell>
        </row>
        <row r="2027">
          <cell r="U2027">
            <v>0</v>
          </cell>
          <cell r="V2027">
            <v>0</v>
          </cell>
          <cell r="W2027" t="str">
            <v/>
          </cell>
          <cell r="X2027" t="str">
            <v>N</v>
          </cell>
          <cell r="Y2027" t="str">
            <v>N</v>
          </cell>
          <cell r="Z2027" t="str">
            <v>N</v>
          </cell>
          <cell r="AA2027">
            <v>0</v>
          </cell>
          <cell r="AB2027">
            <v>0</v>
          </cell>
          <cell r="AC2027">
            <v>0</v>
          </cell>
          <cell r="AD2027">
            <v>0</v>
          </cell>
          <cell r="AE2027" t="str">
            <v>N</v>
          </cell>
          <cell r="AF2027" t="str">
            <v>N</v>
          </cell>
          <cell r="AG2027">
            <v>0</v>
          </cell>
          <cell r="AH2027" t="str">
            <v>N</v>
          </cell>
          <cell r="AI2027" t="str">
            <v>N</v>
          </cell>
        </row>
        <row r="2028">
          <cell r="U2028">
            <v>0</v>
          </cell>
          <cell r="V2028">
            <v>0</v>
          </cell>
          <cell r="W2028" t="str">
            <v/>
          </cell>
          <cell r="X2028" t="str">
            <v>N</v>
          </cell>
          <cell r="Y2028" t="str">
            <v>N</v>
          </cell>
          <cell r="Z2028" t="str">
            <v>N</v>
          </cell>
          <cell r="AA2028">
            <v>0</v>
          </cell>
          <cell r="AB2028">
            <v>0</v>
          </cell>
          <cell r="AC2028">
            <v>0</v>
          </cell>
          <cell r="AD2028">
            <v>0</v>
          </cell>
          <cell r="AE2028" t="str">
            <v>N</v>
          </cell>
          <cell r="AF2028" t="str">
            <v>N</v>
          </cell>
          <cell r="AG2028">
            <v>0</v>
          </cell>
          <cell r="AH2028" t="str">
            <v>N</v>
          </cell>
          <cell r="AI2028" t="str">
            <v>N</v>
          </cell>
        </row>
        <row r="2029">
          <cell r="U2029">
            <v>0</v>
          </cell>
          <cell r="V2029">
            <v>0</v>
          </cell>
          <cell r="W2029" t="str">
            <v/>
          </cell>
          <cell r="X2029" t="str">
            <v>N</v>
          </cell>
          <cell r="Y2029" t="str">
            <v>N</v>
          </cell>
          <cell r="Z2029" t="str">
            <v>N</v>
          </cell>
          <cell r="AA2029">
            <v>0</v>
          </cell>
          <cell r="AB2029">
            <v>0</v>
          </cell>
          <cell r="AC2029">
            <v>0</v>
          </cell>
          <cell r="AD2029">
            <v>0</v>
          </cell>
          <cell r="AE2029" t="str">
            <v>N</v>
          </cell>
          <cell r="AF2029" t="str">
            <v>N</v>
          </cell>
          <cell r="AG2029">
            <v>0</v>
          </cell>
          <cell r="AH2029" t="str">
            <v>N</v>
          </cell>
          <cell r="AI2029" t="str">
            <v>N</v>
          </cell>
        </row>
        <row r="2030">
          <cell r="U2030">
            <v>0</v>
          </cell>
          <cell r="V2030">
            <v>0</v>
          </cell>
          <cell r="W2030" t="str">
            <v/>
          </cell>
          <cell r="X2030" t="str">
            <v>N</v>
          </cell>
          <cell r="Y2030" t="str">
            <v>N</v>
          </cell>
          <cell r="Z2030" t="str">
            <v>N</v>
          </cell>
          <cell r="AA2030">
            <v>0</v>
          </cell>
          <cell r="AB2030">
            <v>0</v>
          </cell>
          <cell r="AC2030">
            <v>0</v>
          </cell>
          <cell r="AD2030">
            <v>0</v>
          </cell>
          <cell r="AE2030" t="str">
            <v>N</v>
          </cell>
          <cell r="AF2030" t="str">
            <v>N</v>
          </cell>
          <cell r="AG2030">
            <v>0</v>
          </cell>
          <cell r="AH2030" t="str">
            <v>N</v>
          </cell>
          <cell r="AI2030" t="str">
            <v>N</v>
          </cell>
        </row>
        <row r="2031">
          <cell r="U2031">
            <v>0</v>
          </cell>
          <cell r="V2031">
            <v>0</v>
          </cell>
          <cell r="W2031" t="str">
            <v/>
          </cell>
          <cell r="X2031" t="str">
            <v>N</v>
          </cell>
          <cell r="Y2031" t="str">
            <v>N</v>
          </cell>
          <cell r="Z2031" t="str">
            <v>N</v>
          </cell>
          <cell r="AA2031">
            <v>0</v>
          </cell>
          <cell r="AB2031">
            <v>0</v>
          </cell>
          <cell r="AC2031">
            <v>0</v>
          </cell>
          <cell r="AD2031">
            <v>0</v>
          </cell>
          <cell r="AE2031" t="str">
            <v>N</v>
          </cell>
          <cell r="AF2031" t="str">
            <v>N</v>
          </cell>
          <cell r="AG2031">
            <v>0</v>
          </cell>
          <cell r="AH2031" t="str">
            <v>N</v>
          </cell>
          <cell r="AI2031" t="str">
            <v>N</v>
          </cell>
        </row>
        <row r="2032">
          <cell r="U2032">
            <v>0</v>
          </cell>
          <cell r="V2032">
            <v>0</v>
          </cell>
          <cell r="W2032" t="str">
            <v/>
          </cell>
          <cell r="X2032" t="str">
            <v>N</v>
          </cell>
          <cell r="Y2032" t="str">
            <v>N</v>
          </cell>
          <cell r="Z2032" t="str">
            <v>N</v>
          </cell>
          <cell r="AA2032">
            <v>0</v>
          </cell>
          <cell r="AB2032">
            <v>0</v>
          </cell>
          <cell r="AC2032">
            <v>0</v>
          </cell>
          <cell r="AD2032">
            <v>0</v>
          </cell>
          <cell r="AE2032" t="str">
            <v>N</v>
          </cell>
          <cell r="AF2032" t="str">
            <v>N</v>
          </cell>
          <cell r="AG2032">
            <v>0</v>
          </cell>
          <cell r="AH2032" t="str">
            <v>N</v>
          </cell>
          <cell r="AI2032" t="str">
            <v>N</v>
          </cell>
        </row>
        <row r="2033">
          <cell r="U2033">
            <v>0</v>
          </cell>
          <cell r="V2033">
            <v>0</v>
          </cell>
          <cell r="W2033" t="str">
            <v/>
          </cell>
          <cell r="X2033" t="str">
            <v>N</v>
          </cell>
          <cell r="Y2033" t="str">
            <v>N</v>
          </cell>
          <cell r="Z2033" t="str">
            <v>N</v>
          </cell>
          <cell r="AA2033">
            <v>0</v>
          </cell>
          <cell r="AB2033">
            <v>0</v>
          </cell>
          <cell r="AC2033">
            <v>0</v>
          </cell>
          <cell r="AD2033">
            <v>0</v>
          </cell>
          <cell r="AE2033" t="str">
            <v>N</v>
          </cell>
          <cell r="AF2033" t="str">
            <v>N</v>
          </cell>
          <cell r="AG2033">
            <v>0</v>
          </cell>
          <cell r="AH2033" t="str">
            <v>N</v>
          </cell>
          <cell r="AI2033" t="str">
            <v>N</v>
          </cell>
        </row>
        <row r="2034">
          <cell r="U2034">
            <v>0</v>
          </cell>
          <cell r="V2034">
            <v>0</v>
          </cell>
          <cell r="W2034" t="str">
            <v/>
          </cell>
          <cell r="X2034" t="str">
            <v>N</v>
          </cell>
          <cell r="Y2034" t="str">
            <v>N</v>
          </cell>
          <cell r="Z2034" t="str">
            <v>N</v>
          </cell>
          <cell r="AA2034">
            <v>0</v>
          </cell>
          <cell r="AB2034">
            <v>0</v>
          </cell>
          <cell r="AC2034">
            <v>0</v>
          </cell>
          <cell r="AD2034">
            <v>0</v>
          </cell>
          <cell r="AE2034" t="str">
            <v>N</v>
          </cell>
          <cell r="AF2034" t="str">
            <v>N</v>
          </cell>
          <cell r="AG2034">
            <v>0</v>
          </cell>
          <cell r="AH2034" t="str">
            <v>N</v>
          </cell>
          <cell r="AI2034" t="str">
            <v>N</v>
          </cell>
        </row>
        <row r="2035">
          <cell r="U2035">
            <v>0</v>
          </cell>
          <cell r="V2035">
            <v>0</v>
          </cell>
          <cell r="W2035" t="str">
            <v/>
          </cell>
          <cell r="X2035" t="str">
            <v>N</v>
          </cell>
          <cell r="Y2035" t="str">
            <v>N</v>
          </cell>
          <cell r="Z2035" t="str">
            <v>N</v>
          </cell>
          <cell r="AA2035">
            <v>0</v>
          </cell>
          <cell r="AB2035">
            <v>0</v>
          </cell>
          <cell r="AC2035">
            <v>0</v>
          </cell>
          <cell r="AD2035">
            <v>0</v>
          </cell>
          <cell r="AE2035" t="str">
            <v>N</v>
          </cell>
          <cell r="AF2035" t="str">
            <v>N</v>
          </cell>
          <cell r="AG2035">
            <v>0</v>
          </cell>
          <cell r="AH2035" t="str">
            <v>N</v>
          </cell>
          <cell r="AI2035" t="str">
            <v>N</v>
          </cell>
        </row>
        <row r="2036">
          <cell r="U2036">
            <v>0</v>
          </cell>
          <cell r="V2036">
            <v>0</v>
          </cell>
          <cell r="W2036" t="str">
            <v/>
          </cell>
          <cell r="X2036" t="str">
            <v>N</v>
          </cell>
          <cell r="Y2036" t="str">
            <v>N</v>
          </cell>
          <cell r="Z2036" t="str">
            <v>N</v>
          </cell>
          <cell r="AA2036">
            <v>0</v>
          </cell>
          <cell r="AB2036">
            <v>0</v>
          </cell>
          <cell r="AC2036">
            <v>0</v>
          </cell>
          <cell r="AD2036">
            <v>0</v>
          </cell>
          <cell r="AE2036" t="str">
            <v>N</v>
          </cell>
          <cell r="AF2036" t="str">
            <v>N</v>
          </cell>
          <cell r="AG2036">
            <v>0</v>
          </cell>
          <cell r="AH2036" t="str">
            <v>N</v>
          </cell>
          <cell r="AI2036" t="str">
            <v>N</v>
          </cell>
        </row>
        <row r="2037">
          <cell r="U2037">
            <v>0</v>
          </cell>
          <cell r="V2037">
            <v>0</v>
          </cell>
          <cell r="W2037" t="str">
            <v/>
          </cell>
          <cell r="X2037" t="str">
            <v>N</v>
          </cell>
          <cell r="Y2037" t="str">
            <v>N</v>
          </cell>
          <cell r="Z2037" t="str">
            <v>N</v>
          </cell>
          <cell r="AA2037">
            <v>0</v>
          </cell>
          <cell r="AB2037">
            <v>0</v>
          </cell>
          <cell r="AC2037">
            <v>0</v>
          </cell>
          <cell r="AD2037">
            <v>0</v>
          </cell>
          <cell r="AE2037" t="str">
            <v>N</v>
          </cell>
          <cell r="AF2037" t="str">
            <v>N</v>
          </cell>
          <cell r="AG2037">
            <v>0</v>
          </cell>
          <cell r="AH2037" t="str">
            <v>N</v>
          </cell>
          <cell r="AI2037" t="str">
            <v>N</v>
          </cell>
        </row>
        <row r="2038">
          <cell r="U2038">
            <v>0</v>
          </cell>
          <cell r="V2038">
            <v>0</v>
          </cell>
          <cell r="W2038" t="str">
            <v/>
          </cell>
          <cell r="X2038" t="str">
            <v>N</v>
          </cell>
          <cell r="Y2038" t="str">
            <v>N</v>
          </cell>
          <cell r="Z2038" t="str">
            <v>N</v>
          </cell>
          <cell r="AA2038">
            <v>0</v>
          </cell>
          <cell r="AB2038">
            <v>0</v>
          </cell>
          <cell r="AC2038">
            <v>0</v>
          </cell>
          <cell r="AD2038">
            <v>0</v>
          </cell>
          <cell r="AE2038" t="str">
            <v>N</v>
          </cell>
          <cell r="AF2038" t="str">
            <v>N</v>
          </cell>
          <cell r="AG2038">
            <v>0</v>
          </cell>
          <cell r="AH2038" t="str">
            <v>N</v>
          </cell>
          <cell r="AI2038" t="str">
            <v>N</v>
          </cell>
        </row>
        <row r="2039">
          <cell r="U2039">
            <v>0</v>
          </cell>
          <cell r="V2039">
            <v>0</v>
          </cell>
          <cell r="W2039" t="str">
            <v/>
          </cell>
          <cell r="X2039" t="str">
            <v>N</v>
          </cell>
          <cell r="Y2039" t="str">
            <v>N</v>
          </cell>
          <cell r="Z2039" t="str">
            <v>N</v>
          </cell>
          <cell r="AA2039">
            <v>0</v>
          </cell>
          <cell r="AB2039">
            <v>0</v>
          </cell>
          <cell r="AC2039">
            <v>0</v>
          </cell>
          <cell r="AD2039">
            <v>0</v>
          </cell>
          <cell r="AE2039" t="str">
            <v>N</v>
          </cell>
          <cell r="AF2039" t="str">
            <v>N</v>
          </cell>
          <cell r="AG2039">
            <v>0</v>
          </cell>
          <cell r="AH2039" t="str">
            <v>N</v>
          </cell>
          <cell r="AI2039" t="str">
            <v>N</v>
          </cell>
        </row>
        <row r="2040">
          <cell r="U2040">
            <v>0</v>
          </cell>
          <cell r="V2040">
            <v>0</v>
          </cell>
          <cell r="W2040" t="str">
            <v/>
          </cell>
          <cell r="X2040" t="str">
            <v>N</v>
          </cell>
          <cell r="Y2040" t="str">
            <v>N</v>
          </cell>
          <cell r="Z2040" t="str">
            <v>N</v>
          </cell>
          <cell r="AA2040">
            <v>0</v>
          </cell>
          <cell r="AB2040">
            <v>0</v>
          </cell>
          <cell r="AC2040">
            <v>0</v>
          </cell>
          <cell r="AD2040">
            <v>0</v>
          </cell>
          <cell r="AE2040" t="str">
            <v>N</v>
          </cell>
          <cell r="AF2040" t="str">
            <v>N</v>
          </cell>
          <cell r="AG2040">
            <v>0</v>
          </cell>
          <cell r="AH2040" t="str">
            <v>N</v>
          </cell>
          <cell r="AI2040" t="str">
            <v>N</v>
          </cell>
        </row>
        <row r="2041">
          <cell r="U2041">
            <v>0</v>
          </cell>
          <cell r="V2041">
            <v>0</v>
          </cell>
          <cell r="W2041" t="str">
            <v/>
          </cell>
          <cell r="X2041" t="str">
            <v>N</v>
          </cell>
          <cell r="Y2041" t="str">
            <v>N</v>
          </cell>
          <cell r="Z2041" t="str">
            <v>N</v>
          </cell>
          <cell r="AA2041">
            <v>0</v>
          </cell>
          <cell r="AB2041">
            <v>0</v>
          </cell>
          <cell r="AC2041">
            <v>0</v>
          </cell>
          <cell r="AD2041">
            <v>0</v>
          </cell>
          <cell r="AE2041" t="str">
            <v>N</v>
          </cell>
          <cell r="AF2041" t="str">
            <v>N</v>
          </cell>
          <cell r="AG2041">
            <v>0</v>
          </cell>
          <cell r="AH2041" t="str">
            <v>N</v>
          </cell>
          <cell r="AI2041" t="str">
            <v>N</v>
          </cell>
        </row>
        <row r="2042">
          <cell r="U2042">
            <v>0</v>
          </cell>
          <cell r="V2042">
            <v>0</v>
          </cell>
          <cell r="W2042" t="str">
            <v/>
          </cell>
          <cell r="X2042" t="str">
            <v>N</v>
          </cell>
          <cell r="Y2042" t="str">
            <v>N</v>
          </cell>
          <cell r="Z2042" t="str">
            <v>N</v>
          </cell>
          <cell r="AA2042">
            <v>0</v>
          </cell>
          <cell r="AB2042">
            <v>0</v>
          </cell>
          <cell r="AC2042">
            <v>0</v>
          </cell>
          <cell r="AD2042">
            <v>0</v>
          </cell>
          <cell r="AE2042" t="str">
            <v>N</v>
          </cell>
          <cell r="AF2042" t="str">
            <v>N</v>
          </cell>
          <cell r="AG2042">
            <v>0</v>
          </cell>
          <cell r="AH2042" t="str">
            <v>N</v>
          </cell>
          <cell r="AI2042" t="str">
            <v>N</v>
          </cell>
        </row>
        <row r="2043">
          <cell r="U2043">
            <v>0</v>
          </cell>
          <cell r="V2043">
            <v>0</v>
          </cell>
          <cell r="W2043" t="str">
            <v/>
          </cell>
          <cell r="X2043" t="str">
            <v>N</v>
          </cell>
          <cell r="Y2043" t="str">
            <v>N</v>
          </cell>
          <cell r="Z2043" t="str">
            <v>N</v>
          </cell>
          <cell r="AA2043">
            <v>0</v>
          </cell>
          <cell r="AB2043">
            <v>0</v>
          </cell>
          <cell r="AC2043">
            <v>0</v>
          </cell>
          <cell r="AD2043">
            <v>0</v>
          </cell>
          <cell r="AE2043" t="str">
            <v>N</v>
          </cell>
          <cell r="AF2043" t="str">
            <v>N</v>
          </cell>
          <cell r="AG2043">
            <v>0</v>
          </cell>
          <cell r="AH2043" t="str">
            <v>N</v>
          </cell>
          <cell r="AI2043" t="str">
            <v>N</v>
          </cell>
        </row>
        <row r="2044">
          <cell r="U2044">
            <v>0</v>
          </cell>
          <cell r="V2044">
            <v>0</v>
          </cell>
          <cell r="W2044" t="str">
            <v/>
          </cell>
          <cell r="X2044" t="str">
            <v>N</v>
          </cell>
          <cell r="Y2044" t="str">
            <v>N</v>
          </cell>
          <cell r="Z2044" t="str">
            <v>N</v>
          </cell>
          <cell r="AA2044">
            <v>0</v>
          </cell>
          <cell r="AB2044">
            <v>0</v>
          </cell>
          <cell r="AC2044">
            <v>0</v>
          </cell>
          <cell r="AD2044">
            <v>0</v>
          </cell>
          <cell r="AE2044" t="str">
            <v>N</v>
          </cell>
          <cell r="AF2044" t="str">
            <v>N</v>
          </cell>
          <cell r="AG2044">
            <v>0</v>
          </cell>
          <cell r="AH2044" t="str">
            <v>N</v>
          </cell>
          <cell r="AI2044" t="str">
            <v>N</v>
          </cell>
        </row>
        <row r="2045">
          <cell r="U2045">
            <v>0</v>
          </cell>
          <cell r="V2045">
            <v>0</v>
          </cell>
          <cell r="W2045" t="str">
            <v/>
          </cell>
          <cell r="X2045" t="str">
            <v>N</v>
          </cell>
          <cell r="Y2045" t="str">
            <v>N</v>
          </cell>
          <cell r="Z2045" t="str">
            <v>N</v>
          </cell>
          <cell r="AA2045">
            <v>0</v>
          </cell>
          <cell r="AB2045">
            <v>0</v>
          </cell>
          <cell r="AC2045">
            <v>0</v>
          </cell>
          <cell r="AD2045">
            <v>0</v>
          </cell>
          <cell r="AE2045" t="str">
            <v>N</v>
          </cell>
          <cell r="AF2045" t="str">
            <v>N</v>
          </cell>
          <cell r="AG2045">
            <v>0</v>
          </cell>
          <cell r="AH2045" t="str">
            <v>N</v>
          </cell>
          <cell r="AI2045" t="str">
            <v>N</v>
          </cell>
        </row>
        <row r="2046">
          <cell r="U2046">
            <v>0</v>
          </cell>
          <cell r="V2046">
            <v>0</v>
          </cell>
          <cell r="W2046" t="str">
            <v/>
          </cell>
          <cell r="X2046" t="str">
            <v>N</v>
          </cell>
          <cell r="Y2046" t="str">
            <v>N</v>
          </cell>
          <cell r="Z2046" t="str">
            <v>N</v>
          </cell>
          <cell r="AA2046">
            <v>0</v>
          </cell>
          <cell r="AB2046">
            <v>0</v>
          </cell>
          <cell r="AC2046">
            <v>0</v>
          </cell>
          <cell r="AD2046">
            <v>0</v>
          </cell>
          <cell r="AE2046" t="str">
            <v>N</v>
          </cell>
          <cell r="AF2046" t="str">
            <v>N</v>
          </cell>
          <cell r="AG2046">
            <v>0</v>
          </cell>
          <cell r="AH2046" t="str">
            <v>N</v>
          </cell>
          <cell r="AI2046" t="str">
            <v>N</v>
          </cell>
        </row>
        <row r="2047">
          <cell r="U2047">
            <v>0</v>
          </cell>
          <cell r="V2047">
            <v>0</v>
          </cell>
          <cell r="W2047" t="str">
            <v/>
          </cell>
          <cell r="X2047" t="str">
            <v>N</v>
          </cell>
          <cell r="Y2047" t="str">
            <v>N</v>
          </cell>
          <cell r="Z2047" t="str">
            <v>N</v>
          </cell>
          <cell r="AA2047">
            <v>0</v>
          </cell>
          <cell r="AB2047">
            <v>0</v>
          </cell>
          <cell r="AC2047">
            <v>0</v>
          </cell>
          <cell r="AD2047">
            <v>0</v>
          </cell>
          <cell r="AE2047" t="str">
            <v>N</v>
          </cell>
          <cell r="AF2047" t="str">
            <v>N</v>
          </cell>
          <cell r="AG2047">
            <v>0</v>
          </cell>
          <cell r="AH2047" t="str">
            <v>N</v>
          </cell>
          <cell r="AI2047" t="str">
            <v>N</v>
          </cell>
        </row>
        <row r="2048">
          <cell r="U2048">
            <v>0</v>
          </cell>
          <cell r="V2048">
            <v>0</v>
          </cell>
          <cell r="W2048" t="str">
            <v/>
          </cell>
          <cell r="X2048" t="str">
            <v>N</v>
          </cell>
          <cell r="Y2048" t="str">
            <v>N</v>
          </cell>
          <cell r="Z2048" t="str">
            <v>N</v>
          </cell>
          <cell r="AA2048">
            <v>0</v>
          </cell>
          <cell r="AB2048">
            <v>0</v>
          </cell>
          <cell r="AC2048">
            <v>0</v>
          </cell>
          <cell r="AD2048">
            <v>0</v>
          </cell>
          <cell r="AE2048" t="str">
            <v>N</v>
          </cell>
          <cell r="AF2048" t="str">
            <v>N</v>
          </cell>
          <cell r="AG2048">
            <v>0</v>
          </cell>
          <cell r="AH2048" t="str">
            <v>N</v>
          </cell>
          <cell r="AI2048" t="str">
            <v>N</v>
          </cell>
        </row>
        <row r="2049">
          <cell r="U2049">
            <v>0</v>
          </cell>
          <cell r="V2049">
            <v>0</v>
          </cell>
          <cell r="W2049" t="str">
            <v/>
          </cell>
          <cell r="X2049" t="str">
            <v>N</v>
          </cell>
          <cell r="Y2049" t="str">
            <v>N</v>
          </cell>
          <cell r="Z2049" t="str">
            <v>N</v>
          </cell>
          <cell r="AA2049">
            <v>0</v>
          </cell>
          <cell r="AB2049">
            <v>0</v>
          </cell>
          <cell r="AC2049">
            <v>0</v>
          </cell>
          <cell r="AD2049">
            <v>0</v>
          </cell>
          <cell r="AE2049" t="str">
            <v>N</v>
          </cell>
          <cell r="AF2049" t="str">
            <v>N</v>
          </cell>
          <cell r="AG2049">
            <v>0</v>
          </cell>
          <cell r="AH2049" t="str">
            <v>N</v>
          </cell>
          <cell r="AI2049" t="str">
            <v>N</v>
          </cell>
        </row>
        <row r="2050">
          <cell r="U2050">
            <v>0</v>
          </cell>
          <cell r="V2050">
            <v>0</v>
          </cell>
          <cell r="W2050" t="str">
            <v/>
          </cell>
          <cell r="X2050" t="str">
            <v>N</v>
          </cell>
          <cell r="Y2050" t="str">
            <v>N</v>
          </cell>
          <cell r="Z2050" t="str">
            <v>N</v>
          </cell>
          <cell r="AA2050">
            <v>0</v>
          </cell>
          <cell r="AB2050">
            <v>0</v>
          </cell>
          <cell r="AC2050">
            <v>0</v>
          </cell>
          <cell r="AD2050">
            <v>0</v>
          </cell>
          <cell r="AE2050" t="str">
            <v>N</v>
          </cell>
          <cell r="AF2050" t="str">
            <v>N</v>
          </cell>
          <cell r="AG2050">
            <v>0</v>
          </cell>
          <cell r="AH2050" t="str">
            <v>N</v>
          </cell>
          <cell r="AI2050" t="str">
            <v>N</v>
          </cell>
        </row>
        <row r="2051">
          <cell r="U2051">
            <v>0</v>
          </cell>
          <cell r="V2051">
            <v>0</v>
          </cell>
          <cell r="W2051" t="str">
            <v/>
          </cell>
          <cell r="X2051" t="str">
            <v>N</v>
          </cell>
          <cell r="Y2051" t="str">
            <v>N</v>
          </cell>
          <cell r="Z2051" t="str">
            <v>N</v>
          </cell>
          <cell r="AA2051">
            <v>0</v>
          </cell>
          <cell r="AB2051">
            <v>0</v>
          </cell>
          <cell r="AC2051">
            <v>0</v>
          </cell>
          <cell r="AD2051">
            <v>0</v>
          </cell>
          <cell r="AE2051" t="str">
            <v>N</v>
          </cell>
          <cell r="AF2051" t="str">
            <v>N</v>
          </cell>
          <cell r="AG2051">
            <v>0</v>
          </cell>
          <cell r="AH2051" t="str">
            <v>N</v>
          </cell>
          <cell r="AI2051" t="str">
            <v>N</v>
          </cell>
        </row>
        <row r="2052">
          <cell r="U2052">
            <v>0</v>
          </cell>
          <cell r="V2052">
            <v>0</v>
          </cell>
          <cell r="W2052" t="str">
            <v/>
          </cell>
          <cell r="X2052" t="str">
            <v>N</v>
          </cell>
          <cell r="Y2052" t="str">
            <v>N</v>
          </cell>
          <cell r="Z2052" t="str">
            <v>N</v>
          </cell>
          <cell r="AA2052">
            <v>0</v>
          </cell>
          <cell r="AB2052">
            <v>0</v>
          </cell>
          <cell r="AC2052">
            <v>0</v>
          </cell>
          <cell r="AD2052">
            <v>0</v>
          </cell>
          <cell r="AE2052" t="str">
            <v>N</v>
          </cell>
          <cell r="AF2052" t="str">
            <v>N</v>
          </cell>
          <cell r="AG2052">
            <v>0</v>
          </cell>
          <cell r="AH2052" t="str">
            <v>N</v>
          </cell>
          <cell r="AI2052" t="str">
            <v>N</v>
          </cell>
        </row>
        <row r="2053">
          <cell r="U2053">
            <v>0</v>
          </cell>
          <cell r="V2053">
            <v>0</v>
          </cell>
          <cell r="W2053" t="str">
            <v/>
          </cell>
          <cell r="X2053" t="str">
            <v>N</v>
          </cell>
          <cell r="Y2053" t="str">
            <v>N</v>
          </cell>
          <cell r="Z2053" t="str">
            <v>N</v>
          </cell>
          <cell r="AA2053">
            <v>0</v>
          </cell>
          <cell r="AB2053">
            <v>0</v>
          </cell>
          <cell r="AC2053">
            <v>0</v>
          </cell>
          <cell r="AD2053">
            <v>0</v>
          </cell>
          <cell r="AE2053" t="str">
            <v>N</v>
          </cell>
          <cell r="AF2053" t="str">
            <v>N</v>
          </cell>
          <cell r="AG2053">
            <v>0</v>
          </cell>
          <cell r="AH2053" t="str">
            <v>N</v>
          </cell>
          <cell r="AI2053" t="str">
            <v>N</v>
          </cell>
        </row>
        <row r="2054">
          <cell r="U2054">
            <v>0</v>
          </cell>
          <cell r="V2054">
            <v>0</v>
          </cell>
          <cell r="W2054" t="str">
            <v/>
          </cell>
          <cell r="X2054" t="str">
            <v>N</v>
          </cell>
          <cell r="Y2054" t="str">
            <v>N</v>
          </cell>
          <cell r="Z2054" t="str">
            <v>N</v>
          </cell>
          <cell r="AA2054">
            <v>0</v>
          </cell>
          <cell r="AB2054">
            <v>0</v>
          </cell>
          <cell r="AC2054">
            <v>0</v>
          </cell>
          <cell r="AD2054">
            <v>0</v>
          </cell>
          <cell r="AE2054" t="str">
            <v>N</v>
          </cell>
          <cell r="AF2054" t="str">
            <v>N</v>
          </cell>
          <cell r="AG2054">
            <v>0</v>
          </cell>
          <cell r="AH2054" t="str">
            <v>N</v>
          </cell>
          <cell r="AI2054" t="str">
            <v>N</v>
          </cell>
        </row>
        <row r="2055">
          <cell r="U2055">
            <v>0</v>
          </cell>
          <cell r="V2055">
            <v>0</v>
          </cell>
          <cell r="W2055" t="str">
            <v/>
          </cell>
          <cell r="X2055" t="str">
            <v>N</v>
          </cell>
          <cell r="Y2055" t="str">
            <v>N</v>
          </cell>
          <cell r="Z2055" t="str">
            <v>N</v>
          </cell>
          <cell r="AA2055">
            <v>0</v>
          </cell>
          <cell r="AB2055">
            <v>0</v>
          </cell>
          <cell r="AC2055">
            <v>0</v>
          </cell>
          <cell r="AD2055">
            <v>0</v>
          </cell>
          <cell r="AE2055" t="str">
            <v>N</v>
          </cell>
          <cell r="AF2055" t="str">
            <v>N</v>
          </cell>
          <cell r="AG2055">
            <v>0</v>
          </cell>
          <cell r="AH2055" t="str">
            <v>N</v>
          </cell>
          <cell r="AI2055" t="str">
            <v>N</v>
          </cell>
        </row>
        <row r="2056">
          <cell r="U2056">
            <v>0</v>
          </cell>
          <cell r="V2056">
            <v>0</v>
          </cell>
          <cell r="W2056" t="str">
            <v/>
          </cell>
          <cell r="X2056" t="str">
            <v>N</v>
          </cell>
          <cell r="Y2056" t="str">
            <v>N</v>
          </cell>
          <cell r="Z2056" t="str">
            <v>N</v>
          </cell>
          <cell r="AA2056">
            <v>0</v>
          </cell>
          <cell r="AB2056">
            <v>0</v>
          </cell>
          <cell r="AC2056">
            <v>0</v>
          </cell>
          <cell r="AD2056">
            <v>0</v>
          </cell>
          <cell r="AE2056" t="str">
            <v>N</v>
          </cell>
          <cell r="AF2056" t="str">
            <v>N</v>
          </cell>
          <cell r="AG2056">
            <v>0</v>
          </cell>
          <cell r="AH2056" t="str">
            <v>N</v>
          </cell>
          <cell r="AI2056" t="str">
            <v>N</v>
          </cell>
        </row>
        <row r="2057">
          <cell r="U2057">
            <v>0</v>
          </cell>
          <cell r="V2057">
            <v>0</v>
          </cell>
          <cell r="W2057" t="str">
            <v/>
          </cell>
          <cell r="X2057" t="str">
            <v>N</v>
          </cell>
          <cell r="Y2057" t="str">
            <v>N</v>
          </cell>
          <cell r="Z2057" t="str">
            <v>N</v>
          </cell>
          <cell r="AA2057">
            <v>0</v>
          </cell>
          <cell r="AB2057">
            <v>0</v>
          </cell>
          <cell r="AC2057">
            <v>0</v>
          </cell>
          <cell r="AD2057">
            <v>0</v>
          </cell>
          <cell r="AE2057" t="str">
            <v>N</v>
          </cell>
          <cell r="AF2057" t="str">
            <v>N</v>
          </cell>
          <cell r="AG2057">
            <v>0</v>
          </cell>
          <cell r="AH2057" t="str">
            <v>N</v>
          </cell>
          <cell r="AI2057" t="str">
            <v>N</v>
          </cell>
        </row>
        <row r="2058">
          <cell r="U2058">
            <v>0</v>
          </cell>
          <cell r="V2058">
            <v>0</v>
          </cell>
          <cell r="W2058" t="str">
            <v/>
          </cell>
          <cell r="X2058" t="str">
            <v>N</v>
          </cell>
          <cell r="Y2058" t="str">
            <v>N</v>
          </cell>
          <cell r="Z2058" t="str">
            <v>N</v>
          </cell>
          <cell r="AA2058">
            <v>0</v>
          </cell>
          <cell r="AB2058">
            <v>0</v>
          </cell>
          <cell r="AC2058">
            <v>0</v>
          </cell>
          <cell r="AD2058">
            <v>0</v>
          </cell>
          <cell r="AE2058" t="str">
            <v>N</v>
          </cell>
          <cell r="AF2058" t="str">
            <v>N</v>
          </cell>
          <cell r="AG2058">
            <v>0</v>
          </cell>
          <cell r="AH2058" t="str">
            <v>N</v>
          </cell>
          <cell r="AI2058" t="str">
            <v>N</v>
          </cell>
        </row>
        <row r="2059">
          <cell r="U2059">
            <v>0</v>
          </cell>
          <cell r="V2059">
            <v>0</v>
          </cell>
          <cell r="W2059" t="str">
            <v/>
          </cell>
          <cell r="X2059" t="str">
            <v>N</v>
          </cell>
          <cell r="Y2059" t="str">
            <v>N</v>
          </cell>
          <cell r="Z2059" t="str">
            <v>N</v>
          </cell>
          <cell r="AA2059">
            <v>0</v>
          </cell>
          <cell r="AB2059">
            <v>0</v>
          </cell>
          <cell r="AC2059">
            <v>0</v>
          </cell>
          <cell r="AD2059">
            <v>0</v>
          </cell>
          <cell r="AE2059" t="str">
            <v>N</v>
          </cell>
          <cell r="AF2059" t="str">
            <v>N</v>
          </cell>
          <cell r="AG2059">
            <v>0</v>
          </cell>
          <cell r="AH2059" t="str">
            <v>N</v>
          </cell>
          <cell r="AI2059" t="str">
            <v>N</v>
          </cell>
        </row>
        <row r="2060">
          <cell r="U2060">
            <v>0</v>
          </cell>
          <cell r="V2060">
            <v>0</v>
          </cell>
          <cell r="W2060" t="str">
            <v/>
          </cell>
          <cell r="X2060" t="str">
            <v>N</v>
          </cell>
          <cell r="Y2060" t="str">
            <v>N</v>
          </cell>
          <cell r="Z2060" t="str">
            <v>N</v>
          </cell>
          <cell r="AA2060">
            <v>0</v>
          </cell>
          <cell r="AB2060">
            <v>0</v>
          </cell>
          <cell r="AC2060">
            <v>0</v>
          </cell>
          <cell r="AD2060">
            <v>0</v>
          </cell>
          <cell r="AE2060" t="str">
            <v>N</v>
          </cell>
          <cell r="AF2060" t="str">
            <v>N</v>
          </cell>
          <cell r="AG2060">
            <v>0</v>
          </cell>
          <cell r="AH2060" t="str">
            <v>N</v>
          </cell>
          <cell r="AI2060" t="str">
            <v>N</v>
          </cell>
        </row>
        <row r="2061">
          <cell r="U2061">
            <v>0</v>
          </cell>
          <cell r="V2061">
            <v>0</v>
          </cell>
          <cell r="W2061" t="str">
            <v/>
          </cell>
          <cell r="X2061" t="str">
            <v>N</v>
          </cell>
          <cell r="Y2061" t="str">
            <v>N</v>
          </cell>
          <cell r="Z2061" t="str">
            <v>N</v>
          </cell>
          <cell r="AA2061">
            <v>0</v>
          </cell>
          <cell r="AB2061">
            <v>0</v>
          </cell>
          <cell r="AC2061">
            <v>0</v>
          </cell>
          <cell r="AD2061">
            <v>0</v>
          </cell>
          <cell r="AE2061" t="str">
            <v>N</v>
          </cell>
          <cell r="AF2061" t="str">
            <v>N</v>
          </cell>
          <cell r="AG2061">
            <v>0</v>
          </cell>
          <cell r="AH2061" t="str">
            <v>N</v>
          </cell>
          <cell r="AI2061" t="str">
            <v>N</v>
          </cell>
        </row>
        <row r="2062">
          <cell r="U2062">
            <v>0</v>
          </cell>
          <cell r="V2062">
            <v>0</v>
          </cell>
          <cell r="W2062" t="str">
            <v/>
          </cell>
          <cell r="X2062" t="str">
            <v>N</v>
          </cell>
          <cell r="Y2062" t="str">
            <v>N</v>
          </cell>
          <cell r="Z2062" t="str">
            <v>N</v>
          </cell>
          <cell r="AA2062">
            <v>0</v>
          </cell>
          <cell r="AB2062">
            <v>0</v>
          </cell>
          <cell r="AC2062">
            <v>0</v>
          </cell>
          <cell r="AD2062">
            <v>0</v>
          </cell>
          <cell r="AE2062" t="str">
            <v>N</v>
          </cell>
          <cell r="AF2062" t="str">
            <v>N</v>
          </cell>
          <cell r="AG2062">
            <v>0</v>
          </cell>
          <cell r="AH2062" t="str">
            <v>N</v>
          </cell>
          <cell r="AI2062" t="str">
            <v>N</v>
          </cell>
        </row>
        <row r="2063">
          <cell r="U2063">
            <v>0</v>
          </cell>
          <cell r="V2063">
            <v>0</v>
          </cell>
          <cell r="W2063" t="str">
            <v/>
          </cell>
          <cell r="X2063" t="str">
            <v>N</v>
          </cell>
          <cell r="Y2063" t="str">
            <v>N</v>
          </cell>
          <cell r="Z2063" t="str">
            <v>N</v>
          </cell>
          <cell r="AA2063">
            <v>0</v>
          </cell>
          <cell r="AB2063">
            <v>0</v>
          </cell>
          <cell r="AC2063">
            <v>0</v>
          </cell>
          <cell r="AD2063">
            <v>0</v>
          </cell>
          <cell r="AE2063" t="str">
            <v>N</v>
          </cell>
          <cell r="AF2063" t="str">
            <v>N</v>
          </cell>
          <cell r="AG2063">
            <v>0</v>
          </cell>
          <cell r="AH2063" t="str">
            <v>N</v>
          </cell>
          <cell r="AI2063" t="str">
            <v>N</v>
          </cell>
        </row>
        <row r="2064">
          <cell r="U2064">
            <v>0</v>
          </cell>
          <cell r="V2064">
            <v>0</v>
          </cell>
          <cell r="W2064" t="str">
            <v/>
          </cell>
          <cell r="X2064" t="str">
            <v>N</v>
          </cell>
          <cell r="Y2064" t="str">
            <v>N</v>
          </cell>
          <cell r="Z2064" t="str">
            <v>N</v>
          </cell>
          <cell r="AA2064">
            <v>0</v>
          </cell>
          <cell r="AB2064">
            <v>0</v>
          </cell>
          <cell r="AC2064">
            <v>0</v>
          </cell>
          <cell r="AD2064">
            <v>0</v>
          </cell>
          <cell r="AE2064" t="str">
            <v>N</v>
          </cell>
          <cell r="AF2064" t="str">
            <v>N</v>
          </cell>
          <cell r="AG2064">
            <v>0</v>
          </cell>
          <cell r="AH2064" t="str">
            <v>N</v>
          </cell>
          <cell r="AI2064" t="str">
            <v>N</v>
          </cell>
        </row>
        <row r="2065">
          <cell r="U2065">
            <v>0</v>
          </cell>
          <cell r="V2065">
            <v>0</v>
          </cell>
          <cell r="W2065" t="str">
            <v/>
          </cell>
          <cell r="X2065" t="str">
            <v>N</v>
          </cell>
          <cell r="Y2065" t="str">
            <v>N</v>
          </cell>
          <cell r="Z2065" t="str">
            <v>N</v>
          </cell>
          <cell r="AA2065">
            <v>0</v>
          </cell>
          <cell r="AB2065">
            <v>0</v>
          </cell>
          <cell r="AC2065">
            <v>0</v>
          </cell>
          <cell r="AD2065">
            <v>0</v>
          </cell>
          <cell r="AE2065" t="str">
            <v>N</v>
          </cell>
          <cell r="AF2065" t="str">
            <v>N</v>
          </cell>
          <cell r="AG2065">
            <v>0</v>
          </cell>
          <cell r="AH2065" t="str">
            <v>N</v>
          </cell>
          <cell r="AI2065" t="str">
            <v>N</v>
          </cell>
        </row>
        <row r="2066">
          <cell r="U2066">
            <v>0</v>
          </cell>
          <cell r="V2066">
            <v>0</v>
          </cell>
          <cell r="W2066" t="str">
            <v/>
          </cell>
          <cell r="X2066" t="str">
            <v>N</v>
          </cell>
          <cell r="Y2066" t="str">
            <v>N</v>
          </cell>
          <cell r="Z2066" t="str">
            <v>N</v>
          </cell>
          <cell r="AA2066">
            <v>0</v>
          </cell>
          <cell r="AB2066">
            <v>0</v>
          </cell>
          <cell r="AC2066">
            <v>0</v>
          </cell>
          <cell r="AD2066">
            <v>0</v>
          </cell>
          <cell r="AE2066" t="str">
            <v>N</v>
          </cell>
          <cell r="AF2066" t="str">
            <v>N</v>
          </cell>
          <cell r="AG2066">
            <v>0</v>
          </cell>
          <cell r="AH2066" t="str">
            <v>N</v>
          </cell>
          <cell r="AI2066" t="str">
            <v>N</v>
          </cell>
        </row>
        <row r="2067">
          <cell r="U2067">
            <v>0</v>
          </cell>
          <cell r="V2067">
            <v>0</v>
          </cell>
          <cell r="W2067" t="str">
            <v/>
          </cell>
          <cell r="X2067" t="str">
            <v>N</v>
          </cell>
          <cell r="Y2067" t="str">
            <v>N</v>
          </cell>
          <cell r="Z2067" t="str">
            <v>N</v>
          </cell>
          <cell r="AA2067">
            <v>0</v>
          </cell>
          <cell r="AB2067">
            <v>0</v>
          </cell>
          <cell r="AC2067">
            <v>0</v>
          </cell>
          <cell r="AD2067">
            <v>0</v>
          </cell>
          <cell r="AE2067" t="str">
            <v>N</v>
          </cell>
          <cell r="AF2067" t="str">
            <v>N</v>
          </cell>
          <cell r="AG2067">
            <v>0</v>
          </cell>
          <cell r="AH2067" t="str">
            <v>N</v>
          </cell>
          <cell r="AI2067" t="str">
            <v>N</v>
          </cell>
        </row>
        <row r="2068">
          <cell r="U2068">
            <v>0</v>
          </cell>
          <cell r="V2068">
            <v>0</v>
          </cell>
          <cell r="W2068" t="str">
            <v/>
          </cell>
          <cell r="X2068" t="str">
            <v>N</v>
          </cell>
          <cell r="Y2068" t="str">
            <v>N</v>
          </cell>
          <cell r="Z2068" t="str">
            <v>N</v>
          </cell>
          <cell r="AA2068">
            <v>0</v>
          </cell>
          <cell r="AB2068">
            <v>0</v>
          </cell>
          <cell r="AC2068">
            <v>0</v>
          </cell>
          <cell r="AD2068">
            <v>0</v>
          </cell>
          <cell r="AE2068" t="str">
            <v>N</v>
          </cell>
          <cell r="AF2068" t="str">
            <v>N</v>
          </cell>
          <cell r="AG2068">
            <v>0</v>
          </cell>
          <cell r="AH2068" t="str">
            <v>N</v>
          </cell>
          <cell r="AI2068" t="str">
            <v>N</v>
          </cell>
        </row>
        <row r="2069">
          <cell r="U2069">
            <v>0</v>
          </cell>
          <cell r="V2069">
            <v>0</v>
          </cell>
          <cell r="W2069" t="str">
            <v/>
          </cell>
          <cell r="X2069" t="str">
            <v>N</v>
          </cell>
          <cell r="Y2069" t="str">
            <v>N</v>
          </cell>
          <cell r="Z2069" t="str">
            <v>N</v>
          </cell>
          <cell r="AA2069">
            <v>0</v>
          </cell>
          <cell r="AB2069">
            <v>0</v>
          </cell>
          <cell r="AC2069">
            <v>0</v>
          </cell>
          <cell r="AD2069">
            <v>0</v>
          </cell>
          <cell r="AE2069" t="str">
            <v>N</v>
          </cell>
          <cell r="AF2069" t="str">
            <v>N</v>
          </cell>
          <cell r="AG2069">
            <v>0</v>
          </cell>
          <cell r="AH2069" t="str">
            <v>N</v>
          </cell>
          <cell r="AI2069" t="str">
            <v>N</v>
          </cell>
        </row>
        <row r="2070">
          <cell r="U2070">
            <v>0</v>
          </cell>
          <cell r="V2070">
            <v>0</v>
          </cell>
          <cell r="W2070" t="str">
            <v/>
          </cell>
          <cell r="X2070" t="str">
            <v>N</v>
          </cell>
          <cell r="Y2070" t="str">
            <v>N</v>
          </cell>
          <cell r="Z2070" t="str">
            <v>N</v>
          </cell>
          <cell r="AA2070">
            <v>0</v>
          </cell>
          <cell r="AB2070">
            <v>0</v>
          </cell>
          <cell r="AC2070">
            <v>0</v>
          </cell>
          <cell r="AD2070">
            <v>0</v>
          </cell>
          <cell r="AE2070" t="str">
            <v>N</v>
          </cell>
          <cell r="AF2070" t="str">
            <v>N</v>
          </cell>
          <cell r="AG2070">
            <v>0</v>
          </cell>
          <cell r="AH2070" t="str">
            <v>N</v>
          </cell>
          <cell r="AI2070" t="str">
            <v>N</v>
          </cell>
        </row>
        <row r="2071">
          <cell r="U2071">
            <v>0</v>
          </cell>
          <cell r="V2071">
            <v>0</v>
          </cell>
          <cell r="W2071" t="str">
            <v/>
          </cell>
          <cell r="X2071" t="str">
            <v>N</v>
          </cell>
          <cell r="Y2071" t="str">
            <v>N</v>
          </cell>
          <cell r="Z2071" t="str">
            <v>N</v>
          </cell>
          <cell r="AA2071">
            <v>0</v>
          </cell>
          <cell r="AB2071">
            <v>0</v>
          </cell>
          <cell r="AC2071">
            <v>0</v>
          </cell>
          <cell r="AD2071">
            <v>0</v>
          </cell>
          <cell r="AE2071" t="str">
            <v>N</v>
          </cell>
          <cell r="AF2071" t="str">
            <v>N</v>
          </cell>
          <cell r="AG2071">
            <v>0</v>
          </cell>
          <cell r="AH2071" t="str">
            <v>N</v>
          </cell>
          <cell r="AI2071" t="str">
            <v>N</v>
          </cell>
        </row>
        <row r="2072">
          <cell r="U2072">
            <v>0</v>
          </cell>
          <cell r="V2072">
            <v>0</v>
          </cell>
          <cell r="W2072" t="str">
            <v/>
          </cell>
          <cell r="X2072" t="str">
            <v>N</v>
          </cell>
          <cell r="Y2072" t="str">
            <v>N</v>
          </cell>
          <cell r="Z2072" t="str">
            <v>N</v>
          </cell>
          <cell r="AA2072">
            <v>0</v>
          </cell>
          <cell r="AB2072">
            <v>0</v>
          </cell>
          <cell r="AC2072">
            <v>0</v>
          </cell>
          <cell r="AD2072">
            <v>0</v>
          </cell>
          <cell r="AE2072" t="str">
            <v>N</v>
          </cell>
          <cell r="AF2072" t="str">
            <v>N</v>
          </cell>
          <cell r="AG2072">
            <v>0</v>
          </cell>
          <cell r="AH2072" t="str">
            <v>N</v>
          </cell>
          <cell r="AI2072" t="str">
            <v>N</v>
          </cell>
        </row>
        <row r="2073">
          <cell r="U2073">
            <v>0</v>
          </cell>
          <cell r="V2073">
            <v>0</v>
          </cell>
          <cell r="W2073" t="str">
            <v/>
          </cell>
          <cell r="X2073" t="str">
            <v>N</v>
          </cell>
          <cell r="Y2073" t="str">
            <v>N</v>
          </cell>
          <cell r="Z2073" t="str">
            <v>N</v>
          </cell>
          <cell r="AA2073">
            <v>0</v>
          </cell>
          <cell r="AB2073">
            <v>0</v>
          </cell>
          <cell r="AC2073">
            <v>0</v>
          </cell>
          <cell r="AD2073">
            <v>0</v>
          </cell>
          <cell r="AE2073" t="str">
            <v>N</v>
          </cell>
          <cell r="AF2073" t="str">
            <v>N</v>
          </cell>
          <cell r="AG2073">
            <v>0</v>
          </cell>
          <cell r="AH2073" t="str">
            <v>N</v>
          </cell>
          <cell r="AI2073" t="str">
            <v>N</v>
          </cell>
        </row>
        <row r="2074">
          <cell r="U2074">
            <v>0</v>
          </cell>
          <cell r="V2074">
            <v>0</v>
          </cell>
          <cell r="W2074" t="str">
            <v/>
          </cell>
          <cell r="X2074" t="str">
            <v>N</v>
          </cell>
          <cell r="Y2074" t="str">
            <v>N</v>
          </cell>
          <cell r="Z2074" t="str">
            <v>N</v>
          </cell>
          <cell r="AA2074">
            <v>0</v>
          </cell>
          <cell r="AB2074">
            <v>0</v>
          </cell>
          <cell r="AC2074">
            <v>0</v>
          </cell>
          <cell r="AD2074">
            <v>0</v>
          </cell>
          <cell r="AE2074" t="str">
            <v>N</v>
          </cell>
          <cell r="AF2074" t="str">
            <v>N</v>
          </cell>
          <cell r="AG2074">
            <v>0</v>
          </cell>
          <cell r="AH2074" t="str">
            <v>N</v>
          </cell>
          <cell r="AI2074" t="str">
            <v>N</v>
          </cell>
        </row>
        <row r="2075">
          <cell r="U2075">
            <v>0</v>
          </cell>
          <cell r="V2075">
            <v>0</v>
          </cell>
          <cell r="W2075" t="str">
            <v/>
          </cell>
          <cell r="X2075" t="str">
            <v>N</v>
          </cell>
          <cell r="Y2075" t="str">
            <v>N</v>
          </cell>
          <cell r="Z2075" t="str">
            <v>N</v>
          </cell>
          <cell r="AA2075">
            <v>0</v>
          </cell>
          <cell r="AB2075">
            <v>0</v>
          </cell>
          <cell r="AC2075">
            <v>0</v>
          </cell>
          <cell r="AD2075">
            <v>0</v>
          </cell>
          <cell r="AE2075" t="str">
            <v>N</v>
          </cell>
          <cell r="AF2075" t="str">
            <v>N</v>
          </cell>
          <cell r="AG2075">
            <v>0</v>
          </cell>
          <cell r="AH2075" t="str">
            <v>N</v>
          </cell>
          <cell r="AI2075" t="str">
            <v>N</v>
          </cell>
        </row>
        <row r="2076">
          <cell r="U2076">
            <v>0</v>
          </cell>
          <cell r="V2076">
            <v>0</v>
          </cell>
          <cell r="W2076" t="str">
            <v/>
          </cell>
          <cell r="X2076" t="str">
            <v>N</v>
          </cell>
          <cell r="Y2076" t="str">
            <v>N</v>
          </cell>
          <cell r="Z2076" t="str">
            <v>N</v>
          </cell>
          <cell r="AA2076">
            <v>0</v>
          </cell>
          <cell r="AB2076">
            <v>0</v>
          </cell>
          <cell r="AC2076">
            <v>0</v>
          </cell>
          <cell r="AD2076">
            <v>0</v>
          </cell>
          <cell r="AE2076" t="str">
            <v>N</v>
          </cell>
          <cell r="AF2076" t="str">
            <v>N</v>
          </cell>
          <cell r="AG2076">
            <v>0</v>
          </cell>
          <cell r="AH2076" t="str">
            <v>N</v>
          </cell>
          <cell r="AI2076" t="str">
            <v>N</v>
          </cell>
        </row>
        <row r="2077">
          <cell r="U2077">
            <v>0</v>
          </cell>
          <cell r="V2077">
            <v>0</v>
          </cell>
          <cell r="W2077" t="str">
            <v/>
          </cell>
          <cell r="X2077" t="str">
            <v>N</v>
          </cell>
          <cell r="Y2077" t="str">
            <v>N</v>
          </cell>
          <cell r="Z2077" t="str">
            <v>N</v>
          </cell>
          <cell r="AA2077">
            <v>0</v>
          </cell>
          <cell r="AB2077">
            <v>0</v>
          </cell>
          <cell r="AC2077">
            <v>0</v>
          </cell>
          <cell r="AD2077">
            <v>0</v>
          </cell>
          <cell r="AE2077" t="str">
            <v>N</v>
          </cell>
          <cell r="AF2077" t="str">
            <v>N</v>
          </cell>
          <cell r="AG2077">
            <v>0</v>
          </cell>
          <cell r="AH2077" t="str">
            <v>N</v>
          </cell>
          <cell r="AI2077" t="str">
            <v>N</v>
          </cell>
        </row>
        <row r="2078">
          <cell r="U2078">
            <v>0</v>
          </cell>
          <cell r="V2078">
            <v>0</v>
          </cell>
          <cell r="W2078" t="str">
            <v/>
          </cell>
          <cell r="X2078" t="str">
            <v>N</v>
          </cell>
          <cell r="Y2078" t="str">
            <v>N</v>
          </cell>
          <cell r="Z2078" t="str">
            <v>N</v>
          </cell>
          <cell r="AA2078">
            <v>0</v>
          </cell>
          <cell r="AB2078">
            <v>0</v>
          </cell>
          <cell r="AC2078">
            <v>0</v>
          </cell>
          <cell r="AD2078">
            <v>0</v>
          </cell>
          <cell r="AE2078" t="str">
            <v>N</v>
          </cell>
          <cell r="AF2078" t="str">
            <v>N</v>
          </cell>
          <cell r="AG2078">
            <v>0</v>
          </cell>
          <cell r="AH2078" t="str">
            <v>N</v>
          </cell>
          <cell r="AI2078" t="str">
            <v>N</v>
          </cell>
        </row>
        <row r="2079">
          <cell r="U2079">
            <v>0</v>
          </cell>
          <cell r="V2079">
            <v>0</v>
          </cell>
          <cell r="W2079" t="str">
            <v/>
          </cell>
          <cell r="X2079" t="str">
            <v>N</v>
          </cell>
          <cell r="Y2079" t="str">
            <v>N</v>
          </cell>
          <cell r="Z2079" t="str">
            <v>N</v>
          </cell>
          <cell r="AA2079">
            <v>0</v>
          </cell>
          <cell r="AB2079">
            <v>0</v>
          </cell>
          <cell r="AC2079">
            <v>0</v>
          </cell>
          <cell r="AD2079">
            <v>0</v>
          </cell>
          <cell r="AE2079" t="str">
            <v>N</v>
          </cell>
          <cell r="AF2079" t="str">
            <v>N</v>
          </cell>
          <cell r="AG2079">
            <v>0</v>
          </cell>
          <cell r="AH2079" t="str">
            <v>N</v>
          </cell>
          <cell r="AI2079" t="str">
            <v>N</v>
          </cell>
        </row>
        <row r="2080">
          <cell r="U2080">
            <v>0</v>
          </cell>
          <cell r="V2080">
            <v>0</v>
          </cell>
          <cell r="W2080" t="str">
            <v/>
          </cell>
          <cell r="X2080" t="str">
            <v>N</v>
          </cell>
          <cell r="Y2080" t="str">
            <v>N</v>
          </cell>
          <cell r="Z2080" t="str">
            <v>N</v>
          </cell>
          <cell r="AA2080">
            <v>0</v>
          </cell>
          <cell r="AB2080">
            <v>0</v>
          </cell>
          <cell r="AC2080">
            <v>0</v>
          </cell>
          <cell r="AD2080">
            <v>0</v>
          </cell>
          <cell r="AE2080" t="str">
            <v>N</v>
          </cell>
          <cell r="AF2080" t="str">
            <v>N</v>
          </cell>
          <cell r="AG2080">
            <v>0</v>
          </cell>
          <cell r="AH2080" t="str">
            <v>N</v>
          </cell>
          <cell r="AI2080" t="str">
            <v>N</v>
          </cell>
        </row>
        <row r="2081">
          <cell r="U2081">
            <v>0</v>
          </cell>
          <cell r="V2081">
            <v>0</v>
          </cell>
          <cell r="W2081" t="str">
            <v/>
          </cell>
          <cell r="X2081" t="str">
            <v>N</v>
          </cell>
          <cell r="Y2081" t="str">
            <v>N</v>
          </cell>
          <cell r="Z2081" t="str">
            <v>N</v>
          </cell>
          <cell r="AA2081">
            <v>0</v>
          </cell>
          <cell r="AB2081">
            <v>0</v>
          </cell>
          <cell r="AC2081">
            <v>0</v>
          </cell>
          <cell r="AD2081">
            <v>0</v>
          </cell>
          <cell r="AE2081" t="str">
            <v>N</v>
          </cell>
          <cell r="AF2081" t="str">
            <v>N</v>
          </cell>
          <cell r="AG2081">
            <v>0</v>
          </cell>
          <cell r="AH2081" t="str">
            <v>N</v>
          </cell>
          <cell r="AI2081" t="str">
            <v>N</v>
          </cell>
        </row>
        <row r="2082">
          <cell r="U2082">
            <v>0</v>
          </cell>
          <cell r="V2082">
            <v>0</v>
          </cell>
          <cell r="W2082" t="str">
            <v/>
          </cell>
          <cell r="X2082" t="str">
            <v>N</v>
          </cell>
          <cell r="Y2082" t="str">
            <v>N</v>
          </cell>
          <cell r="Z2082" t="str">
            <v>N</v>
          </cell>
          <cell r="AA2082">
            <v>0</v>
          </cell>
          <cell r="AB2082">
            <v>0</v>
          </cell>
          <cell r="AC2082">
            <v>0</v>
          </cell>
          <cell r="AD2082">
            <v>0</v>
          </cell>
          <cell r="AE2082" t="str">
            <v>N</v>
          </cell>
          <cell r="AF2082" t="str">
            <v>N</v>
          </cell>
          <cell r="AG2082">
            <v>0</v>
          </cell>
          <cell r="AH2082" t="str">
            <v>N</v>
          </cell>
          <cell r="AI2082" t="str">
            <v>N</v>
          </cell>
        </row>
        <row r="2083">
          <cell r="U2083">
            <v>0</v>
          </cell>
          <cell r="V2083">
            <v>0</v>
          </cell>
          <cell r="W2083" t="str">
            <v/>
          </cell>
          <cell r="X2083" t="str">
            <v>N</v>
          </cell>
          <cell r="Y2083" t="str">
            <v>N</v>
          </cell>
          <cell r="Z2083" t="str">
            <v>N</v>
          </cell>
          <cell r="AA2083">
            <v>0</v>
          </cell>
          <cell r="AB2083">
            <v>0</v>
          </cell>
          <cell r="AC2083">
            <v>0</v>
          </cell>
          <cell r="AD2083">
            <v>0</v>
          </cell>
          <cell r="AE2083" t="str">
            <v>N</v>
          </cell>
          <cell r="AF2083" t="str">
            <v>N</v>
          </cell>
          <cell r="AG2083">
            <v>0</v>
          </cell>
          <cell r="AH2083" t="str">
            <v>N</v>
          </cell>
          <cell r="AI2083" t="str">
            <v>N</v>
          </cell>
        </row>
        <row r="2084">
          <cell r="U2084">
            <v>0</v>
          </cell>
          <cell r="V2084">
            <v>0</v>
          </cell>
          <cell r="W2084" t="str">
            <v/>
          </cell>
          <cell r="X2084" t="str">
            <v>N</v>
          </cell>
          <cell r="Y2084" t="str">
            <v>N</v>
          </cell>
          <cell r="Z2084" t="str">
            <v>N</v>
          </cell>
          <cell r="AA2084">
            <v>0</v>
          </cell>
          <cell r="AB2084">
            <v>0</v>
          </cell>
          <cell r="AC2084">
            <v>0</v>
          </cell>
          <cell r="AD2084">
            <v>0</v>
          </cell>
          <cell r="AE2084" t="str">
            <v>N</v>
          </cell>
          <cell r="AF2084" t="str">
            <v>N</v>
          </cell>
          <cell r="AG2084">
            <v>0</v>
          </cell>
          <cell r="AH2084" t="str">
            <v>N</v>
          </cell>
          <cell r="AI2084" t="str">
            <v>N</v>
          </cell>
        </row>
        <row r="2085">
          <cell r="U2085">
            <v>0</v>
          </cell>
          <cell r="V2085">
            <v>0</v>
          </cell>
          <cell r="W2085" t="str">
            <v/>
          </cell>
          <cell r="X2085" t="str">
            <v>N</v>
          </cell>
          <cell r="Y2085" t="str">
            <v>N</v>
          </cell>
          <cell r="Z2085" t="str">
            <v>N</v>
          </cell>
          <cell r="AA2085">
            <v>0</v>
          </cell>
          <cell r="AB2085">
            <v>0</v>
          </cell>
          <cell r="AC2085">
            <v>0</v>
          </cell>
          <cell r="AD2085">
            <v>0</v>
          </cell>
          <cell r="AE2085" t="str">
            <v>N</v>
          </cell>
          <cell r="AF2085" t="str">
            <v>N</v>
          </cell>
          <cell r="AG2085">
            <v>0</v>
          </cell>
          <cell r="AH2085" t="str">
            <v>N</v>
          </cell>
          <cell r="AI2085" t="str">
            <v>N</v>
          </cell>
        </row>
        <row r="2086">
          <cell r="U2086">
            <v>0</v>
          </cell>
          <cell r="V2086">
            <v>0</v>
          </cell>
          <cell r="W2086" t="str">
            <v/>
          </cell>
          <cell r="X2086" t="str">
            <v>N</v>
          </cell>
          <cell r="Y2086" t="str">
            <v>N</v>
          </cell>
          <cell r="Z2086" t="str">
            <v>N</v>
          </cell>
          <cell r="AA2086">
            <v>0</v>
          </cell>
          <cell r="AB2086">
            <v>0</v>
          </cell>
          <cell r="AC2086">
            <v>0</v>
          </cell>
          <cell r="AD2086">
            <v>0</v>
          </cell>
          <cell r="AE2086" t="str">
            <v>N</v>
          </cell>
          <cell r="AF2086" t="str">
            <v>N</v>
          </cell>
          <cell r="AG2086">
            <v>0</v>
          </cell>
          <cell r="AH2086" t="str">
            <v>N</v>
          </cell>
          <cell r="AI2086" t="str">
            <v>N</v>
          </cell>
        </row>
        <row r="2087">
          <cell r="U2087">
            <v>0</v>
          </cell>
          <cell r="V2087">
            <v>0</v>
          </cell>
          <cell r="W2087" t="str">
            <v/>
          </cell>
          <cell r="X2087" t="str">
            <v>N</v>
          </cell>
          <cell r="Y2087" t="str">
            <v>N</v>
          </cell>
          <cell r="Z2087" t="str">
            <v>N</v>
          </cell>
          <cell r="AA2087">
            <v>0</v>
          </cell>
          <cell r="AB2087">
            <v>0</v>
          </cell>
          <cell r="AC2087">
            <v>0</v>
          </cell>
          <cell r="AD2087">
            <v>0</v>
          </cell>
          <cell r="AE2087" t="str">
            <v>N</v>
          </cell>
          <cell r="AF2087" t="str">
            <v>N</v>
          </cell>
          <cell r="AG2087">
            <v>0</v>
          </cell>
          <cell r="AH2087" t="str">
            <v>N</v>
          </cell>
          <cell r="AI2087" t="str">
            <v>N</v>
          </cell>
        </row>
        <row r="2088">
          <cell r="U2088">
            <v>0</v>
          </cell>
          <cell r="V2088">
            <v>0</v>
          </cell>
          <cell r="W2088" t="str">
            <v/>
          </cell>
          <cell r="X2088" t="str">
            <v>N</v>
          </cell>
          <cell r="Y2088" t="str">
            <v>N</v>
          </cell>
          <cell r="Z2088" t="str">
            <v>N</v>
          </cell>
          <cell r="AA2088">
            <v>0</v>
          </cell>
          <cell r="AB2088">
            <v>0</v>
          </cell>
          <cell r="AC2088">
            <v>0</v>
          </cell>
          <cell r="AD2088">
            <v>0</v>
          </cell>
          <cell r="AE2088" t="str">
            <v>N</v>
          </cell>
          <cell r="AF2088" t="str">
            <v>N</v>
          </cell>
          <cell r="AG2088">
            <v>0</v>
          </cell>
          <cell r="AH2088" t="str">
            <v>N</v>
          </cell>
          <cell r="AI2088" t="str">
            <v>N</v>
          </cell>
        </row>
        <row r="2089">
          <cell r="U2089">
            <v>0</v>
          </cell>
          <cell r="V2089">
            <v>0</v>
          </cell>
          <cell r="W2089" t="str">
            <v/>
          </cell>
          <cell r="X2089" t="str">
            <v>N</v>
          </cell>
          <cell r="Y2089" t="str">
            <v>N</v>
          </cell>
          <cell r="Z2089" t="str">
            <v>N</v>
          </cell>
          <cell r="AA2089">
            <v>0</v>
          </cell>
          <cell r="AB2089">
            <v>0</v>
          </cell>
          <cell r="AC2089">
            <v>0</v>
          </cell>
          <cell r="AD2089">
            <v>0</v>
          </cell>
          <cell r="AE2089" t="str">
            <v>N</v>
          </cell>
          <cell r="AF2089" t="str">
            <v>N</v>
          </cell>
          <cell r="AG2089">
            <v>0</v>
          </cell>
          <cell r="AH2089" t="str">
            <v>N</v>
          </cell>
          <cell r="AI2089" t="str">
            <v>N</v>
          </cell>
        </row>
        <row r="2090">
          <cell r="U2090">
            <v>0</v>
          </cell>
          <cell r="V2090">
            <v>0</v>
          </cell>
          <cell r="W2090" t="str">
            <v/>
          </cell>
          <cell r="X2090" t="str">
            <v>N</v>
          </cell>
          <cell r="Y2090" t="str">
            <v>N</v>
          </cell>
          <cell r="Z2090" t="str">
            <v>N</v>
          </cell>
          <cell r="AA2090">
            <v>0</v>
          </cell>
          <cell r="AB2090">
            <v>0</v>
          </cell>
          <cell r="AC2090">
            <v>0</v>
          </cell>
          <cell r="AD2090">
            <v>0</v>
          </cell>
          <cell r="AE2090" t="str">
            <v>N</v>
          </cell>
          <cell r="AF2090" t="str">
            <v>N</v>
          </cell>
          <cell r="AG2090">
            <v>0</v>
          </cell>
          <cell r="AH2090" t="str">
            <v>N</v>
          </cell>
          <cell r="AI2090" t="str">
            <v>N</v>
          </cell>
        </row>
        <row r="2091">
          <cell r="U2091">
            <v>0</v>
          </cell>
          <cell r="V2091">
            <v>0</v>
          </cell>
          <cell r="W2091" t="str">
            <v/>
          </cell>
          <cell r="X2091" t="str">
            <v>N</v>
          </cell>
          <cell r="Y2091" t="str">
            <v>N</v>
          </cell>
          <cell r="Z2091" t="str">
            <v>N</v>
          </cell>
          <cell r="AA2091">
            <v>0</v>
          </cell>
          <cell r="AB2091">
            <v>0</v>
          </cell>
          <cell r="AC2091">
            <v>0</v>
          </cell>
          <cell r="AD2091">
            <v>0</v>
          </cell>
          <cell r="AE2091" t="str">
            <v>N</v>
          </cell>
          <cell r="AF2091" t="str">
            <v>N</v>
          </cell>
          <cell r="AG2091">
            <v>0</v>
          </cell>
          <cell r="AH2091" t="str">
            <v>N</v>
          </cell>
          <cell r="AI2091" t="str">
            <v>N</v>
          </cell>
        </row>
        <row r="2092">
          <cell r="U2092">
            <v>0</v>
          </cell>
          <cell r="V2092">
            <v>0</v>
          </cell>
          <cell r="W2092" t="str">
            <v/>
          </cell>
          <cell r="X2092" t="str">
            <v>N</v>
          </cell>
          <cell r="Y2092" t="str">
            <v>N</v>
          </cell>
          <cell r="Z2092" t="str">
            <v>N</v>
          </cell>
          <cell r="AA2092">
            <v>0</v>
          </cell>
          <cell r="AB2092">
            <v>0</v>
          </cell>
          <cell r="AC2092">
            <v>0</v>
          </cell>
          <cell r="AD2092">
            <v>0</v>
          </cell>
          <cell r="AE2092" t="str">
            <v>N</v>
          </cell>
          <cell r="AF2092" t="str">
            <v>N</v>
          </cell>
          <cell r="AG2092">
            <v>0</v>
          </cell>
          <cell r="AH2092" t="str">
            <v>N</v>
          </cell>
          <cell r="AI2092" t="str">
            <v>N</v>
          </cell>
        </row>
        <row r="2093">
          <cell r="U2093">
            <v>0</v>
          </cell>
          <cell r="V2093">
            <v>0</v>
          </cell>
          <cell r="W2093" t="str">
            <v/>
          </cell>
          <cell r="X2093" t="str">
            <v>N</v>
          </cell>
          <cell r="Y2093" t="str">
            <v>N</v>
          </cell>
          <cell r="Z2093" t="str">
            <v>N</v>
          </cell>
          <cell r="AA2093">
            <v>0</v>
          </cell>
          <cell r="AB2093">
            <v>0</v>
          </cell>
          <cell r="AC2093">
            <v>0</v>
          </cell>
          <cell r="AD2093">
            <v>0</v>
          </cell>
          <cell r="AE2093" t="str">
            <v>N</v>
          </cell>
          <cell r="AF2093" t="str">
            <v>N</v>
          </cell>
          <cell r="AG2093">
            <v>0</v>
          </cell>
          <cell r="AH2093" t="str">
            <v>N</v>
          </cell>
          <cell r="AI2093" t="str">
            <v>N</v>
          </cell>
        </row>
        <row r="2094">
          <cell r="U2094">
            <v>0</v>
          </cell>
          <cell r="V2094">
            <v>0</v>
          </cell>
          <cell r="W2094" t="str">
            <v/>
          </cell>
          <cell r="X2094" t="str">
            <v>N</v>
          </cell>
          <cell r="Y2094" t="str">
            <v>N</v>
          </cell>
          <cell r="Z2094" t="str">
            <v>N</v>
          </cell>
          <cell r="AA2094">
            <v>0</v>
          </cell>
          <cell r="AB2094">
            <v>0</v>
          </cell>
          <cell r="AC2094">
            <v>0</v>
          </cell>
          <cell r="AD2094">
            <v>0</v>
          </cell>
          <cell r="AE2094" t="str">
            <v>N</v>
          </cell>
          <cell r="AF2094" t="str">
            <v>N</v>
          </cell>
          <cell r="AG2094">
            <v>0</v>
          </cell>
          <cell r="AH2094" t="str">
            <v>N</v>
          </cell>
          <cell r="AI2094" t="str">
            <v>N</v>
          </cell>
        </row>
        <row r="2095">
          <cell r="U2095">
            <v>0</v>
          </cell>
          <cell r="V2095">
            <v>0</v>
          </cell>
          <cell r="W2095" t="str">
            <v/>
          </cell>
          <cell r="X2095" t="str">
            <v>N</v>
          </cell>
          <cell r="Y2095" t="str">
            <v>N</v>
          </cell>
          <cell r="Z2095" t="str">
            <v>N</v>
          </cell>
          <cell r="AA2095">
            <v>0</v>
          </cell>
          <cell r="AB2095">
            <v>0</v>
          </cell>
          <cell r="AC2095">
            <v>0</v>
          </cell>
          <cell r="AD2095">
            <v>0</v>
          </cell>
          <cell r="AE2095" t="str">
            <v>N</v>
          </cell>
          <cell r="AF2095" t="str">
            <v>N</v>
          </cell>
          <cell r="AG2095">
            <v>0</v>
          </cell>
          <cell r="AH2095" t="str">
            <v>N</v>
          </cell>
          <cell r="AI2095" t="str">
            <v>N</v>
          </cell>
        </row>
        <row r="2096">
          <cell r="U2096">
            <v>0</v>
          </cell>
          <cell r="V2096">
            <v>0</v>
          </cell>
          <cell r="W2096" t="str">
            <v/>
          </cell>
          <cell r="X2096" t="str">
            <v>N</v>
          </cell>
          <cell r="Y2096" t="str">
            <v>N</v>
          </cell>
          <cell r="Z2096" t="str">
            <v>N</v>
          </cell>
          <cell r="AA2096">
            <v>0</v>
          </cell>
          <cell r="AB2096">
            <v>0</v>
          </cell>
          <cell r="AC2096">
            <v>0</v>
          </cell>
          <cell r="AD2096">
            <v>0</v>
          </cell>
          <cell r="AE2096" t="str">
            <v>N</v>
          </cell>
          <cell r="AF2096" t="str">
            <v>N</v>
          </cell>
          <cell r="AG2096">
            <v>0</v>
          </cell>
          <cell r="AH2096" t="str">
            <v>N</v>
          </cell>
          <cell r="AI2096" t="str">
            <v>N</v>
          </cell>
        </row>
        <row r="2097">
          <cell r="U2097">
            <v>0</v>
          </cell>
          <cell r="V2097">
            <v>0</v>
          </cell>
          <cell r="W2097" t="str">
            <v/>
          </cell>
          <cell r="X2097" t="str">
            <v>N</v>
          </cell>
          <cell r="Y2097" t="str">
            <v>N</v>
          </cell>
          <cell r="Z2097" t="str">
            <v>N</v>
          </cell>
          <cell r="AA2097">
            <v>0</v>
          </cell>
          <cell r="AB2097">
            <v>0</v>
          </cell>
          <cell r="AC2097">
            <v>0</v>
          </cell>
          <cell r="AD2097">
            <v>0</v>
          </cell>
          <cell r="AE2097" t="str">
            <v>N</v>
          </cell>
          <cell r="AF2097" t="str">
            <v>N</v>
          </cell>
          <cell r="AG2097">
            <v>0</v>
          </cell>
          <cell r="AH2097" t="str">
            <v>N</v>
          </cell>
          <cell r="AI2097" t="str">
            <v>N</v>
          </cell>
        </row>
        <row r="2098">
          <cell r="U2098">
            <v>0</v>
          </cell>
          <cell r="V2098">
            <v>0</v>
          </cell>
          <cell r="W2098" t="str">
            <v/>
          </cell>
          <cell r="X2098" t="str">
            <v>N</v>
          </cell>
          <cell r="Y2098" t="str">
            <v>N</v>
          </cell>
          <cell r="Z2098" t="str">
            <v>N</v>
          </cell>
          <cell r="AA2098">
            <v>0</v>
          </cell>
          <cell r="AB2098">
            <v>0</v>
          </cell>
          <cell r="AC2098">
            <v>0</v>
          </cell>
          <cell r="AD2098">
            <v>0</v>
          </cell>
          <cell r="AE2098" t="str">
            <v>N</v>
          </cell>
          <cell r="AF2098" t="str">
            <v>N</v>
          </cell>
          <cell r="AG2098">
            <v>0</v>
          </cell>
          <cell r="AH2098" t="str">
            <v>N</v>
          </cell>
          <cell r="AI2098" t="str">
            <v>N</v>
          </cell>
        </row>
        <row r="2099">
          <cell r="U2099">
            <v>0</v>
          </cell>
          <cell r="V2099">
            <v>0</v>
          </cell>
          <cell r="W2099" t="str">
            <v/>
          </cell>
          <cell r="X2099" t="str">
            <v>N</v>
          </cell>
          <cell r="Y2099" t="str">
            <v>N</v>
          </cell>
          <cell r="Z2099" t="str">
            <v>N</v>
          </cell>
          <cell r="AA2099">
            <v>0</v>
          </cell>
          <cell r="AB2099">
            <v>0</v>
          </cell>
          <cell r="AC2099">
            <v>0</v>
          </cell>
          <cell r="AD2099">
            <v>0</v>
          </cell>
          <cell r="AE2099" t="str">
            <v>N</v>
          </cell>
          <cell r="AF2099" t="str">
            <v>N</v>
          </cell>
          <cell r="AG2099">
            <v>0</v>
          </cell>
          <cell r="AH2099" t="str">
            <v>N</v>
          </cell>
          <cell r="AI2099" t="str">
            <v>N</v>
          </cell>
        </row>
        <row r="2100">
          <cell r="U2100">
            <v>0</v>
          </cell>
          <cell r="V2100">
            <v>0</v>
          </cell>
          <cell r="W2100" t="str">
            <v/>
          </cell>
          <cell r="X2100" t="str">
            <v>N</v>
          </cell>
          <cell r="Y2100" t="str">
            <v>N</v>
          </cell>
          <cell r="Z2100" t="str">
            <v>N</v>
          </cell>
          <cell r="AA2100">
            <v>0</v>
          </cell>
          <cell r="AB2100">
            <v>0</v>
          </cell>
          <cell r="AC2100">
            <v>0</v>
          </cell>
          <cell r="AD2100">
            <v>0</v>
          </cell>
          <cell r="AE2100" t="str">
            <v>N</v>
          </cell>
          <cell r="AF2100" t="str">
            <v>N</v>
          </cell>
          <cell r="AG2100">
            <v>0</v>
          </cell>
          <cell r="AH2100" t="str">
            <v>N</v>
          </cell>
          <cell r="AI2100" t="str">
            <v>N</v>
          </cell>
        </row>
        <row r="2101">
          <cell r="U2101">
            <v>0</v>
          </cell>
          <cell r="V2101">
            <v>0</v>
          </cell>
          <cell r="W2101" t="str">
            <v/>
          </cell>
          <cell r="X2101" t="str">
            <v>N</v>
          </cell>
          <cell r="Y2101" t="str">
            <v>N</v>
          </cell>
          <cell r="Z2101" t="str">
            <v>N</v>
          </cell>
          <cell r="AA2101">
            <v>0</v>
          </cell>
          <cell r="AB2101">
            <v>0</v>
          </cell>
          <cell r="AC2101">
            <v>0</v>
          </cell>
          <cell r="AD2101">
            <v>0</v>
          </cell>
          <cell r="AE2101" t="str">
            <v>N</v>
          </cell>
          <cell r="AF2101" t="str">
            <v>N</v>
          </cell>
          <cell r="AG2101">
            <v>0</v>
          </cell>
          <cell r="AH2101" t="str">
            <v>N</v>
          </cell>
          <cell r="AI2101" t="str">
            <v>N</v>
          </cell>
        </row>
        <row r="2102">
          <cell r="U2102">
            <v>0</v>
          </cell>
          <cell r="V2102">
            <v>0</v>
          </cell>
          <cell r="W2102" t="str">
            <v/>
          </cell>
          <cell r="X2102" t="str">
            <v>N</v>
          </cell>
          <cell r="Y2102" t="str">
            <v>N</v>
          </cell>
          <cell r="Z2102" t="str">
            <v>N</v>
          </cell>
          <cell r="AA2102">
            <v>0</v>
          </cell>
          <cell r="AB2102">
            <v>0</v>
          </cell>
          <cell r="AC2102">
            <v>0</v>
          </cell>
          <cell r="AD2102">
            <v>0</v>
          </cell>
          <cell r="AE2102" t="str">
            <v>N</v>
          </cell>
          <cell r="AF2102" t="str">
            <v>N</v>
          </cell>
          <cell r="AG2102">
            <v>0</v>
          </cell>
          <cell r="AH2102" t="str">
            <v>N</v>
          </cell>
          <cell r="AI2102" t="str">
            <v>N</v>
          </cell>
        </row>
        <row r="2103">
          <cell r="U2103">
            <v>0</v>
          </cell>
          <cell r="V2103">
            <v>0</v>
          </cell>
          <cell r="W2103" t="str">
            <v/>
          </cell>
          <cell r="X2103" t="str">
            <v>N</v>
          </cell>
          <cell r="Y2103" t="str">
            <v>N</v>
          </cell>
          <cell r="Z2103" t="str">
            <v>N</v>
          </cell>
          <cell r="AA2103">
            <v>0</v>
          </cell>
          <cell r="AB2103">
            <v>0</v>
          </cell>
          <cell r="AC2103">
            <v>0</v>
          </cell>
          <cell r="AD2103">
            <v>0</v>
          </cell>
          <cell r="AE2103" t="str">
            <v>N</v>
          </cell>
          <cell r="AF2103" t="str">
            <v>N</v>
          </cell>
          <cell r="AG2103">
            <v>0</v>
          </cell>
          <cell r="AH2103" t="str">
            <v>N</v>
          </cell>
          <cell r="AI2103" t="str">
            <v>N</v>
          </cell>
        </row>
        <row r="2104">
          <cell r="U2104">
            <v>0</v>
          </cell>
          <cell r="V2104">
            <v>0</v>
          </cell>
          <cell r="W2104" t="str">
            <v/>
          </cell>
          <cell r="X2104" t="str">
            <v>N</v>
          </cell>
          <cell r="Y2104" t="str">
            <v>N</v>
          </cell>
          <cell r="Z2104" t="str">
            <v>N</v>
          </cell>
          <cell r="AA2104">
            <v>0</v>
          </cell>
          <cell r="AB2104">
            <v>0</v>
          </cell>
          <cell r="AC2104">
            <v>0</v>
          </cell>
          <cell r="AD2104">
            <v>0</v>
          </cell>
          <cell r="AE2104" t="str">
            <v>N</v>
          </cell>
          <cell r="AF2104" t="str">
            <v>N</v>
          </cell>
          <cell r="AG2104">
            <v>0</v>
          </cell>
          <cell r="AH2104" t="str">
            <v>N</v>
          </cell>
          <cell r="AI2104" t="str">
            <v>N</v>
          </cell>
        </row>
        <row r="2105">
          <cell r="U2105">
            <v>0</v>
          </cell>
          <cell r="V2105">
            <v>0</v>
          </cell>
          <cell r="W2105" t="str">
            <v/>
          </cell>
          <cell r="X2105" t="str">
            <v>N</v>
          </cell>
          <cell r="Y2105" t="str">
            <v>N</v>
          </cell>
          <cell r="Z2105" t="str">
            <v>N</v>
          </cell>
          <cell r="AA2105">
            <v>0</v>
          </cell>
          <cell r="AB2105">
            <v>0</v>
          </cell>
          <cell r="AC2105">
            <v>0</v>
          </cell>
          <cell r="AD2105">
            <v>0</v>
          </cell>
          <cell r="AE2105" t="str">
            <v>N</v>
          </cell>
          <cell r="AF2105" t="str">
            <v>N</v>
          </cell>
          <cell r="AG2105">
            <v>0</v>
          </cell>
          <cell r="AH2105" t="str">
            <v>N</v>
          </cell>
          <cell r="AI2105" t="str">
            <v>N</v>
          </cell>
        </row>
        <row r="2106">
          <cell r="U2106">
            <v>0</v>
          </cell>
          <cell r="V2106">
            <v>0</v>
          </cell>
          <cell r="W2106" t="str">
            <v/>
          </cell>
          <cell r="X2106" t="str">
            <v>N</v>
          </cell>
          <cell r="Y2106" t="str">
            <v>N</v>
          </cell>
          <cell r="Z2106" t="str">
            <v>N</v>
          </cell>
          <cell r="AA2106">
            <v>0</v>
          </cell>
          <cell r="AB2106">
            <v>0</v>
          </cell>
          <cell r="AC2106">
            <v>0</v>
          </cell>
          <cell r="AD2106">
            <v>0</v>
          </cell>
          <cell r="AE2106" t="str">
            <v>N</v>
          </cell>
          <cell r="AF2106" t="str">
            <v>N</v>
          </cell>
          <cell r="AG2106">
            <v>0</v>
          </cell>
          <cell r="AH2106" t="str">
            <v>N</v>
          </cell>
          <cell r="AI2106" t="str">
            <v>N</v>
          </cell>
        </row>
        <row r="2107">
          <cell r="U2107">
            <v>0</v>
          </cell>
          <cell r="V2107">
            <v>0</v>
          </cell>
          <cell r="W2107" t="str">
            <v/>
          </cell>
          <cell r="X2107" t="str">
            <v>N</v>
          </cell>
          <cell r="Y2107" t="str">
            <v>N</v>
          </cell>
          <cell r="Z2107" t="str">
            <v>N</v>
          </cell>
          <cell r="AA2107">
            <v>0</v>
          </cell>
          <cell r="AB2107">
            <v>0</v>
          </cell>
          <cell r="AC2107">
            <v>0</v>
          </cell>
          <cell r="AD2107">
            <v>0</v>
          </cell>
          <cell r="AE2107" t="str">
            <v>N</v>
          </cell>
          <cell r="AF2107" t="str">
            <v>N</v>
          </cell>
          <cell r="AG2107">
            <v>0</v>
          </cell>
          <cell r="AH2107" t="str">
            <v>N</v>
          </cell>
          <cell r="AI2107" t="str">
            <v>N</v>
          </cell>
        </row>
        <row r="2108">
          <cell r="U2108">
            <v>0</v>
          </cell>
          <cell r="V2108">
            <v>0</v>
          </cell>
          <cell r="W2108" t="str">
            <v/>
          </cell>
          <cell r="X2108" t="str">
            <v>N</v>
          </cell>
          <cell r="Y2108" t="str">
            <v>N</v>
          </cell>
          <cell r="Z2108" t="str">
            <v>N</v>
          </cell>
          <cell r="AA2108">
            <v>0</v>
          </cell>
          <cell r="AB2108">
            <v>0</v>
          </cell>
          <cell r="AC2108">
            <v>0</v>
          </cell>
          <cell r="AD2108">
            <v>0</v>
          </cell>
          <cell r="AE2108" t="str">
            <v>N</v>
          </cell>
          <cell r="AF2108" t="str">
            <v>N</v>
          </cell>
          <cell r="AG2108">
            <v>0</v>
          </cell>
          <cell r="AH2108" t="str">
            <v>N</v>
          </cell>
          <cell r="AI2108" t="str">
            <v>N</v>
          </cell>
        </row>
        <row r="2109">
          <cell r="U2109">
            <v>0</v>
          </cell>
          <cell r="V2109">
            <v>0</v>
          </cell>
          <cell r="W2109" t="str">
            <v/>
          </cell>
          <cell r="X2109" t="str">
            <v>N</v>
          </cell>
          <cell r="Y2109" t="str">
            <v>N</v>
          </cell>
          <cell r="Z2109" t="str">
            <v>N</v>
          </cell>
          <cell r="AA2109">
            <v>0</v>
          </cell>
          <cell r="AB2109">
            <v>0</v>
          </cell>
          <cell r="AC2109">
            <v>0</v>
          </cell>
          <cell r="AD2109">
            <v>0</v>
          </cell>
          <cell r="AE2109" t="str">
            <v>N</v>
          </cell>
          <cell r="AF2109" t="str">
            <v>N</v>
          </cell>
          <cell r="AG2109">
            <v>0</v>
          </cell>
          <cell r="AH2109" t="str">
            <v>N</v>
          </cell>
          <cell r="AI2109" t="str">
            <v>N</v>
          </cell>
        </row>
        <row r="2110">
          <cell r="U2110">
            <v>0</v>
          </cell>
          <cell r="V2110">
            <v>0</v>
          </cell>
          <cell r="W2110" t="str">
            <v/>
          </cell>
          <cell r="X2110" t="str">
            <v>N</v>
          </cell>
          <cell r="Y2110" t="str">
            <v>N</v>
          </cell>
          <cell r="Z2110" t="str">
            <v>N</v>
          </cell>
          <cell r="AA2110">
            <v>0</v>
          </cell>
          <cell r="AB2110">
            <v>0</v>
          </cell>
          <cell r="AC2110">
            <v>0</v>
          </cell>
          <cell r="AD2110">
            <v>0</v>
          </cell>
          <cell r="AE2110" t="str">
            <v>N</v>
          </cell>
          <cell r="AF2110" t="str">
            <v>N</v>
          </cell>
          <cell r="AG2110">
            <v>0</v>
          </cell>
          <cell r="AH2110" t="str">
            <v>N</v>
          </cell>
          <cell r="AI2110" t="str">
            <v>N</v>
          </cell>
        </row>
        <row r="2111">
          <cell r="U2111">
            <v>0</v>
          </cell>
          <cell r="V2111">
            <v>0</v>
          </cell>
          <cell r="W2111" t="str">
            <v/>
          </cell>
          <cell r="X2111" t="str">
            <v>N</v>
          </cell>
          <cell r="Y2111" t="str">
            <v>N</v>
          </cell>
          <cell r="Z2111" t="str">
            <v>N</v>
          </cell>
          <cell r="AA2111">
            <v>0</v>
          </cell>
          <cell r="AB2111">
            <v>0</v>
          </cell>
          <cell r="AC2111">
            <v>0</v>
          </cell>
          <cell r="AD2111">
            <v>0</v>
          </cell>
          <cell r="AE2111" t="str">
            <v>N</v>
          </cell>
          <cell r="AF2111" t="str">
            <v>N</v>
          </cell>
          <cell r="AG2111">
            <v>0</v>
          </cell>
          <cell r="AH2111" t="str">
            <v>N</v>
          </cell>
          <cell r="AI2111" t="str">
            <v>N</v>
          </cell>
        </row>
        <row r="2112">
          <cell r="U2112">
            <v>0</v>
          </cell>
          <cell r="V2112">
            <v>0</v>
          </cell>
          <cell r="W2112" t="str">
            <v/>
          </cell>
          <cell r="X2112" t="str">
            <v>N</v>
          </cell>
          <cell r="Y2112" t="str">
            <v>N</v>
          </cell>
          <cell r="Z2112" t="str">
            <v>N</v>
          </cell>
          <cell r="AA2112">
            <v>0</v>
          </cell>
          <cell r="AB2112">
            <v>0</v>
          </cell>
          <cell r="AC2112">
            <v>0</v>
          </cell>
          <cell r="AD2112">
            <v>0</v>
          </cell>
          <cell r="AE2112" t="str">
            <v>N</v>
          </cell>
          <cell r="AF2112" t="str">
            <v>N</v>
          </cell>
          <cell r="AG2112">
            <v>0</v>
          </cell>
          <cell r="AH2112" t="str">
            <v>N</v>
          </cell>
          <cell r="AI2112" t="str">
            <v>N</v>
          </cell>
        </row>
        <row r="2113">
          <cell r="U2113">
            <v>0</v>
          </cell>
          <cell r="V2113">
            <v>0</v>
          </cell>
          <cell r="W2113" t="str">
            <v/>
          </cell>
          <cell r="X2113" t="str">
            <v>N</v>
          </cell>
          <cell r="Y2113" t="str">
            <v>N</v>
          </cell>
          <cell r="Z2113" t="str">
            <v>N</v>
          </cell>
          <cell r="AA2113">
            <v>0</v>
          </cell>
          <cell r="AB2113">
            <v>0</v>
          </cell>
          <cell r="AC2113">
            <v>0</v>
          </cell>
          <cell r="AD2113">
            <v>0</v>
          </cell>
          <cell r="AE2113" t="str">
            <v>N</v>
          </cell>
          <cell r="AF2113" t="str">
            <v>N</v>
          </cell>
          <cell r="AG2113">
            <v>0</v>
          </cell>
          <cell r="AH2113" t="str">
            <v>N</v>
          </cell>
          <cell r="AI2113" t="str">
            <v>N</v>
          </cell>
        </row>
        <row r="2114">
          <cell r="U2114">
            <v>0</v>
          </cell>
          <cell r="V2114">
            <v>0</v>
          </cell>
          <cell r="W2114" t="str">
            <v/>
          </cell>
          <cell r="X2114" t="str">
            <v>N</v>
          </cell>
          <cell r="Y2114" t="str">
            <v>N</v>
          </cell>
          <cell r="Z2114" t="str">
            <v>N</v>
          </cell>
          <cell r="AA2114">
            <v>0</v>
          </cell>
          <cell r="AB2114">
            <v>0</v>
          </cell>
          <cell r="AC2114">
            <v>0</v>
          </cell>
          <cell r="AD2114">
            <v>0</v>
          </cell>
          <cell r="AE2114" t="str">
            <v>N</v>
          </cell>
          <cell r="AF2114" t="str">
            <v>N</v>
          </cell>
          <cell r="AG2114">
            <v>0</v>
          </cell>
          <cell r="AH2114" t="str">
            <v>N</v>
          </cell>
          <cell r="AI2114" t="str">
            <v>N</v>
          </cell>
        </row>
        <row r="2115">
          <cell r="U2115">
            <v>0</v>
          </cell>
          <cell r="V2115">
            <v>0</v>
          </cell>
          <cell r="W2115" t="str">
            <v/>
          </cell>
          <cell r="X2115" t="str">
            <v>N</v>
          </cell>
          <cell r="Y2115" t="str">
            <v>N</v>
          </cell>
          <cell r="Z2115" t="str">
            <v>N</v>
          </cell>
          <cell r="AA2115">
            <v>0</v>
          </cell>
          <cell r="AB2115">
            <v>0</v>
          </cell>
          <cell r="AC2115">
            <v>0</v>
          </cell>
          <cell r="AD2115">
            <v>0</v>
          </cell>
          <cell r="AE2115" t="str">
            <v>N</v>
          </cell>
          <cell r="AF2115" t="str">
            <v>N</v>
          </cell>
          <cell r="AG2115">
            <v>0</v>
          </cell>
          <cell r="AH2115" t="str">
            <v>N</v>
          </cell>
          <cell r="AI2115" t="str">
            <v>N</v>
          </cell>
        </row>
        <row r="2116">
          <cell r="U2116">
            <v>0</v>
          </cell>
          <cell r="V2116">
            <v>0</v>
          </cell>
          <cell r="W2116" t="str">
            <v/>
          </cell>
          <cell r="X2116" t="str">
            <v>N</v>
          </cell>
          <cell r="Y2116" t="str">
            <v>N</v>
          </cell>
          <cell r="Z2116" t="str">
            <v>N</v>
          </cell>
          <cell r="AA2116">
            <v>0</v>
          </cell>
          <cell r="AB2116">
            <v>0</v>
          </cell>
          <cell r="AC2116">
            <v>0</v>
          </cell>
          <cell r="AD2116">
            <v>0</v>
          </cell>
          <cell r="AE2116" t="str">
            <v>N</v>
          </cell>
          <cell r="AF2116" t="str">
            <v>N</v>
          </cell>
          <cell r="AG2116">
            <v>0</v>
          </cell>
          <cell r="AH2116" t="str">
            <v>N</v>
          </cell>
          <cell r="AI2116" t="str">
            <v>N</v>
          </cell>
        </row>
        <row r="2117">
          <cell r="U2117">
            <v>0</v>
          </cell>
          <cell r="V2117">
            <v>0</v>
          </cell>
          <cell r="W2117" t="str">
            <v/>
          </cell>
          <cell r="X2117" t="str">
            <v>N</v>
          </cell>
          <cell r="Y2117" t="str">
            <v>N</v>
          </cell>
          <cell r="Z2117" t="str">
            <v>N</v>
          </cell>
          <cell r="AA2117">
            <v>0</v>
          </cell>
          <cell r="AB2117">
            <v>0</v>
          </cell>
          <cell r="AC2117">
            <v>0</v>
          </cell>
          <cell r="AD2117">
            <v>0</v>
          </cell>
          <cell r="AE2117" t="str">
            <v>N</v>
          </cell>
          <cell r="AF2117" t="str">
            <v>N</v>
          </cell>
          <cell r="AG2117">
            <v>0</v>
          </cell>
          <cell r="AH2117" t="str">
            <v>N</v>
          </cell>
          <cell r="AI2117" t="str">
            <v>N</v>
          </cell>
        </row>
        <row r="2118">
          <cell r="U2118">
            <v>0</v>
          </cell>
          <cell r="V2118">
            <v>0</v>
          </cell>
          <cell r="W2118" t="str">
            <v/>
          </cell>
          <cell r="X2118" t="str">
            <v>N</v>
          </cell>
          <cell r="Y2118" t="str">
            <v>N</v>
          </cell>
          <cell r="Z2118" t="str">
            <v>N</v>
          </cell>
          <cell r="AA2118">
            <v>0</v>
          </cell>
          <cell r="AB2118">
            <v>0</v>
          </cell>
          <cell r="AC2118">
            <v>0</v>
          </cell>
          <cell r="AD2118">
            <v>0</v>
          </cell>
          <cell r="AE2118" t="str">
            <v>N</v>
          </cell>
          <cell r="AF2118" t="str">
            <v>N</v>
          </cell>
          <cell r="AG2118">
            <v>0</v>
          </cell>
          <cell r="AH2118" t="str">
            <v>N</v>
          </cell>
          <cell r="AI2118" t="str">
            <v>N</v>
          </cell>
        </row>
        <row r="2119">
          <cell r="U2119">
            <v>0</v>
          </cell>
          <cell r="V2119">
            <v>0</v>
          </cell>
          <cell r="W2119" t="str">
            <v/>
          </cell>
          <cell r="X2119" t="str">
            <v>N</v>
          </cell>
          <cell r="Y2119" t="str">
            <v>N</v>
          </cell>
          <cell r="Z2119" t="str">
            <v>N</v>
          </cell>
          <cell r="AA2119">
            <v>0</v>
          </cell>
          <cell r="AB2119">
            <v>0</v>
          </cell>
          <cell r="AC2119">
            <v>0</v>
          </cell>
          <cell r="AD2119">
            <v>0</v>
          </cell>
          <cell r="AE2119" t="str">
            <v>N</v>
          </cell>
          <cell r="AF2119" t="str">
            <v>N</v>
          </cell>
          <cell r="AG2119">
            <v>0</v>
          </cell>
          <cell r="AH2119" t="str">
            <v>N</v>
          </cell>
          <cell r="AI2119" t="str">
            <v>N</v>
          </cell>
        </row>
        <row r="2120">
          <cell r="U2120">
            <v>0</v>
          </cell>
          <cell r="V2120">
            <v>0</v>
          </cell>
          <cell r="W2120" t="str">
            <v/>
          </cell>
          <cell r="X2120" t="str">
            <v>N</v>
          </cell>
          <cell r="Y2120" t="str">
            <v>N</v>
          </cell>
          <cell r="Z2120" t="str">
            <v>N</v>
          </cell>
          <cell r="AA2120">
            <v>0</v>
          </cell>
          <cell r="AB2120">
            <v>0</v>
          </cell>
          <cell r="AC2120">
            <v>0</v>
          </cell>
          <cell r="AD2120">
            <v>0</v>
          </cell>
          <cell r="AE2120" t="str">
            <v>N</v>
          </cell>
          <cell r="AF2120" t="str">
            <v>N</v>
          </cell>
          <cell r="AG2120">
            <v>0</v>
          </cell>
          <cell r="AH2120" t="str">
            <v>N</v>
          </cell>
          <cell r="AI2120" t="str">
            <v>N</v>
          </cell>
        </row>
        <row r="2121">
          <cell r="U2121">
            <v>0</v>
          </cell>
          <cell r="V2121">
            <v>0</v>
          </cell>
          <cell r="W2121" t="str">
            <v/>
          </cell>
          <cell r="X2121" t="str">
            <v>N</v>
          </cell>
          <cell r="Y2121" t="str">
            <v>N</v>
          </cell>
          <cell r="Z2121" t="str">
            <v>N</v>
          </cell>
          <cell r="AA2121">
            <v>0</v>
          </cell>
          <cell r="AB2121">
            <v>0</v>
          </cell>
          <cell r="AC2121">
            <v>0</v>
          </cell>
          <cell r="AD2121">
            <v>0</v>
          </cell>
          <cell r="AE2121" t="str">
            <v>N</v>
          </cell>
          <cell r="AF2121" t="str">
            <v>N</v>
          </cell>
          <cell r="AG2121">
            <v>0</v>
          </cell>
          <cell r="AH2121" t="str">
            <v>N</v>
          </cell>
          <cell r="AI2121" t="str">
            <v>N</v>
          </cell>
        </row>
        <row r="2122">
          <cell r="U2122">
            <v>0</v>
          </cell>
          <cell r="V2122">
            <v>0</v>
          </cell>
          <cell r="W2122" t="str">
            <v/>
          </cell>
          <cell r="X2122" t="str">
            <v>N</v>
          </cell>
          <cell r="Y2122" t="str">
            <v>N</v>
          </cell>
          <cell r="Z2122" t="str">
            <v>N</v>
          </cell>
          <cell r="AA2122">
            <v>0</v>
          </cell>
          <cell r="AB2122">
            <v>0</v>
          </cell>
          <cell r="AC2122">
            <v>0</v>
          </cell>
          <cell r="AD2122">
            <v>0</v>
          </cell>
          <cell r="AE2122" t="str">
            <v>N</v>
          </cell>
          <cell r="AF2122" t="str">
            <v>N</v>
          </cell>
          <cell r="AG2122">
            <v>0</v>
          </cell>
          <cell r="AH2122" t="str">
            <v>N</v>
          </cell>
          <cell r="AI2122" t="str">
            <v>N</v>
          </cell>
        </row>
        <row r="2123">
          <cell r="U2123">
            <v>0</v>
          </cell>
          <cell r="V2123">
            <v>0</v>
          </cell>
          <cell r="W2123" t="str">
            <v/>
          </cell>
          <cell r="X2123" t="str">
            <v>N</v>
          </cell>
          <cell r="Y2123" t="str">
            <v>N</v>
          </cell>
          <cell r="Z2123" t="str">
            <v>N</v>
          </cell>
          <cell r="AA2123">
            <v>0</v>
          </cell>
          <cell r="AB2123">
            <v>0</v>
          </cell>
          <cell r="AC2123">
            <v>0</v>
          </cell>
          <cell r="AD2123">
            <v>0</v>
          </cell>
          <cell r="AE2123" t="str">
            <v>N</v>
          </cell>
          <cell r="AF2123" t="str">
            <v>N</v>
          </cell>
          <cell r="AG2123">
            <v>0</v>
          </cell>
          <cell r="AH2123" t="str">
            <v>N</v>
          </cell>
          <cell r="AI2123" t="str">
            <v>N</v>
          </cell>
        </row>
        <row r="2124">
          <cell r="U2124">
            <v>0</v>
          </cell>
          <cell r="V2124">
            <v>0</v>
          </cell>
          <cell r="W2124" t="str">
            <v/>
          </cell>
          <cell r="X2124" t="str">
            <v>N</v>
          </cell>
          <cell r="Y2124" t="str">
            <v>N</v>
          </cell>
          <cell r="Z2124" t="str">
            <v>N</v>
          </cell>
          <cell r="AA2124">
            <v>0</v>
          </cell>
          <cell r="AB2124">
            <v>0</v>
          </cell>
          <cell r="AC2124">
            <v>0</v>
          </cell>
          <cell r="AD2124">
            <v>0</v>
          </cell>
          <cell r="AE2124" t="str">
            <v>N</v>
          </cell>
          <cell r="AF2124" t="str">
            <v>N</v>
          </cell>
          <cell r="AG2124">
            <v>0</v>
          </cell>
          <cell r="AH2124" t="str">
            <v>N</v>
          </cell>
          <cell r="AI2124" t="str">
            <v>N</v>
          </cell>
        </row>
        <row r="2125">
          <cell r="U2125">
            <v>0</v>
          </cell>
          <cell r="V2125">
            <v>0</v>
          </cell>
          <cell r="W2125" t="str">
            <v/>
          </cell>
          <cell r="X2125" t="str">
            <v>N</v>
          </cell>
          <cell r="Y2125" t="str">
            <v>N</v>
          </cell>
          <cell r="Z2125" t="str">
            <v>N</v>
          </cell>
          <cell r="AA2125">
            <v>0</v>
          </cell>
          <cell r="AB2125">
            <v>0</v>
          </cell>
          <cell r="AC2125">
            <v>0</v>
          </cell>
          <cell r="AD2125">
            <v>0</v>
          </cell>
          <cell r="AE2125" t="str">
            <v>N</v>
          </cell>
          <cell r="AF2125" t="str">
            <v>N</v>
          </cell>
          <cell r="AG2125">
            <v>0</v>
          </cell>
          <cell r="AH2125" t="str">
            <v>N</v>
          </cell>
          <cell r="AI2125" t="str">
            <v>N</v>
          </cell>
        </row>
        <row r="2126">
          <cell r="U2126">
            <v>0</v>
          </cell>
          <cell r="V2126">
            <v>0</v>
          </cell>
          <cell r="W2126" t="str">
            <v/>
          </cell>
          <cell r="X2126" t="str">
            <v>N</v>
          </cell>
          <cell r="Y2126" t="str">
            <v>N</v>
          </cell>
          <cell r="Z2126" t="str">
            <v>N</v>
          </cell>
          <cell r="AA2126">
            <v>0</v>
          </cell>
          <cell r="AB2126">
            <v>0</v>
          </cell>
          <cell r="AC2126">
            <v>0</v>
          </cell>
          <cell r="AD2126">
            <v>0</v>
          </cell>
          <cell r="AE2126" t="str">
            <v>N</v>
          </cell>
          <cell r="AF2126" t="str">
            <v>N</v>
          </cell>
          <cell r="AG2126">
            <v>0</v>
          </cell>
          <cell r="AH2126" t="str">
            <v>N</v>
          </cell>
          <cell r="AI2126" t="str">
            <v>N</v>
          </cell>
        </row>
        <row r="2127">
          <cell r="U2127">
            <v>0</v>
          </cell>
          <cell r="V2127">
            <v>0</v>
          </cell>
          <cell r="W2127" t="str">
            <v/>
          </cell>
          <cell r="X2127" t="str">
            <v>N</v>
          </cell>
          <cell r="Y2127" t="str">
            <v>N</v>
          </cell>
          <cell r="Z2127" t="str">
            <v>N</v>
          </cell>
          <cell r="AA2127">
            <v>0</v>
          </cell>
          <cell r="AB2127">
            <v>0</v>
          </cell>
          <cell r="AC2127">
            <v>0</v>
          </cell>
          <cell r="AD2127">
            <v>0</v>
          </cell>
          <cell r="AE2127" t="str">
            <v>N</v>
          </cell>
          <cell r="AF2127" t="str">
            <v>N</v>
          </cell>
          <cell r="AG2127">
            <v>0</v>
          </cell>
          <cell r="AH2127" t="str">
            <v>N</v>
          </cell>
          <cell r="AI2127" t="str">
            <v>N</v>
          </cell>
        </row>
        <row r="2128">
          <cell r="U2128">
            <v>0</v>
          </cell>
          <cell r="V2128">
            <v>0</v>
          </cell>
          <cell r="W2128" t="str">
            <v/>
          </cell>
          <cell r="X2128" t="str">
            <v>N</v>
          </cell>
          <cell r="Y2128" t="str">
            <v>N</v>
          </cell>
          <cell r="Z2128" t="str">
            <v>N</v>
          </cell>
          <cell r="AA2128">
            <v>0</v>
          </cell>
          <cell r="AB2128">
            <v>0</v>
          </cell>
          <cell r="AC2128">
            <v>0</v>
          </cell>
          <cell r="AD2128">
            <v>0</v>
          </cell>
          <cell r="AE2128" t="str">
            <v>N</v>
          </cell>
          <cell r="AF2128" t="str">
            <v>N</v>
          </cell>
          <cell r="AG2128">
            <v>0</v>
          </cell>
          <cell r="AH2128" t="str">
            <v>N</v>
          </cell>
          <cell r="AI2128" t="str">
            <v>N</v>
          </cell>
        </row>
        <row r="2129">
          <cell r="U2129">
            <v>0</v>
          </cell>
          <cell r="V2129">
            <v>0</v>
          </cell>
          <cell r="W2129" t="str">
            <v/>
          </cell>
          <cell r="X2129" t="str">
            <v>N</v>
          </cell>
          <cell r="Y2129" t="str">
            <v>N</v>
          </cell>
          <cell r="Z2129" t="str">
            <v>N</v>
          </cell>
          <cell r="AA2129">
            <v>0</v>
          </cell>
          <cell r="AB2129">
            <v>0</v>
          </cell>
          <cell r="AC2129">
            <v>0</v>
          </cell>
          <cell r="AD2129">
            <v>0</v>
          </cell>
          <cell r="AE2129" t="str">
            <v>N</v>
          </cell>
          <cell r="AF2129" t="str">
            <v>N</v>
          </cell>
          <cell r="AG2129">
            <v>0</v>
          </cell>
          <cell r="AH2129" t="str">
            <v>N</v>
          </cell>
          <cell r="AI2129" t="str">
            <v>N</v>
          </cell>
        </row>
        <row r="2130">
          <cell r="U2130">
            <v>0</v>
          </cell>
          <cell r="V2130">
            <v>0</v>
          </cell>
          <cell r="W2130" t="str">
            <v/>
          </cell>
          <cell r="X2130" t="str">
            <v>N</v>
          </cell>
          <cell r="Y2130" t="str">
            <v>N</v>
          </cell>
          <cell r="Z2130" t="str">
            <v>N</v>
          </cell>
          <cell r="AA2130">
            <v>0</v>
          </cell>
          <cell r="AB2130">
            <v>0</v>
          </cell>
          <cell r="AC2130">
            <v>0</v>
          </cell>
          <cell r="AD2130">
            <v>0</v>
          </cell>
          <cell r="AE2130" t="str">
            <v>N</v>
          </cell>
          <cell r="AF2130" t="str">
            <v>N</v>
          </cell>
          <cell r="AG2130">
            <v>0</v>
          </cell>
          <cell r="AH2130" t="str">
            <v>N</v>
          </cell>
          <cell r="AI2130" t="str">
            <v>N</v>
          </cell>
        </row>
        <row r="2131">
          <cell r="U2131">
            <v>0</v>
          </cell>
          <cell r="V2131">
            <v>0</v>
          </cell>
          <cell r="W2131" t="str">
            <v/>
          </cell>
          <cell r="X2131" t="str">
            <v>N</v>
          </cell>
          <cell r="Y2131" t="str">
            <v>N</v>
          </cell>
          <cell r="Z2131" t="str">
            <v>N</v>
          </cell>
          <cell r="AA2131">
            <v>0</v>
          </cell>
          <cell r="AB2131">
            <v>0</v>
          </cell>
          <cell r="AC2131">
            <v>0</v>
          </cell>
          <cell r="AD2131">
            <v>0</v>
          </cell>
          <cell r="AE2131" t="str">
            <v>N</v>
          </cell>
          <cell r="AF2131" t="str">
            <v>N</v>
          </cell>
          <cell r="AG2131">
            <v>0</v>
          </cell>
          <cell r="AH2131" t="str">
            <v>N</v>
          </cell>
          <cell r="AI2131" t="str">
            <v>N</v>
          </cell>
        </row>
        <row r="2132">
          <cell r="U2132">
            <v>0</v>
          </cell>
          <cell r="V2132">
            <v>0</v>
          </cell>
          <cell r="W2132" t="str">
            <v/>
          </cell>
          <cell r="X2132" t="str">
            <v>N</v>
          </cell>
          <cell r="Y2132" t="str">
            <v>N</v>
          </cell>
          <cell r="Z2132" t="str">
            <v>N</v>
          </cell>
          <cell r="AA2132">
            <v>0</v>
          </cell>
          <cell r="AB2132">
            <v>0</v>
          </cell>
          <cell r="AC2132">
            <v>0</v>
          </cell>
          <cell r="AD2132">
            <v>0</v>
          </cell>
          <cell r="AE2132" t="str">
            <v>N</v>
          </cell>
          <cell r="AF2132" t="str">
            <v>N</v>
          </cell>
          <cell r="AG2132">
            <v>0</v>
          </cell>
          <cell r="AH2132" t="str">
            <v>N</v>
          </cell>
          <cell r="AI2132" t="str">
            <v>N</v>
          </cell>
        </row>
        <row r="2133">
          <cell r="U2133">
            <v>0</v>
          </cell>
          <cell r="V2133">
            <v>0</v>
          </cell>
          <cell r="W2133" t="str">
            <v/>
          </cell>
          <cell r="X2133" t="str">
            <v>N</v>
          </cell>
          <cell r="Y2133" t="str">
            <v>N</v>
          </cell>
          <cell r="Z2133" t="str">
            <v>N</v>
          </cell>
          <cell r="AA2133">
            <v>0</v>
          </cell>
          <cell r="AB2133">
            <v>0</v>
          </cell>
          <cell r="AC2133">
            <v>0</v>
          </cell>
          <cell r="AD2133">
            <v>0</v>
          </cell>
          <cell r="AE2133" t="str">
            <v>N</v>
          </cell>
          <cell r="AF2133" t="str">
            <v>N</v>
          </cell>
          <cell r="AG2133">
            <v>0</v>
          </cell>
          <cell r="AH2133" t="str">
            <v>N</v>
          </cell>
          <cell r="AI2133" t="str">
            <v>N</v>
          </cell>
        </row>
        <row r="2134">
          <cell r="U2134">
            <v>0</v>
          </cell>
          <cell r="V2134">
            <v>0</v>
          </cell>
          <cell r="W2134" t="str">
            <v/>
          </cell>
          <cell r="X2134" t="str">
            <v>N</v>
          </cell>
          <cell r="Y2134" t="str">
            <v>N</v>
          </cell>
          <cell r="Z2134" t="str">
            <v>N</v>
          </cell>
          <cell r="AA2134">
            <v>0</v>
          </cell>
          <cell r="AB2134">
            <v>0</v>
          </cell>
          <cell r="AC2134">
            <v>0</v>
          </cell>
          <cell r="AD2134">
            <v>0</v>
          </cell>
          <cell r="AE2134" t="str">
            <v>N</v>
          </cell>
          <cell r="AF2134" t="str">
            <v>N</v>
          </cell>
          <cell r="AG2134">
            <v>0</v>
          </cell>
          <cell r="AH2134" t="str">
            <v>N</v>
          </cell>
          <cell r="AI2134" t="str">
            <v>N</v>
          </cell>
        </row>
        <row r="2135">
          <cell r="U2135">
            <v>0</v>
          </cell>
          <cell r="V2135">
            <v>0</v>
          </cell>
          <cell r="W2135" t="str">
            <v/>
          </cell>
          <cell r="X2135" t="str">
            <v>N</v>
          </cell>
          <cell r="Y2135" t="str">
            <v>N</v>
          </cell>
          <cell r="Z2135" t="str">
            <v>N</v>
          </cell>
          <cell r="AA2135">
            <v>0</v>
          </cell>
          <cell r="AB2135">
            <v>0</v>
          </cell>
          <cell r="AC2135">
            <v>0</v>
          </cell>
          <cell r="AD2135">
            <v>0</v>
          </cell>
          <cell r="AE2135" t="str">
            <v>N</v>
          </cell>
          <cell r="AF2135" t="str">
            <v>N</v>
          </cell>
          <cell r="AG2135">
            <v>0</v>
          </cell>
          <cell r="AH2135" t="str">
            <v>N</v>
          </cell>
          <cell r="AI2135" t="str">
            <v>N</v>
          </cell>
        </row>
        <row r="2136">
          <cell r="U2136">
            <v>0</v>
          </cell>
          <cell r="V2136">
            <v>0</v>
          </cell>
          <cell r="W2136" t="str">
            <v/>
          </cell>
          <cell r="X2136" t="str">
            <v>N</v>
          </cell>
          <cell r="Y2136" t="str">
            <v>N</v>
          </cell>
          <cell r="Z2136" t="str">
            <v>N</v>
          </cell>
          <cell r="AA2136">
            <v>0</v>
          </cell>
          <cell r="AB2136">
            <v>0</v>
          </cell>
          <cell r="AC2136">
            <v>0</v>
          </cell>
          <cell r="AD2136">
            <v>0</v>
          </cell>
          <cell r="AE2136" t="str">
            <v>N</v>
          </cell>
          <cell r="AF2136" t="str">
            <v>N</v>
          </cell>
          <cell r="AG2136">
            <v>0</v>
          </cell>
          <cell r="AH2136" t="str">
            <v>N</v>
          </cell>
          <cell r="AI2136" t="str">
            <v>N</v>
          </cell>
        </row>
        <row r="2137">
          <cell r="U2137">
            <v>0</v>
          </cell>
          <cell r="V2137">
            <v>0</v>
          </cell>
          <cell r="W2137" t="str">
            <v/>
          </cell>
          <cell r="X2137" t="str">
            <v>N</v>
          </cell>
          <cell r="Y2137" t="str">
            <v>N</v>
          </cell>
          <cell r="Z2137" t="str">
            <v>N</v>
          </cell>
          <cell r="AA2137">
            <v>0</v>
          </cell>
          <cell r="AB2137">
            <v>0</v>
          </cell>
          <cell r="AC2137">
            <v>0</v>
          </cell>
          <cell r="AD2137">
            <v>0</v>
          </cell>
          <cell r="AE2137" t="str">
            <v>N</v>
          </cell>
          <cell r="AF2137" t="str">
            <v>N</v>
          </cell>
          <cell r="AG2137">
            <v>0</v>
          </cell>
          <cell r="AH2137" t="str">
            <v>N</v>
          </cell>
          <cell r="AI2137" t="str">
            <v>N</v>
          </cell>
        </row>
        <row r="2138">
          <cell r="U2138">
            <v>0</v>
          </cell>
          <cell r="V2138">
            <v>0</v>
          </cell>
          <cell r="W2138" t="str">
            <v/>
          </cell>
          <cell r="X2138" t="str">
            <v>N</v>
          </cell>
          <cell r="Y2138" t="str">
            <v>N</v>
          </cell>
          <cell r="Z2138" t="str">
            <v>N</v>
          </cell>
          <cell r="AA2138">
            <v>0</v>
          </cell>
          <cell r="AB2138">
            <v>0</v>
          </cell>
          <cell r="AC2138">
            <v>0</v>
          </cell>
          <cell r="AD2138">
            <v>0</v>
          </cell>
          <cell r="AE2138" t="str">
            <v>N</v>
          </cell>
          <cell r="AF2138" t="str">
            <v>N</v>
          </cell>
          <cell r="AG2138">
            <v>0</v>
          </cell>
          <cell r="AH2138" t="str">
            <v>N</v>
          </cell>
          <cell r="AI2138" t="str">
            <v>N</v>
          </cell>
        </row>
        <row r="2139">
          <cell r="U2139">
            <v>0</v>
          </cell>
          <cell r="V2139">
            <v>0</v>
          </cell>
          <cell r="W2139" t="str">
            <v/>
          </cell>
          <cell r="X2139" t="str">
            <v>N</v>
          </cell>
          <cell r="Y2139" t="str">
            <v>N</v>
          </cell>
          <cell r="Z2139" t="str">
            <v>N</v>
          </cell>
          <cell r="AA2139">
            <v>0</v>
          </cell>
          <cell r="AB2139">
            <v>0</v>
          </cell>
          <cell r="AC2139">
            <v>0</v>
          </cell>
          <cell r="AD2139">
            <v>0</v>
          </cell>
          <cell r="AE2139" t="str">
            <v>N</v>
          </cell>
          <cell r="AF2139" t="str">
            <v>N</v>
          </cell>
          <cell r="AG2139">
            <v>0</v>
          </cell>
          <cell r="AH2139" t="str">
            <v>N</v>
          </cell>
          <cell r="AI2139" t="str">
            <v>N</v>
          </cell>
        </row>
        <row r="2140">
          <cell r="U2140">
            <v>0</v>
          </cell>
          <cell r="V2140">
            <v>0</v>
          </cell>
          <cell r="W2140" t="str">
            <v/>
          </cell>
          <cell r="X2140" t="str">
            <v>N</v>
          </cell>
          <cell r="Y2140" t="str">
            <v>N</v>
          </cell>
          <cell r="Z2140" t="str">
            <v>N</v>
          </cell>
          <cell r="AA2140">
            <v>0</v>
          </cell>
          <cell r="AB2140">
            <v>0</v>
          </cell>
          <cell r="AC2140">
            <v>0</v>
          </cell>
          <cell r="AD2140">
            <v>0</v>
          </cell>
          <cell r="AE2140" t="str">
            <v>N</v>
          </cell>
          <cell r="AF2140" t="str">
            <v>N</v>
          </cell>
          <cell r="AG2140">
            <v>0</v>
          </cell>
          <cell r="AH2140" t="str">
            <v>N</v>
          </cell>
          <cell r="AI2140" t="str">
            <v>N</v>
          </cell>
        </row>
        <row r="2141">
          <cell r="U2141">
            <v>0</v>
          </cell>
          <cell r="V2141">
            <v>0</v>
          </cell>
          <cell r="W2141" t="str">
            <v/>
          </cell>
          <cell r="X2141" t="str">
            <v>N</v>
          </cell>
          <cell r="Y2141" t="str">
            <v>N</v>
          </cell>
          <cell r="Z2141" t="str">
            <v>N</v>
          </cell>
          <cell r="AA2141">
            <v>0</v>
          </cell>
          <cell r="AB2141">
            <v>0</v>
          </cell>
          <cell r="AC2141">
            <v>0</v>
          </cell>
          <cell r="AD2141">
            <v>0</v>
          </cell>
          <cell r="AE2141" t="str">
            <v>N</v>
          </cell>
          <cell r="AF2141" t="str">
            <v>N</v>
          </cell>
          <cell r="AG2141">
            <v>0</v>
          </cell>
          <cell r="AH2141" t="str">
            <v>N</v>
          </cell>
          <cell r="AI2141" t="str">
            <v>N</v>
          </cell>
        </row>
        <row r="2142">
          <cell r="U2142">
            <v>0</v>
          </cell>
          <cell r="V2142">
            <v>0</v>
          </cell>
          <cell r="W2142" t="str">
            <v/>
          </cell>
          <cell r="X2142" t="str">
            <v>N</v>
          </cell>
          <cell r="Y2142" t="str">
            <v>N</v>
          </cell>
          <cell r="Z2142" t="str">
            <v>N</v>
          </cell>
          <cell r="AA2142">
            <v>0</v>
          </cell>
          <cell r="AB2142">
            <v>0</v>
          </cell>
          <cell r="AC2142">
            <v>0</v>
          </cell>
          <cell r="AD2142">
            <v>0</v>
          </cell>
          <cell r="AE2142" t="str">
            <v>N</v>
          </cell>
          <cell r="AF2142" t="str">
            <v>N</v>
          </cell>
          <cell r="AG2142">
            <v>0</v>
          </cell>
          <cell r="AH2142" t="str">
            <v>N</v>
          </cell>
          <cell r="AI2142" t="str">
            <v>N</v>
          </cell>
        </row>
        <row r="2143">
          <cell r="U2143">
            <v>0</v>
          </cell>
          <cell r="V2143">
            <v>0</v>
          </cell>
          <cell r="W2143" t="str">
            <v/>
          </cell>
          <cell r="X2143" t="str">
            <v>N</v>
          </cell>
          <cell r="Y2143" t="str">
            <v>N</v>
          </cell>
          <cell r="Z2143" t="str">
            <v>N</v>
          </cell>
          <cell r="AA2143">
            <v>0</v>
          </cell>
          <cell r="AB2143">
            <v>0</v>
          </cell>
          <cell r="AC2143">
            <v>0</v>
          </cell>
          <cell r="AD2143">
            <v>0</v>
          </cell>
          <cell r="AE2143" t="str">
            <v>N</v>
          </cell>
          <cell r="AF2143" t="str">
            <v>N</v>
          </cell>
          <cell r="AG2143">
            <v>0</v>
          </cell>
          <cell r="AH2143" t="str">
            <v>N</v>
          </cell>
          <cell r="AI2143" t="str">
            <v>N</v>
          </cell>
        </row>
        <row r="2144">
          <cell r="U2144">
            <v>0</v>
          </cell>
          <cell r="V2144">
            <v>0</v>
          </cell>
          <cell r="W2144" t="str">
            <v/>
          </cell>
          <cell r="X2144" t="str">
            <v>N</v>
          </cell>
          <cell r="Y2144" t="str">
            <v>N</v>
          </cell>
          <cell r="Z2144" t="str">
            <v>N</v>
          </cell>
          <cell r="AA2144">
            <v>0</v>
          </cell>
          <cell r="AB2144">
            <v>0</v>
          </cell>
          <cell r="AC2144">
            <v>0</v>
          </cell>
          <cell r="AD2144">
            <v>0</v>
          </cell>
          <cell r="AE2144" t="str">
            <v>N</v>
          </cell>
          <cell r="AF2144" t="str">
            <v>N</v>
          </cell>
          <cell r="AG2144">
            <v>0</v>
          </cell>
          <cell r="AH2144" t="str">
            <v>N</v>
          </cell>
          <cell r="AI2144" t="str">
            <v>N</v>
          </cell>
        </row>
        <row r="2145">
          <cell r="U2145">
            <v>0</v>
          </cell>
          <cell r="V2145">
            <v>0</v>
          </cell>
          <cell r="W2145" t="str">
            <v/>
          </cell>
          <cell r="X2145" t="str">
            <v>N</v>
          </cell>
          <cell r="Y2145" t="str">
            <v>N</v>
          </cell>
          <cell r="Z2145" t="str">
            <v>N</v>
          </cell>
          <cell r="AA2145">
            <v>0</v>
          </cell>
          <cell r="AB2145">
            <v>0</v>
          </cell>
          <cell r="AC2145">
            <v>0</v>
          </cell>
          <cell r="AD2145">
            <v>0</v>
          </cell>
          <cell r="AE2145" t="str">
            <v>N</v>
          </cell>
          <cell r="AF2145" t="str">
            <v>N</v>
          </cell>
          <cell r="AG2145">
            <v>0</v>
          </cell>
          <cell r="AH2145" t="str">
            <v>N</v>
          </cell>
          <cell r="AI2145" t="str">
            <v>N</v>
          </cell>
        </row>
        <row r="2146">
          <cell r="U2146">
            <v>0</v>
          </cell>
          <cell r="V2146">
            <v>0</v>
          </cell>
          <cell r="W2146" t="str">
            <v/>
          </cell>
          <cell r="X2146" t="str">
            <v>N</v>
          </cell>
          <cell r="Y2146" t="str">
            <v>N</v>
          </cell>
          <cell r="Z2146" t="str">
            <v>N</v>
          </cell>
          <cell r="AA2146">
            <v>0</v>
          </cell>
          <cell r="AB2146">
            <v>0</v>
          </cell>
          <cell r="AC2146">
            <v>0</v>
          </cell>
          <cell r="AD2146">
            <v>0</v>
          </cell>
          <cell r="AE2146" t="str">
            <v>N</v>
          </cell>
          <cell r="AF2146" t="str">
            <v>N</v>
          </cell>
          <cell r="AG2146">
            <v>0</v>
          </cell>
          <cell r="AH2146" t="str">
            <v>N</v>
          </cell>
          <cell r="AI2146" t="str">
            <v>N</v>
          </cell>
        </row>
        <row r="2147">
          <cell r="U2147">
            <v>0</v>
          </cell>
          <cell r="V2147">
            <v>0</v>
          </cell>
          <cell r="W2147" t="str">
            <v/>
          </cell>
          <cell r="X2147" t="str">
            <v>N</v>
          </cell>
          <cell r="Y2147" t="str">
            <v>N</v>
          </cell>
          <cell r="Z2147" t="str">
            <v>N</v>
          </cell>
          <cell r="AA2147">
            <v>0</v>
          </cell>
          <cell r="AB2147">
            <v>0</v>
          </cell>
          <cell r="AC2147">
            <v>0</v>
          </cell>
          <cell r="AD2147">
            <v>0</v>
          </cell>
          <cell r="AE2147" t="str">
            <v>N</v>
          </cell>
          <cell r="AF2147" t="str">
            <v>N</v>
          </cell>
          <cell r="AG2147">
            <v>0</v>
          </cell>
          <cell r="AH2147" t="str">
            <v>N</v>
          </cell>
          <cell r="AI2147" t="str">
            <v>N</v>
          </cell>
        </row>
        <row r="2148">
          <cell r="U2148">
            <v>0</v>
          </cell>
          <cell r="V2148">
            <v>0</v>
          </cell>
          <cell r="W2148" t="str">
            <v/>
          </cell>
          <cell r="X2148" t="str">
            <v>N</v>
          </cell>
          <cell r="Y2148" t="str">
            <v>N</v>
          </cell>
          <cell r="Z2148" t="str">
            <v>N</v>
          </cell>
          <cell r="AA2148">
            <v>0</v>
          </cell>
          <cell r="AB2148">
            <v>0</v>
          </cell>
          <cell r="AC2148">
            <v>0</v>
          </cell>
          <cell r="AD2148">
            <v>0</v>
          </cell>
          <cell r="AE2148" t="str">
            <v>N</v>
          </cell>
          <cell r="AF2148" t="str">
            <v>N</v>
          </cell>
          <cell r="AG2148">
            <v>0</v>
          </cell>
          <cell r="AH2148" t="str">
            <v>N</v>
          </cell>
          <cell r="AI2148" t="str">
            <v>N</v>
          </cell>
        </row>
        <row r="2149">
          <cell r="U2149">
            <v>0</v>
          </cell>
          <cell r="V2149">
            <v>0</v>
          </cell>
          <cell r="W2149" t="str">
            <v/>
          </cell>
          <cell r="X2149" t="str">
            <v>N</v>
          </cell>
          <cell r="Y2149" t="str">
            <v>N</v>
          </cell>
          <cell r="Z2149" t="str">
            <v>N</v>
          </cell>
          <cell r="AA2149">
            <v>0</v>
          </cell>
          <cell r="AB2149">
            <v>0</v>
          </cell>
          <cell r="AC2149">
            <v>0</v>
          </cell>
          <cell r="AD2149">
            <v>0</v>
          </cell>
          <cell r="AE2149" t="str">
            <v>N</v>
          </cell>
          <cell r="AF2149" t="str">
            <v>N</v>
          </cell>
          <cell r="AG2149">
            <v>0</v>
          </cell>
          <cell r="AH2149" t="str">
            <v>N</v>
          </cell>
          <cell r="AI2149" t="str">
            <v>N</v>
          </cell>
        </row>
        <row r="2150">
          <cell r="U2150">
            <v>0</v>
          </cell>
          <cell r="V2150">
            <v>0</v>
          </cell>
          <cell r="W2150" t="str">
            <v/>
          </cell>
          <cell r="X2150" t="str">
            <v>N</v>
          </cell>
          <cell r="Y2150" t="str">
            <v>N</v>
          </cell>
          <cell r="Z2150" t="str">
            <v>N</v>
          </cell>
          <cell r="AA2150">
            <v>0</v>
          </cell>
          <cell r="AB2150">
            <v>0</v>
          </cell>
          <cell r="AC2150">
            <v>0</v>
          </cell>
          <cell r="AD2150">
            <v>0</v>
          </cell>
          <cell r="AE2150" t="str">
            <v>N</v>
          </cell>
          <cell r="AF2150" t="str">
            <v>N</v>
          </cell>
          <cell r="AG2150">
            <v>0</v>
          </cell>
          <cell r="AH2150" t="str">
            <v>N</v>
          </cell>
          <cell r="AI2150" t="str">
            <v>N</v>
          </cell>
        </row>
        <row r="2151">
          <cell r="U2151">
            <v>0</v>
          </cell>
          <cell r="V2151">
            <v>0</v>
          </cell>
          <cell r="W2151" t="str">
            <v/>
          </cell>
          <cell r="X2151" t="str">
            <v>N</v>
          </cell>
          <cell r="Y2151" t="str">
            <v>N</v>
          </cell>
          <cell r="Z2151" t="str">
            <v>N</v>
          </cell>
          <cell r="AA2151">
            <v>0</v>
          </cell>
          <cell r="AB2151">
            <v>0</v>
          </cell>
          <cell r="AC2151">
            <v>0</v>
          </cell>
          <cell r="AD2151">
            <v>0</v>
          </cell>
          <cell r="AE2151" t="str">
            <v>N</v>
          </cell>
          <cell r="AF2151" t="str">
            <v>N</v>
          </cell>
          <cell r="AG2151">
            <v>0</v>
          </cell>
          <cell r="AH2151" t="str">
            <v>N</v>
          </cell>
          <cell r="AI2151" t="str">
            <v>N</v>
          </cell>
        </row>
        <row r="2152">
          <cell r="U2152">
            <v>0</v>
          </cell>
          <cell r="V2152">
            <v>0</v>
          </cell>
          <cell r="W2152" t="str">
            <v/>
          </cell>
          <cell r="X2152" t="str">
            <v>N</v>
          </cell>
          <cell r="Y2152" t="str">
            <v>N</v>
          </cell>
          <cell r="Z2152" t="str">
            <v>N</v>
          </cell>
          <cell r="AA2152">
            <v>0</v>
          </cell>
          <cell r="AB2152">
            <v>0</v>
          </cell>
          <cell r="AC2152">
            <v>0</v>
          </cell>
          <cell r="AD2152">
            <v>0</v>
          </cell>
          <cell r="AE2152" t="str">
            <v>N</v>
          </cell>
          <cell r="AF2152" t="str">
            <v>N</v>
          </cell>
          <cell r="AG2152">
            <v>0</v>
          </cell>
          <cell r="AH2152" t="str">
            <v>N</v>
          </cell>
          <cell r="AI2152" t="str">
            <v>N</v>
          </cell>
        </row>
        <row r="2153">
          <cell r="U2153">
            <v>0</v>
          </cell>
          <cell r="V2153">
            <v>0</v>
          </cell>
          <cell r="W2153" t="str">
            <v/>
          </cell>
          <cell r="X2153" t="str">
            <v>N</v>
          </cell>
          <cell r="Y2153" t="str">
            <v>N</v>
          </cell>
          <cell r="Z2153" t="str">
            <v>N</v>
          </cell>
          <cell r="AA2153">
            <v>0</v>
          </cell>
          <cell r="AB2153">
            <v>0</v>
          </cell>
          <cell r="AC2153">
            <v>0</v>
          </cell>
          <cell r="AD2153">
            <v>0</v>
          </cell>
          <cell r="AE2153" t="str">
            <v>N</v>
          </cell>
          <cell r="AF2153" t="str">
            <v>N</v>
          </cell>
          <cell r="AG2153">
            <v>0</v>
          </cell>
          <cell r="AH2153" t="str">
            <v>N</v>
          </cell>
          <cell r="AI2153" t="str">
            <v>N</v>
          </cell>
        </row>
        <row r="2154">
          <cell r="U2154">
            <v>0</v>
          </cell>
          <cell r="V2154">
            <v>0</v>
          </cell>
          <cell r="W2154" t="str">
            <v/>
          </cell>
          <cell r="X2154" t="str">
            <v>N</v>
          </cell>
          <cell r="Y2154" t="str">
            <v>N</v>
          </cell>
          <cell r="Z2154" t="str">
            <v>N</v>
          </cell>
          <cell r="AA2154">
            <v>0</v>
          </cell>
          <cell r="AB2154">
            <v>0</v>
          </cell>
          <cell r="AC2154">
            <v>0</v>
          </cell>
          <cell r="AD2154">
            <v>0</v>
          </cell>
          <cell r="AE2154" t="str">
            <v>N</v>
          </cell>
          <cell r="AF2154" t="str">
            <v>N</v>
          </cell>
          <cell r="AG2154">
            <v>0</v>
          </cell>
          <cell r="AH2154" t="str">
            <v>N</v>
          </cell>
          <cell r="AI2154" t="str">
            <v>N</v>
          </cell>
        </row>
        <row r="2155">
          <cell r="U2155">
            <v>0</v>
          </cell>
          <cell r="V2155">
            <v>0</v>
          </cell>
          <cell r="W2155" t="str">
            <v/>
          </cell>
          <cell r="X2155" t="str">
            <v>N</v>
          </cell>
          <cell r="Y2155" t="str">
            <v>N</v>
          </cell>
          <cell r="Z2155" t="str">
            <v>N</v>
          </cell>
          <cell r="AA2155">
            <v>0</v>
          </cell>
          <cell r="AB2155">
            <v>0</v>
          </cell>
          <cell r="AC2155">
            <v>0</v>
          </cell>
          <cell r="AD2155">
            <v>0</v>
          </cell>
          <cell r="AE2155" t="str">
            <v>N</v>
          </cell>
          <cell r="AF2155" t="str">
            <v>N</v>
          </cell>
          <cell r="AG2155">
            <v>0</v>
          </cell>
          <cell r="AH2155" t="str">
            <v>N</v>
          </cell>
          <cell r="AI2155" t="str">
            <v>N</v>
          </cell>
        </row>
        <row r="2156">
          <cell r="U2156">
            <v>0</v>
          </cell>
          <cell r="V2156">
            <v>0</v>
          </cell>
          <cell r="W2156" t="str">
            <v/>
          </cell>
          <cell r="X2156" t="str">
            <v>N</v>
          </cell>
          <cell r="Y2156" t="str">
            <v>N</v>
          </cell>
          <cell r="Z2156" t="str">
            <v>N</v>
          </cell>
          <cell r="AA2156">
            <v>0</v>
          </cell>
          <cell r="AB2156">
            <v>0</v>
          </cell>
          <cell r="AC2156">
            <v>0</v>
          </cell>
          <cell r="AD2156">
            <v>0</v>
          </cell>
          <cell r="AE2156" t="str">
            <v>N</v>
          </cell>
          <cell r="AF2156" t="str">
            <v>N</v>
          </cell>
          <cell r="AG2156">
            <v>0</v>
          </cell>
          <cell r="AH2156" t="str">
            <v>N</v>
          </cell>
          <cell r="AI2156" t="str">
            <v>N</v>
          </cell>
        </row>
        <row r="2157">
          <cell r="U2157">
            <v>0</v>
          </cell>
          <cell r="V2157">
            <v>0</v>
          </cell>
          <cell r="W2157" t="str">
            <v/>
          </cell>
          <cell r="X2157" t="str">
            <v>N</v>
          </cell>
          <cell r="Y2157" t="str">
            <v>N</v>
          </cell>
          <cell r="Z2157" t="str">
            <v>N</v>
          </cell>
          <cell r="AA2157">
            <v>0</v>
          </cell>
          <cell r="AB2157">
            <v>0</v>
          </cell>
          <cell r="AC2157">
            <v>0</v>
          </cell>
          <cell r="AD2157">
            <v>0</v>
          </cell>
          <cell r="AE2157" t="str">
            <v>N</v>
          </cell>
          <cell r="AF2157" t="str">
            <v>N</v>
          </cell>
          <cell r="AG2157">
            <v>0</v>
          </cell>
          <cell r="AH2157" t="str">
            <v>N</v>
          </cell>
          <cell r="AI2157" t="str">
            <v>N</v>
          </cell>
        </row>
        <row r="2158">
          <cell r="U2158">
            <v>0</v>
          </cell>
          <cell r="V2158">
            <v>0</v>
          </cell>
          <cell r="W2158" t="str">
            <v/>
          </cell>
          <cell r="X2158" t="str">
            <v>N</v>
          </cell>
          <cell r="Y2158" t="str">
            <v>N</v>
          </cell>
          <cell r="Z2158" t="str">
            <v>N</v>
          </cell>
          <cell r="AA2158">
            <v>0</v>
          </cell>
          <cell r="AB2158">
            <v>0</v>
          </cell>
          <cell r="AC2158">
            <v>0</v>
          </cell>
          <cell r="AD2158">
            <v>0</v>
          </cell>
          <cell r="AE2158" t="str">
            <v>N</v>
          </cell>
          <cell r="AF2158" t="str">
            <v>N</v>
          </cell>
          <cell r="AG2158">
            <v>0</v>
          </cell>
          <cell r="AH2158" t="str">
            <v>N</v>
          </cell>
          <cell r="AI2158" t="str">
            <v>N</v>
          </cell>
        </row>
        <row r="2159">
          <cell r="U2159">
            <v>0</v>
          </cell>
          <cell r="V2159">
            <v>0</v>
          </cell>
          <cell r="W2159" t="str">
            <v/>
          </cell>
          <cell r="X2159" t="str">
            <v>N</v>
          </cell>
          <cell r="Y2159" t="str">
            <v>N</v>
          </cell>
          <cell r="Z2159" t="str">
            <v>N</v>
          </cell>
          <cell r="AA2159">
            <v>0</v>
          </cell>
          <cell r="AB2159">
            <v>0</v>
          </cell>
          <cell r="AC2159">
            <v>0</v>
          </cell>
          <cell r="AD2159">
            <v>0</v>
          </cell>
          <cell r="AE2159" t="str">
            <v>N</v>
          </cell>
          <cell r="AF2159" t="str">
            <v>N</v>
          </cell>
          <cell r="AG2159">
            <v>0</v>
          </cell>
          <cell r="AH2159" t="str">
            <v>N</v>
          </cell>
          <cell r="AI2159" t="str">
            <v>N</v>
          </cell>
        </row>
        <row r="2160">
          <cell r="U2160">
            <v>0</v>
          </cell>
          <cell r="V2160">
            <v>0</v>
          </cell>
          <cell r="W2160" t="str">
            <v/>
          </cell>
          <cell r="X2160" t="str">
            <v>N</v>
          </cell>
          <cell r="Y2160" t="str">
            <v>N</v>
          </cell>
          <cell r="Z2160" t="str">
            <v>N</v>
          </cell>
          <cell r="AA2160">
            <v>0</v>
          </cell>
          <cell r="AB2160">
            <v>0</v>
          </cell>
          <cell r="AC2160">
            <v>0</v>
          </cell>
          <cell r="AD2160">
            <v>0</v>
          </cell>
          <cell r="AE2160" t="str">
            <v>N</v>
          </cell>
          <cell r="AF2160" t="str">
            <v>N</v>
          </cell>
          <cell r="AG2160">
            <v>0</v>
          </cell>
          <cell r="AH2160" t="str">
            <v>N</v>
          </cell>
          <cell r="AI2160" t="str">
            <v>N</v>
          </cell>
        </row>
        <row r="2161">
          <cell r="U2161">
            <v>0</v>
          </cell>
          <cell r="V2161">
            <v>0</v>
          </cell>
          <cell r="W2161" t="str">
            <v/>
          </cell>
          <cell r="X2161" t="str">
            <v>N</v>
          </cell>
          <cell r="Y2161" t="str">
            <v>N</v>
          </cell>
          <cell r="Z2161" t="str">
            <v>N</v>
          </cell>
          <cell r="AA2161">
            <v>0</v>
          </cell>
          <cell r="AB2161">
            <v>0</v>
          </cell>
          <cell r="AC2161">
            <v>0</v>
          </cell>
          <cell r="AD2161">
            <v>0</v>
          </cell>
          <cell r="AE2161" t="str">
            <v>N</v>
          </cell>
          <cell r="AF2161" t="str">
            <v>N</v>
          </cell>
          <cell r="AG2161">
            <v>0</v>
          </cell>
          <cell r="AH2161" t="str">
            <v>N</v>
          </cell>
          <cell r="AI2161" t="str">
            <v>N</v>
          </cell>
        </row>
        <row r="2162">
          <cell r="U2162">
            <v>0</v>
          </cell>
          <cell r="V2162">
            <v>0</v>
          </cell>
          <cell r="W2162" t="str">
            <v/>
          </cell>
          <cell r="X2162" t="str">
            <v>N</v>
          </cell>
          <cell r="Y2162" t="str">
            <v>N</v>
          </cell>
          <cell r="Z2162" t="str">
            <v>N</v>
          </cell>
          <cell r="AA2162">
            <v>0</v>
          </cell>
          <cell r="AB2162">
            <v>0</v>
          </cell>
          <cell r="AC2162">
            <v>0</v>
          </cell>
          <cell r="AD2162">
            <v>0</v>
          </cell>
          <cell r="AE2162" t="str">
            <v>N</v>
          </cell>
          <cell r="AF2162" t="str">
            <v>N</v>
          </cell>
          <cell r="AG2162">
            <v>0</v>
          </cell>
          <cell r="AH2162" t="str">
            <v>N</v>
          </cell>
          <cell r="AI2162" t="str">
            <v>N</v>
          </cell>
        </row>
        <row r="2163">
          <cell r="U2163">
            <v>0</v>
          </cell>
          <cell r="V2163">
            <v>0</v>
          </cell>
          <cell r="W2163" t="str">
            <v/>
          </cell>
          <cell r="X2163" t="str">
            <v>N</v>
          </cell>
          <cell r="Y2163" t="str">
            <v>N</v>
          </cell>
          <cell r="Z2163" t="str">
            <v>N</v>
          </cell>
          <cell r="AA2163">
            <v>0</v>
          </cell>
          <cell r="AB2163">
            <v>0</v>
          </cell>
          <cell r="AC2163">
            <v>0</v>
          </cell>
          <cell r="AD2163">
            <v>0</v>
          </cell>
          <cell r="AE2163" t="str">
            <v>N</v>
          </cell>
          <cell r="AF2163" t="str">
            <v>N</v>
          </cell>
          <cell r="AG2163">
            <v>0</v>
          </cell>
          <cell r="AH2163" t="str">
            <v>N</v>
          </cell>
          <cell r="AI2163" t="str">
            <v>N</v>
          </cell>
        </row>
        <row r="2164">
          <cell r="U2164">
            <v>0</v>
          </cell>
          <cell r="V2164">
            <v>0</v>
          </cell>
          <cell r="W2164" t="str">
            <v/>
          </cell>
          <cell r="X2164" t="str">
            <v>N</v>
          </cell>
          <cell r="Y2164" t="str">
            <v>N</v>
          </cell>
          <cell r="Z2164" t="str">
            <v>N</v>
          </cell>
          <cell r="AA2164">
            <v>0</v>
          </cell>
          <cell r="AB2164">
            <v>0</v>
          </cell>
          <cell r="AC2164">
            <v>0</v>
          </cell>
          <cell r="AD2164">
            <v>0</v>
          </cell>
          <cell r="AE2164" t="str">
            <v>N</v>
          </cell>
          <cell r="AF2164" t="str">
            <v>N</v>
          </cell>
          <cell r="AG2164">
            <v>0</v>
          </cell>
          <cell r="AH2164" t="str">
            <v>N</v>
          </cell>
          <cell r="AI2164" t="str">
            <v>N</v>
          </cell>
        </row>
        <row r="2165">
          <cell r="U2165">
            <v>0</v>
          </cell>
          <cell r="V2165">
            <v>0</v>
          </cell>
          <cell r="W2165" t="str">
            <v/>
          </cell>
          <cell r="X2165" t="str">
            <v>N</v>
          </cell>
          <cell r="Y2165" t="str">
            <v>N</v>
          </cell>
          <cell r="Z2165" t="str">
            <v>N</v>
          </cell>
          <cell r="AA2165">
            <v>0</v>
          </cell>
          <cell r="AB2165">
            <v>0</v>
          </cell>
          <cell r="AC2165">
            <v>0</v>
          </cell>
          <cell r="AD2165">
            <v>0</v>
          </cell>
          <cell r="AE2165" t="str">
            <v>N</v>
          </cell>
          <cell r="AF2165" t="str">
            <v>N</v>
          </cell>
          <cell r="AG2165">
            <v>0</v>
          </cell>
          <cell r="AH2165" t="str">
            <v>N</v>
          </cell>
          <cell r="AI2165" t="str">
            <v>N</v>
          </cell>
        </row>
        <row r="2166">
          <cell r="U2166">
            <v>0</v>
          </cell>
          <cell r="V2166">
            <v>0</v>
          </cell>
          <cell r="W2166" t="str">
            <v/>
          </cell>
          <cell r="X2166" t="str">
            <v>N</v>
          </cell>
          <cell r="Y2166" t="str">
            <v>N</v>
          </cell>
          <cell r="Z2166" t="str">
            <v>N</v>
          </cell>
          <cell r="AA2166">
            <v>0</v>
          </cell>
          <cell r="AB2166">
            <v>0</v>
          </cell>
          <cell r="AC2166">
            <v>0</v>
          </cell>
          <cell r="AD2166">
            <v>0</v>
          </cell>
          <cell r="AE2166" t="str">
            <v>N</v>
          </cell>
          <cell r="AF2166" t="str">
            <v>N</v>
          </cell>
          <cell r="AG2166">
            <v>0</v>
          </cell>
          <cell r="AH2166" t="str">
            <v>N</v>
          </cell>
          <cell r="AI2166" t="str">
            <v>N</v>
          </cell>
        </row>
        <row r="2167">
          <cell r="U2167">
            <v>0</v>
          </cell>
          <cell r="V2167">
            <v>0</v>
          </cell>
          <cell r="W2167" t="str">
            <v/>
          </cell>
          <cell r="X2167" t="str">
            <v>N</v>
          </cell>
          <cell r="Y2167" t="str">
            <v>N</v>
          </cell>
          <cell r="Z2167" t="str">
            <v>N</v>
          </cell>
          <cell r="AA2167">
            <v>0</v>
          </cell>
          <cell r="AB2167">
            <v>0</v>
          </cell>
          <cell r="AC2167">
            <v>0</v>
          </cell>
          <cell r="AD2167">
            <v>0</v>
          </cell>
          <cell r="AE2167" t="str">
            <v>N</v>
          </cell>
          <cell r="AF2167" t="str">
            <v>N</v>
          </cell>
          <cell r="AG2167">
            <v>0</v>
          </cell>
          <cell r="AH2167" t="str">
            <v>N</v>
          </cell>
          <cell r="AI2167" t="str">
            <v>N</v>
          </cell>
        </row>
        <row r="2168">
          <cell r="U2168">
            <v>0</v>
          </cell>
          <cell r="V2168">
            <v>0</v>
          </cell>
          <cell r="W2168" t="str">
            <v/>
          </cell>
          <cell r="X2168" t="str">
            <v>N</v>
          </cell>
          <cell r="Y2168" t="str">
            <v>N</v>
          </cell>
          <cell r="Z2168" t="str">
            <v>N</v>
          </cell>
          <cell r="AA2168">
            <v>0</v>
          </cell>
          <cell r="AB2168">
            <v>0</v>
          </cell>
          <cell r="AC2168">
            <v>0</v>
          </cell>
          <cell r="AD2168">
            <v>0</v>
          </cell>
          <cell r="AE2168" t="str">
            <v>N</v>
          </cell>
          <cell r="AF2168" t="str">
            <v>N</v>
          </cell>
          <cell r="AG2168">
            <v>0</v>
          </cell>
          <cell r="AH2168" t="str">
            <v>N</v>
          </cell>
          <cell r="AI2168" t="str">
            <v>N</v>
          </cell>
        </row>
        <row r="2169">
          <cell r="U2169">
            <v>0</v>
          </cell>
          <cell r="V2169">
            <v>0</v>
          </cell>
          <cell r="W2169" t="str">
            <v/>
          </cell>
          <cell r="X2169" t="str">
            <v>N</v>
          </cell>
          <cell r="Y2169" t="str">
            <v>N</v>
          </cell>
          <cell r="Z2169" t="str">
            <v>N</v>
          </cell>
          <cell r="AA2169">
            <v>0</v>
          </cell>
          <cell r="AB2169">
            <v>0</v>
          </cell>
          <cell r="AC2169">
            <v>0</v>
          </cell>
          <cell r="AD2169">
            <v>0</v>
          </cell>
          <cell r="AE2169" t="str">
            <v>N</v>
          </cell>
          <cell r="AF2169" t="str">
            <v>N</v>
          </cell>
          <cell r="AG2169">
            <v>0</v>
          </cell>
          <cell r="AH2169" t="str">
            <v>N</v>
          </cell>
          <cell r="AI2169" t="str">
            <v>N</v>
          </cell>
        </row>
        <row r="2170">
          <cell r="U2170">
            <v>0</v>
          </cell>
          <cell r="V2170">
            <v>0</v>
          </cell>
          <cell r="W2170" t="str">
            <v/>
          </cell>
          <cell r="X2170" t="str">
            <v>N</v>
          </cell>
          <cell r="Y2170" t="str">
            <v>N</v>
          </cell>
          <cell r="Z2170" t="str">
            <v>N</v>
          </cell>
          <cell r="AA2170">
            <v>0</v>
          </cell>
          <cell r="AB2170">
            <v>0</v>
          </cell>
          <cell r="AC2170">
            <v>0</v>
          </cell>
          <cell r="AD2170">
            <v>0</v>
          </cell>
          <cell r="AE2170" t="str">
            <v>N</v>
          </cell>
          <cell r="AF2170" t="str">
            <v>N</v>
          </cell>
          <cell r="AG2170">
            <v>0</v>
          </cell>
          <cell r="AH2170" t="str">
            <v>N</v>
          </cell>
          <cell r="AI2170" t="str">
            <v>N</v>
          </cell>
        </row>
        <row r="2171">
          <cell r="U2171">
            <v>0</v>
          </cell>
          <cell r="V2171">
            <v>0</v>
          </cell>
          <cell r="W2171" t="str">
            <v/>
          </cell>
          <cell r="X2171" t="str">
            <v>N</v>
          </cell>
          <cell r="Y2171" t="str">
            <v>N</v>
          </cell>
          <cell r="Z2171" t="str">
            <v>N</v>
          </cell>
          <cell r="AA2171">
            <v>0</v>
          </cell>
          <cell r="AB2171">
            <v>0</v>
          </cell>
          <cell r="AC2171">
            <v>0</v>
          </cell>
          <cell r="AD2171">
            <v>0</v>
          </cell>
          <cell r="AE2171" t="str">
            <v>N</v>
          </cell>
          <cell r="AF2171" t="str">
            <v>N</v>
          </cell>
          <cell r="AG2171">
            <v>0</v>
          </cell>
          <cell r="AH2171" t="str">
            <v>N</v>
          </cell>
          <cell r="AI2171" t="str">
            <v>N</v>
          </cell>
        </row>
        <row r="2172">
          <cell r="U2172">
            <v>0</v>
          </cell>
          <cell r="V2172">
            <v>0</v>
          </cell>
          <cell r="W2172" t="str">
            <v/>
          </cell>
          <cell r="X2172" t="str">
            <v>N</v>
          </cell>
          <cell r="Y2172" t="str">
            <v>N</v>
          </cell>
          <cell r="Z2172" t="str">
            <v>N</v>
          </cell>
          <cell r="AA2172">
            <v>0</v>
          </cell>
          <cell r="AB2172">
            <v>0</v>
          </cell>
          <cell r="AC2172">
            <v>0</v>
          </cell>
          <cell r="AD2172">
            <v>0</v>
          </cell>
          <cell r="AE2172" t="str">
            <v>N</v>
          </cell>
          <cell r="AF2172" t="str">
            <v>N</v>
          </cell>
          <cell r="AG2172">
            <v>0</v>
          </cell>
          <cell r="AH2172" t="str">
            <v>N</v>
          </cell>
          <cell r="AI2172" t="str">
            <v>N</v>
          </cell>
        </row>
        <row r="2173">
          <cell r="U2173">
            <v>0</v>
          </cell>
          <cell r="V2173">
            <v>0</v>
          </cell>
          <cell r="W2173" t="str">
            <v/>
          </cell>
          <cell r="X2173" t="str">
            <v>N</v>
          </cell>
          <cell r="Y2173" t="str">
            <v>N</v>
          </cell>
          <cell r="Z2173" t="str">
            <v>N</v>
          </cell>
          <cell r="AA2173">
            <v>0</v>
          </cell>
          <cell r="AB2173">
            <v>0</v>
          </cell>
          <cell r="AC2173">
            <v>0</v>
          </cell>
          <cell r="AD2173">
            <v>0</v>
          </cell>
          <cell r="AE2173" t="str">
            <v>N</v>
          </cell>
          <cell r="AF2173" t="str">
            <v>N</v>
          </cell>
          <cell r="AG2173">
            <v>0</v>
          </cell>
          <cell r="AH2173" t="str">
            <v>N</v>
          </cell>
          <cell r="AI2173" t="str">
            <v>N</v>
          </cell>
        </row>
        <row r="2174">
          <cell r="U2174">
            <v>0</v>
          </cell>
          <cell r="V2174">
            <v>0</v>
          </cell>
          <cell r="W2174" t="str">
            <v/>
          </cell>
          <cell r="X2174" t="str">
            <v>N</v>
          </cell>
          <cell r="Y2174" t="str">
            <v>N</v>
          </cell>
          <cell r="Z2174" t="str">
            <v>N</v>
          </cell>
          <cell r="AA2174">
            <v>0</v>
          </cell>
          <cell r="AB2174">
            <v>0</v>
          </cell>
          <cell r="AC2174">
            <v>0</v>
          </cell>
          <cell r="AD2174">
            <v>0</v>
          </cell>
          <cell r="AE2174" t="str">
            <v>N</v>
          </cell>
          <cell r="AF2174" t="str">
            <v>N</v>
          </cell>
          <cell r="AG2174">
            <v>0</v>
          </cell>
          <cell r="AH2174" t="str">
            <v>N</v>
          </cell>
          <cell r="AI2174" t="str">
            <v>N</v>
          </cell>
        </row>
        <row r="2175">
          <cell r="U2175">
            <v>0</v>
          </cell>
          <cell r="V2175">
            <v>0</v>
          </cell>
          <cell r="W2175" t="str">
            <v/>
          </cell>
          <cell r="X2175" t="str">
            <v>N</v>
          </cell>
          <cell r="Y2175" t="str">
            <v>N</v>
          </cell>
          <cell r="Z2175" t="str">
            <v>N</v>
          </cell>
          <cell r="AA2175">
            <v>0</v>
          </cell>
          <cell r="AB2175">
            <v>0</v>
          </cell>
          <cell r="AC2175">
            <v>0</v>
          </cell>
          <cell r="AD2175">
            <v>0</v>
          </cell>
          <cell r="AE2175" t="str">
            <v>N</v>
          </cell>
          <cell r="AF2175" t="str">
            <v>N</v>
          </cell>
          <cell r="AG2175">
            <v>0</v>
          </cell>
          <cell r="AH2175" t="str">
            <v>N</v>
          </cell>
          <cell r="AI2175" t="str">
            <v>N</v>
          </cell>
        </row>
        <row r="2176">
          <cell r="U2176">
            <v>0</v>
          </cell>
          <cell r="V2176">
            <v>0</v>
          </cell>
          <cell r="W2176" t="str">
            <v/>
          </cell>
          <cell r="X2176" t="str">
            <v>N</v>
          </cell>
          <cell r="Y2176" t="str">
            <v>N</v>
          </cell>
          <cell r="Z2176" t="str">
            <v>N</v>
          </cell>
          <cell r="AA2176">
            <v>0</v>
          </cell>
          <cell r="AB2176">
            <v>0</v>
          </cell>
          <cell r="AC2176">
            <v>0</v>
          </cell>
          <cell r="AD2176">
            <v>0</v>
          </cell>
          <cell r="AE2176" t="str">
            <v>N</v>
          </cell>
          <cell r="AF2176" t="str">
            <v>N</v>
          </cell>
          <cell r="AG2176">
            <v>0</v>
          </cell>
          <cell r="AH2176" t="str">
            <v>N</v>
          </cell>
          <cell r="AI2176" t="str">
            <v>N</v>
          </cell>
        </row>
        <row r="2177">
          <cell r="U2177">
            <v>0</v>
          </cell>
          <cell r="V2177">
            <v>0</v>
          </cell>
          <cell r="W2177" t="str">
            <v/>
          </cell>
          <cell r="X2177" t="str">
            <v>N</v>
          </cell>
          <cell r="Y2177" t="str">
            <v>N</v>
          </cell>
          <cell r="Z2177" t="str">
            <v>N</v>
          </cell>
          <cell r="AA2177">
            <v>0</v>
          </cell>
          <cell r="AB2177">
            <v>0</v>
          </cell>
          <cell r="AC2177">
            <v>0</v>
          </cell>
          <cell r="AD2177">
            <v>0</v>
          </cell>
          <cell r="AE2177" t="str">
            <v>N</v>
          </cell>
          <cell r="AF2177" t="str">
            <v>N</v>
          </cell>
          <cell r="AG2177">
            <v>0</v>
          </cell>
          <cell r="AH2177" t="str">
            <v>N</v>
          </cell>
          <cell r="AI2177" t="str">
            <v>N</v>
          </cell>
        </row>
        <row r="2178">
          <cell r="U2178">
            <v>0</v>
          </cell>
          <cell r="V2178">
            <v>0</v>
          </cell>
          <cell r="W2178" t="str">
            <v/>
          </cell>
          <cell r="X2178" t="str">
            <v>N</v>
          </cell>
          <cell r="Y2178" t="str">
            <v>N</v>
          </cell>
          <cell r="Z2178" t="str">
            <v>N</v>
          </cell>
          <cell r="AA2178">
            <v>0</v>
          </cell>
          <cell r="AB2178">
            <v>0</v>
          </cell>
          <cell r="AC2178">
            <v>0</v>
          </cell>
          <cell r="AD2178">
            <v>0</v>
          </cell>
          <cell r="AE2178" t="str">
            <v>N</v>
          </cell>
          <cell r="AF2178" t="str">
            <v>N</v>
          </cell>
          <cell r="AG2178">
            <v>0</v>
          </cell>
          <cell r="AH2178" t="str">
            <v>N</v>
          </cell>
          <cell r="AI2178" t="str">
            <v>N</v>
          </cell>
        </row>
        <row r="2179">
          <cell r="U2179">
            <v>0</v>
          </cell>
          <cell r="V2179">
            <v>0</v>
          </cell>
          <cell r="W2179" t="str">
            <v/>
          </cell>
          <cell r="X2179" t="str">
            <v>N</v>
          </cell>
          <cell r="Y2179" t="str">
            <v>N</v>
          </cell>
          <cell r="Z2179" t="str">
            <v>N</v>
          </cell>
          <cell r="AA2179">
            <v>0</v>
          </cell>
          <cell r="AB2179">
            <v>0</v>
          </cell>
          <cell r="AC2179">
            <v>0</v>
          </cell>
          <cell r="AD2179">
            <v>0</v>
          </cell>
          <cell r="AE2179" t="str">
            <v>N</v>
          </cell>
          <cell r="AF2179" t="str">
            <v>N</v>
          </cell>
          <cell r="AG2179">
            <v>0</v>
          </cell>
          <cell r="AH2179" t="str">
            <v>N</v>
          </cell>
          <cell r="AI2179" t="str">
            <v>N</v>
          </cell>
        </row>
        <row r="2180">
          <cell r="U2180">
            <v>0</v>
          </cell>
          <cell r="V2180">
            <v>0</v>
          </cell>
          <cell r="W2180" t="str">
            <v/>
          </cell>
          <cell r="X2180" t="str">
            <v>N</v>
          </cell>
          <cell r="Y2180" t="str">
            <v>N</v>
          </cell>
          <cell r="Z2180" t="str">
            <v>N</v>
          </cell>
          <cell r="AA2180">
            <v>0</v>
          </cell>
          <cell r="AB2180">
            <v>0</v>
          </cell>
          <cell r="AC2180">
            <v>0</v>
          </cell>
          <cell r="AD2180">
            <v>0</v>
          </cell>
          <cell r="AE2180" t="str">
            <v>N</v>
          </cell>
          <cell r="AF2180" t="str">
            <v>N</v>
          </cell>
          <cell r="AG2180">
            <v>0</v>
          </cell>
          <cell r="AH2180" t="str">
            <v>N</v>
          </cell>
          <cell r="AI2180" t="str">
            <v>N</v>
          </cell>
        </row>
        <row r="2181">
          <cell r="U2181">
            <v>0</v>
          </cell>
          <cell r="V2181">
            <v>0</v>
          </cell>
          <cell r="W2181" t="str">
            <v/>
          </cell>
          <cell r="X2181" t="str">
            <v>N</v>
          </cell>
          <cell r="Y2181" t="str">
            <v>N</v>
          </cell>
          <cell r="Z2181" t="str">
            <v>N</v>
          </cell>
          <cell r="AA2181">
            <v>0</v>
          </cell>
          <cell r="AB2181">
            <v>0</v>
          </cell>
          <cell r="AC2181">
            <v>0</v>
          </cell>
          <cell r="AD2181">
            <v>0</v>
          </cell>
          <cell r="AE2181" t="str">
            <v>N</v>
          </cell>
          <cell r="AF2181" t="str">
            <v>N</v>
          </cell>
          <cell r="AG2181">
            <v>0</v>
          </cell>
          <cell r="AH2181" t="str">
            <v>N</v>
          </cell>
          <cell r="AI2181" t="str">
            <v>N</v>
          </cell>
        </row>
        <row r="2182">
          <cell r="U2182">
            <v>0</v>
          </cell>
          <cell r="V2182">
            <v>0</v>
          </cell>
          <cell r="W2182" t="str">
            <v/>
          </cell>
          <cell r="X2182" t="str">
            <v>N</v>
          </cell>
          <cell r="Y2182" t="str">
            <v>N</v>
          </cell>
          <cell r="Z2182" t="str">
            <v>N</v>
          </cell>
          <cell r="AA2182">
            <v>0</v>
          </cell>
          <cell r="AB2182">
            <v>0</v>
          </cell>
          <cell r="AC2182">
            <v>0</v>
          </cell>
          <cell r="AD2182">
            <v>0</v>
          </cell>
          <cell r="AE2182" t="str">
            <v>N</v>
          </cell>
          <cell r="AF2182" t="str">
            <v>N</v>
          </cell>
          <cell r="AG2182">
            <v>0</v>
          </cell>
          <cell r="AH2182" t="str">
            <v>N</v>
          </cell>
          <cell r="AI2182" t="str">
            <v>N</v>
          </cell>
        </row>
        <row r="2183">
          <cell r="U2183">
            <v>0</v>
          </cell>
          <cell r="V2183">
            <v>0</v>
          </cell>
          <cell r="W2183" t="str">
            <v/>
          </cell>
          <cell r="X2183" t="str">
            <v>N</v>
          </cell>
          <cell r="Y2183" t="str">
            <v>N</v>
          </cell>
          <cell r="Z2183" t="str">
            <v>N</v>
          </cell>
          <cell r="AA2183">
            <v>0</v>
          </cell>
          <cell r="AB2183">
            <v>0</v>
          </cell>
          <cell r="AC2183">
            <v>0</v>
          </cell>
          <cell r="AD2183">
            <v>0</v>
          </cell>
          <cell r="AE2183" t="str">
            <v>N</v>
          </cell>
          <cell r="AF2183" t="str">
            <v>N</v>
          </cell>
          <cell r="AG2183">
            <v>0</v>
          </cell>
          <cell r="AH2183" t="str">
            <v>N</v>
          </cell>
          <cell r="AI2183" t="str">
            <v>N</v>
          </cell>
        </row>
        <row r="2184">
          <cell r="U2184">
            <v>0</v>
          </cell>
          <cell r="V2184">
            <v>0</v>
          </cell>
          <cell r="W2184" t="str">
            <v/>
          </cell>
          <cell r="X2184" t="str">
            <v>N</v>
          </cell>
          <cell r="Y2184" t="str">
            <v>N</v>
          </cell>
          <cell r="Z2184" t="str">
            <v>N</v>
          </cell>
          <cell r="AA2184">
            <v>0</v>
          </cell>
          <cell r="AB2184">
            <v>0</v>
          </cell>
          <cell r="AC2184">
            <v>0</v>
          </cell>
          <cell r="AD2184">
            <v>0</v>
          </cell>
          <cell r="AE2184" t="str">
            <v>N</v>
          </cell>
          <cell r="AF2184" t="str">
            <v>N</v>
          </cell>
          <cell r="AG2184">
            <v>0</v>
          </cell>
          <cell r="AH2184" t="str">
            <v>N</v>
          </cell>
          <cell r="AI2184" t="str">
            <v>N</v>
          </cell>
        </row>
        <row r="2185">
          <cell r="U2185">
            <v>0</v>
          </cell>
          <cell r="V2185">
            <v>0</v>
          </cell>
          <cell r="W2185" t="str">
            <v/>
          </cell>
          <cell r="X2185" t="str">
            <v>N</v>
          </cell>
          <cell r="Y2185" t="str">
            <v>N</v>
          </cell>
          <cell r="Z2185" t="str">
            <v>N</v>
          </cell>
          <cell r="AA2185">
            <v>0</v>
          </cell>
          <cell r="AB2185">
            <v>0</v>
          </cell>
          <cell r="AC2185">
            <v>0</v>
          </cell>
          <cell r="AD2185">
            <v>0</v>
          </cell>
          <cell r="AE2185" t="str">
            <v>N</v>
          </cell>
          <cell r="AF2185" t="str">
            <v>N</v>
          </cell>
          <cell r="AG2185">
            <v>0</v>
          </cell>
          <cell r="AH2185" t="str">
            <v>N</v>
          </cell>
          <cell r="AI2185" t="str">
            <v>N</v>
          </cell>
        </row>
        <row r="2186">
          <cell r="U2186">
            <v>0</v>
          </cell>
          <cell r="V2186">
            <v>0</v>
          </cell>
          <cell r="W2186" t="str">
            <v/>
          </cell>
          <cell r="X2186" t="str">
            <v>N</v>
          </cell>
          <cell r="Y2186" t="str">
            <v>N</v>
          </cell>
          <cell r="Z2186" t="str">
            <v>N</v>
          </cell>
          <cell r="AA2186">
            <v>0</v>
          </cell>
          <cell r="AB2186">
            <v>0</v>
          </cell>
          <cell r="AC2186">
            <v>0</v>
          </cell>
          <cell r="AD2186">
            <v>0</v>
          </cell>
          <cell r="AE2186" t="str">
            <v>N</v>
          </cell>
          <cell r="AF2186" t="str">
            <v>N</v>
          </cell>
          <cell r="AG2186">
            <v>0</v>
          </cell>
          <cell r="AH2186" t="str">
            <v>N</v>
          </cell>
          <cell r="AI2186" t="str">
            <v>N</v>
          </cell>
        </row>
        <row r="2187">
          <cell r="U2187">
            <v>0</v>
          </cell>
          <cell r="V2187">
            <v>0</v>
          </cell>
          <cell r="W2187" t="str">
            <v/>
          </cell>
          <cell r="X2187" t="str">
            <v>N</v>
          </cell>
          <cell r="Y2187" t="str">
            <v>N</v>
          </cell>
          <cell r="Z2187" t="str">
            <v>N</v>
          </cell>
          <cell r="AA2187">
            <v>0</v>
          </cell>
          <cell r="AB2187">
            <v>0</v>
          </cell>
          <cell r="AC2187">
            <v>0</v>
          </cell>
          <cell r="AD2187">
            <v>0</v>
          </cell>
          <cell r="AE2187" t="str">
            <v>N</v>
          </cell>
          <cell r="AF2187" t="str">
            <v>N</v>
          </cell>
          <cell r="AG2187">
            <v>0</v>
          </cell>
          <cell r="AH2187" t="str">
            <v>N</v>
          </cell>
          <cell r="AI2187" t="str">
            <v>N</v>
          </cell>
        </row>
        <row r="2188">
          <cell r="U2188">
            <v>0</v>
          </cell>
          <cell r="V2188">
            <v>0</v>
          </cell>
          <cell r="W2188" t="str">
            <v/>
          </cell>
          <cell r="X2188" t="str">
            <v>N</v>
          </cell>
          <cell r="Y2188" t="str">
            <v>N</v>
          </cell>
          <cell r="Z2188" t="str">
            <v>N</v>
          </cell>
          <cell r="AA2188">
            <v>0</v>
          </cell>
          <cell r="AB2188">
            <v>0</v>
          </cell>
          <cell r="AC2188">
            <v>0</v>
          </cell>
          <cell r="AD2188">
            <v>0</v>
          </cell>
          <cell r="AE2188" t="str">
            <v>N</v>
          </cell>
          <cell r="AF2188" t="str">
            <v>N</v>
          </cell>
          <cell r="AG2188">
            <v>0</v>
          </cell>
          <cell r="AH2188" t="str">
            <v>N</v>
          </cell>
          <cell r="AI2188" t="str">
            <v>N</v>
          </cell>
        </row>
        <row r="2189">
          <cell r="U2189">
            <v>0</v>
          </cell>
          <cell r="V2189">
            <v>0</v>
          </cell>
          <cell r="W2189" t="str">
            <v/>
          </cell>
          <cell r="X2189" t="str">
            <v>N</v>
          </cell>
          <cell r="Y2189" t="str">
            <v>N</v>
          </cell>
          <cell r="Z2189" t="str">
            <v>N</v>
          </cell>
          <cell r="AA2189">
            <v>0</v>
          </cell>
          <cell r="AB2189">
            <v>0</v>
          </cell>
          <cell r="AC2189">
            <v>0</v>
          </cell>
          <cell r="AD2189">
            <v>0</v>
          </cell>
          <cell r="AE2189" t="str">
            <v>N</v>
          </cell>
          <cell r="AF2189" t="str">
            <v>N</v>
          </cell>
          <cell r="AG2189">
            <v>0</v>
          </cell>
          <cell r="AH2189" t="str">
            <v>N</v>
          </cell>
          <cell r="AI2189" t="str">
            <v>N</v>
          </cell>
        </row>
        <row r="2190">
          <cell r="U2190">
            <v>0</v>
          </cell>
          <cell r="V2190">
            <v>0</v>
          </cell>
          <cell r="W2190" t="str">
            <v/>
          </cell>
          <cell r="X2190" t="str">
            <v>N</v>
          </cell>
          <cell r="Y2190" t="str">
            <v>N</v>
          </cell>
          <cell r="Z2190" t="str">
            <v>N</v>
          </cell>
          <cell r="AA2190">
            <v>0</v>
          </cell>
          <cell r="AB2190">
            <v>0</v>
          </cell>
          <cell r="AC2190">
            <v>0</v>
          </cell>
          <cell r="AD2190">
            <v>0</v>
          </cell>
          <cell r="AE2190" t="str">
            <v>N</v>
          </cell>
          <cell r="AF2190" t="str">
            <v>N</v>
          </cell>
          <cell r="AG2190">
            <v>0</v>
          </cell>
          <cell r="AH2190" t="str">
            <v>N</v>
          </cell>
          <cell r="AI2190" t="str">
            <v>N</v>
          </cell>
        </row>
        <row r="2191">
          <cell r="U2191">
            <v>0</v>
          </cell>
          <cell r="V2191">
            <v>0</v>
          </cell>
          <cell r="W2191" t="str">
            <v/>
          </cell>
          <cell r="X2191" t="str">
            <v>N</v>
          </cell>
          <cell r="Y2191" t="str">
            <v>N</v>
          </cell>
          <cell r="Z2191" t="str">
            <v>N</v>
          </cell>
          <cell r="AA2191">
            <v>0</v>
          </cell>
          <cell r="AB2191">
            <v>0</v>
          </cell>
          <cell r="AC2191">
            <v>0</v>
          </cell>
          <cell r="AD2191">
            <v>0</v>
          </cell>
          <cell r="AE2191" t="str">
            <v>N</v>
          </cell>
          <cell r="AF2191" t="str">
            <v>N</v>
          </cell>
          <cell r="AG2191">
            <v>0</v>
          </cell>
          <cell r="AH2191" t="str">
            <v>N</v>
          </cell>
          <cell r="AI2191" t="str">
            <v>N</v>
          </cell>
        </row>
        <row r="2192">
          <cell r="U2192">
            <v>0</v>
          </cell>
          <cell r="V2192">
            <v>0</v>
          </cell>
          <cell r="W2192" t="str">
            <v/>
          </cell>
          <cell r="X2192" t="str">
            <v>N</v>
          </cell>
          <cell r="Y2192" t="str">
            <v>N</v>
          </cell>
          <cell r="Z2192" t="str">
            <v>N</v>
          </cell>
          <cell r="AA2192">
            <v>0</v>
          </cell>
          <cell r="AB2192">
            <v>0</v>
          </cell>
          <cell r="AC2192">
            <v>0</v>
          </cell>
          <cell r="AD2192">
            <v>0</v>
          </cell>
          <cell r="AE2192" t="str">
            <v>N</v>
          </cell>
          <cell r="AF2192" t="str">
            <v>N</v>
          </cell>
          <cell r="AG2192">
            <v>0</v>
          </cell>
          <cell r="AH2192" t="str">
            <v>N</v>
          </cell>
          <cell r="AI2192" t="str">
            <v>N</v>
          </cell>
        </row>
        <row r="2193">
          <cell r="U2193">
            <v>0</v>
          </cell>
          <cell r="V2193">
            <v>0</v>
          </cell>
          <cell r="W2193" t="str">
            <v/>
          </cell>
          <cell r="X2193" t="str">
            <v>N</v>
          </cell>
          <cell r="Y2193" t="str">
            <v>N</v>
          </cell>
          <cell r="Z2193" t="str">
            <v>N</v>
          </cell>
          <cell r="AA2193">
            <v>0</v>
          </cell>
          <cell r="AB2193">
            <v>0</v>
          </cell>
          <cell r="AC2193">
            <v>0</v>
          </cell>
          <cell r="AD2193">
            <v>0</v>
          </cell>
          <cell r="AE2193" t="str">
            <v>N</v>
          </cell>
          <cell r="AF2193" t="str">
            <v>N</v>
          </cell>
          <cell r="AG2193">
            <v>0</v>
          </cell>
          <cell r="AH2193" t="str">
            <v>N</v>
          </cell>
          <cell r="AI2193" t="str">
            <v>N</v>
          </cell>
        </row>
        <row r="2194">
          <cell r="U2194">
            <v>0</v>
          </cell>
          <cell r="V2194">
            <v>0</v>
          </cell>
          <cell r="W2194" t="str">
            <v/>
          </cell>
          <cell r="X2194" t="str">
            <v>N</v>
          </cell>
          <cell r="Y2194" t="str">
            <v>N</v>
          </cell>
          <cell r="Z2194" t="str">
            <v>N</v>
          </cell>
          <cell r="AA2194">
            <v>0</v>
          </cell>
          <cell r="AB2194">
            <v>0</v>
          </cell>
          <cell r="AC2194">
            <v>0</v>
          </cell>
          <cell r="AD2194">
            <v>0</v>
          </cell>
          <cell r="AE2194" t="str">
            <v>N</v>
          </cell>
          <cell r="AF2194" t="str">
            <v>N</v>
          </cell>
          <cell r="AG2194">
            <v>0</v>
          </cell>
          <cell r="AH2194" t="str">
            <v>N</v>
          </cell>
          <cell r="AI2194" t="str">
            <v>N</v>
          </cell>
        </row>
        <row r="2195">
          <cell r="U2195">
            <v>0</v>
          </cell>
          <cell r="V2195">
            <v>0</v>
          </cell>
          <cell r="W2195" t="str">
            <v/>
          </cell>
          <cell r="X2195" t="str">
            <v>N</v>
          </cell>
          <cell r="Y2195" t="str">
            <v>N</v>
          </cell>
          <cell r="Z2195" t="str">
            <v>N</v>
          </cell>
          <cell r="AA2195">
            <v>0</v>
          </cell>
          <cell r="AB2195">
            <v>0</v>
          </cell>
          <cell r="AC2195">
            <v>0</v>
          </cell>
          <cell r="AD2195">
            <v>0</v>
          </cell>
          <cell r="AE2195" t="str">
            <v>N</v>
          </cell>
          <cell r="AF2195" t="str">
            <v>N</v>
          </cell>
          <cell r="AG2195">
            <v>0</v>
          </cell>
          <cell r="AH2195" t="str">
            <v>N</v>
          </cell>
          <cell r="AI2195" t="str">
            <v>N</v>
          </cell>
        </row>
        <row r="2196">
          <cell r="U2196">
            <v>0</v>
          </cell>
          <cell r="V2196">
            <v>0</v>
          </cell>
          <cell r="W2196" t="str">
            <v/>
          </cell>
          <cell r="X2196" t="str">
            <v>N</v>
          </cell>
          <cell r="Y2196" t="str">
            <v>N</v>
          </cell>
          <cell r="Z2196" t="str">
            <v>N</v>
          </cell>
          <cell r="AA2196">
            <v>0</v>
          </cell>
          <cell r="AB2196">
            <v>0</v>
          </cell>
          <cell r="AC2196">
            <v>0</v>
          </cell>
          <cell r="AD2196">
            <v>0</v>
          </cell>
          <cell r="AE2196" t="str">
            <v>N</v>
          </cell>
          <cell r="AF2196" t="str">
            <v>N</v>
          </cell>
          <cell r="AG2196">
            <v>0</v>
          </cell>
          <cell r="AH2196" t="str">
            <v>N</v>
          </cell>
          <cell r="AI2196" t="str">
            <v>N</v>
          </cell>
        </row>
        <row r="2197">
          <cell r="U2197">
            <v>0</v>
          </cell>
          <cell r="V2197">
            <v>0</v>
          </cell>
          <cell r="W2197" t="str">
            <v/>
          </cell>
          <cell r="X2197" t="str">
            <v>N</v>
          </cell>
          <cell r="Y2197" t="str">
            <v>N</v>
          </cell>
          <cell r="Z2197" t="str">
            <v>N</v>
          </cell>
          <cell r="AA2197">
            <v>0</v>
          </cell>
          <cell r="AB2197">
            <v>0</v>
          </cell>
          <cell r="AC2197">
            <v>0</v>
          </cell>
          <cell r="AD2197">
            <v>0</v>
          </cell>
          <cell r="AE2197" t="str">
            <v>N</v>
          </cell>
          <cell r="AF2197" t="str">
            <v>N</v>
          </cell>
          <cell r="AG2197">
            <v>0</v>
          </cell>
          <cell r="AH2197" t="str">
            <v>N</v>
          </cell>
          <cell r="AI2197" t="str">
            <v>N</v>
          </cell>
        </row>
        <row r="2198">
          <cell r="U2198">
            <v>0</v>
          </cell>
          <cell r="V2198">
            <v>0</v>
          </cell>
          <cell r="W2198" t="str">
            <v/>
          </cell>
          <cell r="X2198" t="str">
            <v>N</v>
          </cell>
          <cell r="Y2198" t="str">
            <v>N</v>
          </cell>
          <cell r="Z2198" t="str">
            <v>N</v>
          </cell>
          <cell r="AA2198">
            <v>0</v>
          </cell>
          <cell r="AB2198">
            <v>0</v>
          </cell>
          <cell r="AC2198">
            <v>0</v>
          </cell>
          <cell r="AD2198">
            <v>0</v>
          </cell>
          <cell r="AE2198" t="str">
            <v>N</v>
          </cell>
          <cell r="AF2198" t="str">
            <v>N</v>
          </cell>
          <cell r="AG2198">
            <v>0</v>
          </cell>
          <cell r="AH2198" t="str">
            <v>N</v>
          </cell>
          <cell r="AI2198" t="str">
            <v>N</v>
          </cell>
        </row>
        <row r="2199">
          <cell r="U2199">
            <v>0</v>
          </cell>
          <cell r="V2199">
            <v>0</v>
          </cell>
          <cell r="W2199" t="str">
            <v/>
          </cell>
          <cell r="X2199" t="str">
            <v>N</v>
          </cell>
          <cell r="Y2199" t="str">
            <v>N</v>
          </cell>
          <cell r="Z2199" t="str">
            <v>N</v>
          </cell>
          <cell r="AA2199">
            <v>0</v>
          </cell>
          <cell r="AB2199">
            <v>0</v>
          </cell>
          <cell r="AC2199">
            <v>0</v>
          </cell>
          <cell r="AD2199">
            <v>0</v>
          </cell>
          <cell r="AE2199" t="str">
            <v>N</v>
          </cell>
          <cell r="AF2199" t="str">
            <v>N</v>
          </cell>
          <cell r="AG2199">
            <v>0</v>
          </cell>
          <cell r="AH2199" t="str">
            <v>N</v>
          </cell>
          <cell r="AI2199" t="str">
            <v>N</v>
          </cell>
        </row>
        <row r="2200">
          <cell r="U2200">
            <v>0</v>
          </cell>
          <cell r="V2200">
            <v>0</v>
          </cell>
          <cell r="W2200" t="str">
            <v/>
          </cell>
          <cell r="X2200" t="str">
            <v>N</v>
          </cell>
          <cell r="Y2200" t="str">
            <v>N</v>
          </cell>
          <cell r="Z2200" t="str">
            <v>N</v>
          </cell>
          <cell r="AA2200">
            <v>0</v>
          </cell>
          <cell r="AB2200">
            <v>0</v>
          </cell>
          <cell r="AC2200">
            <v>0</v>
          </cell>
          <cell r="AD2200">
            <v>0</v>
          </cell>
          <cell r="AE2200" t="str">
            <v>N</v>
          </cell>
          <cell r="AF2200" t="str">
            <v>N</v>
          </cell>
          <cell r="AG2200">
            <v>0</v>
          </cell>
          <cell r="AH2200" t="str">
            <v>N</v>
          </cell>
          <cell r="AI2200" t="str">
            <v>N</v>
          </cell>
        </row>
        <row r="2201">
          <cell r="U2201">
            <v>0</v>
          </cell>
          <cell r="V2201">
            <v>0</v>
          </cell>
          <cell r="W2201" t="str">
            <v/>
          </cell>
          <cell r="X2201" t="str">
            <v>N</v>
          </cell>
          <cell r="Y2201" t="str">
            <v>N</v>
          </cell>
          <cell r="Z2201" t="str">
            <v>N</v>
          </cell>
          <cell r="AA2201">
            <v>0</v>
          </cell>
          <cell r="AB2201">
            <v>0</v>
          </cell>
          <cell r="AC2201">
            <v>0</v>
          </cell>
          <cell r="AD2201">
            <v>0</v>
          </cell>
          <cell r="AE2201" t="str">
            <v>N</v>
          </cell>
          <cell r="AF2201" t="str">
            <v>N</v>
          </cell>
          <cell r="AG2201">
            <v>0</v>
          </cell>
          <cell r="AH2201" t="str">
            <v>N</v>
          </cell>
          <cell r="AI2201" t="str">
            <v>N</v>
          </cell>
        </row>
        <row r="2202">
          <cell r="U2202">
            <v>0</v>
          </cell>
          <cell r="V2202">
            <v>0</v>
          </cell>
          <cell r="W2202" t="str">
            <v/>
          </cell>
          <cell r="X2202" t="str">
            <v>N</v>
          </cell>
          <cell r="Y2202" t="str">
            <v>N</v>
          </cell>
          <cell r="Z2202" t="str">
            <v>N</v>
          </cell>
          <cell r="AA2202">
            <v>0</v>
          </cell>
          <cell r="AB2202">
            <v>0</v>
          </cell>
          <cell r="AC2202">
            <v>0</v>
          </cell>
          <cell r="AD2202">
            <v>0</v>
          </cell>
          <cell r="AE2202" t="str">
            <v>N</v>
          </cell>
          <cell r="AF2202" t="str">
            <v>N</v>
          </cell>
          <cell r="AG2202">
            <v>0</v>
          </cell>
          <cell r="AH2202" t="str">
            <v>N</v>
          </cell>
          <cell r="AI2202" t="str">
            <v>N</v>
          </cell>
        </row>
        <row r="2203">
          <cell r="U2203">
            <v>0</v>
          </cell>
          <cell r="V2203">
            <v>0</v>
          </cell>
          <cell r="W2203" t="str">
            <v/>
          </cell>
          <cell r="X2203" t="str">
            <v>N</v>
          </cell>
          <cell r="Y2203" t="str">
            <v>N</v>
          </cell>
          <cell r="Z2203" t="str">
            <v>N</v>
          </cell>
          <cell r="AA2203">
            <v>0</v>
          </cell>
          <cell r="AB2203">
            <v>0</v>
          </cell>
          <cell r="AC2203">
            <v>0</v>
          </cell>
          <cell r="AD2203">
            <v>0</v>
          </cell>
          <cell r="AE2203" t="str">
            <v>N</v>
          </cell>
          <cell r="AF2203" t="str">
            <v>N</v>
          </cell>
          <cell r="AG2203">
            <v>0</v>
          </cell>
          <cell r="AH2203" t="str">
            <v>N</v>
          </cell>
          <cell r="AI2203" t="str">
            <v>N</v>
          </cell>
        </row>
        <row r="2204">
          <cell r="U2204">
            <v>0</v>
          </cell>
          <cell r="V2204">
            <v>0</v>
          </cell>
          <cell r="W2204" t="str">
            <v/>
          </cell>
          <cell r="X2204" t="str">
            <v>N</v>
          </cell>
          <cell r="Y2204" t="str">
            <v>N</v>
          </cell>
          <cell r="Z2204" t="str">
            <v>N</v>
          </cell>
          <cell r="AA2204">
            <v>0</v>
          </cell>
          <cell r="AB2204">
            <v>0</v>
          </cell>
          <cell r="AC2204">
            <v>0</v>
          </cell>
          <cell r="AD2204">
            <v>0</v>
          </cell>
          <cell r="AE2204" t="str">
            <v>N</v>
          </cell>
          <cell r="AF2204" t="str">
            <v>N</v>
          </cell>
          <cell r="AG2204">
            <v>0</v>
          </cell>
          <cell r="AH2204" t="str">
            <v>N</v>
          </cell>
          <cell r="AI2204" t="str">
            <v>N</v>
          </cell>
        </row>
        <row r="2205">
          <cell r="U2205">
            <v>0</v>
          </cell>
          <cell r="V2205">
            <v>0</v>
          </cell>
          <cell r="W2205" t="str">
            <v/>
          </cell>
          <cell r="X2205" t="str">
            <v>N</v>
          </cell>
          <cell r="Y2205" t="str">
            <v>N</v>
          </cell>
          <cell r="Z2205" t="str">
            <v>N</v>
          </cell>
          <cell r="AA2205">
            <v>0</v>
          </cell>
          <cell r="AB2205">
            <v>0</v>
          </cell>
          <cell r="AC2205">
            <v>0</v>
          </cell>
          <cell r="AD2205">
            <v>0</v>
          </cell>
          <cell r="AE2205" t="str">
            <v>N</v>
          </cell>
          <cell r="AF2205" t="str">
            <v>N</v>
          </cell>
          <cell r="AG2205">
            <v>0</v>
          </cell>
          <cell r="AH2205" t="str">
            <v>N</v>
          </cell>
          <cell r="AI2205" t="str">
            <v>N</v>
          </cell>
        </row>
        <row r="2206">
          <cell r="U2206">
            <v>0</v>
          </cell>
          <cell r="V2206">
            <v>0</v>
          </cell>
          <cell r="W2206" t="str">
            <v/>
          </cell>
          <cell r="X2206" t="str">
            <v>N</v>
          </cell>
          <cell r="Y2206" t="str">
            <v>N</v>
          </cell>
          <cell r="Z2206" t="str">
            <v>N</v>
          </cell>
          <cell r="AA2206">
            <v>0</v>
          </cell>
          <cell r="AB2206">
            <v>0</v>
          </cell>
          <cell r="AC2206">
            <v>0</v>
          </cell>
          <cell r="AD2206">
            <v>0</v>
          </cell>
          <cell r="AE2206" t="str">
            <v>N</v>
          </cell>
          <cell r="AF2206" t="str">
            <v>N</v>
          </cell>
          <cell r="AG2206">
            <v>0</v>
          </cell>
          <cell r="AH2206" t="str">
            <v>N</v>
          </cell>
          <cell r="AI2206" t="str">
            <v>N</v>
          </cell>
        </row>
        <row r="2207">
          <cell r="U2207">
            <v>0</v>
          </cell>
          <cell r="V2207">
            <v>0</v>
          </cell>
          <cell r="W2207" t="str">
            <v/>
          </cell>
          <cell r="X2207" t="str">
            <v>N</v>
          </cell>
          <cell r="Y2207" t="str">
            <v>N</v>
          </cell>
          <cell r="Z2207" t="str">
            <v>N</v>
          </cell>
          <cell r="AA2207">
            <v>0</v>
          </cell>
          <cell r="AB2207">
            <v>0</v>
          </cell>
          <cell r="AC2207">
            <v>0</v>
          </cell>
          <cell r="AD2207">
            <v>0</v>
          </cell>
          <cell r="AE2207" t="str">
            <v>N</v>
          </cell>
          <cell r="AF2207" t="str">
            <v>N</v>
          </cell>
          <cell r="AG2207">
            <v>0</v>
          </cell>
          <cell r="AH2207" t="str">
            <v>N</v>
          </cell>
          <cell r="AI2207" t="str">
            <v>N</v>
          </cell>
        </row>
        <row r="2208">
          <cell r="U2208">
            <v>0</v>
          </cell>
          <cell r="V2208">
            <v>0</v>
          </cell>
          <cell r="W2208" t="str">
            <v/>
          </cell>
          <cell r="X2208" t="str">
            <v>N</v>
          </cell>
          <cell r="Y2208" t="str">
            <v>N</v>
          </cell>
          <cell r="Z2208" t="str">
            <v>N</v>
          </cell>
          <cell r="AA2208">
            <v>0</v>
          </cell>
          <cell r="AB2208">
            <v>0</v>
          </cell>
          <cell r="AC2208">
            <v>0</v>
          </cell>
          <cell r="AD2208">
            <v>0</v>
          </cell>
          <cell r="AE2208" t="str">
            <v>N</v>
          </cell>
          <cell r="AF2208" t="str">
            <v>N</v>
          </cell>
          <cell r="AG2208">
            <v>0</v>
          </cell>
          <cell r="AH2208" t="str">
            <v>N</v>
          </cell>
          <cell r="AI2208" t="str">
            <v>N</v>
          </cell>
        </row>
        <row r="2209">
          <cell r="U2209">
            <v>0</v>
          </cell>
          <cell r="V2209">
            <v>0</v>
          </cell>
          <cell r="W2209" t="str">
            <v/>
          </cell>
          <cell r="X2209" t="str">
            <v>N</v>
          </cell>
          <cell r="Y2209" t="str">
            <v>N</v>
          </cell>
          <cell r="Z2209" t="str">
            <v>N</v>
          </cell>
          <cell r="AA2209">
            <v>0</v>
          </cell>
          <cell r="AB2209">
            <v>0</v>
          </cell>
          <cell r="AC2209">
            <v>0</v>
          </cell>
          <cell r="AD2209">
            <v>0</v>
          </cell>
          <cell r="AE2209" t="str">
            <v>N</v>
          </cell>
          <cell r="AF2209" t="str">
            <v>N</v>
          </cell>
          <cell r="AG2209">
            <v>0</v>
          </cell>
          <cell r="AH2209" t="str">
            <v>N</v>
          </cell>
          <cell r="AI2209" t="str">
            <v>N</v>
          </cell>
        </row>
        <row r="2210">
          <cell r="U2210">
            <v>0</v>
          </cell>
          <cell r="V2210">
            <v>0</v>
          </cell>
          <cell r="W2210" t="str">
            <v/>
          </cell>
          <cell r="X2210" t="str">
            <v>N</v>
          </cell>
          <cell r="Y2210" t="str">
            <v>N</v>
          </cell>
          <cell r="Z2210" t="str">
            <v>N</v>
          </cell>
          <cell r="AA2210">
            <v>0</v>
          </cell>
          <cell r="AB2210">
            <v>0</v>
          </cell>
          <cell r="AC2210">
            <v>0</v>
          </cell>
          <cell r="AD2210">
            <v>0</v>
          </cell>
          <cell r="AE2210" t="str">
            <v>N</v>
          </cell>
          <cell r="AF2210" t="str">
            <v>N</v>
          </cell>
          <cell r="AG2210">
            <v>0</v>
          </cell>
          <cell r="AH2210" t="str">
            <v>N</v>
          </cell>
          <cell r="AI2210" t="str">
            <v>N</v>
          </cell>
        </row>
        <row r="2211">
          <cell r="U2211">
            <v>0</v>
          </cell>
          <cell r="V2211">
            <v>0</v>
          </cell>
          <cell r="W2211" t="str">
            <v/>
          </cell>
          <cell r="X2211" t="str">
            <v>N</v>
          </cell>
          <cell r="Y2211" t="str">
            <v>N</v>
          </cell>
          <cell r="Z2211" t="str">
            <v>N</v>
          </cell>
          <cell r="AA2211">
            <v>0</v>
          </cell>
          <cell r="AB2211">
            <v>0</v>
          </cell>
          <cell r="AC2211">
            <v>0</v>
          </cell>
          <cell r="AD2211">
            <v>0</v>
          </cell>
          <cell r="AE2211" t="str">
            <v>N</v>
          </cell>
          <cell r="AF2211" t="str">
            <v>N</v>
          </cell>
          <cell r="AG2211">
            <v>0</v>
          </cell>
          <cell r="AH2211" t="str">
            <v>N</v>
          </cell>
          <cell r="AI2211" t="str">
            <v>N</v>
          </cell>
        </row>
        <row r="2212">
          <cell r="U2212">
            <v>0</v>
          </cell>
          <cell r="V2212">
            <v>0</v>
          </cell>
          <cell r="W2212" t="str">
            <v/>
          </cell>
          <cell r="X2212" t="str">
            <v>N</v>
          </cell>
          <cell r="Y2212" t="str">
            <v>N</v>
          </cell>
          <cell r="Z2212" t="str">
            <v>N</v>
          </cell>
          <cell r="AA2212">
            <v>0</v>
          </cell>
          <cell r="AB2212">
            <v>0</v>
          </cell>
          <cell r="AC2212">
            <v>0</v>
          </cell>
          <cell r="AD2212">
            <v>0</v>
          </cell>
          <cell r="AE2212" t="str">
            <v>N</v>
          </cell>
          <cell r="AF2212" t="str">
            <v>N</v>
          </cell>
          <cell r="AG2212">
            <v>0</v>
          </cell>
          <cell r="AH2212" t="str">
            <v>N</v>
          </cell>
          <cell r="AI2212" t="str">
            <v>N</v>
          </cell>
        </row>
        <row r="2213">
          <cell r="U2213">
            <v>0</v>
          </cell>
          <cell r="V2213">
            <v>0</v>
          </cell>
          <cell r="W2213" t="str">
            <v/>
          </cell>
          <cell r="X2213" t="str">
            <v>N</v>
          </cell>
          <cell r="Y2213" t="str">
            <v>N</v>
          </cell>
          <cell r="Z2213" t="str">
            <v>N</v>
          </cell>
          <cell r="AA2213">
            <v>0</v>
          </cell>
          <cell r="AB2213">
            <v>0</v>
          </cell>
          <cell r="AC2213">
            <v>0</v>
          </cell>
          <cell r="AD2213">
            <v>0</v>
          </cell>
          <cell r="AE2213" t="str">
            <v>N</v>
          </cell>
          <cell r="AF2213" t="str">
            <v>N</v>
          </cell>
          <cell r="AG2213">
            <v>0</v>
          </cell>
          <cell r="AH2213" t="str">
            <v>N</v>
          </cell>
          <cell r="AI2213" t="str">
            <v>N</v>
          </cell>
        </row>
        <row r="2214">
          <cell r="U2214">
            <v>0</v>
          </cell>
          <cell r="V2214">
            <v>0</v>
          </cell>
          <cell r="W2214" t="str">
            <v/>
          </cell>
          <cell r="X2214" t="str">
            <v>N</v>
          </cell>
          <cell r="Y2214" t="str">
            <v>N</v>
          </cell>
          <cell r="Z2214" t="str">
            <v>N</v>
          </cell>
          <cell r="AA2214">
            <v>0</v>
          </cell>
          <cell r="AB2214">
            <v>0</v>
          </cell>
          <cell r="AC2214">
            <v>0</v>
          </cell>
          <cell r="AD2214">
            <v>0</v>
          </cell>
          <cell r="AE2214" t="str">
            <v>N</v>
          </cell>
          <cell r="AF2214" t="str">
            <v>N</v>
          </cell>
          <cell r="AG2214">
            <v>0</v>
          </cell>
          <cell r="AH2214" t="str">
            <v>N</v>
          </cell>
          <cell r="AI2214" t="str">
            <v>N</v>
          </cell>
        </row>
        <row r="2215">
          <cell r="U2215">
            <v>0</v>
          </cell>
          <cell r="V2215">
            <v>0</v>
          </cell>
          <cell r="W2215" t="str">
            <v/>
          </cell>
          <cell r="X2215" t="str">
            <v>N</v>
          </cell>
          <cell r="Y2215" t="str">
            <v>N</v>
          </cell>
          <cell r="Z2215" t="str">
            <v>N</v>
          </cell>
          <cell r="AA2215">
            <v>0</v>
          </cell>
          <cell r="AB2215">
            <v>0</v>
          </cell>
          <cell r="AC2215">
            <v>0</v>
          </cell>
          <cell r="AD2215">
            <v>0</v>
          </cell>
          <cell r="AE2215" t="str">
            <v>N</v>
          </cell>
          <cell r="AF2215" t="str">
            <v>N</v>
          </cell>
          <cell r="AG2215">
            <v>0</v>
          </cell>
          <cell r="AH2215" t="str">
            <v>N</v>
          </cell>
          <cell r="AI2215" t="str">
            <v>N</v>
          </cell>
        </row>
        <row r="2216">
          <cell r="U2216">
            <v>0</v>
          </cell>
          <cell r="V2216">
            <v>0</v>
          </cell>
          <cell r="W2216" t="str">
            <v/>
          </cell>
          <cell r="X2216" t="str">
            <v>N</v>
          </cell>
          <cell r="Y2216" t="str">
            <v>N</v>
          </cell>
          <cell r="Z2216" t="str">
            <v>N</v>
          </cell>
          <cell r="AA2216">
            <v>0</v>
          </cell>
          <cell r="AB2216">
            <v>0</v>
          </cell>
          <cell r="AC2216">
            <v>0</v>
          </cell>
          <cell r="AD2216">
            <v>0</v>
          </cell>
          <cell r="AE2216" t="str">
            <v>N</v>
          </cell>
          <cell r="AF2216" t="str">
            <v>N</v>
          </cell>
          <cell r="AG2216">
            <v>0</v>
          </cell>
          <cell r="AH2216" t="str">
            <v>N</v>
          </cell>
          <cell r="AI2216" t="str">
            <v>N</v>
          </cell>
        </row>
        <row r="2217">
          <cell r="U2217">
            <v>0</v>
          </cell>
          <cell r="V2217">
            <v>0</v>
          </cell>
          <cell r="W2217" t="str">
            <v/>
          </cell>
          <cell r="X2217" t="str">
            <v>N</v>
          </cell>
          <cell r="Y2217" t="str">
            <v>N</v>
          </cell>
          <cell r="Z2217" t="str">
            <v>N</v>
          </cell>
          <cell r="AA2217">
            <v>0</v>
          </cell>
          <cell r="AB2217">
            <v>0</v>
          </cell>
          <cell r="AC2217">
            <v>0</v>
          </cell>
          <cell r="AD2217">
            <v>0</v>
          </cell>
          <cell r="AE2217" t="str">
            <v>N</v>
          </cell>
          <cell r="AF2217" t="str">
            <v>N</v>
          </cell>
          <cell r="AG2217">
            <v>0</v>
          </cell>
          <cell r="AH2217" t="str">
            <v>N</v>
          </cell>
          <cell r="AI2217" t="str">
            <v>N</v>
          </cell>
        </row>
        <row r="2218">
          <cell r="U2218">
            <v>0</v>
          </cell>
          <cell r="V2218">
            <v>0</v>
          </cell>
          <cell r="W2218" t="str">
            <v/>
          </cell>
          <cell r="X2218" t="str">
            <v>N</v>
          </cell>
          <cell r="Y2218" t="str">
            <v>N</v>
          </cell>
          <cell r="Z2218" t="str">
            <v>N</v>
          </cell>
          <cell r="AA2218">
            <v>0</v>
          </cell>
          <cell r="AB2218">
            <v>0</v>
          </cell>
          <cell r="AC2218">
            <v>0</v>
          </cell>
          <cell r="AD2218">
            <v>0</v>
          </cell>
          <cell r="AE2218" t="str">
            <v>N</v>
          </cell>
          <cell r="AF2218" t="str">
            <v>N</v>
          </cell>
          <cell r="AG2218">
            <v>0</v>
          </cell>
          <cell r="AH2218" t="str">
            <v>N</v>
          </cell>
          <cell r="AI2218" t="str">
            <v>N</v>
          </cell>
        </row>
        <row r="2219">
          <cell r="U2219">
            <v>0</v>
          </cell>
          <cell r="V2219">
            <v>0</v>
          </cell>
          <cell r="W2219" t="str">
            <v/>
          </cell>
          <cell r="X2219" t="str">
            <v>N</v>
          </cell>
          <cell r="Y2219" t="str">
            <v>N</v>
          </cell>
          <cell r="Z2219" t="str">
            <v>N</v>
          </cell>
          <cell r="AA2219">
            <v>0</v>
          </cell>
          <cell r="AB2219">
            <v>0</v>
          </cell>
          <cell r="AC2219">
            <v>0</v>
          </cell>
          <cell r="AD2219">
            <v>0</v>
          </cell>
          <cell r="AE2219" t="str">
            <v>N</v>
          </cell>
          <cell r="AF2219" t="str">
            <v>N</v>
          </cell>
          <cell r="AG2219">
            <v>0</v>
          </cell>
          <cell r="AH2219" t="str">
            <v>N</v>
          </cell>
          <cell r="AI2219" t="str">
            <v>N</v>
          </cell>
        </row>
        <row r="2220">
          <cell r="U2220">
            <v>0</v>
          </cell>
          <cell r="V2220">
            <v>0</v>
          </cell>
          <cell r="W2220" t="str">
            <v/>
          </cell>
          <cell r="X2220" t="str">
            <v>N</v>
          </cell>
          <cell r="Y2220" t="str">
            <v>N</v>
          </cell>
          <cell r="Z2220" t="str">
            <v>N</v>
          </cell>
          <cell r="AA2220">
            <v>0</v>
          </cell>
          <cell r="AB2220">
            <v>0</v>
          </cell>
          <cell r="AC2220">
            <v>0</v>
          </cell>
          <cell r="AD2220">
            <v>0</v>
          </cell>
          <cell r="AE2220" t="str">
            <v>N</v>
          </cell>
          <cell r="AF2220" t="str">
            <v>N</v>
          </cell>
          <cell r="AG2220">
            <v>0</v>
          </cell>
          <cell r="AH2220" t="str">
            <v>N</v>
          </cell>
          <cell r="AI2220" t="str">
            <v>N</v>
          </cell>
        </row>
        <row r="2221">
          <cell r="U2221">
            <v>0</v>
          </cell>
          <cell r="V2221">
            <v>0</v>
          </cell>
          <cell r="W2221" t="str">
            <v/>
          </cell>
          <cell r="X2221" t="str">
            <v>N</v>
          </cell>
          <cell r="Y2221" t="str">
            <v>N</v>
          </cell>
          <cell r="Z2221" t="str">
            <v>N</v>
          </cell>
          <cell r="AA2221">
            <v>0</v>
          </cell>
          <cell r="AB2221">
            <v>0</v>
          </cell>
          <cell r="AC2221">
            <v>0</v>
          </cell>
          <cell r="AD2221">
            <v>0</v>
          </cell>
          <cell r="AE2221" t="str">
            <v>N</v>
          </cell>
          <cell r="AF2221" t="str">
            <v>N</v>
          </cell>
          <cell r="AG2221">
            <v>0</v>
          </cell>
          <cell r="AH2221" t="str">
            <v>N</v>
          </cell>
          <cell r="AI2221" t="str">
            <v>N</v>
          </cell>
        </row>
        <row r="2222">
          <cell r="U2222">
            <v>0</v>
          </cell>
          <cell r="V2222">
            <v>0</v>
          </cell>
          <cell r="W2222" t="str">
            <v/>
          </cell>
          <cell r="X2222" t="str">
            <v>N</v>
          </cell>
          <cell r="Y2222" t="str">
            <v>N</v>
          </cell>
          <cell r="Z2222" t="str">
            <v>N</v>
          </cell>
          <cell r="AA2222">
            <v>0</v>
          </cell>
          <cell r="AB2222">
            <v>0</v>
          </cell>
          <cell r="AC2222">
            <v>0</v>
          </cell>
          <cell r="AD2222">
            <v>0</v>
          </cell>
          <cell r="AE2222" t="str">
            <v>N</v>
          </cell>
          <cell r="AF2222" t="str">
            <v>N</v>
          </cell>
          <cell r="AG2222">
            <v>0</v>
          </cell>
          <cell r="AH2222" t="str">
            <v>N</v>
          </cell>
          <cell r="AI2222" t="str">
            <v>N</v>
          </cell>
        </row>
        <row r="2223">
          <cell r="U2223">
            <v>0</v>
          </cell>
          <cell r="V2223">
            <v>0</v>
          </cell>
          <cell r="W2223" t="str">
            <v/>
          </cell>
          <cell r="X2223" t="str">
            <v>N</v>
          </cell>
          <cell r="Y2223" t="str">
            <v>N</v>
          </cell>
          <cell r="Z2223" t="str">
            <v>N</v>
          </cell>
          <cell r="AA2223">
            <v>0</v>
          </cell>
          <cell r="AB2223">
            <v>0</v>
          </cell>
          <cell r="AC2223">
            <v>0</v>
          </cell>
          <cell r="AD2223">
            <v>0</v>
          </cell>
          <cell r="AE2223" t="str">
            <v>N</v>
          </cell>
          <cell r="AF2223" t="str">
            <v>N</v>
          </cell>
          <cell r="AG2223">
            <v>0</v>
          </cell>
          <cell r="AH2223" t="str">
            <v>N</v>
          </cell>
          <cell r="AI2223" t="str">
            <v>N</v>
          </cell>
        </row>
        <row r="2224">
          <cell r="U2224">
            <v>0</v>
          </cell>
          <cell r="V2224">
            <v>0</v>
          </cell>
          <cell r="W2224" t="str">
            <v/>
          </cell>
          <cell r="X2224" t="str">
            <v>N</v>
          </cell>
          <cell r="Y2224" t="str">
            <v>N</v>
          </cell>
          <cell r="Z2224" t="str">
            <v>N</v>
          </cell>
          <cell r="AA2224">
            <v>0</v>
          </cell>
          <cell r="AB2224">
            <v>0</v>
          </cell>
          <cell r="AC2224">
            <v>0</v>
          </cell>
          <cell r="AD2224">
            <v>0</v>
          </cell>
          <cell r="AE2224" t="str">
            <v>N</v>
          </cell>
          <cell r="AF2224" t="str">
            <v>N</v>
          </cell>
          <cell r="AG2224">
            <v>0</v>
          </cell>
          <cell r="AH2224" t="str">
            <v>N</v>
          </cell>
          <cell r="AI2224" t="str">
            <v>N</v>
          </cell>
        </row>
        <row r="2225">
          <cell r="U2225">
            <v>0</v>
          </cell>
          <cell r="V2225">
            <v>0</v>
          </cell>
          <cell r="W2225" t="str">
            <v/>
          </cell>
          <cell r="X2225" t="str">
            <v>N</v>
          </cell>
          <cell r="Y2225" t="str">
            <v>N</v>
          </cell>
          <cell r="Z2225" t="str">
            <v>N</v>
          </cell>
          <cell r="AA2225">
            <v>0</v>
          </cell>
          <cell r="AB2225">
            <v>0</v>
          </cell>
          <cell r="AC2225">
            <v>0</v>
          </cell>
          <cell r="AD2225">
            <v>0</v>
          </cell>
          <cell r="AE2225" t="str">
            <v>N</v>
          </cell>
          <cell r="AF2225" t="str">
            <v>N</v>
          </cell>
          <cell r="AG2225">
            <v>0</v>
          </cell>
          <cell r="AH2225" t="str">
            <v>N</v>
          </cell>
          <cell r="AI2225" t="str">
            <v>N</v>
          </cell>
        </row>
        <row r="2226">
          <cell r="U2226">
            <v>0</v>
          </cell>
          <cell r="V2226">
            <v>0</v>
          </cell>
          <cell r="W2226" t="str">
            <v/>
          </cell>
          <cell r="X2226" t="str">
            <v>N</v>
          </cell>
          <cell r="Y2226" t="str">
            <v>N</v>
          </cell>
          <cell r="Z2226" t="str">
            <v>N</v>
          </cell>
          <cell r="AA2226">
            <v>0</v>
          </cell>
          <cell r="AB2226">
            <v>0</v>
          </cell>
          <cell r="AC2226">
            <v>0</v>
          </cell>
          <cell r="AD2226">
            <v>0</v>
          </cell>
          <cell r="AE2226" t="str">
            <v>N</v>
          </cell>
          <cell r="AF2226" t="str">
            <v>N</v>
          </cell>
          <cell r="AG2226">
            <v>0</v>
          </cell>
          <cell r="AH2226" t="str">
            <v>N</v>
          </cell>
          <cell r="AI2226" t="str">
            <v>N</v>
          </cell>
        </row>
        <row r="2227">
          <cell r="U2227">
            <v>0</v>
          </cell>
          <cell r="V2227">
            <v>0</v>
          </cell>
          <cell r="W2227" t="str">
            <v/>
          </cell>
          <cell r="X2227" t="str">
            <v>N</v>
          </cell>
          <cell r="Y2227" t="str">
            <v>N</v>
          </cell>
          <cell r="Z2227" t="str">
            <v>N</v>
          </cell>
          <cell r="AA2227">
            <v>0</v>
          </cell>
          <cell r="AB2227">
            <v>0</v>
          </cell>
          <cell r="AC2227">
            <v>0</v>
          </cell>
          <cell r="AD2227">
            <v>0</v>
          </cell>
          <cell r="AE2227" t="str">
            <v>N</v>
          </cell>
          <cell r="AF2227" t="str">
            <v>N</v>
          </cell>
          <cell r="AG2227">
            <v>0</v>
          </cell>
          <cell r="AH2227" t="str">
            <v>N</v>
          </cell>
          <cell r="AI2227" t="str">
            <v>N</v>
          </cell>
        </row>
        <row r="2228">
          <cell r="U2228">
            <v>0</v>
          </cell>
          <cell r="V2228">
            <v>0</v>
          </cell>
          <cell r="W2228" t="str">
            <v/>
          </cell>
          <cell r="X2228" t="str">
            <v>N</v>
          </cell>
          <cell r="Y2228" t="str">
            <v>N</v>
          </cell>
          <cell r="Z2228" t="str">
            <v>N</v>
          </cell>
          <cell r="AA2228">
            <v>0</v>
          </cell>
          <cell r="AB2228">
            <v>0</v>
          </cell>
          <cell r="AC2228">
            <v>0</v>
          </cell>
          <cell r="AD2228">
            <v>0</v>
          </cell>
          <cell r="AE2228" t="str">
            <v>N</v>
          </cell>
          <cell r="AF2228" t="str">
            <v>N</v>
          </cell>
          <cell r="AG2228">
            <v>0</v>
          </cell>
          <cell r="AH2228" t="str">
            <v>N</v>
          </cell>
          <cell r="AI2228" t="str">
            <v>N</v>
          </cell>
        </row>
        <row r="2229">
          <cell r="U2229">
            <v>0</v>
          </cell>
          <cell r="V2229">
            <v>0</v>
          </cell>
          <cell r="W2229" t="str">
            <v/>
          </cell>
          <cell r="X2229" t="str">
            <v>N</v>
          </cell>
          <cell r="Y2229" t="str">
            <v>N</v>
          </cell>
          <cell r="Z2229" t="str">
            <v>N</v>
          </cell>
          <cell r="AA2229">
            <v>0</v>
          </cell>
          <cell r="AB2229">
            <v>0</v>
          </cell>
          <cell r="AC2229">
            <v>0</v>
          </cell>
          <cell r="AD2229">
            <v>0</v>
          </cell>
          <cell r="AE2229" t="str">
            <v>N</v>
          </cell>
          <cell r="AF2229" t="str">
            <v>N</v>
          </cell>
          <cell r="AG2229">
            <v>0</v>
          </cell>
          <cell r="AH2229" t="str">
            <v>N</v>
          </cell>
          <cell r="AI2229" t="str">
            <v>N</v>
          </cell>
        </row>
        <row r="2230">
          <cell r="U2230">
            <v>0</v>
          </cell>
          <cell r="V2230">
            <v>0</v>
          </cell>
          <cell r="W2230" t="str">
            <v/>
          </cell>
          <cell r="X2230" t="str">
            <v>N</v>
          </cell>
          <cell r="Y2230" t="str">
            <v>N</v>
          </cell>
          <cell r="Z2230" t="str">
            <v>N</v>
          </cell>
          <cell r="AA2230">
            <v>0</v>
          </cell>
          <cell r="AB2230">
            <v>0</v>
          </cell>
          <cell r="AC2230">
            <v>0</v>
          </cell>
          <cell r="AD2230">
            <v>0</v>
          </cell>
          <cell r="AE2230" t="str">
            <v>N</v>
          </cell>
          <cell r="AF2230" t="str">
            <v>N</v>
          </cell>
          <cell r="AG2230">
            <v>0</v>
          </cell>
          <cell r="AH2230" t="str">
            <v>N</v>
          </cell>
          <cell r="AI2230" t="str">
            <v>N</v>
          </cell>
        </row>
        <row r="2231">
          <cell r="U2231">
            <v>0</v>
          </cell>
          <cell r="V2231">
            <v>0</v>
          </cell>
          <cell r="W2231" t="str">
            <v/>
          </cell>
          <cell r="X2231" t="str">
            <v>N</v>
          </cell>
          <cell r="Y2231" t="str">
            <v>N</v>
          </cell>
          <cell r="Z2231" t="str">
            <v>N</v>
          </cell>
          <cell r="AA2231">
            <v>0</v>
          </cell>
          <cell r="AB2231">
            <v>0</v>
          </cell>
          <cell r="AC2231">
            <v>0</v>
          </cell>
          <cell r="AD2231">
            <v>0</v>
          </cell>
          <cell r="AE2231" t="str">
            <v>N</v>
          </cell>
          <cell r="AF2231" t="str">
            <v>N</v>
          </cell>
          <cell r="AG2231">
            <v>0</v>
          </cell>
          <cell r="AH2231" t="str">
            <v>N</v>
          </cell>
          <cell r="AI2231" t="str">
            <v>N</v>
          </cell>
        </row>
        <row r="2232">
          <cell r="U2232">
            <v>0</v>
          </cell>
          <cell r="V2232">
            <v>0</v>
          </cell>
          <cell r="W2232" t="str">
            <v/>
          </cell>
          <cell r="X2232" t="str">
            <v>N</v>
          </cell>
          <cell r="Y2232" t="str">
            <v>N</v>
          </cell>
          <cell r="Z2232" t="str">
            <v>N</v>
          </cell>
          <cell r="AA2232">
            <v>0</v>
          </cell>
          <cell r="AB2232">
            <v>0</v>
          </cell>
          <cell r="AC2232">
            <v>0</v>
          </cell>
          <cell r="AD2232">
            <v>0</v>
          </cell>
          <cell r="AE2232" t="str">
            <v>N</v>
          </cell>
          <cell r="AF2232" t="str">
            <v>N</v>
          </cell>
          <cell r="AG2232">
            <v>0</v>
          </cell>
          <cell r="AH2232" t="str">
            <v>N</v>
          </cell>
          <cell r="AI2232" t="str">
            <v>N</v>
          </cell>
        </row>
        <row r="2233">
          <cell r="U2233">
            <v>0</v>
          </cell>
          <cell r="V2233">
            <v>0</v>
          </cell>
          <cell r="W2233" t="str">
            <v/>
          </cell>
          <cell r="X2233" t="str">
            <v>N</v>
          </cell>
          <cell r="Y2233" t="str">
            <v>N</v>
          </cell>
          <cell r="Z2233" t="str">
            <v>N</v>
          </cell>
          <cell r="AA2233">
            <v>0</v>
          </cell>
          <cell r="AB2233">
            <v>0</v>
          </cell>
          <cell r="AC2233">
            <v>0</v>
          </cell>
          <cell r="AD2233">
            <v>0</v>
          </cell>
          <cell r="AE2233" t="str">
            <v>N</v>
          </cell>
          <cell r="AF2233" t="str">
            <v>N</v>
          </cell>
          <cell r="AG2233">
            <v>0</v>
          </cell>
          <cell r="AH2233" t="str">
            <v>N</v>
          </cell>
          <cell r="AI2233" t="str">
            <v>N</v>
          </cell>
        </row>
        <row r="2234">
          <cell r="U2234">
            <v>0</v>
          </cell>
          <cell r="V2234">
            <v>0</v>
          </cell>
          <cell r="W2234" t="str">
            <v/>
          </cell>
          <cell r="X2234" t="str">
            <v>N</v>
          </cell>
          <cell r="Y2234" t="str">
            <v>N</v>
          </cell>
          <cell r="Z2234" t="str">
            <v>N</v>
          </cell>
          <cell r="AA2234">
            <v>0</v>
          </cell>
          <cell r="AB2234">
            <v>0</v>
          </cell>
          <cell r="AC2234">
            <v>0</v>
          </cell>
          <cell r="AD2234">
            <v>0</v>
          </cell>
          <cell r="AE2234" t="str">
            <v>N</v>
          </cell>
          <cell r="AF2234" t="str">
            <v>N</v>
          </cell>
          <cell r="AG2234">
            <v>0</v>
          </cell>
          <cell r="AH2234" t="str">
            <v>N</v>
          </cell>
          <cell r="AI2234" t="str">
            <v>N</v>
          </cell>
        </row>
        <row r="2235">
          <cell r="U2235">
            <v>0</v>
          </cell>
          <cell r="V2235">
            <v>0</v>
          </cell>
          <cell r="W2235" t="str">
            <v/>
          </cell>
          <cell r="X2235" t="str">
            <v>N</v>
          </cell>
          <cell r="Y2235" t="str">
            <v>N</v>
          </cell>
          <cell r="Z2235" t="str">
            <v>N</v>
          </cell>
          <cell r="AA2235">
            <v>0</v>
          </cell>
          <cell r="AB2235">
            <v>0</v>
          </cell>
          <cell r="AC2235">
            <v>0</v>
          </cell>
          <cell r="AD2235">
            <v>0</v>
          </cell>
          <cell r="AE2235" t="str">
            <v>N</v>
          </cell>
          <cell r="AF2235" t="str">
            <v>N</v>
          </cell>
          <cell r="AG2235">
            <v>0</v>
          </cell>
          <cell r="AH2235" t="str">
            <v>N</v>
          </cell>
          <cell r="AI2235" t="str">
            <v>N</v>
          </cell>
        </row>
        <row r="2236">
          <cell r="U2236">
            <v>0</v>
          </cell>
          <cell r="V2236">
            <v>0</v>
          </cell>
          <cell r="W2236" t="str">
            <v/>
          </cell>
          <cell r="X2236" t="str">
            <v>N</v>
          </cell>
          <cell r="Y2236" t="str">
            <v>N</v>
          </cell>
          <cell r="Z2236" t="str">
            <v>N</v>
          </cell>
          <cell r="AA2236">
            <v>0</v>
          </cell>
          <cell r="AB2236">
            <v>0</v>
          </cell>
          <cell r="AC2236">
            <v>0</v>
          </cell>
          <cell r="AD2236">
            <v>0</v>
          </cell>
          <cell r="AE2236" t="str">
            <v>N</v>
          </cell>
          <cell r="AF2236" t="str">
            <v>N</v>
          </cell>
          <cell r="AG2236">
            <v>0</v>
          </cell>
          <cell r="AH2236" t="str">
            <v>N</v>
          </cell>
          <cell r="AI2236" t="str">
            <v>N</v>
          </cell>
        </row>
        <row r="2237">
          <cell r="U2237">
            <v>0</v>
          </cell>
          <cell r="V2237">
            <v>0</v>
          </cell>
          <cell r="W2237" t="str">
            <v/>
          </cell>
          <cell r="X2237" t="str">
            <v>N</v>
          </cell>
          <cell r="Y2237" t="str">
            <v>N</v>
          </cell>
          <cell r="Z2237" t="str">
            <v>N</v>
          </cell>
          <cell r="AA2237">
            <v>0</v>
          </cell>
          <cell r="AB2237">
            <v>0</v>
          </cell>
          <cell r="AC2237">
            <v>0</v>
          </cell>
          <cell r="AD2237">
            <v>0</v>
          </cell>
          <cell r="AE2237" t="str">
            <v>N</v>
          </cell>
          <cell r="AF2237" t="str">
            <v>N</v>
          </cell>
          <cell r="AG2237">
            <v>0</v>
          </cell>
          <cell r="AH2237" t="str">
            <v>N</v>
          </cell>
          <cell r="AI2237" t="str">
            <v>N</v>
          </cell>
        </row>
        <row r="2238">
          <cell r="U2238">
            <v>0</v>
          </cell>
          <cell r="V2238">
            <v>0</v>
          </cell>
          <cell r="W2238" t="str">
            <v/>
          </cell>
          <cell r="X2238" t="str">
            <v>N</v>
          </cell>
          <cell r="Y2238" t="str">
            <v>N</v>
          </cell>
          <cell r="Z2238" t="str">
            <v>N</v>
          </cell>
          <cell r="AA2238">
            <v>0</v>
          </cell>
          <cell r="AB2238">
            <v>0</v>
          </cell>
          <cell r="AC2238">
            <v>0</v>
          </cell>
          <cell r="AD2238">
            <v>0</v>
          </cell>
          <cell r="AE2238" t="str">
            <v>N</v>
          </cell>
          <cell r="AF2238" t="str">
            <v>N</v>
          </cell>
          <cell r="AG2238">
            <v>0</v>
          </cell>
          <cell r="AH2238" t="str">
            <v>N</v>
          </cell>
          <cell r="AI2238" t="str">
            <v>N</v>
          </cell>
        </row>
        <row r="2239">
          <cell r="U2239">
            <v>0</v>
          </cell>
          <cell r="V2239">
            <v>0</v>
          </cell>
          <cell r="W2239" t="str">
            <v/>
          </cell>
          <cell r="X2239" t="str">
            <v>N</v>
          </cell>
          <cell r="Y2239" t="str">
            <v>N</v>
          </cell>
          <cell r="Z2239" t="str">
            <v>N</v>
          </cell>
          <cell r="AA2239">
            <v>0</v>
          </cell>
          <cell r="AB2239">
            <v>0</v>
          </cell>
          <cell r="AC2239">
            <v>0</v>
          </cell>
          <cell r="AD2239">
            <v>0</v>
          </cell>
          <cell r="AE2239" t="str">
            <v>N</v>
          </cell>
          <cell r="AF2239" t="str">
            <v>N</v>
          </cell>
          <cell r="AG2239">
            <v>0</v>
          </cell>
          <cell r="AH2239" t="str">
            <v>N</v>
          </cell>
          <cell r="AI2239" t="str">
            <v>N</v>
          </cell>
        </row>
        <row r="2240">
          <cell r="U2240">
            <v>0</v>
          </cell>
          <cell r="V2240">
            <v>0</v>
          </cell>
          <cell r="W2240" t="str">
            <v/>
          </cell>
          <cell r="X2240" t="str">
            <v>N</v>
          </cell>
          <cell r="Y2240" t="str">
            <v>N</v>
          </cell>
          <cell r="Z2240" t="str">
            <v>N</v>
          </cell>
          <cell r="AA2240">
            <v>0</v>
          </cell>
          <cell r="AB2240">
            <v>0</v>
          </cell>
          <cell r="AC2240">
            <v>0</v>
          </cell>
          <cell r="AD2240">
            <v>0</v>
          </cell>
          <cell r="AE2240" t="str">
            <v>N</v>
          </cell>
          <cell r="AF2240" t="str">
            <v>N</v>
          </cell>
          <cell r="AG2240">
            <v>0</v>
          </cell>
          <cell r="AH2240" t="str">
            <v>N</v>
          </cell>
          <cell r="AI2240" t="str">
            <v>N</v>
          </cell>
        </row>
        <row r="2241">
          <cell r="U2241">
            <v>0</v>
          </cell>
          <cell r="V2241">
            <v>0</v>
          </cell>
          <cell r="W2241" t="str">
            <v/>
          </cell>
          <cell r="X2241" t="str">
            <v>N</v>
          </cell>
          <cell r="Y2241" t="str">
            <v>N</v>
          </cell>
          <cell r="Z2241" t="str">
            <v>N</v>
          </cell>
          <cell r="AA2241">
            <v>0</v>
          </cell>
          <cell r="AB2241">
            <v>0</v>
          </cell>
          <cell r="AC2241">
            <v>0</v>
          </cell>
          <cell r="AD2241">
            <v>0</v>
          </cell>
          <cell r="AE2241" t="str">
            <v>N</v>
          </cell>
          <cell r="AF2241" t="str">
            <v>N</v>
          </cell>
          <cell r="AG2241">
            <v>0</v>
          </cell>
          <cell r="AH2241" t="str">
            <v>N</v>
          </cell>
          <cell r="AI2241" t="str">
            <v>N</v>
          </cell>
        </row>
        <row r="2242">
          <cell r="U2242">
            <v>0</v>
          </cell>
          <cell r="V2242">
            <v>0</v>
          </cell>
          <cell r="W2242" t="str">
            <v/>
          </cell>
          <cell r="X2242" t="str">
            <v>N</v>
          </cell>
          <cell r="Y2242" t="str">
            <v>N</v>
          </cell>
          <cell r="Z2242" t="str">
            <v>N</v>
          </cell>
          <cell r="AA2242">
            <v>0</v>
          </cell>
          <cell r="AB2242">
            <v>0</v>
          </cell>
          <cell r="AC2242">
            <v>0</v>
          </cell>
          <cell r="AD2242">
            <v>0</v>
          </cell>
          <cell r="AE2242" t="str">
            <v>N</v>
          </cell>
          <cell r="AF2242" t="str">
            <v>N</v>
          </cell>
          <cell r="AG2242">
            <v>0</v>
          </cell>
          <cell r="AH2242" t="str">
            <v>N</v>
          </cell>
          <cell r="AI2242" t="str">
            <v>N</v>
          </cell>
        </row>
        <row r="2243">
          <cell r="U2243">
            <v>0</v>
          </cell>
          <cell r="V2243">
            <v>0</v>
          </cell>
          <cell r="W2243" t="str">
            <v/>
          </cell>
          <cell r="X2243" t="str">
            <v>N</v>
          </cell>
          <cell r="Y2243" t="str">
            <v>N</v>
          </cell>
          <cell r="Z2243" t="str">
            <v>N</v>
          </cell>
          <cell r="AA2243">
            <v>0</v>
          </cell>
          <cell r="AB2243">
            <v>0</v>
          </cell>
          <cell r="AC2243">
            <v>0</v>
          </cell>
          <cell r="AD2243">
            <v>0</v>
          </cell>
          <cell r="AE2243" t="str">
            <v>N</v>
          </cell>
          <cell r="AF2243" t="str">
            <v>N</v>
          </cell>
          <cell r="AG2243">
            <v>0</v>
          </cell>
          <cell r="AH2243" t="str">
            <v>N</v>
          </cell>
          <cell r="AI2243" t="str">
            <v>N</v>
          </cell>
        </row>
        <row r="2244">
          <cell r="U2244">
            <v>0</v>
          </cell>
          <cell r="V2244">
            <v>0</v>
          </cell>
          <cell r="W2244" t="str">
            <v/>
          </cell>
          <cell r="X2244" t="str">
            <v>N</v>
          </cell>
          <cell r="Y2244" t="str">
            <v>N</v>
          </cell>
          <cell r="Z2244" t="str">
            <v>N</v>
          </cell>
          <cell r="AA2244">
            <v>0</v>
          </cell>
          <cell r="AB2244">
            <v>0</v>
          </cell>
          <cell r="AC2244">
            <v>0</v>
          </cell>
          <cell r="AD2244">
            <v>0</v>
          </cell>
          <cell r="AE2244" t="str">
            <v>N</v>
          </cell>
          <cell r="AF2244" t="str">
            <v>N</v>
          </cell>
          <cell r="AG2244">
            <v>0</v>
          </cell>
          <cell r="AH2244" t="str">
            <v>N</v>
          </cell>
          <cell r="AI2244" t="str">
            <v>N</v>
          </cell>
        </row>
        <row r="2245">
          <cell r="U2245">
            <v>0</v>
          </cell>
          <cell r="V2245">
            <v>0</v>
          </cell>
          <cell r="W2245" t="str">
            <v/>
          </cell>
          <cell r="X2245" t="str">
            <v>N</v>
          </cell>
          <cell r="Y2245" t="str">
            <v>N</v>
          </cell>
          <cell r="Z2245" t="str">
            <v>N</v>
          </cell>
          <cell r="AA2245">
            <v>0</v>
          </cell>
          <cell r="AB2245">
            <v>0</v>
          </cell>
          <cell r="AC2245">
            <v>0</v>
          </cell>
          <cell r="AD2245">
            <v>0</v>
          </cell>
          <cell r="AE2245" t="str">
            <v>N</v>
          </cell>
          <cell r="AF2245" t="str">
            <v>N</v>
          </cell>
          <cell r="AG2245">
            <v>0</v>
          </cell>
          <cell r="AH2245" t="str">
            <v>N</v>
          </cell>
          <cell r="AI2245" t="str">
            <v>N</v>
          </cell>
        </row>
        <row r="2246">
          <cell r="U2246">
            <v>0</v>
          </cell>
          <cell r="V2246">
            <v>0</v>
          </cell>
          <cell r="W2246" t="str">
            <v/>
          </cell>
          <cell r="X2246" t="str">
            <v>N</v>
          </cell>
          <cell r="Y2246" t="str">
            <v>N</v>
          </cell>
          <cell r="Z2246" t="str">
            <v>N</v>
          </cell>
          <cell r="AA2246">
            <v>0</v>
          </cell>
          <cell r="AB2246">
            <v>0</v>
          </cell>
          <cell r="AC2246">
            <v>0</v>
          </cell>
          <cell r="AD2246">
            <v>0</v>
          </cell>
          <cell r="AE2246" t="str">
            <v>N</v>
          </cell>
          <cell r="AF2246" t="str">
            <v>N</v>
          </cell>
          <cell r="AG2246">
            <v>0</v>
          </cell>
          <cell r="AH2246" t="str">
            <v>N</v>
          </cell>
          <cell r="AI2246" t="str">
            <v>N</v>
          </cell>
        </row>
        <row r="2247">
          <cell r="U2247">
            <v>0</v>
          </cell>
          <cell r="V2247">
            <v>0</v>
          </cell>
          <cell r="W2247" t="str">
            <v/>
          </cell>
          <cell r="X2247" t="str">
            <v>N</v>
          </cell>
          <cell r="Y2247" t="str">
            <v>N</v>
          </cell>
          <cell r="Z2247" t="str">
            <v>N</v>
          </cell>
          <cell r="AA2247">
            <v>0</v>
          </cell>
          <cell r="AB2247">
            <v>0</v>
          </cell>
          <cell r="AC2247">
            <v>0</v>
          </cell>
          <cell r="AD2247">
            <v>0</v>
          </cell>
          <cell r="AE2247" t="str">
            <v>N</v>
          </cell>
          <cell r="AF2247" t="str">
            <v>N</v>
          </cell>
          <cell r="AG2247">
            <v>0</v>
          </cell>
          <cell r="AH2247" t="str">
            <v>N</v>
          </cell>
          <cell r="AI2247" t="str">
            <v>N</v>
          </cell>
        </row>
        <row r="2248">
          <cell r="U2248">
            <v>0</v>
          </cell>
          <cell r="V2248">
            <v>0</v>
          </cell>
          <cell r="W2248" t="str">
            <v/>
          </cell>
          <cell r="X2248" t="str">
            <v>N</v>
          </cell>
          <cell r="Y2248" t="str">
            <v>N</v>
          </cell>
          <cell r="Z2248" t="str">
            <v>N</v>
          </cell>
          <cell r="AA2248">
            <v>0</v>
          </cell>
          <cell r="AB2248">
            <v>0</v>
          </cell>
          <cell r="AC2248">
            <v>0</v>
          </cell>
          <cell r="AD2248">
            <v>0</v>
          </cell>
          <cell r="AE2248" t="str">
            <v>N</v>
          </cell>
          <cell r="AF2248" t="str">
            <v>N</v>
          </cell>
          <cell r="AG2248">
            <v>0</v>
          </cell>
          <cell r="AH2248" t="str">
            <v>N</v>
          </cell>
          <cell r="AI2248" t="str">
            <v>N</v>
          </cell>
        </row>
        <row r="2249">
          <cell r="U2249">
            <v>0</v>
          </cell>
          <cell r="V2249">
            <v>0</v>
          </cell>
          <cell r="W2249" t="str">
            <v/>
          </cell>
          <cell r="X2249" t="str">
            <v>N</v>
          </cell>
          <cell r="Y2249" t="str">
            <v>N</v>
          </cell>
          <cell r="Z2249" t="str">
            <v>N</v>
          </cell>
          <cell r="AA2249">
            <v>0</v>
          </cell>
          <cell r="AB2249">
            <v>0</v>
          </cell>
          <cell r="AC2249">
            <v>0</v>
          </cell>
          <cell r="AD2249">
            <v>0</v>
          </cell>
          <cell r="AE2249" t="str">
            <v>N</v>
          </cell>
          <cell r="AF2249" t="str">
            <v>N</v>
          </cell>
          <cell r="AG2249">
            <v>0</v>
          </cell>
          <cell r="AH2249" t="str">
            <v>N</v>
          </cell>
          <cell r="AI2249" t="str">
            <v>N</v>
          </cell>
        </row>
        <row r="2250">
          <cell r="U2250">
            <v>0</v>
          </cell>
          <cell r="V2250">
            <v>0</v>
          </cell>
          <cell r="W2250" t="str">
            <v/>
          </cell>
          <cell r="X2250" t="str">
            <v>N</v>
          </cell>
          <cell r="Y2250" t="str">
            <v>N</v>
          </cell>
          <cell r="Z2250" t="str">
            <v>N</v>
          </cell>
          <cell r="AA2250">
            <v>0</v>
          </cell>
          <cell r="AB2250">
            <v>0</v>
          </cell>
          <cell r="AC2250">
            <v>0</v>
          </cell>
          <cell r="AD2250">
            <v>0</v>
          </cell>
          <cell r="AE2250" t="str">
            <v>N</v>
          </cell>
          <cell r="AF2250" t="str">
            <v>N</v>
          </cell>
          <cell r="AG2250">
            <v>0</v>
          </cell>
          <cell r="AH2250" t="str">
            <v>N</v>
          </cell>
          <cell r="AI2250" t="str">
            <v>N</v>
          </cell>
        </row>
        <row r="2251">
          <cell r="U2251">
            <v>0</v>
          </cell>
          <cell r="V2251">
            <v>0</v>
          </cell>
          <cell r="W2251" t="str">
            <v/>
          </cell>
          <cell r="X2251" t="str">
            <v>N</v>
          </cell>
          <cell r="Y2251" t="str">
            <v>N</v>
          </cell>
          <cell r="Z2251" t="str">
            <v>N</v>
          </cell>
          <cell r="AA2251">
            <v>0</v>
          </cell>
          <cell r="AB2251">
            <v>0</v>
          </cell>
          <cell r="AC2251">
            <v>0</v>
          </cell>
          <cell r="AD2251">
            <v>0</v>
          </cell>
          <cell r="AE2251" t="str">
            <v>N</v>
          </cell>
          <cell r="AF2251" t="str">
            <v>N</v>
          </cell>
          <cell r="AG2251">
            <v>0</v>
          </cell>
          <cell r="AH2251" t="str">
            <v>N</v>
          </cell>
          <cell r="AI2251" t="str">
            <v>N</v>
          </cell>
        </row>
        <row r="2252">
          <cell r="U2252">
            <v>0</v>
          </cell>
          <cell r="V2252">
            <v>0</v>
          </cell>
          <cell r="W2252" t="str">
            <v/>
          </cell>
          <cell r="X2252" t="str">
            <v>N</v>
          </cell>
          <cell r="Y2252" t="str">
            <v>N</v>
          </cell>
          <cell r="Z2252" t="str">
            <v>N</v>
          </cell>
          <cell r="AA2252">
            <v>0</v>
          </cell>
          <cell r="AB2252">
            <v>0</v>
          </cell>
          <cell r="AC2252">
            <v>0</v>
          </cell>
          <cell r="AD2252">
            <v>0</v>
          </cell>
          <cell r="AE2252" t="str">
            <v>N</v>
          </cell>
          <cell r="AF2252" t="str">
            <v>N</v>
          </cell>
          <cell r="AG2252">
            <v>0</v>
          </cell>
          <cell r="AH2252" t="str">
            <v>N</v>
          </cell>
          <cell r="AI2252" t="str">
            <v>N</v>
          </cell>
        </row>
        <row r="2253">
          <cell r="U2253">
            <v>0</v>
          </cell>
          <cell r="V2253">
            <v>0</v>
          </cell>
          <cell r="W2253" t="str">
            <v/>
          </cell>
          <cell r="X2253" t="str">
            <v>N</v>
          </cell>
          <cell r="Y2253" t="str">
            <v>N</v>
          </cell>
          <cell r="Z2253" t="str">
            <v>N</v>
          </cell>
          <cell r="AA2253">
            <v>0</v>
          </cell>
          <cell r="AB2253">
            <v>0</v>
          </cell>
          <cell r="AC2253">
            <v>0</v>
          </cell>
          <cell r="AD2253">
            <v>0</v>
          </cell>
          <cell r="AE2253" t="str">
            <v>N</v>
          </cell>
          <cell r="AF2253" t="str">
            <v>N</v>
          </cell>
          <cell r="AG2253">
            <v>0</v>
          </cell>
          <cell r="AH2253" t="str">
            <v>N</v>
          </cell>
          <cell r="AI2253" t="str">
            <v>N</v>
          </cell>
        </row>
        <row r="2254">
          <cell r="U2254">
            <v>0</v>
          </cell>
          <cell r="V2254">
            <v>0</v>
          </cell>
          <cell r="W2254" t="str">
            <v/>
          </cell>
          <cell r="X2254" t="str">
            <v>N</v>
          </cell>
          <cell r="Y2254" t="str">
            <v>N</v>
          </cell>
          <cell r="Z2254" t="str">
            <v>N</v>
          </cell>
          <cell r="AA2254">
            <v>0</v>
          </cell>
          <cell r="AB2254">
            <v>0</v>
          </cell>
          <cell r="AC2254">
            <v>0</v>
          </cell>
          <cell r="AD2254">
            <v>0</v>
          </cell>
          <cell r="AE2254" t="str">
            <v>N</v>
          </cell>
          <cell r="AF2254" t="str">
            <v>N</v>
          </cell>
          <cell r="AG2254">
            <v>0</v>
          </cell>
          <cell r="AH2254" t="str">
            <v>N</v>
          </cell>
          <cell r="AI2254" t="str">
            <v>N</v>
          </cell>
        </row>
        <row r="2255">
          <cell r="U2255">
            <v>0</v>
          </cell>
          <cell r="V2255">
            <v>0</v>
          </cell>
          <cell r="W2255" t="str">
            <v/>
          </cell>
          <cell r="X2255" t="str">
            <v>N</v>
          </cell>
          <cell r="Y2255" t="str">
            <v>N</v>
          </cell>
          <cell r="Z2255" t="str">
            <v>N</v>
          </cell>
          <cell r="AA2255">
            <v>0</v>
          </cell>
          <cell r="AB2255">
            <v>0</v>
          </cell>
          <cell r="AC2255">
            <v>0</v>
          </cell>
          <cell r="AD2255">
            <v>0</v>
          </cell>
          <cell r="AE2255" t="str">
            <v>N</v>
          </cell>
          <cell r="AF2255" t="str">
            <v>N</v>
          </cell>
          <cell r="AG2255">
            <v>0</v>
          </cell>
          <cell r="AH2255" t="str">
            <v>N</v>
          </cell>
          <cell r="AI2255" t="str">
            <v>N</v>
          </cell>
        </row>
        <row r="2256">
          <cell r="U2256">
            <v>0</v>
          </cell>
          <cell r="V2256">
            <v>0</v>
          </cell>
          <cell r="W2256" t="str">
            <v/>
          </cell>
          <cell r="X2256" t="str">
            <v>N</v>
          </cell>
          <cell r="Y2256" t="str">
            <v>N</v>
          </cell>
          <cell r="Z2256" t="str">
            <v>N</v>
          </cell>
          <cell r="AA2256">
            <v>0</v>
          </cell>
          <cell r="AB2256">
            <v>0</v>
          </cell>
          <cell r="AC2256">
            <v>0</v>
          </cell>
          <cell r="AD2256">
            <v>0</v>
          </cell>
          <cell r="AE2256" t="str">
            <v>N</v>
          </cell>
          <cell r="AF2256" t="str">
            <v>N</v>
          </cell>
          <cell r="AG2256">
            <v>0</v>
          </cell>
          <cell r="AH2256" t="str">
            <v>N</v>
          </cell>
          <cell r="AI2256" t="str">
            <v>N</v>
          </cell>
        </row>
        <row r="2257">
          <cell r="U2257">
            <v>0</v>
          </cell>
          <cell r="V2257">
            <v>0</v>
          </cell>
          <cell r="W2257" t="str">
            <v/>
          </cell>
          <cell r="X2257" t="str">
            <v>N</v>
          </cell>
          <cell r="Y2257" t="str">
            <v>N</v>
          </cell>
          <cell r="Z2257" t="str">
            <v>N</v>
          </cell>
          <cell r="AA2257">
            <v>0</v>
          </cell>
          <cell r="AB2257">
            <v>0</v>
          </cell>
          <cell r="AC2257">
            <v>0</v>
          </cell>
          <cell r="AD2257">
            <v>0</v>
          </cell>
          <cell r="AE2257" t="str">
            <v>N</v>
          </cell>
          <cell r="AF2257" t="str">
            <v>N</v>
          </cell>
          <cell r="AG2257">
            <v>0</v>
          </cell>
          <cell r="AH2257" t="str">
            <v>N</v>
          </cell>
          <cell r="AI2257" t="str">
            <v>N</v>
          </cell>
        </row>
        <row r="2258">
          <cell r="U2258">
            <v>0</v>
          </cell>
          <cell r="V2258">
            <v>0</v>
          </cell>
          <cell r="W2258" t="str">
            <v/>
          </cell>
          <cell r="X2258" t="str">
            <v>N</v>
          </cell>
          <cell r="Y2258" t="str">
            <v>N</v>
          </cell>
          <cell r="Z2258" t="str">
            <v>N</v>
          </cell>
          <cell r="AA2258">
            <v>0</v>
          </cell>
          <cell r="AB2258">
            <v>0</v>
          </cell>
          <cell r="AC2258">
            <v>0</v>
          </cell>
          <cell r="AD2258">
            <v>0</v>
          </cell>
          <cell r="AE2258" t="str">
            <v>N</v>
          </cell>
          <cell r="AF2258" t="str">
            <v>N</v>
          </cell>
          <cell r="AG2258">
            <v>0</v>
          </cell>
          <cell r="AH2258" t="str">
            <v>N</v>
          </cell>
          <cell r="AI2258" t="str">
            <v>N</v>
          </cell>
        </row>
        <row r="2259">
          <cell r="U2259">
            <v>0</v>
          </cell>
          <cell r="V2259">
            <v>0</v>
          </cell>
          <cell r="W2259" t="str">
            <v/>
          </cell>
          <cell r="X2259" t="str">
            <v>N</v>
          </cell>
          <cell r="Y2259" t="str">
            <v>N</v>
          </cell>
          <cell r="Z2259" t="str">
            <v>N</v>
          </cell>
          <cell r="AA2259">
            <v>0</v>
          </cell>
          <cell r="AB2259">
            <v>0</v>
          </cell>
          <cell r="AC2259">
            <v>0</v>
          </cell>
          <cell r="AD2259">
            <v>0</v>
          </cell>
          <cell r="AE2259" t="str">
            <v>N</v>
          </cell>
          <cell r="AF2259" t="str">
            <v>N</v>
          </cell>
          <cell r="AG2259">
            <v>0</v>
          </cell>
          <cell r="AH2259" t="str">
            <v>N</v>
          </cell>
          <cell r="AI2259" t="str">
            <v>N</v>
          </cell>
        </row>
        <row r="2260">
          <cell r="U2260">
            <v>0</v>
          </cell>
          <cell r="V2260">
            <v>0</v>
          </cell>
          <cell r="W2260" t="str">
            <v/>
          </cell>
          <cell r="X2260" t="str">
            <v>N</v>
          </cell>
          <cell r="Y2260" t="str">
            <v>N</v>
          </cell>
          <cell r="Z2260" t="str">
            <v>N</v>
          </cell>
          <cell r="AA2260">
            <v>0</v>
          </cell>
          <cell r="AB2260">
            <v>0</v>
          </cell>
          <cell r="AC2260">
            <v>0</v>
          </cell>
          <cell r="AD2260">
            <v>0</v>
          </cell>
          <cell r="AE2260" t="str">
            <v>N</v>
          </cell>
          <cell r="AF2260" t="str">
            <v>N</v>
          </cell>
          <cell r="AG2260">
            <v>0</v>
          </cell>
          <cell r="AH2260" t="str">
            <v>N</v>
          </cell>
          <cell r="AI2260" t="str">
            <v>N</v>
          </cell>
        </row>
        <row r="2261">
          <cell r="U2261">
            <v>0</v>
          </cell>
          <cell r="V2261">
            <v>0</v>
          </cell>
          <cell r="W2261" t="str">
            <v/>
          </cell>
          <cell r="X2261" t="str">
            <v>N</v>
          </cell>
          <cell r="Y2261" t="str">
            <v>N</v>
          </cell>
          <cell r="Z2261" t="str">
            <v>N</v>
          </cell>
          <cell r="AA2261">
            <v>0</v>
          </cell>
          <cell r="AB2261">
            <v>0</v>
          </cell>
          <cell r="AC2261">
            <v>0</v>
          </cell>
          <cell r="AD2261">
            <v>0</v>
          </cell>
          <cell r="AE2261" t="str">
            <v>N</v>
          </cell>
          <cell r="AF2261" t="str">
            <v>N</v>
          </cell>
          <cell r="AG2261">
            <v>0</v>
          </cell>
          <cell r="AH2261" t="str">
            <v>N</v>
          </cell>
          <cell r="AI2261" t="str">
            <v>N</v>
          </cell>
        </row>
        <row r="2262">
          <cell r="U2262">
            <v>0</v>
          </cell>
          <cell r="V2262">
            <v>0</v>
          </cell>
          <cell r="W2262" t="str">
            <v/>
          </cell>
          <cell r="X2262" t="str">
            <v>N</v>
          </cell>
          <cell r="Y2262" t="str">
            <v>N</v>
          </cell>
          <cell r="Z2262" t="str">
            <v>N</v>
          </cell>
          <cell r="AA2262">
            <v>0</v>
          </cell>
          <cell r="AB2262">
            <v>0</v>
          </cell>
          <cell r="AC2262">
            <v>0</v>
          </cell>
          <cell r="AD2262">
            <v>0</v>
          </cell>
          <cell r="AE2262" t="str">
            <v>N</v>
          </cell>
          <cell r="AF2262" t="str">
            <v>N</v>
          </cell>
          <cell r="AG2262">
            <v>0</v>
          </cell>
          <cell r="AH2262" t="str">
            <v>N</v>
          </cell>
          <cell r="AI2262" t="str">
            <v>N</v>
          </cell>
        </row>
        <row r="2263">
          <cell r="U2263">
            <v>0</v>
          </cell>
          <cell r="V2263">
            <v>0</v>
          </cell>
          <cell r="W2263" t="str">
            <v/>
          </cell>
          <cell r="X2263" t="str">
            <v>N</v>
          </cell>
          <cell r="Y2263" t="str">
            <v>N</v>
          </cell>
          <cell r="Z2263" t="str">
            <v>N</v>
          </cell>
          <cell r="AA2263">
            <v>0</v>
          </cell>
          <cell r="AB2263">
            <v>0</v>
          </cell>
          <cell r="AC2263">
            <v>0</v>
          </cell>
          <cell r="AD2263">
            <v>0</v>
          </cell>
          <cell r="AE2263" t="str">
            <v>N</v>
          </cell>
          <cell r="AF2263" t="str">
            <v>N</v>
          </cell>
          <cell r="AG2263">
            <v>0</v>
          </cell>
          <cell r="AH2263" t="str">
            <v>N</v>
          </cell>
          <cell r="AI2263" t="str">
            <v>N</v>
          </cell>
        </row>
        <row r="2264">
          <cell r="U2264">
            <v>0</v>
          </cell>
          <cell r="V2264">
            <v>0</v>
          </cell>
          <cell r="W2264" t="str">
            <v/>
          </cell>
          <cell r="X2264" t="str">
            <v>N</v>
          </cell>
          <cell r="Y2264" t="str">
            <v>N</v>
          </cell>
          <cell r="Z2264" t="str">
            <v>N</v>
          </cell>
          <cell r="AA2264">
            <v>0</v>
          </cell>
          <cell r="AB2264">
            <v>0</v>
          </cell>
          <cell r="AC2264">
            <v>0</v>
          </cell>
          <cell r="AD2264">
            <v>0</v>
          </cell>
          <cell r="AE2264" t="str">
            <v>N</v>
          </cell>
          <cell r="AF2264" t="str">
            <v>N</v>
          </cell>
          <cell r="AG2264">
            <v>0</v>
          </cell>
          <cell r="AH2264" t="str">
            <v>N</v>
          </cell>
          <cell r="AI2264" t="str">
            <v>N</v>
          </cell>
        </row>
        <row r="2265">
          <cell r="U2265">
            <v>0</v>
          </cell>
          <cell r="V2265">
            <v>0</v>
          </cell>
          <cell r="W2265" t="str">
            <v/>
          </cell>
          <cell r="X2265" t="str">
            <v>N</v>
          </cell>
          <cell r="Y2265" t="str">
            <v>N</v>
          </cell>
          <cell r="Z2265" t="str">
            <v>N</v>
          </cell>
          <cell r="AA2265">
            <v>0</v>
          </cell>
          <cell r="AB2265">
            <v>0</v>
          </cell>
          <cell r="AC2265">
            <v>0</v>
          </cell>
          <cell r="AD2265">
            <v>0</v>
          </cell>
          <cell r="AE2265" t="str">
            <v>N</v>
          </cell>
          <cell r="AF2265" t="str">
            <v>N</v>
          </cell>
          <cell r="AG2265">
            <v>0</v>
          </cell>
          <cell r="AH2265" t="str">
            <v>N</v>
          </cell>
          <cell r="AI2265" t="str">
            <v>N</v>
          </cell>
        </row>
        <row r="2266">
          <cell r="U2266">
            <v>0</v>
          </cell>
          <cell r="V2266">
            <v>0</v>
          </cell>
          <cell r="W2266" t="str">
            <v/>
          </cell>
          <cell r="X2266" t="str">
            <v>N</v>
          </cell>
          <cell r="Y2266" t="str">
            <v>N</v>
          </cell>
          <cell r="Z2266" t="str">
            <v>N</v>
          </cell>
          <cell r="AA2266">
            <v>0</v>
          </cell>
          <cell r="AB2266">
            <v>0</v>
          </cell>
          <cell r="AC2266">
            <v>0</v>
          </cell>
          <cell r="AD2266">
            <v>0</v>
          </cell>
          <cell r="AE2266" t="str">
            <v>N</v>
          </cell>
          <cell r="AF2266" t="str">
            <v>N</v>
          </cell>
          <cell r="AG2266">
            <v>0</v>
          </cell>
          <cell r="AH2266" t="str">
            <v>N</v>
          </cell>
          <cell r="AI2266" t="str">
            <v>N</v>
          </cell>
        </row>
        <row r="2267">
          <cell r="U2267">
            <v>0</v>
          </cell>
          <cell r="V2267">
            <v>0</v>
          </cell>
          <cell r="W2267" t="str">
            <v/>
          </cell>
          <cell r="X2267" t="str">
            <v>N</v>
          </cell>
          <cell r="Y2267" t="str">
            <v>N</v>
          </cell>
          <cell r="Z2267" t="str">
            <v>N</v>
          </cell>
          <cell r="AA2267">
            <v>0</v>
          </cell>
          <cell r="AB2267">
            <v>0</v>
          </cell>
          <cell r="AC2267">
            <v>0</v>
          </cell>
          <cell r="AD2267">
            <v>0</v>
          </cell>
          <cell r="AE2267" t="str">
            <v>N</v>
          </cell>
          <cell r="AF2267" t="str">
            <v>N</v>
          </cell>
          <cell r="AG2267">
            <v>0</v>
          </cell>
          <cell r="AH2267" t="str">
            <v>N</v>
          </cell>
          <cell r="AI2267" t="str">
            <v>N</v>
          </cell>
        </row>
        <row r="2268">
          <cell r="U2268">
            <v>0</v>
          </cell>
          <cell r="V2268">
            <v>0</v>
          </cell>
          <cell r="W2268" t="str">
            <v/>
          </cell>
          <cell r="X2268" t="str">
            <v>N</v>
          </cell>
          <cell r="Y2268" t="str">
            <v>N</v>
          </cell>
          <cell r="Z2268" t="str">
            <v>N</v>
          </cell>
          <cell r="AA2268">
            <v>0</v>
          </cell>
          <cell r="AB2268">
            <v>0</v>
          </cell>
          <cell r="AC2268">
            <v>0</v>
          </cell>
          <cell r="AD2268">
            <v>0</v>
          </cell>
          <cell r="AE2268" t="str">
            <v>N</v>
          </cell>
          <cell r="AF2268" t="str">
            <v>N</v>
          </cell>
          <cell r="AG2268">
            <v>0</v>
          </cell>
          <cell r="AH2268" t="str">
            <v>N</v>
          </cell>
          <cell r="AI2268" t="str">
            <v>N</v>
          </cell>
        </row>
        <row r="2269">
          <cell r="U2269">
            <v>0</v>
          </cell>
          <cell r="V2269">
            <v>0</v>
          </cell>
          <cell r="W2269" t="str">
            <v/>
          </cell>
          <cell r="X2269" t="str">
            <v>N</v>
          </cell>
          <cell r="Y2269" t="str">
            <v>N</v>
          </cell>
          <cell r="Z2269" t="str">
            <v>N</v>
          </cell>
          <cell r="AA2269">
            <v>0</v>
          </cell>
          <cell r="AB2269">
            <v>0</v>
          </cell>
          <cell r="AC2269">
            <v>0</v>
          </cell>
          <cell r="AD2269">
            <v>0</v>
          </cell>
          <cell r="AE2269" t="str">
            <v>N</v>
          </cell>
          <cell r="AF2269" t="str">
            <v>N</v>
          </cell>
          <cell r="AG2269">
            <v>0</v>
          </cell>
          <cell r="AH2269" t="str">
            <v>N</v>
          </cell>
          <cell r="AI2269" t="str">
            <v>N</v>
          </cell>
        </row>
        <row r="2270">
          <cell r="U2270">
            <v>0</v>
          </cell>
          <cell r="V2270">
            <v>0</v>
          </cell>
          <cell r="W2270" t="str">
            <v/>
          </cell>
          <cell r="X2270" t="str">
            <v>N</v>
          </cell>
          <cell r="Y2270" t="str">
            <v>N</v>
          </cell>
          <cell r="Z2270" t="str">
            <v>N</v>
          </cell>
          <cell r="AA2270">
            <v>0</v>
          </cell>
          <cell r="AB2270">
            <v>0</v>
          </cell>
          <cell r="AC2270">
            <v>0</v>
          </cell>
          <cell r="AD2270">
            <v>0</v>
          </cell>
          <cell r="AE2270" t="str">
            <v>N</v>
          </cell>
          <cell r="AF2270" t="str">
            <v>N</v>
          </cell>
          <cell r="AG2270">
            <v>0</v>
          </cell>
          <cell r="AH2270" t="str">
            <v>N</v>
          </cell>
          <cell r="AI2270" t="str">
            <v>N</v>
          </cell>
        </row>
        <row r="2271">
          <cell r="U2271">
            <v>0</v>
          </cell>
          <cell r="V2271">
            <v>0</v>
          </cell>
          <cell r="W2271" t="str">
            <v/>
          </cell>
          <cell r="X2271" t="str">
            <v>N</v>
          </cell>
          <cell r="Y2271" t="str">
            <v>N</v>
          </cell>
          <cell r="Z2271" t="str">
            <v>N</v>
          </cell>
          <cell r="AA2271">
            <v>0</v>
          </cell>
          <cell r="AB2271">
            <v>0</v>
          </cell>
          <cell r="AC2271">
            <v>0</v>
          </cell>
          <cell r="AD2271">
            <v>0</v>
          </cell>
          <cell r="AE2271" t="str">
            <v>N</v>
          </cell>
          <cell r="AF2271" t="str">
            <v>N</v>
          </cell>
          <cell r="AG2271">
            <v>0</v>
          </cell>
          <cell r="AH2271" t="str">
            <v>N</v>
          </cell>
          <cell r="AI2271" t="str">
            <v>N</v>
          </cell>
        </row>
        <row r="2272">
          <cell r="U2272">
            <v>0</v>
          </cell>
          <cell r="V2272">
            <v>0</v>
          </cell>
          <cell r="W2272" t="str">
            <v/>
          </cell>
          <cell r="X2272" t="str">
            <v>N</v>
          </cell>
          <cell r="Y2272" t="str">
            <v>N</v>
          </cell>
          <cell r="Z2272" t="str">
            <v>N</v>
          </cell>
          <cell r="AA2272">
            <v>0</v>
          </cell>
          <cell r="AB2272">
            <v>0</v>
          </cell>
          <cell r="AC2272">
            <v>0</v>
          </cell>
          <cell r="AD2272">
            <v>0</v>
          </cell>
          <cell r="AE2272" t="str">
            <v>N</v>
          </cell>
          <cell r="AF2272" t="str">
            <v>N</v>
          </cell>
          <cell r="AG2272">
            <v>0</v>
          </cell>
          <cell r="AH2272" t="str">
            <v>N</v>
          </cell>
          <cell r="AI2272" t="str">
            <v>N</v>
          </cell>
        </row>
        <row r="2273">
          <cell r="U2273">
            <v>0</v>
          </cell>
          <cell r="V2273">
            <v>0</v>
          </cell>
          <cell r="W2273" t="str">
            <v/>
          </cell>
          <cell r="X2273" t="str">
            <v>N</v>
          </cell>
          <cell r="Y2273" t="str">
            <v>N</v>
          </cell>
          <cell r="Z2273" t="str">
            <v>N</v>
          </cell>
          <cell r="AA2273">
            <v>0</v>
          </cell>
          <cell r="AB2273">
            <v>0</v>
          </cell>
          <cell r="AC2273">
            <v>0</v>
          </cell>
          <cell r="AD2273">
            <v>0</v>
          </cell>
          <cell r="AE2273" t="str">
            <v>N</v>
          </cell>
          <cell r="AF2273" t="str">
            <v>N</v>
          </cell>
          <cell r="AG2273">
            <v>0</v>
          </cell>
          <cell r="AH2273" t="str">
            <v>N</v>
          </cell>
          <cell r="AI2273" t="str">
            <v>N</v>
          </cell>
        </row>
        <row r="2274">
          <cell r="U2274">
            <v>0</v>
          </cell>
          <cell r="V2274">
            <v>0</v>
          </cell>
          <cell r="W2274" t="str">
            <v/>
          </cell>
          <cell r="X2274" t="str">
            <v>N</v>
          </cell>
          <cell r="Y2274" t="str">
            <v>N</v>
          </cell>
          <cell r="Z2274" t="str">
            <v>N</v>
          </cell>
          <cell r="AA2274">
            <v>0</v>
          </cell>
          <cell r="AB2274">
            <v>0</v>
          </cell>
          <cell r="AC2274">
            <v>0</v>
          </cell>
          <cell r="AD2274">
            <v>0</v>
          </cell>
          <cell r="AE2274" t="str">
            <v>N</v>
          </cell>
          <cell r="AF2274" t="str">
            <v>N</v>
          </cell>
          <cell r="AG2274">
            <v>0</v>
          </cell>
          <cell r="AH2274" t="str">
            <v>N</v>
          </cell>
          <cell r="AI2274" t="str">
            <v>N</v>
          </cell>
        </row>
        <row r="2275">
          <cell r="U2275">
            <v>0</v>
          </cell>
          <cell r="V2275">
            <v>0</v>
          </cell>
          <cell r="W2275" t="str">
            <v/>
          </cell>
          <cell r="X2275" t="str">
            <v>N</v>
          </cell>
          <cell r="Y2275" t="str">
            <v>N</v>
          </cell>
          <cell r="Z2275" t="str">
            <v>N</v>
          </cell>
          <cell r="AA2275">
            <v>0</v>
          </cell>
          <cell r="AB2275">
            <v>0</v>
          </cell>
          <cell r="AC2275">
            <v>0</v>
          </cell>
          <cell r="AD2275">
            <v>0</v>
          </cell>
          <cell r="AE2275" t="str">
            <v>N</v>
          </cell>
          <cell r="AF2275" t="str">
            <v>N</v>
          </cell>
          <cell r="AG2275">
            <v>0</v>
          </cell>
          <cell r="AH2275" t="str">
            <v>N</v>
          </cell>
          <cell r="AI2275" t="str">
            <v>N</v>
          </cell>
        </row>
        <row r="2276">
          <cell r="U2276">
            <v>0</v>
          </cell>
          <cell r="V2276">
            <v>0</v>
          </cell>
          <cell r="W2276" t="str">
            <v/>
          </cell>
          <cell r="X2276" t="str">
            <v>N</v>
          </cell>
          <cell r="Y2276" t="str">
            <v>N</v>
          </cell>
          <cell r="Z2276" t="str">
            <v>N</v>
          </cell>
          <cell r="AA2276">
            <v>0</v>
          </cell>
          <cell r="AB2276">
            <v>0</v>
          </cell>
          <cell r="AC2276">
            <v>0</v>
          </cell>
          <cell r="AD2276">
            <v>0</v>
          </cell>
          <cell r="AE2276" t="str">
            <v>N</v>
          </cell>
          <cell r="AF2276" t="str">
            <v>N</v>
          </cell>
          <cell r="AG2276">
            <v>0</v>
          </cell>
          <cell r="AH2276" t="str">
            <v>N</v>
          </cell>
          <cell r="AI2276" t="str">
            <v>N</v>
          </cell>
        </row>
        <row r="2277">
          <cell r="U2277">
            <v>0</v>
          </cell>
          <cell r="V2277">
            <v>0</v>
          </cell>
          <cell r="W2277" t="str">
            <v/>
          </cell>
          <cell r="X2277" t="str">
            <v>N</v>
          </cell>
          <cell r="Y2277" t="str">
            <v>N</v>
          </cell>
          <cell r="Z2277" t="str">
            <v>N</v>
          </cell>
          <cell r="AA2277">
            <v>0</v>
          </cell>
          <cell r="AB2277">
            <v>0</v>
          </cell>
          <cell r="AC2277">
            <v>0</v>
          </cell>
          <cell r="AD2277">
            <v>0</v>
          </cell>
          <cell r="AE2277" t="str">
            <v>N</v>
          </cell>
          <cell r="AF2277" t="str">
            <v>N</v>
          </cell>
          <cell r="AG2277">
            <v>0</v>
          </cell>
          <cell r="AH2277" t="str">
            <v>N</v>
          </cell>
          <cell r="AI2277" t="str">
            <v>N</v>
          </cell>
        </row>
        <row r="2278">
          <cell r="U2278">
            <v>0</v>
          </cell>
          <cell r="V2278">
            <v>0</v>
          </cell>
          <cell r="W2278" t="str">
            <v/>
          </cell>
          <cell r="X2278" t="str">
            <v>N</v>
          </cell>
          <cell r="Y2278" t="str">
            <v>N</v>
          </cell>
          <cell r="Z2278" t="str">
            <v>N</v>
          </cell>
          <cell r="AA2278">
            <v>0</v>
          </cell>
          <cell r="AB2278">
            <v>0</v>
          </cell>
          <cell r="AC2278">
            <v>0</v>
          </cell>
          <cell r="AD2278">
            <v>0</v>
          </cell>
          <cell r="AE2278" t="str">
            <v>N</v>
          </cell>
          <cell r="AF2278" t="str">
            <v>N</v>
          </cell>
          <cell r="AG2278">
            <v>0</v>
          </cell>
          <cell r="AH2278" t="str">
            <v>N</v>
          </cell>
          <cell r="AI2278" t="str">
            <v>N</v>
          </cell>
        </row>
        <row r="2279">
          <cell r="U2279">
            <v>0</v>
          </cell>
          <cell r="V2279">
            <v>0</v>
          </cell>
          <cell r="W2279" t="str">
            <v/>
          </cell>
          <cell r="X2279" t="str">
            <v>N</v>
          </cell>
          <cell r="Y2279" t="str">
            <v>N</v>
          </cell>
          <cell r="Z2279" t="str">
            <v>N</v>
          </cell>
          <cell r="AA2279">
            <v>0</v>
          </cell>
          <cell r="AB2279">
            <v>0</v>
          </cell>
          <cell r="AC2279">
            <v>0</v>
          </cell>
          <cell r="AD2279">
            <v>0</v>
          </cell>
          <cell r="AE2279" t="str">
            <v>N</v>
          </cell>
          <cell r="AF2279" t="str">
            <v>N</v>
          </cell>
          <cell r="AG2279">
            <v>0</v>
          </cell>
          <cell r="AH2279" t="str">
            <v>N</v>
          </cell>
          <cell r="AI2279" t="str">
            <v>N</v>
          </cell>
        </row>
        <row r="2280">
          <cell r="U2280">
            <v>0</v>
          </cell>
          <cell r="V2280">
            <v>0</v>
          </cell>
          <cell r="W2280" t="str">
            <v/>
          </cell>
          <cell r="X2280" t="str">
            <v>N</v>
          </cell>
          <cell r="Y2280" t="str">
            <v>N</v>
          </cell>
          <cell r="Z2280" t="str">
            <v>N</v>
          </cell>
          <cell r="AA2280">
            <v>0</v>
          </cell>
          <cell r="AB2280">
            <v>0</v>
          </cell>
          <cell r="AC2280">
            <v>0</v>
          </cell>
          <cell r="AD2280">
            <v>0</v>
          </cell>
          <cell r="AE2280" t="str">
            <v>N</v>
          </cell>
          <cell r="AF2280" t="str">
            <v>N</v>
          </cell>
          <cell r="AG2280">
            <v>0</v>
          </cell>
          <cell r="AH2280" t="str">
            <v>N</v>
          </cell>
          <cell r="AI2280" t="str">
            <v>N</v>
          </cell>
        </row>
        <row r="2281">
          <cell r="U2281">
            <v>0</v>
          </cell>
          <cell r="V2281">
            <v>0</v>
          </cell>
          <cell r="W2281" t="str">
            <v/>
          </cell>
          <cell r="X2281" t="str">
            <v>N</v>
          </cell>
          <cell r="Y2281" t="str">
            <v>N</v>
          </cell>
          <cell r="Z2281" t="str">
            <v>N</v>
          </cell>
          <cell r="AA2281">
            <v>0</v>
          </cell>
          <cell r="AB2281">
            <v>0</v>
          </cell>
          <cell r="AC2281">
            <v>0</v>
          </cell>
          <cell r="AD2281">
            <v>0</v>
          </cell>
          <cell r="AE2281" t="str">
            <v>N</v>
          </cell>
          <cell r="AF2281" t="str">
            <v>N</v>
          </cell>
          <cell r="AG2281">
            <v>0</v>
          </cell>
          <cell r="AH2281" t="str">
            <v>N</v>
          </cell>
          <cell r="AI2281" t="str">
            <v>N</v>
          </cell>
        </row>
        <row r="2282">
          <cell r="U2282">
            <v>0</v>
          </cell>
          <cell r="V2282">
            <v>0</v>
          </cell>
          <cell r="W2282" t="str">
            <v/>
          </cell>
          <cell r="X2282" t="str">
            <v>N</v>
          </cell>
          <cell r="Y2282" t="str">
            <v>N</v>
          </cell>
          <cell r="Z2282" t="str">
            <v>N</v>
          </cell>
          <cell r="AA2282">
            <v>0</v>
          </cell>
          <cell r="AB2282">
            <v>0</v>
          </cell>
          <cell r="AC2282">
            <v>0</v>
          </cell>
          <cell r="AD2282">
            <v>0</v>
          </cell>
          <cell r="AE2282" t="str">
            <v>N</v>
          </cell>
          <cell r="AF2282" t="str">
            <v>N</v>
          </cell>
          <cell r="AG2282">
            <v>0</v>
          </cell>
          <cell r="AH2282" t="str">
            <v>N</v>
          </cell>
          <cell r="AI2282" t="str">
            <v>N</v>
          </cell>
        </row>
        <row r="2283">
          <cell r="U2283">
            <v>0</v>
          </cell>
          <cell r="V2283">
            <v>0</v>
          </cell>
          <cell r="W2283" t="str">
            <v/>
          </cell>
          <cell r="X2283" t="str">
            <v>N</v>
          </cell>
          <cell r="Y2283" t="str">
            <v>N</v>
          </cell>
          <cell r="Z2283" t="str">
            <v>N</v>
          </cell>
          <cell r="AA2283">
            <v>0</v>
          </cell>
          <cell r="AB2283">
            <v>0</v>
          </cell>
          <cell r="AC2283">
            <v>0</v>
          </cell>
          <cell r="AD2283">
            <v>0</v>
          </cell>
          <cell r="AE2283" t="str">
            <v>N</v>
          </cell>
          <cell r="AF2283" t="str">
            <v>N</v>
          </cell>
          <cell r="AG2283">
            <v>0</v>
          </cell>
          <cell r="AH2283" t="str">
            <v>N</v>
          </cell>
          <cell r="AI2283" t="str">
            <v>N</v>
          </cell>
        </row>
        <row r="2284">
          <cell r="U2284">
            <v>0</v>
          </cell>
          <cell r="V2284">
            <v>0</v>
          </cell>
          <cell r="W2284" t="str">
            <v/>
          </cell>
          <cell r="X2284" t="str">
            <v>N</v>
          </cell>
          <cell r="Y2284" t="str">
            <v>N</v>
          </cell>
          <cell r="Z2284" t="str">
            <v>N</v>
          </cell>
          <cell r="AA2284">
            <v>0</v>
          </cell>
          <cell r="AB2284">
            <v>0</v>
          </cell>
          <cell r="AC2284">
            <v>0</v>
          </cell>
          <cell r="AD2284">
            <v>0</v>
          </cell>
          <cell r="AE2284" t="str">
            <v>N</v>
          </cell>
          <cell r="AF2284" t="str">
            <v>N</v>
          </cell>
          <cell r="AG2284">
            <v>0</v>
          </cell>
          <cell r="AH2284" t="str">
            <v>N</v>
          </cell>
          <cell r="AI2284" t="str">
            <v>N</v>
          </cell>
        </row>
        <row r="2285">
          <cell r="U2285">
            <v>0</v>
          </cell>
          <cell r="V2285">
            <v>0</v>
          </cell>
          <cell r="W2285" t="str">
            <v/>
          </cell>
          <cell r="X2285" t="str">
            <v>N</v>
          </cell>
          <cell r="Y2285" t="str">
            <v>N</v>
          </cell>
          <cell r="Z2285" t="str">
            <v>N</v>
          </cell>
          <cell r="AA2285">
            <v>0</v>
          </cell>
          <cell r="AB2285">
            <v>0</v>
          </cell>
          <cell r="AC2285">
            <v>0</v>
          </cell>
          <cell r="AD2285">
            <v>0</v>
          </cell>
          <cell r="AE2285" t="str">
            <v>N</v>
          </cell>
          <cell r="AF2285" t="str">
            <v>N</v>
          </cell>
          <cell r="AG2285">
            <v>0</v>
          </cell>
          <cell r="AH2285" t="str">
            <v>N</v>
          </cell>
          <cell r="AI2285" t="str">
            <v>N</v>
          </cell>
        </row>
        <row r="2286">
          <cell r="U2286">
            <v>0</v>
          </cell>
          <cell r="V2286">
            <v>0</v>
          </cell>
          <cell r="W2286" t="str">
            <v/>
          </cell>
          <cell r="X2286" t="str">
            <v>N</v>
          </cell>
          <cell r="Y2286" t="str">
            <v>N</v>
          </cell>
          <cell r="Z2286" t="str">
            <v>N</v>
          </cell>
          <cell r="AA2286">
            <v>0</v>
          </cell>
          <cell r="AB2286">
            <v>0</v>
          </cell>
          <cell r="AC2286">
            <v>0</v>
          </cell>
          <cell r="AD2286">
            <v>0</v>
          </cell>
          <cell r="AE2286" t="str">
            <v>N</v>
          </cell>
          <cell r="AF2286" t="str">
            <v>N</v>
          </cell>
          <cell r="AG2286">
            <v>0</v>
          </cell>
          <cell r="AH2286" t="str">
            <v>N</v>
          </cell>
          <cell r="AI2286" t="str">
            <v>N</v>
          </cell>
        </row>
        <row r="2287">
          <cell r="U2287">
            <v>0</v>
          </cell>
          <cell r="V2287">
            <v>0</v>
          </cell>
          <cell r="W2287" t="str">
            <v/>
          </cell>
          <cell r="X2287" t="str">
            <v>N</v>
          </cell>
          <cell r="Y2287" t="str">
            <v>N</v>
          </cell>
          <cell r="Z2287" t="str">
            <v>N</v>
          </cell>
          <cell r="AA2287">
            <v>0</v>
          </cell>
          <cell r="AB2287">
            <v>0</v>
          </cell>
          <cell r="AC2287">
            <v>0</v>
          </cell>
          <cell r="AD2287">
            <v>0</v>
          </cell>
          <cell r="AE2287" t="str">
            <v>N</v>
          </cell>
          <cell r="AF2287" t="str">
            <v>N</v>
          </cell>
          <cell r="AG2287">
            <v>0</v>
          </cell>
          <cell r="AH2287" t="str">
            <v>N</v>
          </cell>
          <cell r="AI2287" t="str">
            <v>N</v>
          </cell>
        </row>
        <row r="2288">
          <cell r="U2288">
            <v>0</v>
          </cell>
          <cell r="V2288">
            <v>0</v>
          </cell>
          <cell r="W2288" t="str">
            <v/>
          </cell>
          <cell r="X2288" t="str">
            <v>N</v>
          </cell>
          <cell r="Y2288" t="str">
            <v>N</v>
          </cell>
          <cell r="Z2288" t="str">
            <v>N</v>
          </cell>
          <cell r="AA2288">
            <v>0</v>
          </cell>
          <cell r="AB2288">
            <v>0</v>
          </cell>
          <cell r="AC2288">
            <v>0</v>
          </cell>
          <cell r="AD2288">
            <v>0</v>
          </cell>
          <cell r="AE2288" t="str">
            <v>N</v>
          </cell>
          <cell r="AF2288" t="str">
            <v>N</v>
          </cell>
          <cell r="AG2288">
            <v>0</v>
          </cell>
          <cell r="AH2288" t="str">
            <v>N</v>
          </cell>
          <cell r="AI2288" t="str">
            <v>N</v>
          </cell>
        </row>
        <row r="2289">
          <cell r="U2289">
            <v>0</v>
          </cell>
          <cell r="V2289">
            <v>0</v>
          </cell>
          <cell r="W2289" t="str">
            <v/>
          </cell>
          <cell r="X2289" t="str">
            <v>N</v>
          </cell>
          <cell r="Y2289" t="str">
            <v>N</v>
          </cell>
          <cell r="Z2289" t="str">
            <v>N</v>
          </cell>
          <cell r="AA2289">
            <v>0</v>
          </cell>
          <cell r="AB2289">
            <v>0</v>
          </cell>
          <cell r="AC2289">
            <v>0</v>
          </cell>
          <cell r="AD2289">
            <v>0</v>
          </cell>
          <cell r="AE2289" t="str">
            <v>N</v>
          </cell>
          <cell r="AF2289" t="str">
            <v>N</v>
          </cell>
          <cell r="AG2289">
            <v>0</v>
          </cell>
          <cell r="AH2289" t="str">
            <v>N</v>
          </cell>
          <cell r="AI2289" t="str">
            <v>N</v>
          </cell>
        </row>
        <row r="2290">
          <cell r="U2290">
            <v>0</v>
          </cell>
          <cell r="V2290">
            <v>0</v>
          </cell>
          <cell r="W2290" t="str">
            <v/>
          </cell>
          <cell r="X2290" t="str">
            <v>N</v>
          </cell>
          <cell r="Y2290" t="str">
            <v>N</v>
          </cell>
          <cell r="Z2290" t="str">
            <v>N</v>
          </cell>
          <cell r="AA2290">
            <v>0</v>
          </cell>
          <cell r="AB2290">
            <v>0</v>
          </cell>
          <cell r="AC2290">
            <v>0</v>
          </cell>
          <cell r="AD2290">
            <v>0</v>
          </cell>
          <cell r="AE2290" t="str">
            <v>N</v>
          </cell>
          <cell r="AF2290" t="str">
            <v>N</v>
          </cell>
          <cell r="AG2290">
            <v>0</v>
          </cell>
          <cell r="AH2290" t="str">
            <v>N</v>
          </cell>
          <cell r="AI2290" t="str">
            <v>N</v>
          </cell>
        </row>
        <row r="2291">
          <cell r="U2291">
            <v>0</v>
          </cell>
          <cell r="V2291">
            <v>0</v>
          </cell>
          <cell r="W2291" t="str">
            <v/>
          </cell>
          <cell r="X2291" t="str">
            <v>N</v>
          </cell>
          <cell r="Y2291" t="str">
            <v>N</v>
          </cell>
          <cell r="Z2291" t="str">
            <v>N</v>
          </cell>
          <cell r="AA2291">
            <v>0</v>
          </cell>
          <cell r="AB2291">
            <v>0</v>
          </cell>
          <cell r="AC2291">
            <v>0</v>
          </cell>
          <cell r="AD2291">
            <v>0</v>
          </cell>
          <cell r="AE2291" t="str">
            <v>N</v>
          </cell>
          <cell r="AF2291" t="str">
            <v>N</v>
          </cell>
          <cell r="AG2291">
            <v>0</v>
          </cell>
          <cell r="AH2291" t="str">
            <v>N</v>
          </cell>
          <cell r="AI2291" t="str">
            <v>N</v>
          </cell>
        </row>
        <row r="2292">
          <cell r="U2292">
            <v>0</v>
          </cell>
          <cell r="V2292">
            <v>0</v>
          </cell>
          <cell r="W2292" t="str">
            <v/>
          </cell>
          <cell r="X2292" t="str">
            <v>N</v>
          </cell>
          <cell r="Y2292" t="str">
            <v>N</v>
          </cell>
          <cell r="Z2292" t="str">
            <v>N</v>
          </cell>
          <cell r="AA2292">
            <v>0</v>
          </cell>
          <cell r="AB2292">
            <v>0</v>
          </cell>
          <cell r="AC2292">
            <v>0</v>
          </cell>
          <cell r="AD2292">
            <v>0</v>
          </cell>
          <cell r="AE2292" t="str">
            <v>N</v>
          </cell>
          <cell r="AF2292" t="str">
            <v>N</v>
          </cell>
          <cell r="AG2292">
            <v>0</v>
          </cell>
          <cell r="AH2292" t="str">
            <v>N</v>
          </cell>
          <cell r="AI2292" t="str">
            <v>N</v>
          </cell>
        </row>
        <row r="2293">
          <cell r="U2293">
            <v>0</v>
          </cell>
          <cell r="V2293">
            <v>0</v>
          </cell>
          <cell r="W2293" t="str">
            <v/>
          </cell>
          <cell r="X2293" t="str">
            <v>N</v>
          </cell>
          <cell r="Y2293" t="str">
            <v>N</v>
          </cell>
          <cell r="Z2293" t="str">
            <v>N</v>
          </cell>
          <cell r="AA2293">
            <v>0</v>
          </cell>
          <cell r="AB2293">
            <v>0</v>
          </cell>
          <cell r="AC2293">
            <v>0</v>
          </cell>
          <cell r="AD2293">
            <v>0</v>
          </cell>
          <cell r="AE2293" t="str">
            <v>N</v>
          </cell>
          <cell r="AF2293" t="str">
            <v>N</v>
          </cell>
          <cell r="AG2293">
            <v>0</v>
          </cell>
          <cell r="AH2293" t="str">
            <v>N</v>
          </cell>
          <cell r="AI2293" t="str">
            <v>N</v>
          </cell>
        </row>
        <row r="2294">
          <cell r="U2294">
            <v>0</v>
          </cell>
          <cell r="V2294">
            <v>0</v>
          </cell>
          <cell r="W2294" t="str">
            <v/>
          </cell>
          <cell r="X2294" t="str">
            <v>N</v>
          </cell>
          <cell r="Y2294" t="str">
            <v>N</v>
          </cell>
          <cell r="Z2294" t="str">
            <v>N</v>
          </cell>
          <cell r="AA2294">
            <v>0</v>
          </cell>
          <cell r="AB2294">
            <v>0</v>
          </cell>
          <cell r="AC2294">
            <v>0</v>
          </cell>
          <cell r="AD2294">
            <v>0</v>
          </cell>
          <cell r="AE2294" t="str">
            <v>N</v>
          </cell>
          <cell r="AF2294" t="str">
            <v>N</v>
          </cell>
          <cell r="AG2294">
            <v>0</v>
          </cell>
          <cell r="AH2294" t="str">
            <v>N</v>
          </cell>
          <cell r="AI2294" t="str">
            <v>N</v>
          </cell>
        </row>
        <row r="2295">
          <cell r="U2295">
            <v>0</v>
          </cell>
          <cell r="V2295">
            <v>0</v>
          </cell>
          <cell r="W2295" t="str">
            <v/>
          </cell>
          <cell r="X2295" t="str">
            <v>N</v>
          </cell>
          <cell r="Y2295" t="str">
            <v>N</v>
          </cell>
          <cell r="Z2295" t="str">
            <v>N</v>
          </cell>
          <cell r="AA2295">
            <v>0</v>
          </cell>
          <cell r="AB2295">
            <v>0</v>
          </cell>
          <cell r="AC2295">
            <v>0</v>
          </cell>
          <cell r="AD2295">
            <v>0</v>
          </cell>
          <cell r="AE2295" t="str">
            <v>N</v>
          </cell>
          <cell r="AF2295" t="str">
            <v>N</v>
          </cell>
          <cell r="AG2295">
            <v>0</v>
          </cell>
          <cell r="AH2295" t="str">
            <v>N</v>
          </cell>
          <cell r="AI2295" t="str">
            <v>N</v>
          </cell>
        </row>
        <row r="2296">
          <cell r="U2296">
            <v>0</v>
          </cell>
          <cell r="V2296">
            <v>0</v>
          </cell>
          <cell r="W2296" t="str">
            <v/>
          </cell>
          <cell r="X2296" t="str">
            <v>N</v>
          </cell>
          <cell r="Y2296" t="str">
            <v>N</v>
          </cell>
          <cell r="Z2296" t="str">
            <v>N</v>
          </cell>
          <cell r="AA2296">
            <v>0</v>
          </cell>
          <cell r="AB2296">
            <v>0</v>
          </cell>
          <cell r="AC2296">
            <v>0</v>
          </cell>
          <cell r="AD2296">
            <v>0</v>
          </cell>
          <cell r="AE2296" t="str">
            <v>N</v>
          </cell>
          <cell r="AF2296" t="str">
            <v>N</v>
          </cell>
          <cell r="AG2296">
            <v>0</v>
          </cell>
          <cell r="AH2296" t="str">
            <v>N</v>
          </cell>
          <cell r="AI2296" t="str">
            <v>N</v>
          </cell>
        </row>
        <row r="2297">
          <cell r="U2297">
            <v>0</v>
          </cell>
          <cell r="V2297">
            <v>0</v>
          </cell>
          <cell r="W2297" t="str">
            <v/>
          </cell>
          <cell r="X2297" t="str">
            <v>N</v>
          </cell>
          <cell r="Y2297" t="str">
            <v>N</v>
          </cell>
          <cell r="Z2297" t="str">
            <v>N</v>
          </cell>
          <cell r="AA2297">
            <v>0</v>
          </cell>
          <cell r="AB2297">
            <v>0</v>
          </cell>
          <cell r="AC2297">
            <v>0</v>
          </cell>
          <cell r="AD2297">
            <v>0</v>
          </cell>
          <cell r="AE2297" t="str">
            <v>N</v>
          </cell>
          <cell r="AF2297" t="str">
            <v>N</v>
          </cell>
          <cell r="AG2297">
            <v>0</v>
          </cell>
          <cell r="AH2297" t="str">
            <v>N</v>
          </cell>
          <cell r="AI2297" t="str">
            <v>N</v>
          </cell>
        </row>
        <row r="2298">
          <cell r="U2298">
            <v>0</v>
          </cell>
          <cell r="V2298">
            <v>0</v>
          </cell>
          <cell r="W2298" t="str">
            <v/>
          </cell>
          <cell r="X2298" t="str">
            <v>N</v>
          </cell>
          <cell r="Y2298" t="str">
            <v>N</v>
          </cell>
          <cell r="Z2298" t="str">
            <v>N</v>
          </cell>
          <cell r="AA2298">
            <v>0</v>
          </cell>
          <cell r="AB2298">
            <v>0</v>
          </cell>
          <cell r="AC2298">
            <v>0</v>
          </cell>
          <cell r="AD2298">
            <v>0</v>
          </cell>
          <cell r="AE2298" t="str">
            <v>N</v>
          </cell>
          <cell r="AF2298" t="str">
            <v>N</v>
          </cell>
          <cell r="AG2298">
            <v>0</v>
          </cell>
          <cell r="AH2298" t="str">
            <v>N</v>
          </cell>
          <cell r="AI2298" t="str">
            <v>N</v>
          </cell>
        </row>
        <row r="2299">
          <cell r="U2299">
            <v>0</v>
          </cell>
          <cell r="V2299">
            <v>0</v>
          </cell>
          <cell r="W2299" t="str">
            <v/>
          </cell>
          <cell r="X2299" t="str">
            <v>N</v>
          </cell>
          <cell r="Y2299" t="str">
            <v>N</v>
          </cell>
          <cell r="Z2299" t="str">
            <v>N</v>
          </cell>
          <cell r="AA2299">
            <v>0</v>
          </cell>
          <cell r="AB2299">
            <v>0</v>
          </cell>
          <cell r="AC2299">
            <v>0</v>
          </cell>
          <cell r="AD2299">
            <v>0</v>
          </cell>
          <cell r="AE2299" t="str">
            <v>N</v>
          </cell>
          <cell r="AF2299" t="str">
            <v>N</v>
          </cell>
          <cell r="AG2299">
            <v>0</v>
          </cell>
          <cell r="AH2299" t="str">
            <v>N</v>
          </cell>
          <cell r="AI2299" t="str">
            <v>N</v>
          </cell>
        </row>
        <row r="2300">
          <cell r="U2300">
            <v>0</v>
          </cell>
          <cell r="V2300">
            <v>0</v>
          </cell>
          <cell r="W2300" t="str">
            <v/>
          </cell>
          <cell r="X2300" t="str">
            <v>N</v>
          </cell>
          <cell r="Y2300" t="str">
            <v>N</v>
          </cell>
          <cell r="Z2300" t="str">
            <v>N</v>
          </cell>
          <cell r="AA2300">
            <v>0</v>
          </cell>
          <cell r="AB2300">
            <v>0</v>
          </cell>
          <cell r="AC2300">
            <v>0</v>
          </cell>
          <cell r="AD2300">
            <v>0</v>
          </cell>
          <cell r="AE2300" t="str">
            <v>N</v>
          </cell>
          <cell r="AF2300" t="str">
            <v>N</v>
          </cell>
          <cell r="AG2300">
            <v>0</v>
          </cell>
          <cell r="AH2300" t="str">
            <v>N</v>
          </cell>
          <cell r="AI2300" t="str">
            <v>N</v>
          </cell>
        </row>
        <row r="2301">
          <cell r="U2301">
            <v>0</v>
          </cell>
          <cell r="V2301">
            <v>0</v>
          </cell>
          <cell r="W2301" t="str">
            <v/>
          </cell>
          <cell r="X2301" t="str">
            <v>N</v>
          </cell>
          <cell r="Y2301" t="str">
            <v>N</v>
          </cell>
          <cell r="Z2301" t="str">
            <v>N</v>
          </cell>
          <cell r="AA2301">
            <v>0</v>
          </cell>
          <cell r="AB2301">
            <v>0</v>
          </cell>
          <cell r="AC2301">
            <v>0</v>
          </cell>
          <cell r="AD2301">
            <v>0</v>
          </cell>
          <cell r="AE2301" t="str">
            <v>N</v>
          </cell>
          <cell r="AF2301" t="str">
            <v>N</v>
          </cell>
          <cell r="AG2301">
            <v>0</v>
          </cell>
          <cell r="AH2301" t="str">
            <v>N</v>
          </cell>
          <cell r="AI2301" t="str">
            <v>N</v>
          </cell>
        </row>
        <row r="2302">
          <cell r="U2302">
            <v>0</v>
          </cell>
          <cell r="V2302">
            <v>0</v>
          </cell>
          <cell r="W2302" t="str">
            <v/>
          </cell>
          <cell r="X2302" t="str">
            <v>N</v>
          </cell>
          <cell r="Y2302" t="str">
            <v>N</v>
          </cell>
          <cell r="Z2302" t="str">
            <v>N</v>
          </cell>
          <cell r="AA2302">
            <v>0</v>
          </cell>
          <cell r="AB2302">
            <v>0</v>
          </cell>
          <cell r="AC2302">
            <v>0</v>
          </cell>
          <cell r="AD2302">
            <v>0</v>
          </cell>
          <cell r="AE2302" t="str">
            <v>N</v>
          </cell>
          <cell r="AF2302" t="str">
            <v>N</v>
          </cell>
          <cell r="AG2302">
            <v>0</v>
          </cell>
          <cell r="AH2302" t="str">
            <v>N</v>
          </cell>
          <cell r="AI2302" t="str">
            <v>N</v>
          </cell>
        </row>
        <row r="2303">
          <cell r="U2303">
            <v>0</v>
          </cell>
          <cell r="V2303">
            <v>0</v>
          </cell>
          <cell r="W2303" t="str">
            <v/>
          </cell>
          <cell r="X2303" t="str">
            <v>N</v>
          </cell>
          <cell r="Y2303" t="str">
            <v>N</v>
          </cell>
          <cell r="Z2303" t="str">
            <v>N</v>
          </cell>
          <cell r="AA2303">
            <v>0</v>
          </cell>
          <cell r="AB2303">
            <v>0</v>
          </cell>
          <cell r="AC2303">
            <v>0</v>
          </cell>
          <cell r="AD2303">
            <v>0</v>
          </cell>
          <cell r="AE2303" t="str">
            <v>N</v>
          </cell>
          <cell r="AF2303" t="str">
            <v>N</v>
          </cell>
          <cell r="AG2303">
            <v>0</v>
          </cell>
          <cell r="AH2303" t="str">
            <v>N</v>
          </cell>
          <cell r="AI2303" t="str">
            <v>N</v>
          </cell>
        </row>
        <row r="2304">
          <cell r="U2304">
            <v>0</v>
          </cell>
          <cell r="V2304">
            <v>0</v>
          </cell>
          <cell r="W2304" t="str">
            <v/>
          </cell>
          <cell r="X2304" t="str">
            <v>N</v>
          </cell>
          <cell r="Y2304" t="str">
            <v>N</v>
          </cell>
          <cell r="Z2304" t="str">
            <v>N</v>
          </cell>
          <cell r="AA2304">
            <v>0</v>
          </cell>
          <cell r="AB2304">
            <v>0</v>
          </cell>
          <cell r="AC2304">
            <v>0</v>
          </cell>
          <cell r="AD2304">
            <v>0</v>
          </cell>
          <cell r="AE2304" t="str">
            <v>N</v>
          </cell>
          <cell r="AF2304" t="str">
            <v>N</v>
          </cell>
          <cell r="AG2304">
            <v>0</v>
          </cell>
          <cell r="AH2304" t="str">
            <v>N</v>
          </cell>
          <cell r="AI2304" t="str">
            <v>N</v>
          </cell>
        </row>
        <row r="2305">
          <cell r="U2305">
            <v>0</v>
          </cell>
          <cell r="V2305">
            <v>0</v>
          </cell>
          <cell r="W2305" t="str">
            <v/>
          </cell>
          <cell r="X2305" t="str">
            <v>N</v>
          </cell>
          <cell r="Y2305" t="str">
            <v>N</v>
          </cell>
          <cell r="Z2305" t="str">
            <v>N</v>
          </cell>
          <cell r="AA2305">
            <v>0</v>
          </cell>
          <cell r="AB2305">
            <v>0</v>
          </cell>
          <cell r="AC2305">
            <v>0</v>
          </cell>
          <cell r="AD2305">
            <v>0</v>
          </cell>
          <cell r="AE2305" t="str">
            <v>N</v>
          </cell>
          <cell r="AF2305" t="str">
            <v>N</v>
          </cell>
          <cell r="AG2305">
            <v>0</v>
          </cell>
          <cell r="AH2305" t="str">
            <v>N</v>
          </cell>
          <cell r="AI2305" t="str">
            <v>N</v>
          </cell>
        </row>
        <row r="2306">
          <cell r="U2306">
            <v>0</v>
          </cell>
          <cell r="V2306">
            <v>0</v>
          </cell>
          <cell r="W2306" t="str">
            <v/>
          </cell>
          <cell r="X2306" t="str">
            <v>N</v>
          </cell>
          <cell r="Y2306" t="str">
            <v>N</v>
          </cell>
          <cell r="Z2306" t="str">
            <v>N</v>
          </cell>
          <cell r="AA2306">
            <v>0</v>
          </cell>
          <cell r="AB2306">
            <v>0</v>
          </cell>
          <cell r="AC2306">
            <v>0</v>
          </cell>
          <cell r="AD2306">
            <v>0</v>
          </cell>
          <cell r="AE2306" t="str">
            <v>N</v>
          </cell>
          <cell r="AF2306" t="str">
            <v>N</v>
          </cell>
          <cell r="AG2306">
            <v>0</v>
          </cell>
          <cell r="AH2306" t="str">
            <v>N</v>
          </cell>
          <cell r="AI2306" t="str">
            <v>N</v>
          </cell>
        </row>
        <row r="2307">
          <cell r="U2307">
            <v>0</v>
          </cell>
          <cell r="V2307">
            <v>0</v>
          </cell>
          <cell r="W2307" t="str">
            <v/>
          </cell>
          <cell r="X2307" t="str">
            <v>N</v>
          </cell>
          <cell r="Y2307" t="str">
            <v>N</v>
          </cell>
          <cell r="Z2307" t="str">
            <v>N</v>
          </cell>
          <cell r="AA2307">
            <v>0</v>
          </cell>
          <cell r="AB2307">
            <v>0</v>
          </cell>
          <cell r="AC2307">
            <v>0</v>
          </cell>
          <cell r="AD2307">
            <v>0</v>
          </cell>
          <cell r="AE2307" t="str">
            <v>N</v>
          </cell>
          <cell r="AF2307" t="str">
            <v>N</v>
          </cell>
          <cell r="AG2307">
            <v>0</v>
          </cell>
          <cell r="AH2307" t="str">
            <v>N</v>
          </cell>
          <cell r="AI2307" t="str">
            <v>N</v>
          </cell>
        </row>
        <row r="2308">
          <cell r="U2308">
            <v>0</v>
          </cell>
          <cell r="V2308">
            <v>0</v>
          </cell>
          <cell r="W2308" t="str">
            <v/>
          </cell>
          <cell r="X2308" t="str">
            <v>N</v>
          </cell>
          <cell r="Y2308" t="str">
            <v>N</v>
          </cell>
          <cell r="Z2308" t="str">
            <v>N</v>
          </cell>
          <cell r="AA2308">
            <v>0</v>
          </cell>
          <cell r="AB2308">
            <v>0</v>
          </cell>
          <cell r="AC2308">
            <v>0</v>
          </cell>
          <cell r="AD2308">
            <v>0</v>
          </cell>
          <cell r="AE2308" t="str">
            <v>N</v>
          </cell>
          <cell r="AF2308" t="str">
            <v>N</v>
          </cell>
          <cell r="AG2308">
            <v>0</v>
          </cell>
          <cell r="AH2308" t="str">
            <v>N</v>
          </cell>
          <cell r="AI2308" t="str">
            <v>N</v>
          </cell>
        </row>
        <row r="2309">
          <cell r="U2309">
            <v>0</v>
          </cell>
          <cell r="V2309">
            <v>0</v>
          </cell>
          <cell r="W2309" t="str">
            <v/>
          </cell>
          <cell r="X2309" t="str">
            <v>N</v>
          </cell>
          <cell r="Y2309" t="str">
            <v>N</v>
          </cell>
          <cell r="Z2309" t="str">
            <v>N</v>
          </cell>
          <cell r="AA2309">
            <v>0</v>
          </cell>
          <cell r="AB2309">
            <v>0</v>
          </cell>
          <cell r="AC2309">
            <v>0</v>
          </cell>
          <cell r="AD2309">
            <v>0</v>
          </cell>
          <cell r="AE2309" t="str">
            <v>N</v>
          </cell>
          <cell r="AF2309" t="str">
            <v>N</v>
          </cell>
          <cell r="AG2309">
            <v>0</v>
          </cell>
          <cell r="AH2309" t="str">
            <v>N</v>
          </cell>
          <cell r="AI2309" t="str">
            <v>N</v>
          </cell>
        </row>
        <row r="2310">
          <cell r="U2310">
            <v>0</v>
          </cell>
          <cell r="V2310">
            <v>0</v>
          </cell>
          <cell r="W2310" t="str">
            <v/>
          </cell>
          <cell r="X2310" t="str">
            <v>N</v>
          </cell>
          <cell r="Y2310" t="str">
            <v>N</v>
          </cell>
          <cell r="Z2310" t="str">
            <v>N</v>
          </cell>
          <cell r="AA2310">
            <v>0</v>
          </cell>
          <cell r="AB2310">
            <v>0</v>
          </cell>
          <cell r="AC2310">
            <v>0</v>
          </cell>
          <cell r="AD2310">
            <v>0</v>
          </cell>
          <cell r="AE2310" t="str">
            <v>N</v>
          </cell>
          <cell r="AF2310" t="str">
            <v>N</v>
          </cell>
          <cell r="AG2310">
            <v>0</v>
          </cell>
          <cell r="AH2310" t="str">
            <v>N</v>
          </cell>
          <cell r="AI2310" t="str">
            <v>N</v>
          </cell>
        </row>
        <row r="2311">
          <cell r="U2311">
            <v>0</v>
          </cell>
          <cell r="V2311">
            <v>0</v>
          </cell>
          <cell r="W2311" t="str">
            <v/>
          </cell>
          <cell r="X2311" t="str">
            <v>N</v>
          </cell>
          <cell r="Y2311" t="str">
            <v>N</v>
          </cell>
          <cell r="Z2311" t="str">
            <v>N</v>
          </cell>
          <cell r="AA2311">
            <v>0</v>
          </cell>
          <cell r="AB2311">
            <v>0</v>
          </cell>
          <cell r="AC2311">
            <v>0</v>
          </cell>
          <cell r="AD2311">
            <v>0</v>
          </cell>
          <cell r="AE2311" t="str">
            <v>N</v>
          </cell>
          <cell r="AF2311" t="str">
            <v>N</v>
          </cell>
          <cell r="AG2311">
            <v>0</v>
          </cell>
          <cell r="AH2311" t="str">
            <v>N</v>
          </cell>
          <cell r="AI2311" t="str">
            <v>N</v>
          </cell>
        </row>
        <row r="2312">
          <cell r="U2312">
            <v>0</v>
          </cell>
          <cell r="V2312">
            <v>0</v>
          </cell>
          <cell r="W2312" t="str">
            <v/>
          </cell>
          <cell r="X2312" t="str">
            <v>N</v>
          </cell>
          <cell r="Y2312" t="str">
            <v>N</v>
          </cell>
          <cell r="Z2312" t="str">
            <v>N</v>
          </cell>
          <cell r="AA2312">
            <v>0</v>
          </cell>
          <cell r="AB2312">
            <v>0</v>
          </cell>
          <cell r="AC2312">
            <v>0</v>
          </cell>
          <cell r="AD2312">
            <v>0</v>
          </cell>
          <cell r="AE2312" t="str">
            <v>N</v>
          </cell>
          <cell r="AF2312" t="str">
            <v>N</v>
          </cell>
          <cell r="AG2312">
            <v>0</v>
          </cell>
          <cell r="AH2312" t="str">
            <v>N</v>
          </cell>
          <cell r="AI2312" t="str">
            <v>N</v>
          </cell>
        </row>
        <row r="2313">
          <cell r="U2313">
            <v>0</v>
          </cell>
          <cell r="V2313">
            <v>0</v>
          </cell>
          <cell r="W2313" t="str">
            <v/>
          </cell>
          <cell r="X2313" t="str">
            <v>N</v>
          </cell>
          <cell r="Y2313" t="str">
            <v>N</v>
          </cell>
          <cell r="Z2313" t="str">
            <v>N</v>
          </cell>
          <cell r="AA2313">
            <v>0</v>
          </cell>
          <cell r="AB2313">
            <v>0</v>
          </cell>
          <cell r="AC2313">
            <v>0</v>
          </cell>
          <cell r="AD2313">
            <v>0</v>
          </cell>
          <cell r="AE2313" t="str">
            <v>N</v>
          </cell>
          <cell r="AF2313" t="str">
            <v>N</v>
          </cell>
          <cell r="AG2313">
            <v>0</v>
          </cell>
          <cell r="AH2313" t="str">
            <v>N</v>
          </cell>
          <cell r="AI2313" t="str">
            <v>N</v>
          </cell>
        </row>
        <row r="2314">
          <cell r="U2314">
            <v>0</v>
          </cell>
          <cell r="V2314">
            <v>0</v>
          </cell>
          <cell r="W2314" t="str">
            <v/>
          </cell>
          <cell r="X2314" t="str">
            <v>N</v>
          </cell>
          <cell r="Y2314" t="str">
            <v>N</v>
          </cell>
          <cell r="Z2314" t="str">
            <v>N</v>
          </cell>
          <cell r="AA2314">
            <v>0</v>
          </cell>
          <cell r="AB2314">
            <v>0</v>
          </cell>
          <cell r="AC2314">
            <v>0</v>
          </cell>
          <cell r="AD2314">
            <v>0</v>
          </cell>
          <cell r="AE2314" t="str">
            <v>N</v>
          </cell>
          <cell r="AF2314" t="str">
            <v>N</v>
          </cell>
          <cell r="AG2314">
            <v>0</v>
          </cell>
          <cell r="AH2314" t="str">
            <v>N</v>
          </cell>
          <cell r="AI2314" t="str">
            <v>N</v>
          </cell>
        </row>
        <row r="2315">
          <cell r="U2315">
            <v>0</v>
          </cell>
          <cell r="V2315">
            <v>0</v>
          </cell>
          <cell r="W2315" t="str">
            <v/>
          </cell>
          <cell r="X2315" t="str">
            <v>N</v>
          </cell>
          <cell r="Y2315" t="str">
            <v>N</v>
          </cell>
          <cell r="Z2315" t="str">
            <v>N</v>
          </cell>
          <cell r="AA2315">
            <v>0</v>
          </cell>
          <cell r="AB2315">
            <v>0</v>
          </cell>
          <cell r="AC2315">
            <v>0</v>
          </cell>
          <cell r="AD2315">
            <v>0</v>
          </cell>
          <cell r="AE2315" t="str">
            <v>N</v>
          </cell>
          <cell r="AF2315" t="str">
            <v>N</v>
          </cell>
          <cell r="AG2315">
            <v>0</v>
          </cell>
          <cell r="AH2315" t="str">
            <v>N</v>
          </cell>
          <cell r="AI2315" t="str">
            <v>N</v>
          </cell>
        </row>
        <row r="2316">
          <cell r="U2316">
            <v>0</v>
          </cell>
          <cell r="V2316">
            <v>0</v>
          </cell>
          <cell r="W2316" t="str">
            <v/>
          </cell>
          <cell r="X2316" t="str">
            <v>N</v>
          </cell>
          <cell r="Y2316" t="str">
            <v>N</v>
          </cell>
          <cell r="Z2316" t="str">
            <v>N</v>
          </cell>
          <cell r="AA2316">
            <v>0</v>
          </cell>
          <cell r="AB2316">
            <v>0</v>
          </cell>
          <cell r="AC2316">
            <v>0</v>
          </cell>
          <cell r="AD2316">
            <v>0</v>
          </cell>
          <cell r="AE2316" t="str">
            <v>N</v>
          </cell>
          <cell r="AF2316" t="str">
            <v>N</v>
          </cell>
          <cell r="AG2316">
            <v>0</v>
          </cell>
          <cell r="AH2316" t="str">
            <v>N</v>
          </cell>
          <cell r="AI2316" t="str">
            <v>N</v>
          </cell>
        </row>
        <row r="2317">
          <cell r="U2317">
            <v>0</v>
          </cell>
          <cell r="V2317">
            <v>0</v>
          </cell>
          <cell r="W2317" t="str">
            <v/>
          </cell>
          <cell r="X2317" t="str">
            <v>N</v>
          </cell>
          <cell r="Y2317" t="str">
            <v>N</v>
          </cell>
          <cell r="Z2317" t="str">
            <v>N</v>
          </cell>
          <cell r="AA2317">
            <v>0</v>
          </cell>
          <cell r="AB2317">
            <v>0</v>
          </cell>
          <cell r="AC2317">
            <v>0</v>
          </cell>
          <cell r="AD2317">
            <v>0</v>
          </cell>
          <cell r="AE2317" t="str">
            <v>N</v>
          </cell>
          <cell r="AF2317" t="str">
            <v>N</v>
          </cell>
          <cell r="AG2317">
            <v>0</v>
          </cell>
          <cell r="AH2317" t="str">
            <v>N</v>
          </cell>
          <cell r="AI2317" t="str">
            <v>N</v>
          </cell>
        </row>
        <row r="2318">
          <cell r="U2318">
            <v>0</v>
          </cell>
          <cell r="V2318">
            <v>0</v>
          </cell>
          <cell r="W2318" t="str">
            <v/>
          </cell>
          <cell r="X2318" t="str">
            <v>N</v>
          </cell>
          <cell r="Y2318" t="str">
            <v>N</v>
          </cell>
          <cell r="Z2318" t="str">
            <v>N</v>
          </cell>
          <cell r="AA2318">
            <v>0</v>
          </cell>
          <cell r="AB2318">
            <v>0</v>
          </cell>
          <cell r="AC2318">
            <v>0</v>
          </cell>
          <cell r="AD2318">
            <v>0</v>
          </cell>
          <cell r="AE2318" t="str">
            <v>N</v>
          </cell>
          <cell r="AF2318" t="str">
            <v>N</v>
          </cell>
          <cell r="AG2318">
            <v>0</v>
          </cell>
          <cell r="AH2318" t="str">
            <v>N</v>
          </cell>
          <cell r="AI2318" t="str">
            <v>N</v>
          </cell>
        </row>
        <row r="2319">
          <cell r="U2319">
            <v>0</v>
          </cell>
          <cell r="V2319">
            <v>0</v>
          </cell>
          <cell r="W2319" t="str">
            <v/>
          </cell>
          <cell r="X2319" t="str">
            <v>N</v>
          </cell>
          <cell r="Y2319" t="str">
            <v>N</v>
          </cell>
          <cell r="Z2319" t="str">
            <v>N</v>
          </cell>
          <cell r="AA2319">
            <v>0</v>
          </cell>
          <cell r="AB2319">
            <v>0</v>
          </cell>
          <cell r="AC2319">
            <v>0</v>
          </cell>
          <cell r="AD2319">
            <v>0</v>
          </cell>
          <cell r="AE2319" t="str">
            <v>N</v>
          </cell>
          <cell r="AF2319" t="str">
            <v>N</v>
          </cell>
          <cell r="AG2319">
            <v>0</v>
          </cell>
          <cell r="AH2319" t="str">
            <v>N</v>
          </cell>
          <cell r="AI2319" t="str">
            <v>N</v>
          </cell>
        </row>
        <row r="2320">
          <cell r="U2320">
            <v>0</v>
          </cell>
          <cell r="V2320">
            <v>0</v>
          </cell>
          <cell r="W2320" t="str">
            <v/>
          </cell>
          <cell r="X2320" t="str">
            <v>N</v>
          </cell>
          <cell r="Y2320" t="str">
            <v>N</v>
          </cell>
          <cell r="Z2320" t="str">
            <v>N</v>
          </cell>
          <cell r="AA2320">
            <v>0</v>
          </cell>
          <cell r="AB2320">
            <v>0</v>
          </cell>
          <cell r="AC2320">
            <v>0</v>
          </cell>
          <cell r="AD2320">
            <v>0</v>
          </cell>
          <cell r="AE2320" t="str">
            <v>N</v>
          </cell>
          <cell r="AF2320" t="str">
            <v>N</v>
          </cell>
          <cell r="AG2320">
            <v>0</v>
          </cell>
          <cell r="AH2320" t="str">
            <v>N</v>
          </cell>
          <cell r="AI2320" t="str">
            <v>N</v>
          </cell>
        </row>
        <row r="2321">
          <cell r="U2321">
            <v>0</v>
          </cell>
          <cell r="V2321">
            <v>0</v>
          </cell>
          <cell r="W2321" t="str">
            <v/>
          </cell>
          <cell r="X2321" t="str">
            <v>N</v>
          </cell>
          <cell r="Y2321" t="str">
            <v>N</v>
          </cell>
          <cell r="Z2321" t="str">
            <v>N</v>
          </cell>
          <cell r="AA2321">
            <v>0</v>
          </cell>
          <cell r="AB2321">
            <v>0</v>
          </cell>
          <cell r="AC2321">
            <v>0</v>
          </cell>
          <cell r="AD2321">
            <v>0</v>
          </cell>
          <cell r="AE2321" t="str">
            <v>N</v>
          </cell>
          <cell r="AF2321" t="str">
            <v>N</v>
          </cell>
          <cell r="AG2321">
            <v>0</v>
          </cell>
          <cell r="AH2321" t="str">
            <v>N</v>
          </cell>
          <cell r="AI2321" t="str">
            <v>N</v>
          </cell>
        </row>
        <row r="2322">
          <cell r="U2322">
            <v>0</v>
          </cell>
          <cell r="V2322">
            <v>0</v>
          </cell>
          <cell r="W2322" t="str">
            <v/>
          </cell>
          <cell r="X2322" t="str">
            <v>N</v>
          </cell>
          <cell r="Y2322" t="str">
            <v>N</v>
          </cell>
          <cell r="Z2322" t="str">
            <v>N</v>
          </cell>
          <cell r="AA2322">
            <v>0</v>
          </cell>
          <cell r="AB2322">
            <v>0</v>
          </cell>
          <cell r="AC2322">
            <v>0</v>
          </cell>
          <cell r="AD2322">
            <v>0</v>
          </cell>
          <cell r="AE2322" t="str">
            <v>N</v>
          </cell>
          <cell r="AF2322" t="str">
            <v>N</v>
          </cell>
          <cell r="AG2322">
            <v>0</v>
          </cell>
          <cell r="AH2322" t="str">
            <v>N</v>
          </cell>
          <cell r="AI2322" t="str">
            <v>N</v>
          </cell>
        </row>
        <row r="2323">
          <cell r="U2323">
            <v>0</v>
          </cell>
          <cell r="V2323">
            <v>0</v>
          </cell>
          <cell r="W2323" t="str">
            <v/>
          </cell>
          <cell r="X2323" t="str">
            <v>N</v>
          </cell>
          <cell r="Y2323" t="str">
            <v>N</v>
          </cell>
          <cell r="Z2323" t="str">
            <v>N</v>
          </cell>
          <cell r="AA2323">
            <v>0</v>
          </cell>
          <cell r="AB2323">
            <v>0</v>
          </cell>
          <cell r="AC2323">
            <v>0</v>
          </cell>
          <cell r="AD2323">
            <v>0</v>
          </cell>
          <cell r="AE2323" t="str">
            <v>N</v>
          </cell>
          <cell r="AF2323" t="str">
            <v>N</v>
          </cell>
          <cell r="AG2323">
            <v>0</v>
          </cell>
          <cell r="AH2323" t="str">
            <v>N</v>
          </cell>
          <cell r="AI2323" t="str">
            <v>N</v>
          </cell>
        </row>
        <row r="2324">
          <cell r="U2324">
            <v>0</v>
          </cell>
          <cell r="V2324">
            <v>0</v>
          </cell>
          <cell r="W2324" t="str">
            <v/>
          </cell>
          <cell r="X2324" t="str">
            <v>N</v>
          </cell>
          <cell r="Y2324" t="str">
            <v>N</v>
          </cell>
          <cell r="Z2324" t="str">
            <v>N</v>
          </cell>
          <cell r="AA2324">
            <v>0</v>
          </cell>
          <cell r="AB2324">
            <v>0</v>
          </cell>
          <cell r="AC2324">
            <v>0</v>
          </cell>
          <cell r="AD2324">
            <v>0</v>
          </cell>
          <cell r="AE2324" t="str">
            <v>N</v>
          </cell>
          <cell r="AF2324" t="str">
            <v>N</v>
          </cell>
          <cell r="AG2324">
            <v>0</v>
          </cell>
          <cell r="AH2324" t="str">
            <v>N</v>
          </cell>
          <cell r="AI2324" t="str">
            <v>N</v>
          </cell>
        </row>
        <row r="2325">
          <cell r="U2325">
            <v>0</v>
          </cell>
          <cell r="V2325">
            <v>0</v>
          </cell>
          <cell r="W2325" t="str">
            <v/>
          </cell>
          <cell r="X2325" t="str">
            <v>N</v>
          </cell>
          <cell r="Y2325" t="str">
            <v>N</v>
          </cell>
          <cell r="Z2325" t="str">
            <v>N</v>
          </cell>
          <cell r="AA2325">
            <v>0</v>
          </cell>
          <cell r="AB2325">
            <v>0</v>
          </cell>
          <cell r="AC2325">
            <v>0</v>
          </cell>
          <cell r="AD2325">
            <v>0</v>
          </cell>
          <cell r="AE2325" t="str">
            <v>N</v>
          </cell>
          <cell r="AF2325" t="str">
            <v>N</v>
          </cell>
          <cell r="AG2325">
            <v>0</v>
          </cell>
          <cell r="AH2325" t="str">
            <v>N</v>
          </cell>
          <cell r="AI2325" t="str">
            <v>N</v>
          </cell>
        </row>
        <row r="2326">
          <cell r="U2326">
            <v>0</v>
          </cell>
          <cell r="V2326">
            <v>0</v>
          </cell>
          <cell r="W2326" t="str">
            <v/>
          </cell>
          <cell r="X2326" t="str">
            <v>N</v>
          </cell>
          <cell r="Y2326" t="str">
            <v>N</v>
          </cell>
          <cell r="Z2326" t="str">
            <v>N</v>
          </cell>
          <cell r="AA2326">
            <v>0</v>
          </cell>
          <cell r="AB2326">
            <v>0</v>
          </cell>
          <cell r="AC2326">
            <v>0</v>
          </cell>
          <cell r="AD2326">
            <v>0</v>
          </cell>
          <cell r="AE2326" t="str">
            <v>N</v>
          </cell>
          <cell r="AF2326" t="str">
            <v>N</v>
          </cell>
          <cell r="AG2326">
            <v>0</v>
          </cell>
          <cell r="AH2326" t="str">
            <v>N</v>
          </cell>
          <cell r="AI2326" t="str">
            <v>N</v>
          </cell>
        </row>
        <row r="2327">
          <cell r="U2327">
            <v>0</v>
          </cell>
          <cell r="V2327">
            <v>0</v>
          </cell>
          <cell r="W2327" t="str">
            <v/>
          </cell>
          <cell r="X2327" t="str">
            <v>N</v>
          </cell>
          <cell r="Y2327" t="str">
            <v>N</v>
          </cell>
          <cell r="Z2327" t="str">
            <v>N</v>
          </cell>
          <cell r="AA2327">
            <v>0</v>
          </cell>
          <cell r="AB2327">
            <v>0</v>
          </cell>
          <cell r="AC2327">
            <v>0</v>
          </cell>
          <cell r="AD2327">
            <v>0</v>
          </cell>
          <cell r="AE2327" t="str">
            <v>N</v>
          </cell>
          <cell r="AF2327" t="str">
            <v>N</v>
          </cell>
          <cell r="AG2327">
            <v>0</v>
          </cell>
          <cell r="AH2327" t="str">
            <v>N</v>
          </cell>
          <cell r="AI2327" t="str">
            <v>N</v>
          </cell>
        </row>
        <row r="2328">
          <cell r="U2328">
            <v>0</v>
          </cell>
          <cell r="V2328">
            <v>0</v>
          </cell>
          <cell r="W2328" t="str">
            <v/>
          </cell>
          <cell r="X2328" t="str">
            <v>N</v>
          </cell>
          <cell r="Y2328" t="str">
            <v>N</v>
          </cell>
          <cell r="Z2328" t="str">
            <v>N</v>
          </cell>
          <cell r="AA2328">
            <v>0</v>
          </cell>
          <cell r="AB2328">
            <v>0</v>
          </cell>
          <cell r="AC2328">
            <v>0</v>
          </cell>
          <cell r="AD2328">
            <v>0</v>
          </cell>
          <cell r="AE2328" t="str">
            <v>N</v>
          </cell>
          <cell r="AF2328" t="str">
            <v>N</v>
          </cell>
          <cell r="AG2328">
            <v>0</v>
          </cell>
          <cell r="AH2328" t="str">
            <v>N</v>
          </cell>
          <cell r="AI2328" t="str">
            <v>N</v>
          </cell>
        </row>
        <row r="2329">
          <cell r="U2329">
            <v>0</v>
          </cell>
          <cell r="V2329">
            <v>0</v>
          </cell>
          <cell r="W2329" t="str">
            <v/>
          </cell>
          <cell r="X2329" t="str">
            <v>N</v>
          </cell>
          <cell r="Y2329" t="str">
            <v>N</v>
          </cell>
          <cell r="Z2329" t="str">
            <v>N</v>
          </cell>
          <cell r="AA2329">
            <v>0</v>
          </cell>
          <cell r="AB2329">
            <v>0</v>
          </cell>
          <cell r="AC2329">
            <v>0</v>
          </cell>
          <cell r="AD2329">
            <v>0</v>
          </cell>
          <cell r="AE2329" t="str">
            <v>N</v>
          </cell>
          <cell r="AF2329" t="str">
            <v>N</v>
          </cell>
          <cell r="AG2329">
            <v>0</v>
          </cell>
          <cell r="AH2329" t="str">
            <v>N</v>
          </cell>
          <cell r="AI2329" t="str">
            <v>N</v>
          </cell>
        </row>
        <row r="2330">
          <cell r="U2330">
            <v>0</v>
          </cell>
          <cell r="V2330">
            <v>0</v>
          </cell>
          <cell r="W2330" t="str">
            <v/>
          </cell>
          <cell r="X2330" t="str">
            <v>N</v>
          </cell>
          <cell r="Y2330" t="str">
            <v>N</v>
          </cell>
          <cell r="Z2330" t="str">
            <v>N</v>
          </cell>
          <cell r="AA2330">
            <v>0</v>
          </cell>
          <cell r="AB2330">
            <v>0</v>
          </cell>
          <cell r="AC2330">
            <v>0</v>
          </cell>
          <cell r="AD2330">
            <v>0</v>
          </cell>
          <cell r="AE2330" t="str">
            <v>N</v>
          </cell>
          <cell r="AF2330" t="str">
            <v>N</v>
          </cell>
          <cell r="AG2330">
            <v>0</v>
          </cell>
          <cell r="AH2330" t="str">
            <v>N</v>
          </cell>
          <cell r="AI2330" t="str">
            <v>N</v>
          </cell>
        </row>
        <row r="2331">
          <cell r="U2331">
            <v>0</v>
          </cell>
          <cell r="V2331">
            <v>0</v>
          </cell>
          <cell r="W2331" t="str">
            <v/>
          </cell>
          <cell r="X2331" t="str">
            <v>N</v>
          </cell>
          <cell r="Y2331" t="str">
            <v>N</v>
          </cell>
          <cell r="Z2331" t="str">
            <v>N</v>
          </cell>
          <cell r="AA2331">
            <v>0</v>
          </cell>
          <cell r="AB2331">
            <v>0</v>
          </cell>
          <cell r="AC2331">
            <v>0</v>
          </cell>
          <cell r="AD2331">
            <v>0</v>
          </cell>
          <cell r="AE2331" t="str">
            <v>N</v>
          </cell>
          <cell r="AF2331" t="str">
            <v>N</v>
          </cell>
          <cell r="AG2331">
            <v>0</v>
          </cell>
          <cell r="AH2331" t="str">
            <v>N</v>
          </cell>
          <cell r="AI2331" t="str">
            <v>N</v>
          </cell>
        </row>
        <row r="2332">
          <cell r="U2332">
            <v>0</v>
          </cell>
          <cell r="V2332">
            <v>0</v>
          </cell>
          <cell r="W2332" t="str">
            <v/>
          </cell>
          <cell r="X2332" t="str">
            <v>N</v>
          </cell>
          <cell r="Y2332" t="str">
            <v>N</v>
          </cell>
          <cell r="Z2332" t="str">
            <v>N</v>
          </cell>
          <cell r="AA2332">
            <v>0</v>
          </cell>
          <cell r="AB2332">
            <v>0</v>
          </cell>
          <cell r="AC2332">
            <v>0</v>
          </cell>
          <cell r="AD2332">
            <v>0</v>
          </cell>
          <cell r="AE2332" t="str">
            <v>N</v>
          </cell>
          <cell r="AF2332" t="str">
            <v>N</v>
          </cell>
          <cell r="AG2332">
            <v>0</v>
          </cell>
          <cell r="AH2332" t="str">
            <v>N</v>
          </cell>
          <cell r="AI2332" t="str">
            <v>N</v>
          </cell>
        </row>
        <row r="2333">
          <cell r="U2333">
            <v>0</v>
          </cell>
          <cell r="V2333">
            <v>0</v>
          </cell>
          <cell r="W2333" t="str">
            <v/>
          </cell>
          <cell r="X2333" t="str">
            <v>N</v>
          </cell>
          <cell r="Y2333" t="str">
            <v>N</v>
          </cell>
          <cell r="Z2333" t="str">
            <v>N</v>
          </cell>
          <cell r="AA2333">
            <v>0</v>
          </cell>
          <cell r="AB2333">
            <v>0</v>
          </cell>
          <cell r="AC2333">
            <v>0</v>
          </cell>
          <cell r="AD2333">
            <v>0</v>
          </cell>
          <cell r="AE2333" t="str">
            <v>N</v>
          </cell>
          <cell r="AF2333" t="str">
            <v>N</v>
          </cell>
          <cell r="AG2333">
            <v>0</v>
          </cell>
          <cell r="AH2333" t="str">
            <v>N</v>
          </cell>
          <cell r="AI2333" t="str">
            <v>N</v>
          </cell>
        </row>
        <row r="2334">
          <cell r="U2334">
            <v>0</v>
          </cell>
          <cell r="V2334">
            <v>0</v>
          </cell>
          <cell r="W2334" t="str">
            <v/>
          </cell>
          <cell r="X2334" t="str">
            <v>N</v>
          </cell>
          <cell r="Y2334" t="str">
            <v>N</v>
          </cell>
          <cell r="Z2334" t="str">
            <v>N</v>
          </cell>
          <cell r="AA2334">
            <v>0</v>
          </cell>
          <cell r="AB2334">
            <v>0</v>
          </cell>
          <cell r="AC2334">
            <v>0</v>
          </cell>
          <cell r="AD2334">
            <v>0</v>
          </cell>
          <cell r="AE2334" t="str">
            <v>N</v>
          </cell>
          <cell r="AF2334" t="str">
            <v>N</v>
          </cell>
          <cell r="AG2334">
            <v>0</v>
          </cell>
          <cell r="AH2334" t="str">
            <v>N</v>
          </cell>
          <cell r="AI2334" t="str">
            <v>N</v>
          </cell>
        </row>
        <row r="2335">
          <cell r="U2335">
            <v>0</v>
          </cell>
          <cell r="V2335">
            <v>0</v>
          </cell>
          <cell r="W2335" t="str">
            <v/>
          </cell>
          <cell r="X2335" t="str">
            <v>N</v>
          </cell>
          <cell r="Y2335" t="str">
            <v>N</v>
          </cell>
          <cell r="Z2335" t="str">
            <v>N</v>
          </cell>
          <cell r="AA2335">
            <v>0</v>
          </cell>
          <cell r="AB2335">
            <v>0</v>
          </cell>
          <cell r="AC2335">
            <v>0</v>
          </cell>
          <cell r="AD2335">
            <v>0</v>
          </cell>
          <cell r="AE2335" t="str">
            <v>N</v>
          </cell>
          <cell r="AF2335" t="str">
            <v>N</v>
          </cell>
          <cell r="AG2335">
            <v>0</v>
          </cell>
          <cell r="AH2335" t="str">
            <v>N</v>
          </cell>
          <cell r="AI2335" t="str">
            <v>N</v>
          </cell>
        </row>
        <row r="2336">
          <cell r="U2336">
            <v>0</v>
          </cell>
          <cell r="V2336">
            <v>0</v>
          </cell>
          <cell r="W2336" t="str">
            <v/>
          </cell>
          <cell r="X2336" t="str">
            <v>N</v>
          </cell>
          <cell r="Y2336" t="str">
            <v>N</v>
          </cell>
          <cell r="Z2336" t="str">
            <v>N</v>
          </cell>
          <cell r="AA2336">
            <v>0</v>
          </cell>
          <cell r="AB2336">
            <v>0</v>
          </cell>
          <cell r="AC2336">
            <v>0</v>
          </cell>
          <cell r="AD2336">
            <v>0</v>
          </cell>
          <cell r="AE2336" t="str">
            <v>N</v>
          </cell>
          <cell r="AF2336" t="str">
            <v>N</v>
          </cell>
          <cell r="AG2336">
            <v>0</v>
          </cell>
          <cell r="AH2336" t="str">
            <v>N</v>
          </cell>
          <cell r="AI2336" t="str">
            <v>N</v>
          </cell>
        </row>
        <row r="2337">
          <cell r="U2337">
            <v>0</v>
          </cell>
          <cell r="V2337">
            <v>0</v>
          </cell>
          <cell r="W2337" t="str">
            <v/>
          </cell>
          <cell r="X2337" t="str">
            <v>N</v>
          </cell>
          <cell r="Y2337" t="str">
            <v>N</v>
          </cell>
          <cell r="Z2337" t="str">
            <v>N</v>
          </cell>
          <cell r="AA2337">
            <v>0</v>
          </cell>
          <cell r="AB2337">
            <v>0</v>
          </cell>
          <cell r="AC2337">
            <v>0</v>
          </cell>
          <cell r="AD2337">
            <v>0</v>
          </cell>
          <cell r="AE2337" t="str">
            <v>N</v>
          </cell>
          <cell r="AF2337" t="str">
            <v>N</v>
          </cell>
          <cell r="AG2337">
            <v>0</v>
          </cell>
          <cell r="AH2337" t="str">
            <v>N</v>
          </cell>
          <cell r="AI2337" t="str">
            <v>N</v>
          </cell>
        </row>
        <row r="2338">
          <cell r="U2338">
            <v>0</v>
          </cell>
          <cell r="V2338">
            <v>0</v>
          </cell>
          <cell r="W2338" t="str">
            <v/>
          </cell>
          <cell r="X2338" t="str">
            <v>N</v>
          </cell>
          <cell r="Y2338" t="str">
            <v>N</v>
          </cell>
          <cell r="Z2338" t="str">
            <v>N</v>
          </cell>
          <cell r="AA2338">
            <v>0</v>
          </cell>
          <cell r="AB2338">
            <v>0</v>
          </cell>
          <cell r="AC2338">
            <v>0</v>
          </cell>
          <cell r="AD2338">
            <v>0</v>
          </cell>
          <cell r="AE2338" t="str">
            <v>N</v>
          </cell>
          <cell r="AF2338" t="str">
            <v>N</v>
          </cell>
          <cell r="AG2338">
            <v>0</v>
          </cell>
          <cell r="AH2338" t="str">
            <v>N</v>
          </cell>
          <cell r="AI2338" t="str">
            <v>N</v>
          </cell>
        </row>
        <row r="2339">
          <cell r="U2339">
            <v>0</v>
          </cell>
          <cell r="V2339">
            <v>0</v>
          </cell>
          <cell r="W2339" t="str">
            <v/>
          </cell>
          <cell r="X2339" t="str">
            <v>N</v>
          </cell>
          <cell r="Y2339" t="str">
            <v>N</v>
          </cell>
          <cell r="Z2339" t="str">
            <v>N</v>
          </cell>
          <cell r="AA2339">
            <v>0</v>
          </cell>
          <cell r="AB2339">
            <v>0</v>
          </cell>
          <cell r="AC2339">
            <v>0</v>
          </cell>
          <cell r="AD2339">
            <v>0</v>
          </cell>
          <cell r="AE2339" t="str">
            <v>N</v>
          </cell>
          <cell r="AF2339" t="str">
            <v>N</v>
          </cell>
          <cell r="AG2339">
            <v>0</v>
          </cell>
          <cell r="AH2339" t="str">
            <v>N</v>
          </cell>
          <cell r="AI2339" t="str">
            <v>N</v>
          </cell>
        </row>
        <row r="2340">
          <cell r="U2340">
            <v>0</v>
          </cell>
          <cell r="V2340">
            <v>0</v>
          </cell>
          <cell r="W2340" t="str">
            <v/>
          </cell>
          <cell r="X2340" t="str">
            <v>N</v>
          </cell>
          <cell r="Y2340" t="str">
            <v>N</v>
          </cell>
          <cell r="Z2340" t="str">
            <v>N</v>
          </cell>
          <cell r="AA2340">
            <v>0</v>
          </cell>
          <cell r="AB2340">
            <v>0</v>
          </cell>
          <cell r="AC2340">
            <v>0</v>
          </cell>
          <cell r="AD2340">
            <v>0</v>
          </cell>
          <cell r="AE2340" t="str">
            <v>N</v>
          </cell>
          <cell r="AF2340" t="str">
            <v>N</v>
          </cell>
          <cell r="AG2340">
            <v>0</v>
          </cell>
          <cell r="AH2340" t="str">
            <v>N</v>
          </cell>
          <cell r="AI2340" t="str">
            <v>N</v>
          </cell>
        </row>
        <row r="2341">
          <cell r="U2341">
            <v>0</v>
          </cell>
          <cell r="V2341">
            <v>0</v>
          </cell>
          <cell r="W2341" t="str">
            <v/>
          </cell>
          <cell r="X2341" t="str">
            <v>N</v>
          </cell>
          <cell r="Y2341" t="str">
            <v>N</v>
          </cell>
          <cell r="Z2341" t="str">
            <v>N</v>
          </cell>
          <cell r="AA2341">
            <v>0</v>
          </cell>
          <cell r="AB2341">
            <v>0</v>
          </cell>
          <cell r="AC2341">
            <v>0</v>
          </cell>
          <cell r="AD2341">
            <v>0</v>
          </cell>
          <cell r="AE2341" t="str">
            <v>N</v>
          </cell>
          <cell r="AF2341" t="str">
            <v>N</v>
          </cell>
          <cell r="AG2341">
            <v>0</v>
          </cell>
          <cell r="AH2341" t="str">
            <v>N</v>
          </cell>
          <cell r="AI2341" t="str">
            <v>N</v>
          </cell>
        </row>
        <row r="2342">
          <cell r="U2342">
            <v>0</v>
          </cell>
          <cell r="V2342">
            <v>0</v>
          </cell>
          <cell r="W2342" t="str">
            <v/>
          </cell>
          <cell r="X2342" t="str">
            <v>N</v>
          </cell>
          <cell r="Y2342" t="str">
            <v>N</v>
          </cell>
          <cell r="Z2342" t="str">
            <v>N</v>
          </cell>
          <cell r="AA2342">
            <v>0</v>
          </cell>
          <cell r="AB2342">
            <v>0</v>
          </cell>
          <cell r="AC2342">
            <v>0</v>
          </cell>
          <cell r="AD2342">
            <v>0</v>
          </cell>
          <cell r="AE2342" t="str">
            <v>N</v>
          </cell>
          <cell r="AF2342" t="str">
            <v>N</v>
          </cell>
          <cell r="AG2342">
            <v>0</v>
          </cell>
          <cell r="AH2342" t="str">
            <v>N</v>
          </cell>
          <cell r="AI2342" t="str">
            <v>N</v>
          </cell>
        </row>
        <row r="2343">
          <cell r="U2343">
            <v>0</v>
          </cell>
          <cell r="V2343">
            <v>0</v>
          </cell>
          <cell r="W2343" t="str">
            <v/>
          </cell>
          <cell r="X2343" t="str">
            <v>N</v>
          </cell>
          <cell r="Y2343" t="str">
            <v>N</v>
          </cell>
          <cell r="Z2343" t="str">
            <v>N</v>
          </cell>
          <cell r="AA2343">
            <v>0</v>
          </cell>
          <cell r="AB2343">
            <v>0</v>
          </cell>
          <cell r="AC2343">
            <v>0</v>
          </cell>
          <cell r="AD2343">
            <v>0</v>
          </cell>
          <cell r="AE2343" t="str">
            <v>N</v>
          </cell>
          <cell r="AF2343" t="str">
            <v>N</v>
          </cell>
          <cell r="AG2343">
            <v>0</v>
          </cell>
          <cell r="AH2343" t="str">
            <v>N</v>
          </cell>
          <cell r="AI2343" t="str">
            <v>N</v>
          </cell>
        </row>
        <row r="2344">
          <cell r="U2344">
            <v>0</v>
          </cell>
          <cell r="V2344">
            <v>0</v>
          </cell>
          <cell r="W2344" t="str">
            <v/>
          </cell>
          <cell r="X2344" t="str">
            <v>N</v>
          </cell>
          <cell r="Y2344" t="str">
            <v>N</v>
          </cell>
          <cell r="Z2344" t="str">
            <v>N</v>
          </cell>
          <cell r="AA2344">
            <v>0</v>
          </cell>
          <cell r="AB2344">
            <v>0</v>
          </cell>
          <cell r="AC2344">
            <v>0</v>
          </cell>
          <cell r="AD2344">
            <v>0</v>
          </cell>
          <cell r="AE2344" t="str">
            <v>N</v>
          </cell>
          <cell r="AF2344" t="str">
            <v>N</v>
          </cell>
          <cell r="AG2344">
            <v>0</v>
          </cell>
          <cell r="AH2344" t="str">
            <v>N</v>
          </cell>
          <cell r="AI2344" t="str">
            <v>N</v>
          </cell>
        </row>
        <row r="2345">
          <cell r="U2345">
            <v>0</v>
          </cell>
          <cell r="V2345">
            <v>0</v>
          </cell>
          <cell r="W2345" t="str">
            <v/>
          </cell>
          <cell r="X2345" t="str">
            <v>N</v>
          </cell>
          <cell r="Y2345" t="str">
            <v>N</v>
          </cell>
          <cell r="Z2345" t="str">
            <v>N</v>
          </cell>
          <cell r="AA2345">
            <v>0</v>
          </cell>
          <cell r="AB2345">
            <v>0</v>
          </cell>
          <cell r="AC2345">
            <v>0</v>
          </cell>
          <cell r="AD2345">
            <v>0</v>
          </cell>
          <cell r="AE2345" t="str">
            <v>N</v>
          </cell>
          <cell r="AF2345" t="str">
            <v>N</v>
          </cell>
          <cell r="AG2345">
            <v>0</v>
          </cell>
          <cell r="AH2345" t="str">
            <v>N</v>
          </cell>
          <cell r="AI2345" t="str">
            <v>N</v>
          </cell>
        </row>
        <row r="2346">
          <cell r="U2346">
            <v>0</v>
          </cell>
          <cell r="V2346">
            <v>0</v>
          </cell>
          <cell r="W2346" t="str">
            <v/>
          </cell>
          <cell r="X2346" t="str">
            <v>N</v>
          </cell>
          <cell r="Y2346" t="str">
            <v>N</v>
          </cell>
          <cell r="Z2346" t="str">
            <v>N</v>
          </cell>
          <cell r="AA2346">
            <v>0</v>
          </cell>
          <cell r="AB2346">
            <v>0</v>
          </cell>
          <cell r="AC2346">
            <v>0</v>
          </cell>
          <cell r="AD2346">
            <v>0</v>
          </cell>
          <cell r="AE2346" t="str">
            <v>N</v>
          </cell>
          <cell r="AF2346" t="str">
            <v>N</v>
          </cell>
          <cell r="AG2346">
            <v>0</v>
          </cell>
          <cell r="AH2346" t="str">
            <v>N</v>
          </cell>
          <cell r="AI2346" t="str">
            <v>N</v>
          </cell>
        </row>
        <row r="2347">
          <cell r="U2347">
            <v>0</v>
          </cell>
          <cell r="V2347">
            <v>0</v>
          </cell>
          <cell r="W2347" t="str">
            <v/>
          </cell>
          <cell r="X2347" t="str">
            <v>N</v>
          </cell>
          <cell r="Y2347" t="str">
            <v>N</v>
          </cell>
          <cell r="Z2347" t="str">
            <v>N</v>
          </cell>
          <cell r="AA2347">
            <v>0</v>
          </cell>
          <cell r="AB2347">
            <v>0</v>
          </cell>
          <cell r="AC2347">
            <v>0</v>
          </cell>
          <cell r="AD2347">
            <v>0</v>
          </cell>
          <cell r="AE2347" t="str">
            <v>N</v>
          </cell>
          <cell r="AF2347" t="str">
            <v>N</v>
          </cell>
          <cell r="AG2347">
            <v>0</v>
          </cell>
          <cell r="AH2347" t="str">
            <v>N</v>
          </cell>
          <cell r="AI2347" t="str">
            <v>N</v>
          </cell>
        </row>
        <row r="2348">
          <cell r="U2348">
            <v>0</v>
          </cell>
          <cell r="V2348">
            <v>0</v>
          </cell>
          <cell r="W2348" t="str">
            <v/>
          </cell>
          <cell r="X2348" t="str">
            <v>N</v>
          </cell>
          <cell r="Y2348" t="str">
            <v>N</v>
          </cell>
          <cell r="Z2348" t="str">
            <v>N</v>
          </cell>
          <cell r="AA2348">
            <v>0</v>
          </cell>
          <cell r="AB2348">
            <v>0</v>
          </cell>
          <cell r="AC2348">
            <v>0</v>
          </cell>
          <cell r="AD2348">
            <v>0</v>
          </cell>
          <cell r="AE2348" t="str">
            <v>N</v>
          </cell>
          <cell r="AF2348" t="str">
            <v>N</v>
          </cell>
          <cell r="AG2348">
            <v>0</v>
          </cell>
          <cell r="AH2348" t="str">
            <v>N</v>
          </cell>
          <cell r="AI2348" t="str">
            <v>N</v>
          </cell>
        </row>
        <row r="2349">
          <cell r="U2349">
            <v>0</v>
          </cell>
          <cell r="V2349">
            <v>0</v>
          </cell>
          <cell r="W2349" t="str">
            <v/>
          </cell>
          <cell r="X2349" t="str">
            <v>N</v>
          </cell>
          <cell r="Y2349" t="str">
            <v>N</v>
          </cell>
          <cell r="Z2349" t="str">
            <v>N</v>
          </cell>
          <cell r="AA2349">
            <v>0</v>
          </cell>
          <cell r="AB2349">
            <v>0</v>
          </cell>
          <cell r="AC2349">
            <v>0</v>
          </cell>
          <cell r="AD2349">
            <v>0</v>
          </cell>
          <cell r="AE2349" t="str">
            <v>N</v>
          </cell>
          <cell r="AF2349" t="str">
            <v>N</v>
          </cell>
          <cell r="AG2349">
            <v>0</v>
          </cell>
          <cell r="AH2349" t="str">
            <v>N</v>
          </cell>
          <cell r="AI2349" t="str">
            <v>N</v>
          </cell>
        </row>
        <row r="2350">
          <cell r="U2350">
            <v>0</v>
          </cell>
          <cell r="V2350">
            <v>0</v>
          </cell>
          <cell r="W2350" t="str">
            <v/>
          </cell>
          <cell r="X2350" t="str">
            <v>N</v>
          </cell>
          <cell r="Y2350" t="str">
            <v>N</v>
          </cell>
          <cell r="Z2350" t="str">
            <v>N</v>
          </cell>
          <cell r="AA2350">
            <v>0</v>
          </cell>
          <cell r="AB2350">
            <v>0</v>
          </cell>
          <cell r="AC2350">
            <v>0</v>
          </cell>
          <cell r="AD2350">
            <v>0</v>
          </cell>
          <cell r="AE2350" t="str">
            <v>N</v>
          </cell>
          <cell r="AF2350" t="str">
            <v>N</v>
          </cell>
          <cell r="AG2350">
            <v>0</v>
          </cell>
          <cell r="AH2350" t="str">
            <v>N</v>
          </cell>
          <cell r="AI2350" t="str">
            <v>N</v>
          </cell>
        </row>
        <row r="2351">
          <cell r="U2351">
            <v>0</v>
          </cell>
          <cell r="V2351">
            <v>0</v>
          </cell>
          <cell r="W2351" t="str">
            <v/>
          </cell>
          <cell r="X2351" t="str">
            <v>N</v>
          </cell>
          <cell r="Y2351" t="str">
            <v>N</v>
          </cell>
          <cell r="Z2351" t="str">
            <v>N</v>
          </cell>
          <cell r="AA2351">
            <v>0</v>
          </cell>
          <cell r="AB2351">
            <v>0</v>
          </cell>
          <cell r="AC2351">
            <v>0</v>
          </cell>
          <cell r="AD2351">
            <v>0</v>
          </cell>
          <cell r="AE2351" t="str">
            <v>N</v>
          </cell>
          <cell r="AF2351" t="str">
            <v>N</v>
          </cell>
          <cell r="AG2351">
            <v>0</v>
          </cell>
          <cell r="AH2351" t="str">
            <v>N</v>
          </cell>
          <cell r="AI2351" t="str">
            <v>N</v>
          </cell>
        </row>
        <row r="2352">
          <cell r="U2352">
            <v>0</v>
          </cell>
          <cell r="V2352">
            <v>0</v>
          </cell>
          <cell r="W2352" t="str">
            <v/>
          </cell>
          <cell r="X2352" t="str">
            <v>N</v>
          </cell>
          <cell r="Y2352" t="str">
            <v>N</v>
          </cell>
          <cell r="Z2352" t="str">
            <v>N</v>
          </cell>
          <cell r="AA2352">
            <v>0</v>
          </cell>
          <cell r="AB2352">
            <v>0</v>
          </cell>
          <cell r="AC2352">
            <v>0</v>
          </cell>
          <cell r="AD2352">
            <v>0</v>
          </cell>
          <cell r="AE2352" t="str">
            <v>N</v>
          </cell>
          <cell r="AF2352" t="str">
            <v>N</v>
          </cell>
          <cell r="AG2352">
            <v>0</v>
          </cell>
          <cell r="AH2352" t="str">
            <v>N</v>
          </cell>
          <cell r="AI2352" t="str">
            <v>N</v>
          </cell>
        </row>
        <row r="2353">
          <cell r="U2353">
            <v>0</v>
          </cell>
          <cell r="V2353">
            <v>0</v>
          </cell>
          <cell r="W2353" t="str">
            <v/>
          </cell>
          <cell r="X2353" t="str">
            <v>N</v>
          </cell>
          <cell r="Y2353" t="str">
            <v>N</v>
          </cell>
          <cell r="Z2353" t="str">
            <v>N</v>
          </cell>
          <cell r="AA2353">
            <v>0</v>
          </cell>
          <cell r="AB2353">
            <v>0</v>
          </cell>
          <cell r="AC2353">
            <v>0</v>
          </cell>
          <cell r="AD2353">
            <v>0</v>
          </cell>
          <cell r="AE2353" t="str">
            <v>N</v>
          </cell>
          <cell r="AF2353" t="str">
            <v>N</v>
          </cell>
          <cell r="AG2353">
            <v>0</v>
          </cell>
          <cell r="AH2353" t="str">
            <v>N</v>
          </cell>
          <cell r="AI2353" t="str">
            <v>N</v>
          </cell>
        </row>
        <row r="2354">
          <cell r="U2354">
            <v>0</v>
          </cell>
          <cell r="V2354">
            <v>0</v>
          </cell>
          <cell r="W2354" t="str">
            <v/>
          </cell>
          <cell r="X2354" t="str">
            <v>N</v>
          </cell>
          <cell r="Y2354" t="str">
            <v>N</v>
          </cell>
          <cell r="Z2354" t="str">
            <v>N</v>
          </cell>
          <cell r="AA2354">
            <v>0</v>
          </cell>
          <cell r="AB2354">
            <v>0</v>
          </cell>
          <cell r="AC2354">
            <v>0</v>
          </cell>
          <cell r="AD2354">
            <v>0</v>
          </cell>
          <cell r="AE2354" t="str">
            <v>N</v>
          </cell>
          <cell r="AF2354" t="str">
            <v>N</v>
          </cell>
          <cell r="AG2354">
            <v>0</v>
          </cell>
          <cell r="AH2354" t="str">
            <v>N</v>
          </cell>
          <cell r="AI2354" t="str">
            <v>N</v>
          </cell>
        </row>
        <row r="2355">
          <cell r="U2355">
            <v>0</v>
          </cell>
          <cell r="V2355">
            <v>0</v>
          </cell>
          <cell r="W2355" t="str">
            <v/>
          </cell>
          <cell r="X2355" t="str">
            <v>N</v>
          </cell>
          <cell r="Y2355" t="str">
            <v>N</v>
          </cell>
          <cell r="Z2355" t="str">
            <v>N</v>
          </cell>
          <cell r="AA2355">
            <v>0</v>
          </cell>
          <cell r="AB2355">
            <v>0</v>
          </cell>
          <cell r="AC2355">
            <v>0</v>
          </cell>
          <cell r="AD2355">
            <v>0</v>
          </cell>
          <cell r="AE2355" t="str">
            <v>N</v>
          </cell>
          <cell r="AF2355" t="str">
            <v>N</v>
          </cell>
          <cell r="AG2355">
            <v>0</v>
          </cell>
          <cell r="AH2355" t="str">
            <v>N</v>
          </cell>
          <cell r="AI2355" t="str">
            <v>N</v>
          </cell>
        </row>
        <row r="2356">
          <cell r="U2356">
            <v>0</v>
          </cell>
          <cell r="V2356">
            <v>0</v>
          </cell>
          <cell r="W2356" t="str">
            <v/>
          </cell>
          <cell r="X2356" t="str">
            <v>N</v>
          </cell>
          <cell r="Y2356" t="str">
            <v>N</v>
          </cell>
          <cell r="Z2356" t="str">
            <v>N</v>
          </cell>
          <cell r="AA2356">
            <v>0</v>
          </cell>
          <cell r="AB2356">
            <v>0</v>
          </cell>
          <cell r="AC2356">
            <v>0</v>
          </cell>
          <cell r="AD2356">
            <v>0</v>
          </cell>
          <cell r="AE2356" t="str">
            <v>N</v>
          </cell>
          <cell r="AF2356" t="str">
            <v>N</v>
          </cell>
          <cell r="AG2356">
            <v>0</v>
          </cell>
          <cell r="AH2356" t="str">
            <v>N</v>
          </cell>
          <cell r="AI2356" t="str">
            <v>N</v>
          </cell>
        </row>
        <row r="2357">
          <cell r="U2357">
            <v>0</v>
          </cell>
          <cell r="V2357">
            <v>0</v>
          </cell>
          <cell r="W2357" t="str">
            <v/>
          </cell>
          <cell r="X2357" t="str">
            <v>N</v>
          </cell>
          <cell r="Y2357" t="str">
            <v>N</v>
          </cell>
          <cell r="Z2357" t="str">
            <v>N</v>
          </cell>
          <cell r="AA2357">
            <v>0</v>
          </cell>
          <cell r="AB2357">
            <v>0</v>
          </cell>
          <cell r="AC2357">
            <v>0</v>
          </cell>
          <cell r="AD2357">
            <v>0</v>
          </cell>
          <cell r="AE2357" t="str">
            <v>N</v>
          </cell>
          <cell r="AF2357" t="str">
            <v>N</v>
          </cell>
          <cell r="AG2357">
            <v>0</v>
          </cell>
          <cell r="AH2357" t="str">
            <v>N</v>
          </cell>
          <cell r="AI2357" t="str">
            <v>N</v>
          </cell>
        </row>
        <row r="2358">
          <cell r="U2358">
            <v>0</v>
          </cell>
          <cell r="V2358">
            <v>0</v>
          </cell>
          <cell r="W2358" t="str">
            <v/>
          </cell>
          <cell r="X2358" t="str">
            <v>N</v>
          </cell>
          <cell r="Y2358" t="str">
            <v>N</v>
          </cell>
          <cell r="Z2358" t="str">
            <v>N</v>
          </cell>
          <cell r="AA2358">
            <v>0</v>
          </cell>
          <cell r="AB2358">
            <v>0</v>
          </cell>
          <cell r="AC2358">
            <v>0</v>
          </cell>
          <cell r="AD2358">
            <v>0</v>
          </cell>
          <cell r="AE2358" t="str">
            <v>N</v>
          </cell>
          <cell r="AF2358" t="str">
            <v>N</v>
          </cell>
          <cell r="AG2358">
            <v>0</v>
          </cell>
          <cell r="AH2358" t="str">
            <v>N</v>
          </cell>
          <cell r="AI2358" t="str">
            <v>N</v>
          </cell>
        </row>
        <row r="2359">
          <cell r="U2359">
            <v>0</v>
          </cell>
          <cell r="V2359">
            <v>0</v>
          </cell>
          <cell r="W2359" t="str">
            <v/>
          </cell>
          <cell r="X2359" t="str">
            <v>N</v>
          </cell>
          <cell r="Y2359" t="str">
            <v>N</v>
          </cell>
          <cell r="Z2359" t="str">
            <v>N</v>
          </cell>
          <cell r="AA2359">
            <v>0</v>
          </cell>
          <cell r="AB2359">
            <v>0</v>
          </cell>
          <cell r="AC2359">
            <v>0</v>
          </cell>
          <cell r="AD2359">
            <v>0</v>
          </cell>
          <cell r="AE2359" t="str">
            <v>N</v>
          </cell>
          <cell r="AF2359" t="str">
            <v>N</v>
          </cell>
          <cell r="AG2359">
            <v>0</v>
          </cell>
          <cell r="AH2359" t="str">
            <v>N</v>
          </cell>
          <cell r="AI2359" t="str">
            <v>N</v>
          </cell>
        </row>
        <row r="2360">
          <cell r="U2360">
            <v>0</v>
          </cell>
          <cell r="V2360">
            <v>0</v>
          </cell>
          <cell r="W2360" t="str">
            <v/>
          </cell>
          <cell r="X2360" t="str">
            <v>N</v>
          </cell>
          <cell r="Y2360" t="str">
            <v>N</v>
          </cell>
          <cell r="Z2360" t="str">
            <v>N</v>
          </cell>
          <cell r="AA2360">
            <v>0</v>
          </cell>
          <cell r="AB2360">
            <v>0</v>
          </cell>
          <cell r="AC2360">
            <v>0</v>
          </cell>
          <cell r="AD2360">
            <v>0</v>
          </cell>
          <cell r="AE2360" t="str">
            <v>N</v>
          </cell>
          <cell r="AF2360" t="str">
            <v>N</v>
          </cell>
          <cell r="AG2360">
            <v>0</v>
          </cell>
          <cell r="AH2360" t="str">
            <v>N</v>
          </cell>
          <cell r="AI2360" t="str">
            <v>N</v>
          </cell>
        </row>
        <row r="2361">
          <cell r="U2361">
            <v>0</v>
          </cell>
          <cell r="V2361">
            <v>0</v>
          </cell>
          <cell r="W2361" t="str">
            <v/>
          </cell>
          <cell r="X2361" t="str">
            <v>N</v>
          </cell>
          <cell r="Y2361" t="str">
            <v>N</v>
          </cell>
          <cell r="Z2361" t="str">
            <v>N</v>
          </cell>
          <cell r="AA2361">
            <v>0</v>
          </cell>
          <cell r="AB2361">
            <v>0</v>
          </cell>
          <cell r="AC2361">
            <v>0</v>
          </cell>
          <cell r="AD2361">
            <v>0</v>
          </cell>
          <cell r="AE2361" t="str">
            <v>N</v>
          </cell>
          <cell r="AF2361" t="str">
            <v>N</v>
          </cell>
          <cell r="AG2361">
            <v>0</v>
          </cell>
          <cell r="AH2361" t="str">
            <v>N</v>
          </cell>
          <cell r="AI2361" t="str">
            <v>N</v>
          </cell>
        </row>
        <row r="2362">
          <cell r="U2362">
            <v>0</v>
          </cell>
          <cell r="V2362">
            <v>0</v>
          </cell>
          <cell r="W2362" t="str">
            <v/>
          </cell>
          <cell r="X2362" t="str">
            <v>N</v>
          </cell>
          <cell r="Y2362" t="str">
            <v>N</v>
          </cell>
          <cell r="Z2362" t="str">
            <v>N</v>
          </cell>
          <cell r="AA2362">
            <v>0</v>
          </cell>
          <cell r="AB2362">
            <v>0</v>
          </cell>
          <cell r="AC2362">
            <v>0</v>
          </cell>
          <cell r="AD2362">
            <v>0</v>
          </cell>
          <cell r="AE2362" t="str">
            <v>N</v>
          </cell>
          <cell r="AF2362" t="str">
            <v>N</v>
          </cell>
          <cell r="AG2362">
            <v>0</v>
          </cell>
          <cell r="AH2362" t="str">
            <v>N</v>
          </cell>
          <cell r="AI2362" t="str">
            <v>N</v>
          </cell>
        </row>
        <row r="2363">
          <cell r="U2363">
            <v>0</v>
          </cell>
          <cell r="V2363">
            <v>0</v>
          </cell>
          <cell r="W2363" t="str">
            <v/>
          </cell>
          <cell r="X2363" t="str">
            <v>N</v>
          </cell>
          <cell r="Y2363" t="str">
            <v>N</v>
          </cell>
          <cell r="Z2363" t="str">
            <v>N</v>
          </cell>
          <cell r="AA2363">
            <v>0</v>
          </cell>
          <cell r="AB2363">
            <v>0</v>
          </cell>
          <cell r="AC2363">
            <v>0</v>
          </cell>
          <cell r="AD2363">
            <v>0</v>
          </cell>
          <cell r="AE2363" t="str">
            <v>N</v>
          </cell>
          <cell r="AF2363" t="str">
            <v>N</v>
          </cell>
          <cell r="AG2363">
            <v>0</v>
          </cell>
          <cell r="AH2363" t="str">
            <v>N</v>
          </cell>
          <cell r="AI2363" t="str">
            <v>N</v>
          </cell>
        </row>
        <row r="2364">
          <cell r="U2364">
            <v>0</v>
          </cell>
          <cell r="V2364">
            <v>0</v>
          </cell>
          <cell r="W2364" t="str">
            <v/>
          </cell>
          <cell r="X2364" t="str">
            <v>N</v>
          </cell>
          <cell r="Y2364" t="str">
            <v>N</v>
          </cell>
          <cell r="Z2364" t="str">
            <v>N</v>
          </cell>
          <cell r="AA2364">
            <v>0</v>
          </cell>
          <cell r="AB2364">
            <v>0</v>
          </cell>
          <cell r="AC2364">
            <v>0</v>
          </cell>
          <cell r="AD2364">
            <v>0</v>
          </cell>
          <cell r="AE2364" t="str">
            <v>N</v>
          </cell>
          <cell r="AF2364" t="str">
            <v>N</v>
          </cell>
          <cell r="AG2364">
            <v>0</v>
          </cell>
          <cell r="AH2364" t="str">
            <v>N</v>
          </cell>
          <cell r="AI2364" t="str">
            <v>N</v>
          </cell>
        </row>
        <row r="2365">
          <cell r="U2365">
            <v>0</v>
          </cell>
          <cell r="V2365">
            <v>0</v>
          </cell>
          <cell r="W2365" t="str">
            <v/>
          </cell>
          <cell r="X2365" t="str">
            <v>N</v>
          </cell>
          <cell r="Y2365" t="str">
            <v>N</v>
          </cell>
          <cell r="Z2365" t="str">
            <v>N</v>
          </cell>
          <cell r="AA2365">
            <v>0</v>
          </cell>
          <cell r="AB2365">
            <v>0</v>
          </cell>
          <cell r="AC2365">
            <v>0</v>
          </cell>
          <cell r="AD2365">
            <v>0</v>
          </cell>
          <cell r="AE2365" t="str">
            <v>N</v>
          </cell>
          <cell r="AF2365" t="str">
            <v>N</v>
          </cell>
          <cell r="AG2365">
            <v>0</v>
          </cell>
          <cell r="AH2365" t="str">
            <v>N</v>
          </cell>
          <cell r="AI2365" t="str">
            <v>N</v>
          </cell>
        </row>
        <row r="2366">
          <cell r="U2366">
            <v>0</v>
          </cell>
          <cell r="V2366">
            <v>0</v>
          </cell>
          <cell r="W2366" t="str">
            <v/>
          </cell>
          <cell r="X2366" t="str">
            <v>N</v>
          </cell>
          <cell r="Y2366" t="str">
            <v>N</v>
          </cell>
          <cell r="Z2366" t="str">
            <v>N</v>
          </cell>
          <cell r="AA2366">
            <v>0</v>
          </cell>
          <cell r="AB2366">
            <v>0</v>
          </cell>
          <cell r="AC2366">
            <v>0</v>
          </cell>
          <cell r="AD2366">
            <v>0</v>
          </cell>
          <cell r="AE2366" t="str">
            <v>N</v>
          </cell>
          <cell r="AF2366" t="str">
            <v>N</v>
          </cell>
          <cell r="AG2366">
            <v>0</v>
          </cell>
          <cell r="AH2366" t="str">
            <v>N</v>
          </cell>
          <cell r="AI2366" t="str">
            <v>N</v>
          </cell>
        </row>
        <row r="2367">
          <cell r="U2367">
            <v>0</v>
          </cell>
          <cell r="V2367">
            <v>0</v>
          </cell>
          <cell r="W2367" t="str">
            <v/>
          </cell>
          <cell r="X2367" t="str">
            <v>N</v>
          </cell>
          <cell r="Y2367" t="str">
            <v>N</v>
          </cell>
          <cell r="Z2367" t="str">
            <v>N</v>
          </cell>
          <cell r="AA2367">
            <v>0</v>
          </cell>
          <cell r="AB2367">
            <v>0</v>
          </cell>
          <cell r="AC2367">
            <v>0</v>
          </cell>
          <cell r="AD2367">
            <v>0</v>
          </cell>
          <cell r="AE2367" t="str">
            <v>N</v>
          </cell>
          <cell r="AF2367" t="str">
            <v>N</v>
          </cell>
          <cell r="AG2367">
            <v>0</v>
          </cell>
          <cell r="AH2367" t="str">
            <v>N</v>
          </cell>
          <cell r="AI2367" t="str">
            <v>N</v>
          </cell>
        </row>
        <row r="2368">
          <cell r="U2368">
            <v>0</v>
          </cell>
          <cell r="V2368">
            <v>0</v>
          </cell>
          <cell r="W2368" t="str">
            <v/>
          </cell>
          <cell r="X2368" t="str">
            <v>N</v>
          </cell>
          <cell r="Y2368" t="str">
            <v>N</v>
          </cell>
          <cell r="Z2368" t="str">
            <v>N</v>
          </cell>
          <cell r="AA2368">
            <v>0</v>
          </cell>
          <cell r="AB2368">
            <v>0</v>
          </cell>
          <cell r="AC2368">
            <v>0</v>
          </cell>
          <cell r="AD2368">
            <v>0</v>
          </cell>
          <cell r="AE2368" t="str">
            <v>N</v>
          </cell>
          <cell r="AF2368" t="str">
            <v>N</v>
          </cell>
          <cell r="AG2368">
            <v>0</v>
          </cell>
          <cell r="AH2368" t="str">
            <v>N</v>
          </cell>
          <cell r="AI2368" t="str">
            <v>N</v>
          </cell>
        </row>
        <row r="2369">
          <cell r="U2369">
            <v>0</v>
          </cell>
          <cell r="V2369">
            <v>0</v>
          </cell>
          <cell r="W2369" t="str">
            <v/>
          </cell>
          <cell r="X2369" t="str">
            <v>N</v>
          </cell>
          <cell r="Y2369" t="str">
            <v>N</v>
          </cell>
          <cell r="Z2369" t="str">
            <v>N</v>
          </cell>
          <cell r="AA2369">
            <v>0</v>
          </cell>
          <cell r="AB2369">
            <v>0</v>
          </cell>
          <cell r="AC2369">
            <v>0</v>
          </cell>
          <cell r="AD2369">
            <v>0</v>
          </cell>
          <cell r="AE2369" t="str">
            <v>N</v>
          </cell>
          <cell r="AF2369" t="str">
            <v>N</v>
          </cell>
          <cell r="AG2369">
            <v>0</v>
          </cell>
          <cell r="AH2369" t="str">
            <v>N</v>
          </cell>
          <cell r="AI2369" t="str">
            <v>N</v>
          </cell>
        </row>
        <row r="2370">
          <cell r="U2370">
            <v>0</v>
          </cell>
          <cell r="V2370">
            <v>0</v>
          </cell>
          <cell r="W2370" t="str">
            <v/>
          </cell>
          <cell r="X2370" t="str">
            <v>N</v>
          </cell>
          <cell r="Y2370" t="str">
            <v>N</v>
          </cell>
          <cell r="Z2370" t="str">
            <v>N</v>
          </cell>
          <cell r="AA2370">
            <v>0</v>
          </cell>
          <cell r="AB2370">
            <v>0</v>
          </cell>
          <cell r="AC2370">
            <v>0</v>
          </cell>
          <cell r="AD2370">
            <v>0</v>
          </cell>
          <cell r="AE2370" t="str">
            <v>N</v>
          </cell>
          <cell r="AF2370" t="str">
            <v>N</v>
          </cell>
          <cell r="AG2370">
            <v>0</v>
          </cell>
          <cell r="AH2370" t="str">
            <v>N</v>
          </cell>
          <cell r="AI2370" t="str">
            <v>N</v>
          </cell>
        </row>
        <row r="2371">
          <cell r="U2371">
            <v>0</v>
          </cell>
          <cell r="V2371">
            <v>0</v>
          </cell>
          <cell r="W2371" t="str">
            <v/>
          </cell>
          <cell r="X2371" t="str">
            <v>N</v>
          </cell>
          <cell r="Y2371" t="str">
            <v>N</v>
          </cell>
          <cell r="Z2371" t="str">
            <v>N</v>
          </cell>
          <cell r="AA2371">
            <v>0</v>
          </cell>
          <cell r="AB2371">
            <v>0</v>
          </cell>
          <cell r="AC2371">
            <v>0</v>
          </cell>
          <cell r="AD2371">
            <v>0</v>
          </cell>
          <cell r="AE2371" t="str">
            <v>N</v>
          </cell>
          <cell r="AF2371" t="str">
            <v>N</v>
          </cell>
          <cell r="AG2371">
            <v>0</v>
          </cell>
          <cell r="AH2371" t="str">
            <v>N</v>
          </cell>
          <cell r="AI2371" t="str">
            <v>N</v>
          </cell>
        </row>
        <row r="2372">
          <cell r="U2372">
            <v>0</v>
          </cell>
          <cell r="V2372">
            <v>0</v>
          </cell>
          <cell r="W2372" t="str">
            <v/>
          </cell>
          <cell r="X2372" t="str">
            <v>N</v>
          </cell>
          <cell r="Y2372" t="str">
            <v>N</v>
          </cell>
          <cell r="Z2372" t="str">
            <v>N</v>
          </cell>
          <cell r="AA2372">
            <v>0</v>
          </cell>
          <cell r="AB2372">
            <v>0</v>
          </cell>
          <cell r="AC2372">
            <v>0</v>
          </cell>
          <cell r="AD2372">
            <v>0</v>
          </cell>
          <cell r="AE2372" t="str">
            <v>N</v>
          </cell>
          <cell r="AF2372" t="str">
            <v>N</v>
          </cell>
          <cell r="AG2372">
            <v>0</v>
          </cell>
          <cell r="AH2372" t="str">
            <v>N</v>
          </cell>
          <cell r="AI2372" t="str">
            <v>N</v>
          </cell>
        </row>
        <row r="2373">
          <cell r="U2373">
            <v>0</v>
          </cell>
          <cell r="V2373">
            <v>0</v>
          </cell>
          <cell r="W2373" t="str">
            <v/>
          </cell>
          <cell r="X2373" t="str">
            <v>N</v>
          </cell>
          <cell r="Y2373" t="str">
            <v>N</v>
          </cell>
          <cell r="Z2373" t="str">
            <v>N</v>
          </cell>
          <cell r="AA2373">
            <v>0</v>
          </cell>
          <cell r="AB2373">
            <v>0</v>
          </cell>
          <cell r="AC2373">
            <v>0</v>
          </cell>
          <cell r="AD2373">
            <v>0</v>
          </cell>
          <cell r="AE2373" t="str">
            <v>N</v>
          </cell>
          <cell r="AF2373" t="str">
            <v>N</v>
          </cell>
          <cell r="AG2373">
            <v>0</v>
          </cell>
          <cell r="AH2373" t="str">
            <v>N</v>
          </cell>
          <cell r="AI2373" t="str">
            <v>N</v>
          </cell>
        </row>
        <row r="2374">
          <cell r="U2374">
            <v>0</v>
          </cell>
          <cell r="V2374">
            <v>0</v>
          </cell>
          <cell r="W2374" t="str">
            <v/>
          </cell>
          <cell r="X2374" t="str">
            <v>N</v>
          </cell>
          <cell r="Y2374" t="str">
            <v>N</v>
          </cell>
          <cell r="Z2374" t="str">
            <v>N</v>
          </cell>
          <cell r="AA2374">
            <v>0</v>
          </cell>
          <cell r="AB2374">
            <v>0</v>
          </cell>
          <cell r="AC2374">
            <v>0</v>
          </cell>
          <cell r="AD2374">
            <v>0</v>
          </cell>
          <cell r="AE2374" t="str">
            <v>N</v>
          </cell>
          <cell r="AF2374" t="str">
            <v>N</v>
          </cell>
          <cell r="AG2374">
            <v>0</v>
          </cell>
          <cell r="AH2374" t="str">
            <v>N</v>
          </cell>
          <cell r="AI2374" t="str">
            <v>N</v>
          </cell>
        </row>
        <row r="2375">
          <cell r="U2375">
            <v>0</v>
          </cell>
          <cell r="V2375">
            <v>0</v>
          </cell>
          <cell r="W2375" t="str">
            <v/>
          </cell>
          <cell r="X2375" t="str">
            <v>N</v>
          </cell>
          <cell r="Y2375" t="str">
            <v>N</v>
          </cell>
          <cell r="Z2375" t="str">
            <v>N</v>
          </cell>
          <cell r="AA2375">
            <v>0</v>
          </cell>
          <cell r="AB2375">
            <v>0</v>
          </cell>
          <cell r="AC2375">
            <v>0</v>
          </cell>
          <cell r="AD2375">
            <v>0</v>
          </cell>
          <cell r="AE2375" t="str">
            <v>N</v>
          </cell>
          <cell r="AF2375" t="str">
            <v>N</v>
          </cell>
          <cell r="AG2375">
            <v>0</v>
          </cell>
          <cell r="AH2375" t="str">
            <v>N</v>
          </cell>
          <cell r="AI2375" t="str">
            <v>N</v>
          </cell>
        </row>
        <row r="2376">
          <cell r="U2376">
            <v>0</v>
          </cell>
          <cell r="V2376">
            <v>0</v>
          </cell>
          <cell r="W2376" t="str">
            <v/>
          </cell>
          <cell r="X2376" t="str">
            <v>N</v>
          </cell>
          <cell r="Y2376" t="str">
            <v>N</v>
          </cell>
          <cell r="Z2376" t="str">
            <v>N</v>
          </cell>
          <cell r="AA2376">
            <v>0</v>
          </cell>
          <cell r="AB2376">
            <v>0</v>
          </cell>
          <cell r="AC2376">
            <v>0</v>
          </cell>
          <cell r="AD2376">
            <v>0</v>
          </cell>
          <cell r="AE2376" t="str">
            <v>N</v>
          </cell>
          <cell r="AF2376" t="str">
            <v>N</v>
          </cell>
          <cell r="AG2376">
            <v>0</v>
          </cell>
          <cell r="AH2376" t="str">
            <v>N</v>
          </cell>
          <cell r="AI2376" t="str">
            <v>N</v>
          </cell>
        </row>
        <row r="2377">
          <cell r="U2377">
            <v>0</v>
          </cell>
          <cell r="V2377">
            <v>0</v>
          </cell>
          <cell r="W2377" t="str">
            <v/>
          </cell>
          <cell r="X2377" t="str">
            <v>N</v>
          </cell>
          <cell r="Y2377" t="str">
            <v>N</v>
          </cell>
          <cell r="Z2377" t="str">
            <v>N</v>
          </cell>
          <cell r="AA2377">
            <v>0</v>
          </cell>
          <cell r="AB2377">
            <v>0</v>
          </cell>
          <cell r="AC2377">
            <v>0</v>
          </cell>
          <cell r="AD2377">
            <v>0</v>
          </cell>
          <cell r="AE2377" t="str">
            <v>N</v>
          </cell>
          <cell r="AF2377" t="str">
            <v>N</v>
          </cell>
          <cell r="AG2377">
            <v>0</v>
          </cell>
          <cell r="AH2377" t="str">
            <v>N</v>
          </cell>
          <cell r="AI2377" t="str">
            <v>N</v>
          </cell>
        </row>
        <row r="2378">
          <cell r="U2378">
            <v>0</v>
          </cell>
          <cell r="V2378">
            <v>0</v>
          </cell>
          <cell r="W2378" t="str">
            <v/>
          </cell>
          <cell r="X2378" t="str">
            <v>N</v>
          </cell>
          <cell r="Y2378" t="str">
            <v>N</v>
          </cell>
          <cell r="Z2378" t="str">
            <v>N</v>
          </cell>
          <cell r="AA2378">
            <v>0</v>
          </cell>
          <cell r="AB2378">
            <v>0</v>
          </cell>
          <cell r="AC2378">
            <v>0</v>
          </cell>
          <cell r="AD2378">
            <v>0</v>
          </cell>
          <cell r="AE2378" t="str">
            <v>N</v>
          </cell>
          <cell r="AF2378" t="str">
            <v>N</v>
          </cell>
          <cell r="AG2378">
            <v>0</v>
          </cell>
          <cell r="AH2378" t="str">
            <v>N</v>
          </cell>
          <cell r="AI2378" t="str">
            <v>N</v>
          </cell>
        </row>
        <row r="2379">
          <cell r="U2379">
            <v>0</v>
          </cell>
          <cell r="V2379">
            <v>0</v>
          </cell>
          <cell r="W2379" t="str">
            <v/>
          </cell>
          <cell r="X2379" t="str">
            <v>N</v>
          </cell>
          <cell r="Y2379" t="str">
            <v>N</v>
          </cell>
          <cell r="Z2379" t="str">
            <v>N</v>
          </cell>
          <cell r="AA2379">
            <v>0</v>
          </cell>
          <cell r="AB2379">
            <v>0</v>
          </cell>
          <cell r="AC2379">
            <v>0</v>
          </cell>
          <cell r="AD2379">
            <v>0</v>
          </cell>
          <cell r="AE2379" t="str">
            <v>N</v>
          </cell>
          <cell r="AF2379" t="str">
            <v>N</v>
          </cell>
          <cell r="AG2379">
            <v>0</v>
          </cell>
          <cell r="AH2379" t="str">
            <v>N</v>
          </cell>
          <cell r="AI2379" t="str">
            <v>N</v>
          </cell>
        </row>
        <row r="2380">
          <cell r="U2380">
            <v>0</v>
          </cell>
          <cell r="V2380">
            <v>0</v>
          </cell>
          <cell r="W2380" t="str">
            <v/>
          </cell>
          <cell r="X2380" t="str">
            <v>N</v>
          </cell>
          <cell r="Y2380" t="str">
            <v>N</v>
          </cell>
          <cell r="Z2380" t="str">
            <v>N</v>
          </cell>
          <cell r="AA2380">
            <v>0</v>
          </cell>
          <cell r="AB2380">
            <v>0</v>
          </cell>
          <cell r="AC2380">
            <v>0</v>
          </cell>
          <cell r="AD2380">
            <v>0</v>
          </cell>
          <cell r="AE2380" t="str">
            <v>N</v>
          </cell>
          <cell r="AF2380" t="str">
            <v>N</v>
          </cell>
          <cell r="AG2380">
            <v>0</v>
          </cell>
          <cell r="AH2380" t="str">
            <v>N</v>
          </cell>
          <cell r="AI2380" t="str">
            <v>N</v>
          </cell>
        </row>
        <row r="2381">
          <cell r="U2381">
            <v>0</v>
          </cell>
          <cell r="V2381">
            <v>0</v>
          </cell>
          <cell r="W2381" t="str">
            <v/>
          </cell>
          <cell r="X2381" t="str">
            <v>N</v>
          </cell>
          <cell r="Y2381" t="str">
            <v>N</v>
          </cell>
          <cell r="Z2381" t="str">
            <v>N</v>
          </cell>
          <cell r="AA2381">
            <v>0</v>
          </cell>
          <cell r="AB2381">
            <v>0</v>
          </cell>
          <cell r="AC2381">
            <v>0</v>
          </cell>
          <cell r="AD2381">
            <v>0</v>
          </cell>
          <cell r="AE2381" t="str">
            <v>N</v>
          </cell>
          <cell r="AF2381" t="str">
            <v>N</v>
          </cell>
          <cell r="AG2381">
            <v>0</v>
          </cell>
          <cell r="AH2381" t="str">
            <v>N</v>
          </cell>
          <cell r="AI2381" t="str">
            <v>N</v>
          </cell>
        </row>
        <row r="2382">
          <cell r="U2382">
            <v>0</v>
          </cell>
          <cell r="V2382">
            <v>0</v>
          </cell>
          <cell r="W2382" t="str">
            <v/>
          </cell>
          <cell r="X2382" t="str">
            <v>N</v>
          </cell>
          <cell r="Y2382" t="str">
            <v>N</v>
          </cell>
          <cell r="Z2382" t="str">
            <v>N</v>
          </cell>
          <cell r="AA2382">
            <v>0</v>
          </cell>
          <cell r="AB2382">
            <v>0</v>
          </cell>
          <cell r="AC2382">
            <v>0</v>
          </cell>
          <cell r="AD2382">
            <v>0</v>
          </cell>
          <cell r="AE2382" t="str">
            <v>N</v>
          </cell>
          <cell r="AF2382" t="str">
            <v>N</v>
          </cell>
          <cell r="AG2382">
            <v>0</v>
          </cell>
          <cell r="AH2382" t="str">
            <v>N</v>
          </cell>
          <cell r="AI2382" t="str">
            <v>N</v>
          </cell>
        </row>
        <row r="2383">
          <cell r="U2383">
            <v>0</v>
          </cell>
          <cell r="V2383">
            <v>0</v>
          </cell>
          <cell r="W2383" t="str">
            <v/>
          </cell>
          <cell r="X2383" t="str">
            <v>N</v>
          </cell>
          <cell r="Y2383" t="str">
            <v>N</v>
          </cell>
          <cell r="Z2383" t="str">
            <v>N</v>
          </cell>
          <cell r="AA2383">
            <v>0</v>
          </cell>
          <cell r="AB2383">
            <v>0</v>
          </cell>
          <cell r="AC2383">
            <v>0</v>
          </cell>
          <cell r="AD2383">
            <v>0</v>
          </cell>
          <cell r="AE2383" t="str">
            <v>N</v>
          </cell>
          <cell r="AF2383" t="str">
            <v>N</v>
          </cell>
          <cell r="AG2383">
            <v>0</v>
          </cell>
          <cell r="AH2383" t="str">
            <v>N</v>
          </cell>
          <cell r="AI2383" t="str">
            <v>N</v>
          </cell>
        </row>
        <row r="2384">
          <cell r="U2384">
            <v>0</v>
          </cell>
          <cell r="V2384">
            <v>0</v>
          </cell>
          <cell r="W2384" t="str">
            <v/>
          </cell>
          <cell r="X2384" t="str">
            <v>N</v>
          </cell>
          <cell r="Y2384" t="str">
            <v>N</v>
          </cell>
          <cell r="Z2384" t="str">
            <v>N</v>
          </cell>
          <cell r="AA2384">
            <v>0</v>
          </cell>
          <cell r="AB2384">
            <v>0</v>
          </cell>
          <cell r="AC2384">
            <v>0</v>
          </cell>
          <cell r="AD2384">
            <v>0</v>
          </cell>
          <cell r="AE2384" t="str">
            <v>N</v>
          </cell>
          <cell r="AF2384" t="str">
            <v>N</v>
          </cell>
          <cell r="AG2384">
            <v>0</v>
          </cell>
          <cell r="AH2384" t="str">
            <v>N</v>
          </cell>
          <cell r="AI2384" t="str">
            <v>N</v>
          </cell>
        </row>
        <row r="2385">
          <cell r="U2385">
            <v>0</v>
          </cell>
          <cell r="V2385">
            <v>0</v>
          </cell>
          <cell r="W2385" t="str">
            <v/>
          </cell>
          <cell r="X2385" t="str">
            <v>N</v>
          </cell>
          <cell r="Y2385" t="str">
            <v>N</v>
          </cell>
          <cell r="Z2385" t="str">
            <v>N</v>
          </cell>
          <cell r="AA2385">
            <v>0</v>
          </cell>
          <cell r="AB2385">
            <v>0</v>
          </cell>
          <cell r="AC2385">
            <v>0</v>
          </cell>
          <cell r="AD2385">
            <v>0</v>
          </cell>
          <cell r="AE2385" t="str">
            <v>N</v>
          </cell>
          <cell r="AF2385" t="str">
            <v>N</v>
          </cell>
          <cell r="AG2385">
            <v>0</v>
          </cell>
          <cell r="AH2385" t="str">
            <v>N</v>
          </cell>
          <cell r="AI2385" t="str">
            <v>N</v>
          </cell>
        </row>
        <row r="2386">
          <cell r="U2386">
            <v>0</v>
          </cell>
          <cell r="V2386">
            <v>0</v>
          </cell>
          <cell r="W2386" t="str">
            <v/>
          </cell>
          <cell r="X2386" t="str">
            <v>N</v>
          </cell>
          <cell r="Y2386" t="str">
            <v>N</v>
          </cell>
          <cell r="Z2386" t="str">
            <v>N</v>
          </cell>
          <cell r="AA2386">
            <v>0</v>
          </cell>
          <cell r="AB2386">
            <v>0</v>
          </cell>
          <cell r="AC2386">
            <v>0</v>
          </cell>
          <cell r="AD2386">
            <v>0</v>
          </cell>
          <cell r="AE2386" t="str">
            <v>N</v>
          </cell>
          <cell r="AF2386" t="str">
            <v>N</v>
          </cell>
          <cell r="AG2386">
            <v>0</v>
          </cell>
          <cell r="AH2386" t="str">
            <v>N</v>
          </cell>
          <cell r="AI2386" t="str">
            <v>N</v>
          </cell>
        </row>
        <row r="2387">
          <cell r="U2387">
            <v>0</v>
          </cell>
          <cell r="V2387">
            <v>0</v>
          </cell>
          <cell r="W2387" t="str">
            <v/>
          </cell>
          <cell r="X2387" t="str">
            <v>N</v>
          </cell>
          <cell r="Y2387" t="str">
            <v>N</v>
          </cell>
          <cell r="Z2387" t="str">
            <v>N</v>
          </cell>
          <cell r="AA2387">
            <v>0</v>
          </cell>
          <cell r="AB2387">
            <v>0</v>
          </cell>
          <cell r="AC2387">
            <v>0</v>
          </cell>
          <cell r="AD2387">
            <v>0</v>
          </cell>
          <cell r="AE2387" t="str">
            <v>N</v>
          </cell>
          <cell r="AF2387" t="str">
            <v>N</v>
          </cell>
          <cell r="AG2387">
            <v>0</v>
          </cell>
          <cell r="AH2387" t="str">
            <v>N</v>
          </cell>
          <cell r="AI2387" t="str">
            <v>N</v>
          </cell>
        </row>
        <row r="2388">
          <cell r="U2388">
            <v>0</v>
          </cell>
          <cell r="V2388">
            <v>0</v>
          </cell>
          <cell r="W2388" t="str">
            <v/>
          </cell>
          <cell r="X2388" t="str">
            <v>N</v>
          </cell>
          <cell r="Y2388" t="str">
            <v>N</v>
          </cell>
          <cell r="Z2388" t="str">
            <v>N</v>
          </cell>
          <cell r="AA2388">
            <v>0</v>
          </cell>
          <cell r="AB2388">
            <v>0</v>
          </cell>
          <cell r="AC2388">
            <v>0</v>
          </cell>
          <cell r="AD2388">
            <v>0</v>
          </cell>
          <cell r="AE2388" t="str">
            <v>N</v>
          </cell>
          <cell r="AF2388" t="str">
            <v>N</v>
          </cell>
          <cell r="AG2388">
            <v>0</v>
          </cell>
          <cell r="AH2388" t="str">
            <v>N</v>
          </cell>
          <cell r="AI2388" t="str">
            <v>N</v>
          </cell>
        </row>
        <row r="2389">
          <cell r="U2389">
            <v>0</v>
          </cell>
          <cell r="V2389">
            <v>0</v>
          </cell>
          <cell r="W2389" t="str">
            <v/>
          </cell>
          <cell r="X2389" t="str">
            <v>N</v>
          </cell>
          <cell r="Y2389" t="str">
            <v>N</v>
          </cell>
          <cell r="Z2389" t="str">
            <v>N</v>
          </cell>
          <cell r="AA2389">
            <v>0</v>
          </cell>
          <cell r="AB2389">
            <v>0</v>
          </cell>
          <cell r="AC2389">
            <v>0</v>
          </cell>
          <cell r="AD2389">
            <v>0</v>
          </cell>
          <cell r="AE2389" t="str">
            <v>N</v>
          </cell>
          <cell r="AF2389" t="str">
            <v>N</v>
          </cell>
          <cell r="AG2389">
            <v>0</v>
          </cell>
          <cell r="AH2389" t="str">
            <v>N</v>
          </cell>
          <cell r="AI2389" t="str">
            <v>N</v>
          </cell>
        </row>
        <row r="2390">
          <cell r="U2390">
            <v>0</v>
          </cell>
          <cell r="V2390">
            <v>0</v>
          </cell>
          <cell r="W2390" t="str">
            <v/>
          </cell>
          <cell r="X2390" t="str">
            <v>N</v>
          </cell>
          <cell r="Y2390" t="str">
            <v>N</v>
          </cell>
          <cell r="Z2390" t="str">
            <v>N</v>
          </cell>
          <cell r="AA2390">
            <v>0</v>
          </cell>
          <cell r="AB2390">
            <v>0</v>
          </cell>
          <cell r="AC2390">
            <v>0</v>
          </cell>
          <cell r="AD2390">
            <v>0</v>
          </cell>
          <cell r="AE2390" t="str">
            <v>N</v>
          </cell>
          <cell r="AF2390" t="str">
            <v>N</v>
          </cell>
          <cell r="AG2390">
            <v>0</v>
          </cell>
          <cell r="AH2390" t="str">
            <v>N</v>
          </cell>
          <cell r="AI2390" t="str">
            <v>N</v>
          </cell>
        </row>
        <row r="2391">
          <cell r="U2391">
            <v>0</v>
          </cell>
          <cell r="V2391">
            <v>0</v>
          </cell>
          <cell r="W2391" t="str">
            <v/>
          </cell>
          <cell r="X2391" t="str">
            <v>N</v>
          </cell>
          <cell r="Y2391" t="str">
            <v>N</v>
          </cell>
          <cell r="Z2391" t="str">
            <v>N</v>
          </cell>
          <cell r="AA2391">
            <v>0</v>
          </cell>
          <cell r="AB2391">
            <v>0</v>
          </cell>
          <cell r="AC2391">
            <v>0</v>
          </cell>
          <cell r="AD2391">
            <v>0</v>
          </cell>
          <cell r="AE2391" t="str">
            <v>N</v>
          </cell>
          <cell r="AF2391" t="str">
            <v>N</v>
          </cell>
          <cell r="AG2391">
            <v>0</v>
          </cell>
          <cell r="AH2391" t="str">
            <v>N</v>
          </cell>
          <cell r="AI2391" t="str">
            <v>N</v>
          </cell>
        </row>
        <row r="2392">
          <cell r="U2392">
            <v>0</v>
          </cell>
          <cell r="V2392">
            <v>0</v>
          </cell>
          <cell r="W2392" t="str">
            <v/>
          </cell>
          <cell r="X2392" t="str">
            <v>N</v>
          </cell>
          <cell r="Y2392" t="str">
            <v>N</v>
          </cell>
          <cell r="Z2392" t="str">
            <v>N</v>
          </cell>
          <cell r="AA2392">
            <v>0</v>
          </cell>
          <cell r="AB2392">
            <v>0</v>
          </cell>
          <cell r="AC2392">
            <v>0</v>
          </cell>
          <cell r="AD2392">
            <v>0</v>
          </cell>
          <cell r="AE2392" t="str">
            <v>N</v>
          </cell>
          <cell r="AF2392" t="str">
            <v>N</v>
          </cell>
          <cell r="AG2392">
            <v>0</v>
          </cell>
          <cell r="AH2392" t="str">
            <v>N</v>
          </cell>
          <cell r="AI2392" t="str">
            <v>N</v>
          </cell>
        </row>
        <row r="2393">
          <cell r="U2393">
            <v>0</v>
          </cell>
          <cell r="V2393">
            <v>0</v>
          </cell>
          <cell r="W2393" t="str">
            <v/>
          </cell>
          <cell r="X2393" t="str">
            <v>N</v>
          </cell>
          <cell r="Y2393" t="str">
            <v>N</v>
          </cell>
          <cell r="Z2393" t="str">
            <v>N</v>
          </cell>
          <cell r="AA2393">
            <v>0</v>
          </cell>
          <cell r="AB2393">
            <v>0</v>
          </cell>
          <cell r="AC2393">
            <v>0</v>
          </cell>
          <cell r="AD2393">
            <v>0</v>
          </cell>
          <cell r="AE2393" t="str">
            <v>N</v>
          </cell>
          <cell r="AF2393" t="str">
            <v>N</v>
          </cell>
          <cell r="AG2393">
            <v>0</v>
          </cell>
          <cell r="AH2393" t="str">
            <v>N</v>
          </cell>
          <cell r="AI2393" t="str">
            <v>N</v>
          </cell>
        </row>
        <row r="2394">
          <cell r="U2394">
            <v>0</v>
          </cell>
          <cell r="V2394">
            <v>0</v>
          </cell>
          <cell r="W2394" t="str">
            <v/>
          </cell>
          <cell r="X2394" t="str">
            <v>N</v>
          </cell>
          <cell r="Y2394" t="str">
            <v>N</v>
          </cell>
          <cell r="Z2394" t="str">
            <v>N</v>
          </cell>
          <cell r="AA2394">
            <v>0</v>
          </cell>
          <cell r="AB2394">
            <v>0</v>
          </cell>
          <cell r="AC2394">
            <v>0</v>
          </cell>
          <cell r="AD2394">
            <v>0</v>
          </cell>
          <cell r="AE2394" t="str">
            <v>N</v>
          </cell>
          <cell r="AF2394" t="str">
            <v>N</v>
          </cell>
          <cell r="AG2394">
            <v>0</v>
          </cell>
          <cell r="AH2394" t="str">
            <v>N</v>
          </cell>
          <cell r="AI2394" t="str">
            <v>N</v>
          </cell>
        </row>
        <row r="2395">
          <cell r="U2395">
            <v>0</v>
          </cell>
          <cell r="V2395">
            <v>0</v>
          </cell>
          <cell r="W2395" t="str">
            <v/>
          </cell>
          <cell r="X2395" t="str">
            <v>N</v>
          </cell>
          <cell r="Y2395" t="str">
            <v>N</v>
          </cell>
          <cell r="Z2395" t="str">
            <v>N</v>
          </cell>
          <cell r="AA2395">
            <v>0</v>
          </cell>
          <cell r="AB2395">
            <v>0</v>
          </cell>
          <cell r="AC2395">
            <v>0</v>
          </cell>
          <cell r="AD2395">
            <v>0</v>
          </cell>
          <cell r="AE2395" t="str">
            <v>N</v>
          </cell>
          <cell r="AF2395" t="str">
            <v>N</v>
          </cell>
          <cell r="AG2395">
            <v>0</v>
          </cell>
          <cell r="AH2395" t="str">
            <v>N</v>
          </cell>
          <cell r="AI2395" t="str">
            <v>N</v>
          </cell>
        </row>
        <row r="2396">
          <cell r="U2396">
            <v>0</v>
          </cell>
          <cell r="V2396">
            <v>0</v>
          </cell>
          <cell r="W2396" t="str">
            <v/>
          </cell>
          <cell r="X2396" t="str">
            <v>N</v>
          </cell>
          <cell r="Y2396" t="str">
            <v>N</v>
          </cell>
          <cell r="Z2396" t="str">
            <v>N</v>
          </cell>
          <cell r="AA2396">
            <v>0</v>
          </cell>
          <cell r="AB2396">
            <v>0</v>
          </cell>
          <cell r="AC2396">
            <v>0</v>
          </cell>
          <cell r="AD2396">
            <v>0</v>
          </cell>
          <cell r="AE2396" t="str">
            <v>N</v>
          </cell>
          <cell r="AF2396" t="str">
            <v>N</v>
          </cell>
          <cell r="AG2396">
            <v>0</v>
          </cell>
          <cell r="AH2396" t="str">
            <v>N</v>
          </cell>
          <cell r="AI2396" t="str">
            <v>N</v>
          </cell>
        </row>
        <row r="2397">
          <cell r="U2397">
            <v>0</v>
          </cell>
          <cell r="V2397">
            <v>0</v>
          </cell>
          <cell r="W2397" t="str">
            <v/>
          </cell>
          <cell r="X2397" t="str">
            <v>N</v>
          </cell>
          <cell r="Y2397" t="str">
            <v>N</v>
          </cell>
          <cell r="Z2397" t="str">
            <v>N</v>
          </cell>
          <cell r="AA2397">
            <v>0</v>
          </cell>
          <cell r="AB2397">
            <v>0</v>
          </cell>
          <cell r="AC2397">
            <v>0</v>
          </cell>
          <cell r="AD2397">
            <v>0</v>
          </cell>
          <cell r="AE2397" t="str">
            <v>N</v>
          </cell>
          <cell r="AF2397" t="str">
            <v>N</v>
          </cell>
          <cell r="AG2397">
            <v>0</v>
          </cell>
          <cell r="AH2397" t="str">
            <v>N</v>
          </cell>
          <cell r="AI2397" t="str">
            <v>N</v>
          </cell>
        </row>
        <row r="2398">
          <cell r="U2398">
            <v>0</v>
          </cell>
          <cell r="V2398">
            <v>0</v>
          </cell>
          <cell r="W2398" t="str">
            <v/>
          </cell>
          <cell r="X2398" t="str">
            <v>N</v>
          </cell>
          <cell r="Y2398" t="str">
            <v>N</v>
          </cell>
          <cell r="Z2398" t="str">
            <v>N</v>
          </cell>
          <cell r="AA2398">
            <v>0</v>
          </cell>
          <cell r="AB2398">
            <v>0</v>
          </cell>
          <cell r="AC2398">
            <v>0</v>
          </cell>
          <cell r="AD2398">
            <v>0</v>
          </cell>
          <cell r="AE2398" t="str">
            <v>N</v>
          </cell>
          <cell r="AF2398" t="str">
            <v>N</v>
          </cell>
          <cell r="AG2398">
            <v>0</v>
          </cell>
          <cell r="AH2398" t="str">
            <v>N</v>
          </cell>
          <cell r="AI2398" t="str">
            <v>N</v>
          </cell>
        </row>
        <row r="2399">
          <cell r="U2399">
            <v>0</v>
          </cell>
          <cell r="V2399">
            <v>0</v>
          </cell>
          <cell r="W2399" t="str">
            <v/>
          </cell>
          <cell r="X2399" t="str">
            <v>N</v>
          </cell>
          <cell r="Y2399" t="str">
            <v>N</v>
          </cell>
          <cell r="Z2399" t="str">
            <v>N</v>
          </cell>
          <cell r="AA2399">
            <v>0</v>
          </cell>
          <cell r="AB2399">
            <v>0</v>
          </cell>
          <cell r="AC2399">
            <v>0</v>
          </cell>
          <cell r="AD2399">
            <v>0</v>
          </cell>
          <cell r="AE2399" t="str">
            <v>N</v>
          </cell>
          <cell r="AF2399" t="str">
            <v>N</v>
          </cell>
          <cell r="AG2399">
            <v>0</v>
          </cell>
          <cell r="AH2399" t="str">
            <v>N</v>
          </cell>
          <cell r="AI2399" t="str">
            <v>N</v>
          </cell>
        </row>
        <row r="2400">
          <cell r="U2400">
            <v>0</v>
          </cell>
          <cell r="V2400">
            <v>0</v>
          </cell>
          <cell r="W2400" t="str">
            <v/>
          </cell>
          <cell r="X2400" t="str">
            <v>N</v>
          </cell>
          <cell r="Y2400" t="str">
            <v>N</v>
          </cell>
          <cell r="Z2400" t="str">
            <v>N</v>
          </cell>
          <cell r="AA2400">
            <v>0</v>
          </cell>
          <cell r="AB2400">
            <v>0</v>
          </cell>
          <cell r="AC2400">
            <v>0</v>
          </cell>
          <cell r="AD2400">
            <v>0</v>
          </cell>
          <cell r="AE2400" t="str">
            <v>N</v>
          </cell>
          <cell r="AF2400" t="str">
            <v>N</v>
          </cell>
          <cell r="AG2400">
            <v>0</v>
          </cell>
          <cell r="AH2400" t="str">
            <v>N</v>
          </cell>
          <cell r="AI2400" t="str">
            <v>N</v>
          </cell>
        </row>
        <row r="2401">
          <cell r="U2401">
            <v>0</v>
          </cell>
          <cell r="V2401">
            <v>0</v>
          </cell>
          <cell r="W2401" t="str">
            <v/>
          </cell>
          <cell r="X2401" t="str">
            <v>N</v>
          </cell>
          <cell r="Y2401" t="str">
            <v>N</v>
          </cell>
          <cell r="Z2401" t="str">
            <v>N</v>
          </cell>
          <cell r="AA2401">
            <v>0</v>
          </cell>
          <cell r="AB2401">
            <v>0</v>
          </cell>
          <cell r="AC2401">
            <v>0</v>
          </cell>
          <cell r="AD2401">
            <v>0</v>
          </cell>
          <cell r="AE2401" t="str">
            <v>N</v>
          </cell>
          <cell r="AF2401" t="str">
            <v>N</v>
          </cell>
          <cell r="AG2401">
            <v>0</v>
          </cell>
          <cell r="AH2401" t="str">
            <v>N</v>
          </cell>
          <cell r="AI2401" t="str">
            <v>N</v>
          </cell>
        </row>
        <row r="2402">
          <cell r="U2402">
            <v>0</v>
          </cell>
          <cell r="V2402">
            <v>0</v>
          </cell>
          <cell r="W2402" t="str">
            <v/>
          </cell>
          <cell r="X2402" t="str">
            <v>N</v>
          </cell>
          <cell r="Y2402" t="str">
            <v>N</v>
          </cell>
          <cell r="Z2402" t="str">
            <v>N</v>
          </cell>
          <cell r="AA2402">
            <v>0</v>
          </cell>
          <cell r="AB2402">
            <v>0</v>
          </cell>
          <cell r="AC2402">
            <v>0</v>
          </cell>
          <cell r="AD2402">
            <v>0</v>
          </cell>
          <cell r="AE2402" t="str">
            <v>N</v>
          </cell>
          <cell r="AF2402" t="str">
            <v>N</v>
          </cell>
          <cell r="AG2402">
            <v>0</v>
          </cell>
          <cell r="AH2402" t="str">
            <v>N</v>
          </cell>
          <cell r="AI2402" t="str">
            <v>N</v>
          </cell>
        </row>
        <row r="2403">
          <cell r="U2403">
            <v>0</v>
          </cell>
          <cell r="V2403">
            <v>0</v>
          </cell>
          <cell r="W2403" t="str">
            <v/>
          </cell>
          <cell r="X2403" t="str">
            <v>N</v>
          </cell>
          <cell r="Y2403" t="str">
            <v>N</v>
          </cell>
          <cell r="Z2403" t="str">
            <v>N</v>
          </cell>
          <cell r="AA2403">
            <v>0</v>
          </cell>
          <cell r="AB2403">
            <v>0</v>
          </cell>
          <cell r="AC2403">
            <v>0</v>
          </cell>
          <cell r="AD2403">
            <v>0</v>
          </cell>
          <cell r="AE2403" t="str">
            <v>N</v>
          </cell>
          <cell r="AF2403" t="str">
            <v>N</v>
          </cell>
          <cell r="AG2403">
            <v>0</v>
          </cell>
          <cell r="AH2403" t="str">
            <v>N</v>
          </cell>
          <cell r="AI2403" t="str">
            <v>N</v>
          </cell>
        </row>
        <row r="2404">
          <cell r="U2404">
            <v>0</v>
          </cell>
          <cell r="V2404">
            <v>0</v>
          </cell>
          <cell r="W2404" t="str">
            <v/>
          </cell>
          <cell r="X2404" t="str">
            <v>N</v>
          </cell>
          <cell r="Y2404" t="str">
            <v>N</v>
          </cell>
          <cell r="Z2404" t="str">
            <v>N</v>
          </cell>
          <cell r="AA2404">
            <v>0</v>
          </cell>
          <cell r="AB2404">
            <v>0</v>
          </cell>
          <cell r="AC2404">
            <v>0</v>
          </cell>
          <cell r="AD2404">
            <v>0</v>
          </cell>
          <cell r="AE2404" t="str">
            <v>N</v>
          </cell>
          <cell r="AF2404" t="str">
            <v>N</v>
          </cell>
          <cell r="AG2404">
            <v>0</v>
          </cell>
          <cell r="AH2404" t="str">
            <v>N</v>
          </cell>
          <cell r="AI2404" t="str">
            <v>N</v>
          </cell>
        </row>
        <row r="2405">
          <cell r="U2405">
            <v>0</v>
          </cell>
          <cell r="V2405">
            <v>0</v>
          </cell>
          <cell r="W2405" t="str">
            <v/>
          </cell>
          <cell r="X2405" t="str">
            <v>N</v>
          </cell>
          <cell r="Y2405" t="str">
            <v>N</v>
          </cell>
          <cell r="Z2405" t="str">
            <v>N</v>
          </cell>
          <cell r="AA2405">
            <v>0</v>
          </cell>
          <cell r="AB2405">
            <v>0</v>
          </cell>
          <cell r="AC2405">
            <v>0</v>
          </cell>
          <cell r="AD2405">
            <v>0</v>
          </cell>
          <cell r="AE2405" t="str">
            <v>N</v>
          </cell>
          <cell r="AF2405" t="str">
            <v>N</v>
          </cell>
          <cell r="AG2405">
            <v>0</v>
          </cell>
          <cell r="AH2405" t="str">
            <v>N</v>
          </cell>
          <cell r="AI2405" t="str">
            <v>N</v>
          </cell>
        </row>
        <row r="2406">
          <cell r="U2406">
            <v>0</v>
          </cell>
          <cell r="V2406">
            <v>0</v>
          </cell>
          <cell r="W2406" t="str">
            <v/>
          </cell>
          <cell r="X2406" t="str">
            <v>N</v>
          </cell>
          <cell r="Y2406" t="str">
            <v>N</v>
          </cell>
          <cell r="Z2406" t="str">
            <v>N</v>
          </cell>
          <cell r="AA2406">
            <v>0</v>
          </cell>
          <cell r="AB2406">
            <v>0</v>
          </cell>
          <cell r="AC2406">
            <v>0</v>
          </cell>
          <cell r="AD2406">
            <v>0</v>
          </cell>
          <cell r="AE2406" t="str">
            <v>N</v>
          </cell>
          <cell r="AF2406" t="str">
            <v>N</v>
          </cell>
          <cell r="AG2406">
            <v>0</v>
          </cell>
          <cell r="AH2406" t="str">
            <v>N</v>
          </cell>
          <cell r="AI2406" t="str">
            <v>N</v>
          </cell>
        </row>
        <row r="2407">
          <cell r="U2407">
            <v>0</v>
          </cell>
          <cell r="V2407">
            <v>0</v>
          </cell>
          <cell r="W2407" t="str">
            <v/>
          </cell>
          <cell r="X2407" t="str">
            <v>N</v>
          </cell>
          <cell r="Y2407" t="str">
            <v>N</v>
          </cell>
          <cell r="Z2407" t="str">
            <v>N</v>
          </cell>
          <cell r="AA2407">
            <v>0</v>
          </cell>
          <cell r="AB2407">
            <v>0</v>
          </cell>
          <cell r="AC2407">
            <v>0</v>
          </cell>
          <cell r="AD2407">
            <v>0</v>
          </cell>
          <cell r="AE2407" t="str">
            <v>N</v>
          </cell>
          <cell r="AF2407" t="str">
            <v>N</v>
          </cell>
          <cell r="AG2407">
            <v>0</v>
          </cell>
          <cell r="AH2407" t="str">
            <v>N</v>
          </cell>
          <cell r="AI2407" t="str">
            <v>N</v>
          </cell>
        </row>
        <row r="2408">
          <cell r="U2408">
            <v>0</v>
          </cell>
          <cell r="V2408">
            <v>0</v>
          </cell>
          <cell r="W2408" t="str">
            <v/>
          </cell>
          <cell r="X2408" t="str">
            <v>N</v>
          </cell>
          <cell r="Y2408" t="str">
            <v>N</v>
          </cell>
          <cell r="Z2408" t="str">
            <v>N</v>
          </cell>
          <cell r="AA2408">
            <v>0</v>
          </cell>
          <cell r="AB2408">
            <v>0</v>
          </cell>
          <cell r="AC2408">
            <v>0</v>
          </cell>
          <cell r="AD2408">
            <v>0</v>
          </cell>
          <cell r="AE2408" t="str">
            <v>N</v>
          </cell>
          <cell r="AF2408" t="str">
            <v>N</v>
          </cell>
          <cell r="AG2408">
            <v>0</v>
          </cell>
          <cell r="AH2408" t="str">
            <v>N</v>
          </cell>
          <cell r="AI2408" t="str">
            <v>N</v>
          </cell>
        </row>
        <row r="2409">
          <cell r="U2409">
            <v>0</v>
          </cell>
          <cell r="V2409">
            <v>0</v>
          </cell>
          <cell r="W2409" t="str">
            <v/>
          </cell>
          <cell r="X2409" t="str">
            <v>N</v>
          </cell>
          <cell r="Y2409" t="str">
            <v>N</v>
          </cell>
          <cell r="Z2409" t="str">
            <v>N</v>
          </cell>
          <cell r="AA2409">
            <v>0</v>
          </cell>
          <cell r="AB2409">
            <v>0</v>
          </cell>
          <cell r="AC2409">
            <v>0</v>
          </cell>
          <cell r="AD2409">
            <v>0</v>
          </cell>
          <cell r="AE2409" t="str">
            <v>N</v>
          </cell>
          <cell r="AF2409" t="str">
            <v>N</v>
          </cell>
          <cell r="AG2409">
            <v>0</v>
          </cell>
          <cell r="AH2409" t="str">
            <v>N</v>
          </cell>
          <cell r="AI2409" t="str">
            <v>N</v>
          </cell>
        </row>
        <row r="2410">
          <cell r="U2410">
            <v>0</v>
          </cell>
          <cell r="V2410">
            <v>0</v>
          </cell>
          <cell r="W2410" t="str">
            <v/>
          </cell>
          <cell r="X2410" t="str">
            <v>N</v>
          </cell>
          <cell r="Y2410" t="str">
            <v>N</v>
          </cell>
          <cell r="Z2410" t="str">
            <v>N</v>
          </cell>
          <cell r="AA2410">
            <v>0</v>
          </cell>
          <cell r="AB2410">
            <v>0</v>
          </cell>
          <cell r="AC2410">
            <v>0</v>
          </cell>
          <cell r="AD2410">
            <v>0</v>
          </cell>
          <cell r="AE2410" t="str">
            <v>N</v>
          </cell>
          <cell r="AF2410" t="str">
            <v>N</v>
          </cell>
          <cell r="AG2410">
            <v>0</v>
          </cell>
          <cell r="AH2410" t="str">
            <v>N</v>
          </cell>
          <cell r="AI2410" t="str">
            <v>N</v>
          </cell>
        </row>
        <row r="2411">
          <cell r="U2411">
            <v>0</v>
          </cell>
          <cell r="V2411">
            <v>0</v>
          </cell>
          <cell r="W2411" t="str">
            <v/>
          </cell>
          <cell r="X2411" t="str">
            <v>N</v>
          </cell>
          <cell r="Y2411" t="str">
            <v>N</v>
          </cell>
          <cell r="Z2411" t="str">
            <v>N</v>
          </cell>
          <cell r="AA2411">
            <v>0</v>
          </cell>
          <cell r="AB2411">
            <v>0</v>
          </cell>
          <cell r="AC2411">
            <v>0</v>
          </cell>
          <cell r="AD2411">
            <v>0</v>
          </cell>
          <cell r="AE2411" t="str">
            <v>N</v>
          </cell>
          <cell r="AF2411" t="str">
            <v>N</v>
          </cell>
          <cell r="AG2411">
            <v>0</v>
          </cell>
          <cell r="AH2411" t="str">
            <v>N</v>
          </cell>
          <cell r="AI2411" t="str">
            <v>N</v>
          </cell>
        </row>
        <row r="2412">
          <cell r="U2412">
            <v>0</v>
          </cell>
          <cell r="V2412">
            <v>0</v>
          </cell>
          <cell r="W2412" t="str">
            <v/>
          </cell>
          <cell r="X2412" t="str">
            <v>N</v>
          </cell>
          <cell r="Y2412" t="str">
            <v>N</v>
          </cell>
          <cell r="Z2412" t="str">
            <v>N</v>
          </cell>
          <cell r="AA2412">
            <v>0</v>
          </cell>
          <cell r="AB2412">
            <v>0</v>
          </cell>
          <cell r="AC2412">
            <v>0</v>
          </cell>
          <cell r="AD2412">
            <v>0</v>
          </cell>
          <cell r="AE2412" t="str">
            <v>N</v>
          </cell>
          <cell r="AF2412" t="str">
            <v>N</v>
          </cell>
          <cell r="AG2412">
            <v>0</v>
          </cell>
          <cell r="AH2412" t="str">
            <v>N</v>
          </cell>
          <cell r="AI2412" t="str">
            <v>N</v>
          </cell>
        </row>
        <row r="2413">
          <cell r="U2413">
            <v>0</v>
          </cell>
          <cell r="V2413">
            <v>0</v>
          </cell>
          <cell r="W2413" t="str">
            <v/>
          </cell>
          <cell r="X2413" t="str">
            <v>N</v>
          </cell>
          <cell r="Y2413" t="str">
            <v>N</v>
          </cell>
          <cell r="Z2413" t="str">
            <v>N</v>
          </cell>
          <cell r="AA2413">
            <v>0</v>
          </cell>
          <cell r="AB2413">
            <v>0</v>
          </cell>
          <cell r="AC2413">
            <v>0</v>
          </cell>
          <cell r="AD2413">
            <v>0</v>
          </cell>
          <cell r="AE2413" t="str">
            <v>N</v>
          </cell>
          <cell r="AF2413" t="str">
            <v>N</v>
          </cell>
          <cell r="AG2413">
            <v>0</v>
          </cell>
          <cell r="AH2413" t="str">
            <v>N</v>
          </cell>
          <cell r="AI2413" t="str">
            <v>N</v>
          </cell>
        </row>
        <row r="2414">
          <cell r="U2414">
            <v>0</v>
          </cell>
          <cell r="V2414">
            <v>0</v>
          </cell>
          <cell r="W2414" t="str">
            <v/>
          </cell>
          <cell r="X2414" t="str">
            <v>N</v>
          </cell>
          <cell r="Y2414" t="str">
            <v>N</v>
          </cell>
          <cell r="Z2414" t="str">
            <v>N</v>
          </cell>
          <cell r="AA2414">
            <v>0</v>
          </cell>
          <cell r="AB2414">
            <v>0</v>
          </cell>
          <cell r="AC2414">
            <v>0</v>
          </cell>
          <cell r="AD2414">
            <v>0</v>
          </cell>
          <cell r="AE2414" t="str">
            <v>N</v>
          </cell>
          <cell r="AF2414" t="str">
            <v>N</v>
          </cell>
          <cell r="AG2414">
            <v>0</v>
          </cell>
          <cell r="AH2414" t="str">
            <v>N</v>
          </cell>
          <cell r="AI2414" t="str">
            <v>N</v>
          </cell>
        </row>
        <row r="2415">
          <cell r="U2415">
            <v>0</v>
          </cell>
          <cell r="V2415">
            <v>0</v>
          </cell>
          <cell r="W2415" t="str">
            <v/>
          </cell>
          <cell r="X2415" t="str">
            <v>N</v>
          </cell>
          <cell r="Y2415" t="str">
            <v>N</v>
          </cell>
          <cell r="Z2415" t="str">
            <v>N</v>
          </cell>
          <cell r="AA2415">
            <v>0</v>
          </cell>
          <cell r="AB2415">
            <v>0</v>
          </cell>
          <cell r="AC2415">
            <v>0</v>
          </cell>
          <cell r="AD2415">
            <v>0</v>
          </cell>
          <cell r="AE2415" t="str">
            <v>N</v>
          </cell>
          <cell r="AF2415" t="str">
            <v>N</v>
          </cell>
          <cell r="AG2415">
            <v>0</v>
          </cell>
          <cell r="AH2415" t="str">
            <v>N</v>
          </cell>
          <cell r="AI2415" t="str">
            <v>N</v>
          </cell>
        </row>
        <row r="2416">
          <cell r="U2416">
            <v>0</v>
          </cell>
          <cell r="V2416">
            <v>0</v>
          </cell>
          <cell r="W2416" t="str">
            <v/>
          </cell>
          <cell r="X2416" t="str">
            <v>N</v>
          </cell>
          <cell r="Y2416" t="str">
            <v>N</v>
          </cell>
          <cell r="Z2416" t="str">
            <v>N</v>
          </cell>
          <cell r="AA2416">
            <v>0</v>
          </cell>
          <cell r="AB2416">
            <v>0</v>
          </cell>
          <cell r="AC2416">
            <v>0</v>
          </cell>
          <cell r="AD2416">
            <v>0</v>
          </cell>
          <cell r="AE2416" t="str">
            <v>N</v>
          </cell>
          <cell r="AF2416" t="str">
            <v>N</v>
          </cell>
          <cell r="AG2416">
            <v>0</v>
          </cell>
          <cell r="AH2416" t="str">
            <v>N</v>
          </cell>
          <cell r="AI2416" t="str">
            <v>N</v>
          </cell>
        </row>
        <row r="2417">
          <cell r="U2417">
            <v>0</v>
          </cell>
          <cell r="V2417">
            <v>0</v>
          </cell>
          <cell r="W2417" t="str">
            <v/>
          </cell>
          <cell r="X2417" t="str">
            <v>N</v>
          </cell>
          <cell r="Y2417" t="str">
            <v>N</v>
          </cell>
          <cell r="Z2417" t="str">
            <v>N</v>
          </cell>
          <cell r="AA2417">
            <v>0</v>
          </cell>
          <cell r="AB2417">
            <v>0</v>
          </cell>
          <cell r="AC2417">
            <v>0</v>
          </cell>
          <cell r="AD2417">
            <v>0</v>
          </cell>
          <cell r="AE2417" t="str">
            <v>N</v>
          </cell>
          <cell r="AF2417" t="str">
            <v>N</v>
          </cell>
          <cell r="AG2417">
            <v>0</v>
          </cell>
          <cell r="AH2417" t="str">
            <v>N</v>
          </cell>
          <cell r="AI2417" t="str">
            <v>N</v>
          </cell>
        </row>
        <row r="2418">
          <cell r="U2418">
            <v>0</v>
          </cell>
          <cell r="V2418">
            <v>0</v>
          </cell>
          <cell r="W2418" t="str">
            <v/>
          </cell>
          <cell r="X2418" t="str">
            <v>N</v>
          </cell>
          <cell r="Y2418" t="str">
            <v>N</v>
          </cell>
          <cell r="Z2418" t="str">
            <v>N</v>
          </cell>
          <cell r="AA2418">
            <v>0</v>
          </cell>
          <cell r="AB2418">
            <v>0</v>
          </cell>
          <cell r="AC2418">
            <v>0</v>
          </cell>
          <cell r="AD2418">
            <v>0</v>
          </cell>
          <cell r="AE2418" t="str">
            <v>N</v>
          </cell>
          <cell r="AF2418" t="str">
            <v>N</v>
          </cell>
          <cell r="AG2418">
            <v>0</v>
          </cell>
          <cell r="AH2418" t="str">
            <v>N</v>
          </cell>
          <cell r="AI2418" t="str">
            <v>N</v>
          </cell>
        </row>
        <row r="2419">
          <cell r="U2419">
            <v>0</v>
          </cell>
          <cell r="V2419">
            <v>0</v>
          </cell>
          <cell r="W2419" t="str">
            <v/>
          </cell>
          <cell r="X2419" t="str">
            <v>N</v>
          </cell>
          <cell r="Y2419" t="str">
            <v>N</v>
          </cell>
          <cell r="Z2419" t="str">
            <v>N</v>
          </cell>
          <cell r="AA2419">
            <v>0</v>
          </cell>
          <cell r="AB2419">
            <v>0</v>
          </cell>
          <cell r="AC2419">
            <v>0</v>
          </cell>
          <cell r="AD2419">
            <v>0</v>
          </cell>
          <cell r="AE2419" t="str">
            <v>N</v>
          </cell>
          <cell r="AF2419" t="str">
            <v>N</v>
          </cell>
          <cell r="AG2419">
            <v>0</v>
          </cell>
          <cell r="AH2419" t="str">
            <v>N</v>
          </cell>
          <cell r="AI2419" t="str">
            <v>N</v>
          </cell>
        </row>
        <row r="2420">
          <cell r="U2420">
            <v>0</v>
          </cell>
          <cell r="V2420">
            <v>0</v>
          </cell>
          <cell r="W2420" t="str">
            <v/>
          </cell>
          <cell r="X2420" t="str">
            <v>N</v>
          </cell>
          <cell r="Y2420" t="str">
            <v>N</v>
          </cell>
          <cell r="Z2420" t="str">
            <v>N</v>
          </cell>
          <cell r="AA2420">
            <v>0</v>
          </cell>
          <cell r="AB2420">
            <v>0</v>
          </cell>
          <cell r="AC2420">
            <v>0</v>
          </cell>
          <cell r="AD2420">
            <v>0</v>
          </cell>
          <cell r="AE2420" t="str">
            <v>N</v>
          </cell>
          <cell r="AF2420" t="str">
            <v>N</v>
          </cell>
          <cell r="AG2420">
            <v>0</v>
          </cell>
          <cell r="AH2420" t="str">
            <v>N</v>
          </cell>
          <cell r="AI2420" t="str">
            <v>N</v>
          </cell>
        </row>
        <row r="2421">
          <cell r="U2421">
            <v>0</v>
          </cell>
          <cell r="V2421">
            <v>0</v>
          </cell>
          <cell r="W2421" t="str">
            <v/>
          </cell>
          <cell r="X2421" t="str">
            <v>N</v>
          </cell>
          <cell r="Y2421" t="str">
            <v>N</v>
          </cell>
          <cell r="Z2421" t="str">
            <v>N</v>
          </cell>
          <cell r="AA2421">
            <v>0</v>
          </cell>
          <cell r="AB2421">
            <v>0</v>
          </cell>
          <cell r="AC2421">
            <v>0</v>
          </cell>
          <cell r="AD2421">
            <v>0</v>
          </cell>
          <cell r="AE2421" t="str">
            <v>N</v>
          </cell>
          <cell r="AF2421" t="str">
            <v>N</v>
          </cell>
          <cell r="AG2421">
            <v>0</v>
          </cell>
          <cell r="AH2421" t="str">
            <v>N</v>
          </cell>
          <cell r="AI2421" t="str">
            <v>N</v>
          </cell>
        </row>
        <row r="2422">
          <cell r="U2422">
            <v>0</v>
          </cell>
          <cell r="V2422">
            <v>0</v>
          </cell>
          <cell r="W2422" t="str">
            <v/>
          </cell>
          <cell r="X2422" t="str">
            <v>N</v>
          </cell>
          <cell r="Y2422" t="str">
            <v>N</v>
          </cell>
          <cell r="Z2422" t="str">
            <v>N</v>
          </cell>
          <cell r="AA2422">
            <v>0</v>
          </cell>
          <cell r="AB2422">
            <v>0</v>
          </cell>
          <cell r="AC2422">
            <v>0</v>
          </cell>
          <cell r="AD2422">
            <v>0</v>
          </cell>
          <cell r="AE2422" t="str">
            <v>N</v>
          </cell>
          <cell r="AF2422" t="str">
            <v>N</v>
          </cell>
          <cell r="AG2422">
            <v>0</v>
          </cell>
          <cell r="AH2422" t="str">
            <v>N</v>
          </cell>
          <cell r="AI2422" t="str">
            <v>N</v>
          </cell>
        </row>
        <row r="2423">
          <cell r="U2423">
            <v>0</v>
          </cell>
          <cell r="V2423">
            <v>0</v>
          </cell>
          <cell r="W2423" t="str">
            <v/>
          </cell>
          <cell r="X2423" t="str">
            <v>N</v>
          </cell>
          <cell r="Y2423" t="str">
            <v>N</v>
          </cell>
          <cell r="Z2423" t="str">
            <v>N</v>
          </cell>
          <cell r="AA2423">
            <v>0</v>
          </cell>
          <cell r="AB2423">
            <v>0</v>
          </cell>
          <cell r="AC2423">
            <v>0</v>
          </cell>
          <cell r="AD2423">
            <v>0</v>
          </cell>
          <cell r="AE2423" t="str">
            <v>N</v>
          </cell>
          <cell r="AF2423" t="str">
            <v>N</v>
          </cell>
          <cell r="AG2423">
            <v>0</v>
          </cell>
          <cell r="AH2423" t="str">
            <v>N</v>
          </cell>
          <cell r="AI2423" t="str">
            <v>N</v>
          </cell>
        </row>
        <row r="2424">
          <cell r="U2424">
            <v>0</v>
          </cell>
          <cell r="V2424">
            <v>0</v>
          </cell>
          <cell r="W2424" t="str">
            <v/>
          </cell>
          <cell r="X2424" t="str">
            <v>N</v>
          </cell>
          <cell r="Y2424" t="str">
            <v>N</v>
          </cell>
          <cell r="Z2424" t="str">
            <v>N</v>
          </cell>
          <cell r="AA2424">
            <v>0</v>
          </cell>
          <cell r="AB2424">
            <v>0</v>
          </cell>
          <cell r="AC2424">
            <v>0</v>
          </cell>
          <cell r="AD2424">
            <v>0</v>
          </cell>
          <cell r="AE2424" t="str">
            <v>N</v>
          </cell>
          <cell r="AF2424" t="str">
            <v>N</v>
          </cell>
          <cell r="AG2424">
            <v>0</v>
          </cell>
          <cell r="AH2424" t="str">
            <v>N</v>
          </cell>
          <cell r="AI2424" t="str">
            <v>N</v>
          </cell>
        </row>
        <row r="2425">
          <cell r="U2425">
            <v>0</v>
          </cell>
          <cell r="V2425">
            <v>0</v>
          </cell>
          <cell r="W2425" t="str">
            <v/>
          </cell>
          <cell r="X2425" t="str">
            <v>N</v>
          </cell>
          <cell r="Y2425" t="str">
            <v>N</v>
          </cell>
          <cell r="Z2425" t="str">
            <v>N</v>
          </cell>
          <cell r="AA2425">
            <v>0</v>
          </cell>
          <cell r="AB2425">
            <v>0</v>
          </cell>
          <cell r="AC2425">
            <v>0</v>
          </cell>
          <cell r="AD2425">
            <v>0</v>
          </cell>
          <cell r="AE2425" t="str">
            <v>N</v>
          </cell>
          <cell r="AF2425" t="str">
            <v>N</v>
          </cell>
          <cell r="AG2425">
            <v>0</v>
          </cell>
          <cell r="AH2425" t="str">
            <v>N</v>
          </cell>
          <cell r="AI2425" t="str">
            <v>N</v>
          </cell>
        </row>
        <row r="2426">
          <cell r="U2426">
            <v>0</v>
          </cell>
          <cell r="V2426">
            <v>0</v>
          </cell>
          <cell r="W2426" t="str">
            <v/>
          </cell>
          <cell r="X2426" t="str">
            <v>N</v>
          </cell>
          <cell r="Y2426" t="str">
            <v>N</v>
          </cell>
          <cell r="Z2426" t="str">
            <v>N</v>
          </cell>
          <cell r="AA2426">
            <v>0</v>
          </cell>
          <cell r="AB2426">
            <v>0</v>
          </cell>
          <cell r="AC2426">
            <v>0</v>
          </cell>
          <cell r="AD2426">
            <v>0</v>
          </cell>
          <cell r="AE2426" t="str">
            <v>N</v>
          </cell>
          <cell r="AF2426" t="str">
            <v>N</v>
          </cell>
          <cell r="AG2426">
            <v>0</v>
          </cell>
          <cell r="AH2426" t="str">
            <v>N</v>
          </cell>
          <cell r="AI2426" t="str">
            <v>N</v>
          </cell>
        </row>
        <row r="2427">
          <cell r="U2427">
            <v>0</v>
          </cell>
          <cell r="V2427">
            <v>0</v>
          </cell>
          <cell r="W2427" t="str">
            <v/>
          </cell>
          <cell r="X2427" t="str">
            <v>N</v>
          </cell>
          <cell r="Y2427" t="str">
            <v>N</v>
          </cell>
          <cell r="Z2427" t="str">
            <v>N</v>
          </cell>
          <cell r="AA2427">
            <v>0</v>
          </cell>
          <cell r="AB2427">
            <v>0</v>
          </cell>
          <cell r="AC2427">
            <v>0</v>
          </cell>
          <cell r="AD2427">
            <v>0</v>
          </cell>
          <cell r="AE2427" t="str">
            <v>N</v>
          </cell>
          <cell r="AF2427" t="str">
            <v>N</v>
          </cell>
          <cell r="AG2427">
            <v>0</v>
          </cell>
          <cell r="AH2427" t="str">
            <v>N</v>
          </cell>
          <cell r="AI2427" t="str">
            <v>N</v>
          </cell>
        </row>
        <row r="2428">
          <cell r="U2428">
            <v>0</v>
          </cell>
          <cell r="V2428">
            <v>0</v>
          </cell>
          <cell r="W2428" t="str">
            <v/>
          </cell>
          <cell r="X2428" t="str">
            <v>N</v>
          </cell>
          <cell r="Y2428" t="str">
            <v>N</v>
          </cell>
          <cell r="Z2428" t="str">
            <v>N</v>
          </cell>
          <cell r="AA2428">
            <v>0</v>
          </cell>
          <cell r="AB2428">
            <v>0</v>
          </cell>
          <cell r="AC2428">
            <v>0</v>
          </cell>
          <cell r="AD2428">
            <v>0</v>
          </cell>
          <cell r="AE2428" t="str">
            <v>N</v>
          </cell>
          <cell r="AF2428" t="str">
            <v>N</v>
          </cell>
          <cell r="AG2428">
            <v>0</v>
          </cell>
          <cell r="AH2428" t="str">
            <v>N</v>
          </cell>
          <cell r="AI2428" t="str">
            <v>N</v>
          </cell>
        </row>
        <row r="2429">
          <cell r="U2429">
            <v>0</v>
          </cell>
          <cell r="V2429">
            <v>0</v>
          </cell>
          <cell r="W2429" t="str">
            <v/>
          </cell>
          <cell r="X2429" t="str">
            <v>N</v>
          </cell>
          <cell r="Y2429" t="str">
            <v>N</v>
          </cell>
          <cell r="Z2429" t="str">
            <v>N</v>
          </cell>
          <cell r="AA2429">
            <v>0</v>
          </cell>
          <cell r="AB2429">
            <v>0</v>
          </cell>
          <cell r="AC2429">
            <v>0</v>
          </cell>
          <cell r="AD2429">
            <v>0</v>
          </cell>
          <cell r="AE2429" t="str">
            <v>N</v>
          </cell>
          <cell r="AF2429" t="str">
            <v>N</v>
          </cell>
          <cell r="AG2429">
            <v>0</v>
          </cell>
          <cell r="AH2429" t="str">
            <v>N</v>
          </cell>
          <cell r="AI2429" t="str">
            <v>N</v>
          </cell>
        </row>
        <row r="2430">
          <cell r="U2430">
            <v>0</v>
          </cell>
          <cell r="V2430">
            <v>0</v>
          </cell>
          <cell r="W2430" t="str">
            <v/>
          </cell>
          <cell r="X2430" t="str">
            <v>N</v>
          </cell>
          <cell r="Y2430" t="str">
            <v>N</v>
          </cell>
          <cell r="Z2430" t="str">
            <v>N</v>
          </cell>
          <cell r="AA2430">
            <v>0</v>
          </cell>
          <cell r="AB2430">
            <v>0</v>
          </cell>
          <cell r="AC2430">
            <v>0</v>
          </cell>
          <cell r="AD2430">
            <v>0</v>
          </cell>
          <cell r="AE2430" t="str">
            <v>N</v>
          </cell>
          <cell r="AF2430" t="str">
            <v>N</v>
          </cell>
          <cell r="AG2430">
            <v>0</v>
          </cell>
          <cell r="AH2430" t="str">
            <v>N</v>
          </cell>
          <cell r="AI2430" t="str">
            <v>N</v>
          </cell>
        </row>
        <row r="2431">
          <cell r="U2431">
            <v>0</v>
          </cell>
          <cell r="V2431">
            <v>0</v>
          </cell>
          <cell r="W2431" t="str">
            <v/>
          </cell>
          <cell r="X2431" t="str">
            <v>N</v>
          </cell>
          <cell r="Y2431" t="str">
            <v>N</v>
          </cell>
          <cell r="Z2431" t="str">
            <v>N</v>
          </cell>
          <cell r="AA2431">
            <v>0</v>
          </cell>
          <cell r="AB2431">
            <v>0</v>
          </cell>
          <cell r="AC2431">
            <v>0</v>
          </cell>
          <cell r="AD2431">
            <v>0</v>
          </cell>
          <cell r="AE2431" t="str">
            <v>N</v>
          </cell>
          <cell r="AF2431" t="str">
            <v>N</v>
          </cell>
          <cell r="AG2431">
            <v>0</v>
          </cell>
          <cell r="AH2431" t="str">
            <v>N</v>
          </cell>
          <cell r="AI2431" t="str">
            <v>N</v>
          </cell>
        </row>
        <row r="2432">
          <cell r="U2432">
            <v>0</v>
          </cell>
          <cell r="V2432">
            <v>0</v>
          </cell>
          <cell r="W2432" t="str">
            <v/>
          </cell>
          <cell r="X2432" t="str">
            <v>N</v>
          </cell>
          <cell r="Y2432" t="str">
            <v>N</v>
          </cell>
          <cell r="Z2432" t="str">
            <v>N</v>
          </cell>
          <cell r="AA2432">
            <v>0</v>
          </cell>
          <cell r="AB2432">
            <v>0</v>
          </cell>
          <cell r="AC2432">
            <v>0</v>
          </cell>
          <cell r="AD2432">
            <v>0</v>
          </cell>
          <cell r="AE2432" t="str">
            <v>N</v>
          </cell>
          <cell r="AF2432" t="str">
            <v>N</v>
          </cell>
          <cell r="AG2432">
            <v>0</v>
          </cell>
          <cell r="AH2432" t="str">
            <v>N</v>
          </cell>
          <cell r="AI2432" t="str">
            <v>N</v>
          </cell>
        </row>
        <row r="2433">
          <cell r="U2433">
            <v>0</v>
          </cell>
          <cell r="V2433">
            <v>0</v>
          </cell>
          <cell r="W2433" t="str">
            <v/>
          </cell>
          <cell r="X2433" t="str">
            <v>N</v>
          </cell>
          <cell r="Y2433" t="str">
            <v>N</v>
          </cell>
          <cell r="Z2433" t="str">
            <v>N</v>
          </cell>
          <cell r="AA2433">
            <v>0</v>
          </cell>
          <cell r="AB2433">
            <v>0</v>
          </cell>
          <cell r="AC2433">
            <v>0</v>
          </cell>
          <cell r="AD2433">
            <v>0</v>
          </cell>
          <cell r="AE2433" t="str">
            <v>N</v>
          </cell>
          <cell r="AF2433" t="str">
            <v>N</v>
          </cell>
          <cell r="AG2433">
            <v>0</v>
          </cell>
          <cell r="AH2433" t="str">
            <v>N</v>
          </cell>
          <cell r="AI2433" t="str">
            <v>N</v>
          </cell>
        </row>
        <row r="2434">
          <cell r="U2434">
            <v>0</v>
          </cell>
          <cell r="V2434">
            <v>0</v>
          </cell>
          <cell r="W2434" t="str">
            <v/>
          </cell>
          <cell r="X2434" t="str">
            <v>N</v>
          </cell>
          <cell r="Y2434" t="str">
            <v>N</v>
          </cell>
          <cell r="Z2434" t="str">
            <v>N</v>
          </cell>
          <cell r="AA2434">
            <v>0</v>
          </cell>
          <cell r="AB2434">
            <v>0</v>
          </cell>
          <cell r="AC2434">
            <v>0</v>
          </cell>
          <cell r="AD2434">
            <v>0</v>
          </cell>
          <cell r="AE2434" t="str">
            <v>N</v>
          </cell>
          <cell r="AF2434" t="str">
            <v>N</v>
          </cell>
          <cell r="AG2434">
            <v>0</v>
          </cell>
          <cell r="AH2434" t="str">
            <v>N</v>
          </cell>
          <cell r="AI2434" t="str">
            <v>N</v>
          </cell>
        </row>
        <row r="2435">
          <cell r="U2435">
            <v>0</v>
          </cell>
          <cell r="V2435">
            <v>0</v>
          </cell>
          <cell r="W2435" t="str">
            <v/>
          </cell>
          <cell r="X2435" t="str">
            <v>N</v>
          </cell>
          <cell r="Y2435" t="str">
            <v>N</v>
          </cell>
          <cell r="Z2435" t="str">
            <v>N</v>
          </cell>
          <cell r="AA2435">
            <v>0</v>
          </cell>
          <cell r="AB2435">
            <v>0</v>
          </cell>
          <cell r="AC2435">
            <v>0</v>
          </cell>
          <cell r="AD2435">
            <v>0</v>
          </cell>
          <cell r="AE2435" t="str">
            <v>N</v>
          </cell>
          <cell r="AF2435" t="str">
            <v>N</v>
          </cell>
          <cell r="AG2435">
            <v>0</v>
          </cell>
          <cell r="AH2435" t="str">
            <v>N</v>
          </cell>
          <cell r="AI2435" t="str">
            <v>N</v>
          </cell>
        </row>
        <row r="2436">
          <cell r="U2436">
            <v>0</v>
          </cell>
          <cell r="V2436">
            <v>0</v>
          </cell>
          <cell r="W2436" t="str">
            <v/>
          </cell>
          <cell r="X2436" t="str">
            <v>N</v>
          </cell>
          <cell r="Y2436" t="str">
            <v>N</v>
          </cell>
          <cell r="Z2436" t="str">
            <v>N</v>
          </cell>
          <cell r="AA2436">
            <v>0</v>
          </cell>
          <cell r="AB2436">
            <v>0</v>
          </cell>
          <cell r="AC2436">
            <v>0</v>
          </cell>
          <cell r="AD2436">
            <v>0</v>
          </cell>
          <cell r="AE2436" t="str">
            <v>N</v>
          </cell>
          <cell r="AF2436" t="str">
            <v>N</v>
          </cell>
          <cell r="AG2436">
            <v>0</v>
          </cell>
          <cell r="AH2436" t="str">
            <v>N</v>
          </cell>
          <cell r="AI2436" t="str">
            <v>N</v>
          </cell>
        </row>
        <row r="2437">
          <cell r="U2437">
            <v>0</v>
          </cell>
          <cell r="V2437">
            <v>0</v>
          </cell>
          <cell r="W2437" t="str">
            <v/>
          </cell>
          <cell r="X2437" t="str">
            <v>N</v>
          </cell>
          <cell r="Y2437" t="str">
            <v>N</v>
          </cell>
          <cell r="Z2437" t="str">
            <v>N</v>
          </cell>
          <cell r="AA2437">
            <v>0</v>
          </cell>
          <cell r="AB2437">
            <v>0</v>
          </cell>
          <cell r="AC2437">
            <v>0</v>
          </cell>
          <cell r="AD2437">
            <v>0</v>
          </cell>
          <cell r="AE2437" t="str">
            <v>N</v>
          </cell>
          <cell r="AF2437" t="str">
            <v>N</v>
          </cell>
          <cell r="AG2437">
            <v>0</v>
          </cell>
          <cell r="AH2437" t="str">
            <v>N</v>
          </cell>
          <cell r="AI2437" t="str">
            <v>N</v>
          </cell>
        </row>
        <row r="2438">
          <cell r="U2438">
            <v>0</v>
          </cell>
          <cell r="V2438">
            <v>0</v>
          </cell>
          <cell r="W2438" t="str">
            <v/>
          </cell>
          <cell r="X2438" t="str">
            <v>N</v>
          </cell>
          <cell r="Y2438" t="str">
            <v>N</v>
          </cell>
          <cell r="Z2438" t="str">
            <v>N</v>
          </cell>
          <cell r="AA2438">
            <v>0</v>
          </cell>
          <cell r="AB2438">
            <v>0</v>
          </cell>
          <cell r="AC2438">
            <v>0</v>
          </cell>
          <cell r="AD2438">
            <v>0</v>
          </cell>
          <cell r="AE2438" t="str">
            <v>N</v>
          </cell>
          <cell r="AF2438" t="str">
            <v>N</v>
          </cell>
          <cell r="AG2438">
            <v>0</v>
          </cell>
          <cell r="AH2438" t="str">
            <v>N</v>
          </cell>
          <cell r="AI2438" t="str">
            <v>N</v>
          </cell>
        </row>
        <row r="2439">
          <cell r="U2439">
            <v>0</v>
          </cell>
          <cell r="V2439">
            <v>0</v>
          </cell>
          <cell r="W2439" t="str">
            <v/>
          </cell>
          <cell r="X2439" t="str">
            <v>N</v>
          </cell>
          <cell r="Y2439" t="str">
            <v>N</v>
          </cell>
          <cell r="Z2439" t="str">
            <v>N</v>
          </cell>
          <cell r="AA2439">
            <v>0</v>
          </cell>
          <cell r="AB2439">
            <v>0</v>
          </cell>
          <cell r="AC2439">
            <v>0</v>
          </cell>
          <cell r="AD2439">
            <v>0</v>
          </cell>
          <cell r="AE2439" t="str">
            <v>N</v>
          </cell>
          <cell r="AF2439" t="str">
            <v>N</v>
          </cell>
          <cell r="AG2439">
            <v>0</v>
          </cell>
          <cell r="AH2439" t="str">
            <v>N</v>
          </cell>
          <cell r="AI2439" t="str">
            <v>N</v>
          </cell>
        </row>
        <row r="2440">
          <cell r="U2440">
            <v>0</v>
          </cell>
          <cell r="V2440">
            <v>0</v>
          </cell>
          <cell r="W2440" t="str">
            <v/>
          </cell>
          <cell r="X2440" t="str">
            <v>N</v>
          </cell>
          <cell r="Y2440" t="str">
            <v>N</v>
          </cell>
          <cell r="Z2440" t="str">
            <v>N</v>
          </cell>
          <cell r="AA2440">
            <v>0</v>
          </cell>
          <cell r="AB2440">
            <v>0</v>
          </cell>
          <cell r="AC2440">
            <v>0</v>
          </cell>
          <cell r="AD2440">
            <v>0</v>
          </cell>
          <cell r="AE2440" t="str">
            <v>N</v>
          </cell>
          <cell r="AF2440" t="str">
            <v>N</v>
          </cell>
          <cell r="AG2440">
            <v>0</v>
          </cell>
          <cell r="AH2440" t="str">
            <v>N</v>
          </cell>
          <cell r="AI2440" t="str">
            <v>N</v>
          </cell>
        </row>
        <row r="2441">
          <cell r="U2441">
            <v>0</v>
          </cell>
          <cell r="V2441">
            <v>0</v>
          </cell>
          <cell r="W2441" t="str">
            <v/>
          </cell>
          <cell r="X2441" t="str">
            <v>N</v>
          </cell>
          <cell r="Y2441" t="str">
            <v>N</v>
          </cell>
          <cell r="Z2441" t="str">
            <v>N</v>
          </cell>
          <cell r="AA2441">
            <v>0</v>
          </cell>
          <cell r="AB2441">
            <v>0</v>
          </cell>
          <cell r="AC2441">
            <v>0</v>
          </cell>
          <cell r="AD2441">
            <v>0</v>
          </cell>
          <cell r="AE2441" t="str">
            <v>N</v>
          </cell>
          <cell r="AF2441" t="str">
            <v>N</v>
          </cell>
          <cell r="AG2441">
            <v>0</v>
          </cell>
          <cell r="AH2441" t="str">
            <v>N</v>
          </cell>
          <cell r="AI2441" t="str">
            <v>N</v>
          </cell>
        </row>
        <row r="2442">
          <cell r="U2442">
            <v>0</v>
          </cell>
          <cell r="V2442">
            <v>0</v>
          </cell>
          <cell r="W2442" t="str">
            <v/>
          </cell>
          <cell r="X2442" t="str">
            <v>N</v>
          </cell>
          <cell r="Y2442" t="str">
            <v>N</v>
          </cell>
          <cell r="Z2442" t="str">
            <v>N</v>
          </cell>
          <cell r="AA2442">
            <v>0</v>
          </cell>
          <cell r="AB2442">
            <v>0</v>
          </cell>
          <cell r="AC2442">
            <v>0</v>
          </cell>
          <cell r="AD2442">
            <v>0</v>
          </cell>
          <cell r="AE2442" t="str">
            <v>N</v>
          </cell>
          <cell r="AF2442" t="str">
            <v>N</v>
          </cell>
          <cell r="AG2442">
            <v>0</v>
          </cell>
          <cell r="AH2442" t="str">
            <v>N</v>
          </cell>
          <cell r="AI2442" t="str">
            <v>N</v>
          </cell>
        </row>
        <row r="2443">
          <cell r="U2443">
            <v>0</v>
          </cell>
          <cell r="V2443">
            <v>0</v>
          </cell>
          <cell r="W2443" t="str">
            <v/>
          </cell>
          <cell r="X2443" t="str">
            <v>N</v>
          </cell>
          <cell r="Y2443" t="str">
            <v>N</v>
          </cell>
          <cell r="Z2443" t="str">
            <v>N</v>
          </cell>
          <cell r="AA2443">
            <v>0</v>
          </cell>
          <cell r="AB2443">
            <v>0</v>
          </cell>
          <cell r="AC2443">
            <v>0</v>
          </cell>
          <cell r="AD2443">
            <v>0</v>
          </cell>
          <cell r="AE2443" t="str">
            <v>N</v>
          </cell>
          <cell r="AF2443" t="str">
            <v>N</v>
          </cell>
          <cell r="AG2443">
            <v>0</v>
          </cell>
          <cell r="AH2443" t="str">
            <v>N</v>
          </cell>
          <cell r="AI2443" t="str">
            <v>N</v>
          </cell>
        </row>
        <row r="2444">
          <cell r="U2444">
            <v>0</v>
          </cell>
          <cell r="V2444">
            <v>0</v>
          </cell>
          <cell r="W2444" t="str">
            <v/>
          </cell>
          <cell r="X2444" t="str">
            <v>N</v>
          </cell>
          <cell r="Y2444" t="str">
            <v>N</v>
          </cell>
          <cell r="Z2444" t="str">
            <v>N</v>
          </cell>
          <cell r="AA2444">
            <v>0</v>
          </cell>
          <cell r="AB2444">
            <v>0</v>
          </cell>
          <cell r="AC2444">
            <v>0</v>
          </cell>
          <cell r="AD2444">
            <v>0</v>
          </cell>
          <cell r="AE2444" t="str">
            <v>N</v>
          </cell>
          <cell r="AF2444" t="str">
            <v>N</v>
          </cell>
          <cell r="AG2444">
            <v>0</v>
          </cell>
          <cell r="AH2444" t="str">
            <v>N</v>
          </cell>
          <cell r="AI2444" t="str">
            <v>N</v>
          </cell>
        </row>
        <row r="2445">
          <cell r="U2445">
            <v>0</v>
          </cell>
          <cell r="V2445">
            <v>0</v>
          </cell>
          <cell r="W2445" t="str">
            <v/>
          </cell>
          <cell r="X2445" t="str">
            <v>N</v>
          </cell>
          <cell r="Y2445" t="str">
            <v>N</v>
          </cell>
          <cell r="Z2445" t="str">
            <v>N</v>
          </cell>
          <cell r="AA2445">
            <v>0</v>
          </cell>
          <cell r="AB2445">
            <v>0</v>
          </cell>
          <cell r="AC2445">
            <v>0</v>
          </cell>
          <cell r="AD2445">
            <v>0</v>
          </cell>
          <cell r="AE2445" t="str">
            <v>N</v>
          </cell>
          <cell r="AF2445" t="str">
            <v>N</v>
          </cell>
          <cell r="AG2445">
            <v>0</v>
          </cell>
          <cell r="AH2445" t="str">
            <v>N</v>
          </cell>
          <cell r="AI2445" t="str">
            <v>N</v>
          </cell>
        </row>
        <row r="2446">
          <cell r="U2446">
            <v>0</v>
          </cell>
          <cell r="V2446">
            <v>0</v>
          </cell>
          <cell r="W2446" t="str">
            <v/>
          </cell>
          <cell r="X2446" t="str">
            <v>N</v>
          </cell>
          <cell r="Y2446" t="str">
            <v>N</v>
          </cell>
          <cell r="Z2446" t="str">
            <v>N</v>
          </cell>
          <cell r="AA2446">
            <v>0</v>
          </cell>
          <cell r="AB2446">
            <v>0</v>
          </cell>
          <cell r="AC2446">
            <v>0</v>
          </cell>
          <cell r="AD2446">
            <v>0</v>
          </cell>
          <cell r="AE2446" t="str">
            <v>N</v>
          </cell>
          <cell r="AF2446" t="str">
            <v>N</v>
          </cell>
          <cell r="AG2446">
            <v>0</v>
          </cell>
          <cell r="AH2446" t="str">
            <v>N</v>
          </cell>
          <cell r="AI2446" t="str">
            <v>N</v>
          </cell>
        </row>
        <row r="2447">
          <cell r="U2447">
            <v>0</v>
          </cell>
          <cell r="V2447">
            <v>0</v>
          </cell>
          <cell r="W2447" t="str">
            <v/>
          </cell>
          <cell r="X2447" t="str">
            <v>N</v>
          </cell>
          <cell r="Y2447" t="str">
            <v>N</v>
          </cell>
          <cell r="Z2447" t="str">
            <v>N</v>
          </cell>
          <cell r="AA2447">
            <v>0</v>
          </cell>
          <cell r="AB2447">
            <v>0</v>
          </cell>
          <cell r="AC2447">
            <v>0</v>
          </cell>
          <cell r="AD2447">
            <v>0</v>
          </cell>
          <cell r="AE2447" t="str">
            <v>N</v>
          </cell>
          <cell r="AF2447" t="str">
            <v>N</v>
          </cell>
          <cell r="AG2447">
            <v>0</v>
          </cell>
          <cell r="AH2447" t="str">
            <v>N</v>
          </cell>
          <cell r="AI2447" t="str">
            <v>N</v>
          </cell>
        </row>
        <row r="2448">
          <cell r="U2448">
            <v>0</v>
          </cell>
          <cell r="V2448">
            <v>0</v>
          </cell>
          <cell r="W2448" t="str">
            <v/>
          </cell>
          <cell r="X2448" t="str">
            <v>N</v>
          </cell>
          <cell r="Y2448" t="str">
            <v>N</v>
          </cell>
          <cell r="Z2448" t="str">
            <v>N</v>
          </cell>
          <cell r="AA2448">
            <v>0</v>
          </cell>
          <cell r="AB2448">
            <v>0</v>
          </cell>
          <cell r="AC2448">
            <v>0</v>
          </cell>
          <cell r="AD2448">
            <v>0</v>
          </cell>
          <cell r="AE2448" t="str">
            <v>N</v>
          </cell>
          <cell r="AF2448" t="str">
            <v>N</v>
          </cell>
          <cell r="AG2448">
            <v>0</v>
          </cell>
          <cell r="AH2448" t="str">
            <v>N</v>
          </cell>
          <cell r="AI2448" t="str">
            <v>N</v>
          </cell>
        </row>
        <row r="2449">
          <cell r="U2449">
            <v>0</v>
          </cell>
          <cell r="V2449">
            <v>0</v>
          </cell>
          <cell r="W2449" t="str">
            <v/>
          </cell>
          <cell r="X2449" t="str">
            <v>N</v>
          </cell>
          <cell r="Y2449" t="str">
            <v>N</v>
          </cell>
          <cell r="Z2449" t="str">
            <v>N</v>
          </cell>
          <cell r="AA2449">
            <v>0</v>
          </cell>
          <cell r="AB2449">
            <v>0</v>
          </cell>
          <cell r="AC2449">
            <v>0</v>
          </cell>
          <cell r="AD2449">
            <v>0</v>
          </cell>
          <cell r="AE2449" t="str">
            <v>N</v>
          </cell>
          <cell r="AF2449" t="str">
            <v>N</v>
          </cell>
          <cell r="AG2449">
            <v>0</v>
          </cell>
          <cell r="AH2449" t="str">
            <v>N</v>
          </cell>
          <cell r="AI2449" t="str">
            <v>N</v>
          </cell>
        </row>
        <row r="2450">
          <cell r="U2450">
            <v>0</v>
          </cell>
          <cell r="V2450">
            <v>0</v>
          </cell>
          <cell r="W2450" t="str">
            <v/>
          </cell>
          <cell r="X2450" t="str">
            <v>N</v>
          </cell>
          <cell r="Y2450" t="str">
            <v>N</v>
          </cell>
          <cell r="Z2450" t="str">
            <v>N</v>
          </cell>
          <cell r="AA2450">
            <v>0</v>
          </cell>
          <cell r="AB2450">
            <v>0</v>
          </cell>
          <cell r="AC2450">
            <v>0</v>
          </cell>
          <cell r="AD2450">
            <v>0</v>
          </cell>
          <cell r="AE2450" t="str">
            <v>N</v>
          </cell>
          <cell r="AF2450" t="str">
            <v>N</v>
          </cell>
          <cell r="AG2450">
            <v>0</v>
          </cell>
          <cell r="AH2450" t="str">
            <v>N</v>
          </cell>
          <cell r="AI2450" t="str">
            <v>N</v>
          </cell>
        </row>
        <row r="2451">
          <cell r="U2451">
            <v>0</v>
          </cell>
          <cell r="V2451">
            <v>0</v>
          </cell>
          <cell r="W2451" t="str">
            <v/>
          </cell>
          <cell r="X2451" t="str">
            <v>N</v>
          </cell>
          <cell r="Y2451" t="str">
            <v>N</v>
          </cell>
          <cell r="Z2451" t="str">
            <v>N</v>
          </cell>
          <cell r="AA2451">
            <v>0</v>
          </cell>
          <cell r="AB2451">
            <v>0</v>
          </cell>
          <cell r="AC2451">
            <v>0</v>
          </cell>
          <cell r="AD2451">
            <v>0</v>
          </cell>
          <cell r="AE2451" t="str">
            <v>N</v>
          </cell>
          <cell r="AF2451" t="str">
            <v>N</v>
          </cell>
          <cell r="AG2451">
            <v>0</v>
          </cell>
          <cell r="AH2451" t="str">
            <v>N</v>
          </cell>
          <cell r="AI2451" t="str">
            <v>N</v>
          </cell>
        </row>
        <row r="2452">
          <cell r="U2452">
            <v>0</v>
          </cell>
          <cell r="V2452">
            <v>0</v>
          </cell>
          <cell r="W2452" t="str">
            <v/>
          </cell>
          <cell r="X2452" t="str">
            <v>N</v>
          </cell>
          <cell r="Y2452" t="str">
            <v>N</v>
          </cell>
          <cell r="Z2452" t="str">
            <v>N</v>
          </cell>
          <cell r="AA2452">
            <v>0</v>
          </cell>
          <cell r="AB2452">
            <v>0</v>
          </cell>
          <cell r="AC2452">
            <v>0</v>
          </cell>
          <cell r="AD2452">
            <v>0</v>
          </cell>
          <cell r="AE2452" t="str">
            <v>N</v>
          </cell>
          <cell r="AF2452" t="str">
            <v>N</v>
          </cell>
          <cell r="AG2452">
            <v>0</v>
          </cell>
          <cell r="AH2452" t="str">
            <v>N</v>
          </cell>
          <cell r="AI2452" t="str">
            <v>N</v>
          </cell>
        </row>
        <row r="2453">
          <cell r="U2453">
            <v>0</v>
          </cell>
          <cell r="V2453">
            <v>0</v>
          </cell>
          <cell r="W2453" t="str">
            <v/>
          </cell>
          <cell r="X2453" t="str">
            <v>N</v>
          </cell>
          <cell r="Y2453" t="str">
            <v>N</v>
          </cell>
          <cell r="Z2453" t="str">
            <v>N</v>
          </cell>
          <cell r="AA2453">
            <v>0</v>
          </cell>
          <cell r="AB2453">
            <v>0</v>
          </cell>
          <cell r="AC2453">
            <v>0</v>
          </cell>
          <cell r="AD2453">
            <v>0</v>
          </cell>
          <cell r="AE2453" t="str">
            <v>N</v>
          </cell>
          <cell r="AF2453" t="str">
            <v>N</v>
          </cell>
          <cell r="AG2453">
            <v>0</v>
          </cell>
          <cell r="AH2453" t="str">
            <v>N</v>
          </cell>
          <cell r="AI2453" t="str">
            <v>N</v>
          </cell>
        </row>
        <row r="2454">
          <cell r="U2454">
            <v>0</v>
          </cell>
          <cell r="V2454">
            <v>0</v>
          </cell>
          <cell r="W2454" t="str">
            <v/>
          </cell>
          <cell r="X2454" t="str">
            <v>N</v>
          </cell>
          <cell r="Y2454" t="str">
            <v>N</v>
          </cell>
          <cell r="Z2454" t="str">
            <v>N</v>
          </cell>
          <cell r="AA2454">
            <v>0</v>
          </cell>
          <cell r="AB2454">
            <v>0</v>
          </cell>
          <cell r="AC2454">
            <v>0</v>
          </cell>
          <cell r="AD2454">
            <v>0</v>
          </cell>
          <cell r="AE2454" t="str">
            <v>N</v>
          </cell>
          <cell r="AF2454" t="str">
            <v>N</v>
          </cell>
          <cell r="AG2454">
            <v>0</v>
          </cell>
          <cell r="AH2454" t="str">
            <v>N</v>
          </cell>
          <cell r="AI2454" t="str">
            <v>N</v>
          </cell>
        </row>
        <row r="2455">
          <cell r="U2455">
            <v>0</v>
          </cell>
          <cell r="V2455">
            <v>0</v>
          </cell>
          <cell r="W2455" t="str">
            <v/>
          </cell>
          <cell r="X2455" t="str">
            <v>N</v>
          </cell>
          <cell r="Y2455" t="str">
            <v>N</v>
          </cell>
          <cell r="Z2455" t="str">
            <v>N</v>
          </cell>
          <cell r="AA2455">
            <v>0</v>
          </cell>
          <cell r="AB2455">
            <v>0</v>
          </cell>
          <cell r="AC2455">
            <v>0</v>
          </cell>
          <cell r="AD2455">
            <v>0</v>
          </cell>
          <cell r="AE2455" t="str">
            <v>N</v>
          </cell>
          <cell r="AF2455" t="str">
            <v>N</v>
          </cell>
          <cell r="AG2455">
            <v>0</v>
          </cell>
          <cell r="AH2455" t="str">
            <v>N</v>
          </cell>
          <cell r="AI2455" t="str">
            <v>N</v>
          </cell>
        </row>
        <row r="2456">
          <cell r="U2456">
            <v>0</v>
          </cell>
          <cell r="V2456">
            <v>0</v>
          </cell>
          <cell r="W2456" t="str">
            <v/>
          </cell>
          <cell r="X2456" t="str">
            <v>N</v>
          </cell>
          <cell r="Y2456" t="str">
            <v>N</v>
          </cell>
          <cell r="Z2456" t="str">
            <v>N</v>
          </cell>
          <cell r="AA2456">
            <v>0</v>
          </cell>
          <cell r="AB2456">
            <v>0</v>
          </cell>
          <cell r="AC2456">
            <v>0</v>
          </cell>
          <cell r="AD2456">
            <v>0</v>
          </cell>
          <cell r="AE2456" t="str">
            <v>N</v>
          </cell>
          <cell r="AF2456" t="str">
            <v>N</v>
          </cell>
          <cell r="AG2456">
            <v>0</v>
          </cell>
          <cell r="AH2456" t="str">
            <v>N</v>
          </cell>
          <cell r="AI2456" t="str">
            <v>N</v>
          </cell>
        </row>
        <row r="2457">
          <cell r="U2457">
            <v>0</v>
          </cell>
          <cell r="V2457">
            <v>0</v>
          </cell>
          <cell r="W2457" t="str">
            <v/>
          </cell>
          <cell r="X2457" t="str">
            <v>N</v>
          </cell>
          <cell r="Y2457" t="str">
            <v>N</v>
          </cell>
          <cell r="Z2457" t="str">
            <v>N</v>
          </cell>
          <cell r="AA2457">
            <v>0</v>
          </cell>
          <cell r="AB2457">
            <v>0</v>
          </cell>
          <cell r="AC2457">
            <v>0</v>
          </cell>
          <cell r="AD2457">
            <v>0</v>
          </cell>
          <cell r="AE2457" t="str">
            <v>N</v>
          </cell>
          <cell r="AF2457" t="str">
            <v>N</v>
          </cell>
          <cell r="AG2457">
            <v>0</v>
          </cell>
          <cell r="AH2457" t="str">
            <v>N</v>
          </cell>
          <cell r="AI2457" t="str">
            <v>N</v>
          </cell>
        </row>
        <row r="2458">
          <cell r="U2458">
            <v>0</v>
          </cell>
          <cell r="V2458">
            <v>0</v>
          </cell>
          <cell r="W2458" t="str">
            <v/>
          </cell>
          <cell r="X2458" t="str">
            <v>N</v>
          </cell>
          <cell r="Y2458" t="str">
            <v>N</v>
          </cell>
          <cell r="Z2458" t="str">
            <v>N</v>
          </cell>
          <cell r="AA2458">
            <v>0</v>
          </cell>
          <cell r="AB2458">
            <v>0</v>
          </cell>
          <cell r="AC2458">
            <v>0</v>
          </cell>
          <cell r="AD2458">
            <v>0</v>
          </cell>
          <cell r="AE2458" t="str">
            <v>N</v>
          </cell>
          <cell r="AF2458" t="str">
            <v>N</v>
          </cell>
          <cell r="AG2458">
            <v>0</v>
          </cell>
          <cell r="AH2458" t="str">
            <v>N</v>
          </cell>
          <cell r="AI2458" t="str">
            <v>N</v>
          </cell>
        </row>
        <row r="2459">
          <cell r="U2459">
            <v>0</v>
          </cell>
          <cell r="V2459">
            <v>0</v>
          </cell>
          <cell r="W2459" t="str">
            <v/>
          </cell>
          <cell r="X2459" t="str">
            <v>N</v>
          </cell>
          <cell r="Y2459" t="str">
            <v>N</v>
          </cell>
          <cell r="Z2459" t="str">
            <v>N</v>
          </cell>
          <cell r="AA2459">
            <v>0</v>
          </cell>
          <cell r="AB2459">
            <v>0</v>
          </cell>
          <cell r="AC2459">
            <v>0</v>
          </cell>
          <cell r="AD2459">
            <v>0</v>
          </cell>
          <cell r="AE2459" t="str">
            <v>N</v>
          </cell>
          <cell r="AF2459" t="str">
            <v>N</v>
          </cell>
          <cell r="AG2459">
            <v>0</v>
          </cell>
          <cell r="AH2459" t="str">
            <v>N</v>
          </cell>
          <cell r="AI2459" t="str">
            <v>N</v>
          </cell>
        </row>
        <row r="2460">
          <cell r="U2460">
            <v>0</v>
          </cell>
          <cell r="V2460">
            <v>0</v>
          </cell>
          <cell r="W2460" t="str">
            <v/>
          </cell>
          <cell r="X2460" t="str">
            <v>N</v>
          </cell>
          <cell r="Y2460" t="str">
            <v>N</v>
          </cell>
          <cell r="Z2460" t="str">
            <v>N</v>
          </cell>
          <cell r="AA2460">
            <v>0</v>
          </cell>
          <cell r="AB2460">
            <v>0</v>
          </cell>
          <cell r="AC2460">
            <v>0</v>
          </cell>
          <cell r="AD2460">
            <v>0</v>
          </cell>
          <cell r="AE2460" t="str">
            <v>N</v>
          </cell>
          <cell r="AF2460" t="str">
            <v>N</v>
          </cell>
          <cell r="AG2460">
            <v>0</v>
          </cell>
          <cell r="AH2460" t="str">
            <v>N</v>
          </cell>
          <cell r="AI2460" t="str">
            <v>N</v>
          </cell>
        </row>
        <row r="2461">
          <cell r="U2461">
            <v>0</v>
          </cell>
          <cell r="V2461">
            <v>0</v>
          </cell>
          <cell r="W2461" t="str">
            <v/>
          </cell>
          <cell r="X2461" t="str">
            <v>N</v>
          </cell>
          <cell r="Y2461" t="str">
            <v>N</v>
          </cell>
          <cell r="Z2461" t="str">
            <v>N</v>
          </cell>
          <cell r="AA2461">
            <v>0</v>
          </cell>
          <cell r="AB2461">
            <v>0</v>
          </cell>
          <cell r="AC2461">
            <v>0</v>
          </cell>
          <cell r="AD2461">
            <v>0</v>
          </cell>
          <cell r="AE2461" t="str">
            <v>N</v>
          </cell>
          <cell r="AF2461" t="str">
            <v>N</v>
          </cell>
          <cell r="AG2461">
            <v>0</v>
          </cell>
          <cell r="AH2461" t="str">
            <v>N</v>
          </cell>
          <cell r="AI2461" t="str">
            <v>N</v>
          </cell>
        </row>
        <row r="2462">
          <cell r="U2462">
            <v>0</v>
          </cell>
          <cell r="V2462">
            <v>0</v>
          </cell>
          <cell r="W2462" t="str">
            <v/>
          </cell>
          <cell r="X2462" t="str">
            <v>N</v>
          </cell>
          <cell r="Y2462" t="str">
            <v>N</v>
          </cell>
          <cell r="Z2462" t="str">
            <v>N</v>
          </cell>
          <cell r="AA2462">
            <v>0</v>
          </cell>
          <cell r="AB2462">
            <v>0</v>
          </cell>
          <cell r="AC2462">
            <v>0</v>
          </cell>
          <cell r="AD2462">
            <v>0</v>
          </cell>
          <cell r="AE2462" t="str">
            <v>N</v>
          </cell>
          <cell r="AF2462" t="str">
            <v>N</v>
          </cell>
          <cell r="AG2462">
            <v>0</v>
          </cell>
          <cell r="AH2462" t="str">
            <v>N</v>
          </cell>
          <cell r="AI2462" t="str">
            <v>N</v>
          </cell>
        </row>
        <row r="2463">
          <cell r="U2463">
            <v>0</v>
          </cell>
          <cell r="V2463">
            <v>0</v>
          </cell>
          <cell r="W2463" t="str">
            <v/>
          </cell>
          <cell r="X2463" t="str">
            <v>N</v>
          </cell>
          <cell r="Y2463" t="str">
            <v>N</v>
          </cell>
          <cell r="Z2463" t="str">
            <v>N</v>
          </cell>
          <cell r="AA2463">
            <v>0</v>
          </cell>
          <cell r="AB2463">
            <v>0</v>
          </cell>
          <cell r="AC2463">
            <v>0</v>
          </cell>
          <cell r="AD2463">
            <v>0</v>
          </cell>
          <cell r="AE2463" t="str">
            <v>N</v>
          </cell>
          <cell r="AF2463" t="str">
            <v>N</v>
          </cell>
          <cell r="AG2463">
            <v>0</v>
          </cell>
          <cell r="AH2463" t="str">
            <v>N</v>
          </cell>
          <cell r="AI2463" t="str">
            <v>N</v>
          </cell>
        </row>
        <row r="2464">
          <cell r="U2464">
            <v>0</v>
          </cell>
          <cell r="V2464">
            <v>0</v>
          </cell>
          <cell r="W2464" t="str">
            <v/>
          </cell>
          <cell r="X2464" t="str">
            <v>N</v>
          </cell>
          <cell r="Y2464" t="str">
            <v>N</v>
          </cell>
          <cell r="Z2464" t="str">
            <v>N</v>
          </cell>
          <cell r="AA2464">
            <v>0</v>
          </cell>
          <cell r="AB2464">
            <v>0</v>
          </cell>
          <cell r="AC2464">
            <v>0</v>
          </cell>
          <cell r="AD2464">
            <v>0</v>
          </cell>
          <cell r="AE2464" t="str">
            <v>N</v>
          </cell>
          <cell r="AF2464" t="str">
            <v>N</v>
          </cell>
          <cell r="AG2464">
            <v>0</v>
          </cell>
          <cell r="AH2464" t="str">
            <v>N</v>
          </cell>
          <cell r="AI2464" t="str">
            <v>N</v>
          </cell>
        </row>
        <row r="2465">
          <cell r="U2465">
            <v>0</v>
          </cell>
          <cell r="V2465">
            <v>0</v>
          </cell>
          <cell r="W2465" t="str">
            <v/>
          </cell>
          <cell r="X2465" t="str">
            <v>N</v>
          </cell>
          <cell r="Y2465" t="str">
            <v>N</v>
          </cell>
          <cell r="Z2465" t="str">
            <v>N</v>
          </cell>
          <cell r="AA2465">
            <v>0</v>
          </cell>
          <cell r="AB2465">
            <v>0</v>
          </cell>
          <cell r="AC2465">
            <v>0</v>
          </cell>
          <cell r="AD2465">
            <v>0</v>
          </cell>
          <cell r="AE2465" t="str">
            <v>N</v>
          </cell>
          <cell r="AF2465" t="str">
            <v>N</v>
          </cell>
          <cell r="AG2465">
            <v>0</v>
          </cell>
          <cell r="AH2465" t="str">
            <v>N</v>
          </cell>
          <cell r="AI2465" t="str">
            <v>N</v>
          </cell>
        </row>
        <row r="2466">
          <cell r="U2466">
            <v>0</v>
          </cell>
          <cell r="V2466">
            <v>0</v>
          </cell>
          <cell r="W2466" t="str">
            <v/>
          </cell>
          <cell r="X2466" t="str">
            <v>N</v>
          </cell>
          <cell r="Y2466" t="str">
            <v>N</v>
          </cell>
          <cell r="Z2466" t="str">
            <v>N</v>
          </cell>
          <cell r="AA2466">
            <v>0</v>
          </cell>
          <cell r="AB2466">
            <v>0</v>
          </cell>
          <cell r="AC2466">
            <v>0</v>
          </cell>
          <cell r="AD2466">
            <v>0</v>
          </cell>
          <cell r="AE2466" t="str">
            <v>N</v>
          </cell>
          <cell r="AF2466" t="str">
            <v>N</v>
          </cell>
          <cell r="AG2466">
            <v>0</v>
          </cell>
          <cell r="AH2466" t="str">
            <v>N</v>
          </cell>
          <cell r="AI2466" t="str">
            <v>N</v>
          </cell>
        </row>
        <row r="2467">
          <cell r="U2467">
            <v>0</v>
          </cell>
          <cell r="V2467">
            <v>0</v>
          </cell>
          <cell r="W2467" t="str">
            <v/>
          </cell>
          <cell r="X2467" t="str">
            <v>N</v>
          </cell>
          <cell r="Y2467" t="str">
            <v>N</v>
          </cell>
          <cell r="Z2467" t="str">
            <v>N</v>
          </cell>
          <cell r="AA2467">
            <v>0</v>
          </cell>
          <cell r="AB2467">
            <v>0</v>
          </cell>
          <cell r="AC2467">
            <v>0</v>
          </cell>
          <cell r="AD2467">
            <v>0</v>
          </cell>
          <cell r="AE2467" t="str">
            <v>N</v>
          </cell>
          <cell r="AF2467" t="str">
            <v>N</v>
          </cell>
          <cell r="AG2467">
            <v>0</v>
          </cell>
          <cell r="AH2467" t="str">
            <v>N</v>
          </cell>
          <cell r="AI2467" t="str">
            <v>N</v>
          </cell>
        </row>
        <row r="2468">
          <cell r="U2468">
            <v>0</v>
          </cell>
          <cell r="V2468">
            <v>0</v>
          </cell>
          <cell r="W2468" t="str">
            <v/>
          </cell>
          <cell r="X2468" t="str">
            <v>N</v>
          </cell>
          <cell r="Y2468" t="str">
            <v>N</v>
          </cell>
          <cell r="Z2468" t="str">
            <v>N</v>
          </cell>
          <cell r="AA2468">
            <v>0</v>
          </cell>
          <cell r="AB2468">
            <v>0</v>
          </cell>
          <cell r="AC2468">
            <v>0</v>
          </cell>
          <cell r="AD2468">
            <v>0</v>
          </cell>
          <cell r="AE2468" t="str">
            <v>N</v>
          </cell>
          <cell r="AF2468" t="str">
            <v>N</v>
          </cell>
          <cell r="AG2468">
            <v>0</v>
          </cell>
          <cell r="AH2468" t="str">
            <v>N</v>
          </cell>
          <cell r="AI2468" t="str">
            <v>N</v>
          </cell>
        </row>
        <row r="2469">
          <cell r="U2469">
            <v>0</v>
          </cell>
          <cell r="V2469">
            <v>0</v>
          </cell>
          <cell r="W2469" t="str">
            <v/>
          </cell>
          <cell r="X2469" t="str">
            <v>N</v>
          </cell>
          <cell r="Y2469" t="str">
            <v>N</v>
          </cell>
          <cell r="Z2469" t="str">
            <v>N</v>
          </cell>
          <cell r="AA2469">
            <v>0</v>
          </cell>
          <cell r="AB2469">
            <v>0</v>
          </cell>
          <cell r="AC2469">
            <v>0</v>
          </cell>
          <cell r="AD2469">
            <v>0</v>
          </cell>
          <cell r="AE2469" t="str">
            <v>N</v>
          </cell>
          <cell r="AF2469" t="str">
            <v>N</v>
          </cell>
          <cell r="AG2469">
            <v>0</v>
          </cell>
          <cell r="AH2469" t="str">
            <v>N</v>
          </cell>
          <cell r="AI2469" t="str">
            <v>N</v>
          </cell>
        </row>
        <row r="2470">
          <cell r="U2470">
            <v>0</v>
          </cell>
          <cell r="V2470">
            <v>0</v>
          </cell>
          <cell r="W2470" t="str">
            <v/>
          </cell>
          <cell r="X2470" t="str">
            <v>N</v>
          </cell>
          <cell r="Y2470" t="str">
            <v>N</v>
          </cell>
          <cell r="Z2470" t="str">
            <v>N</v>
          </cell>
          <cell r="AA2470">
            <v>0</v>
          </cell>
          <cell r="AB2470">
            <v>0</v>
          </cell>
          <cell r="AC2470">
            <v>0</v>
          </cell>
          <cell r="AD2470">
            <v>0</v>
          </cell>
          <cell r="AE2470" t="str">
            <v>N</v>
          </cell>
          <cell r="AF2470" t="str">
            <v>N</v>
          </cell>
          <cell r="AG2470">
            <v>0</v>
          </cell>
          <cell r="AH2470" t="str">
            <v>N</v>
          </cell>
          <cell r="AI2470" t="str">
            <v>N</v>
          </cell>
        </row>
        <row r="2471">
          <cell r="U2471">
            <v>0</v>
          </cell>
          <cell r="V2471">
            <v>0</v>
          </cell>
          <cell r="W2471" t="str">
            <v/>
          </cell>
          <cell r="X2471" t="str">
            <v>N</v>
          </cell>
          <cell r="Y2471" t="str">
            <v>N</v>
          </cell>
          <cell r="Z2471" t="str">
            <v>N</v>
          </cell>
          <cell r="AA2471">
            <v>0</v>
          </cell>
          <cell r="AB2471">
            <v>0</v>
          </cell>
          <cell r="AC2471">
            <v>0</v>
          </cell>
          <cell r="AD2471">
            <v>0</v>
          </cell>
          <cell r="AE2471" t="str">
            <v>N</v>
          </cell>
          <cell r="AF2471" t="str">
            <v>N</v>
          </cell>
          <cell r="AG2471">
            <v>0</v>
          </cell>
          <cell r="AH2471" t="str">
            <v>N</v>
          </cell>
          <cell r="AI2471" t="str">
            <v>N</v>
          </cell>
        </row>
        <row r="2472">
          <cell r="U2472">
            <v>0</v>
          </cell>
          <cell r="V2472">
            <v>0</v>
          </cell>
          <cell r="W2472" t="str">
            <v/>
          </cell>
          <cell r="X2472" t="str">
            <v>N</v>
          </cell>
          <cell r="Y2472" t="str">
            <v>N</v>
          </cell>
          <cell r="Z2472" t="str">
            <v>N</v>
          </cell>
          <cell r="AA2472">
            <v>0</v>
          </cell>
          <cell r="AB2472">
            <v>0</v>
          </cell>
          <cell r="AC2472">
            <v>0</v>
          </cell>
          <cell r="AD2472">
            <v>0</v>
          </cell>
          <cell r="AE2472" t="str">
            <v>N</v>
          </cell>
          <cell r="AF2472" t="str">
            <v>N</v>
          </cell>
          <cell r="AG2472">
            <v>0</v>
          </cell>
          <cell r="AH2472" t="str">
            <v>N</v>
          </cell>
          <cell r="AI2472" t="str">
            <v>N</v>
          </cell>
        </row>
        <row r="2473">
          <cell r="U2473">
            <v>0</v>
          </cell>
          <cell r="V2473">
            <v>0</v>
          </cell>
          <cell r="W2473" t="str">
            <v/>
          </cell>
          <cell r="X2473" t="str">
            <v>N</v>
          </cell>
          <cell r="Y2473" t="str">
            <v>N</v>
          </cell>
          <cell r="Z2473" t="str">
            <v>N</v>
          </cell>
          <cell r="AA2473">
            <v>0</v>
          </cell>
          <cell r="AB2473">
            <v>0</v>
          </cell>
          <cell r="AC2473">
            <v>0</v>
          </cell>
          <cell r="AD2473">
            <v>0</v>
          </cell>
          <cell r="AE2473" t="str">
            <v>N</v>
          </cell>
          <cell r="AF2473" t="str">
            <v>N</v>
          </cell>
          <cell r="AG2473">
            <v>0</v>
          </cell>
          <cell r="AH2473" t="str">
            <v>N</v>
          </cell>
          <cell r="AI2473" t="str">
            <v>N</v>
          </cell>
        </row>
        <row r="2474">
          <cell r="U2474">
            <v>0</v>
          </cell>
          <cell r="V2474">
            <v>0</v>
          </cell>
          <cell r="W2474" t="str">
            <v/>
          </cell>
          <cell r="X2474" t="str">
            <v>N</v>
          </cell>
          <cell r="Y2474" t="str">
            <v>N</v>
          </cell>
          <cell r="Z2474" t="str">
            <v>N</v>
          </cell>
          <cell r="AA2474">
            <v>0</v>
          </cell>
          <cell r="AB2474">
            <v>0</v>
          </cell>
          <cell r="AC2474">
            <v>0</v>
          </cell>
          <cell r="AD2474">
            <v>0</v>
          </cell>
          <cell r="AE2474" t="str">
            <v>N</v>
          </cell>
          <cell r="AF2474" t="str">
            <v>N</v>
          </cell>
          <cell r="AG2474">
            <v>0</v>
          </cell>
          <cell r="AH2474" t="str">
            <v>N</v>
          </cell>
          <cell r="AI2474" t="str">
            <v>N</v>
          </cell>
        </row>
        <row r="2475">
          <cell r="U2475">
            <v>0</v>
          </cell>
          <cell r="V2475">
            <v>0</v>
          </cell>
          <cell r="W2475" t="str">
            <v/>
          </cell>
          <cell r="X2475" t="str">
            <v>N</v>
          </cell>
          <cell r="Y2475" t="str">
            <v>N</v>
          </cell>
          <cell r="Z2475" t="str">
            <v>N</v>
          </cell>
          <cell r="AA2475">
            <v>0</v>
          </cell>
          <cell r="AB2475">
            <v>0</v>
          </cell>
          <cell r="AC2475">
            <v>0</v>
          </cell>
          <cell r="AD2475">
            <v>0</v>
          </cell>
          <cell r="AE2475" t="str">
            <v>N</v>
          </cell>
          <cell r="AF2475" t="str">
            <v>N</v>
          </cell>
          <cell r="AG2475">
            <v>0</v>
          </cell>
          <cell r="AH2475" t="str">
            <v>N</v>
          </cell>
          <cell r="AI2475" t="str">
            <v>N</v>
          </cell>
        </row>
        <row r="2476">
          <cell r="U2476">
            <v>0</v>
          </cell>
          <cell r="V2476">
            <v>0</v>
          </cell>
          <cell r="W2476" t="str">
            <v/>
          </cell>
          <cell r="X2476" t="str">
            <v>N</v>
          </cell>
          <cell r="Y2476" t="str">
            <v>N</v>
          </cell>
          <cell r="Z2476" t="str">
            <v>N</v>
          </cell>
          <cell r="AA2476">
            <v>0</v>
          </cell>
          <cell r="AB2476">
            <v>0</v>
          </cell>
          <cell r="AC2476">
            <v>0</v>
          </cell>
          <cell r="AD2476">
            <v>0</v>
          </cell>
          <cell r="AE2476" t="str">
            <v>N</v>
          </cell>
          <cell r="AF2476" t="str">
            <v>N</v>
          </cell>
          <cell r="AG2476">
            <v>0</v>
          </cell>
          <cell r="AH2476" t="str">
            <v>N</v>
          </cell>
          <cell r="AI2476" t="str">
            <v>N</v>
          </cell>
        </row>
        <row r="2477">
          <cell r="U2477">
            <v>0</v>
          </cell>
          <cell r="V2477">
            <v>0</v>
          </cell>
          <cell r="W2477" t="str">
            <v/>
          </cell>
          <cell r="X2477" t="str">
            <v>N</v>
          </cell>
          <cell r="Y2477" t="str">
            <v>N</v>
          </cell>
          <cell r="Z2477" t="str">
            <v>N</v>
          </cell>
          <cell r="AA2477">
            <v>0</v>
          </cell>
          <cell r="AB2477">
            <v>0</v>
          </cell>
          <cell r="AC2477">
            <v>0</v>
          </cell>
          <cell r="AD2477">
            <v>0</v>
          </cell>
          <cell r="AE2477" t="str">
            <v>N</v>
          </cell>
          <cell r="AF2477" t="str">
            <v>N</v>
          </cell>
          <cell r="AG2477">
            <v>0</v>
          </cell>
          <cell r="AH2477" t="str">
            <v>N</v>
          </cell>
          <cell r="AI2477" t="str">
            <v>N</v>
          </cell>
        </row>
        <row r="2478">
          <cell r="U2478">
            <v>0</v>
          </cell>
          <cell r="V2478">
            <v>0</v>
          </cell>
          <cell r="W2478" t="str">
            <v/>
          </cell>
          <cell r="X2478" t="str">
            <v>N</v>
          </cell>
          <cell r="Y2478" t="str">
            <v>N</v>
          </cell>
          <cell r="Z2478" t="str">
            <v>N</v>
          </cell>
          <cell r="AA2478">
            <v>0</v>
          </cell>
          <cell r="AB2478">
            <v>0</v>
          </cell>
          <cell r="AC2478">
            <v>0</v>
          </cell>
          <cell r="AD2478">
            <v>0</v>
          </cell>
          <cell r="AE2478" t="str">
            <v>N</v>
          </cell>
          <cell r="AF2478" t="str">
            <v>N</v>
          </cell>
          <cell r="AG2478">
            <v>0</v>
          </cell>
          <cell r="AH2478" t="str">
            <v>N</v>
          </cell>
          <cell r="AI2478" t="str">
            <v>N</v>
          </cell>
        </row>
        <row r="2479">
          <cell r="U2479">
            <v>0</v>
          </cell>
          <cell r="V2479">
            <v>0</v>
          </cell>
          <cell r="W2479" t="str">
            <v/>
          </cell>
          <cell r="X2479" t="str">
            <v>N</v>
          </cell>
          <cell r="Y2479" t="str">
            <v>N</v>
          </cell>
          <cell r="Z2479" t="str">
            <v>N</v>
          </cell>
          <cell r="AA2479">
            <v>0</v>
          </cell>
          <cell r="AB2479">
            <v>0</v>
          </cell>
          <cell r="AC2479">
            <v>0</v>
          </cell>
          <cell r="AD2479">
            <v>0</v>
          </cell>
          <cell r="AE2479" t="str">
            <v>N</v>
          </cell>
          <cell r="AF2479" t="str">
            <v>N</v>
          </cell>
          <cell r="AG2479">
            <v>0</v>
          </cell>
          <cell r="AH2479" t="str">
            <v>N</v>
          </cell>
          <cell r="AI2479" t="str">
            <v>N</v>
          </cell>
        </row>
        <row r="2480">
          <cell r="U2480">
            <v>0</v>
          </cell>
          <cell r="V2480">
            <v>0</v>
          </cell>
          <cell r="W2480" t="str">
            <v/>
          </cell>
          <cell r="X2480" t="str">
            <v>N</v>
          </cell>
          <cell r="Y2480" t="str">
            <v>N</v>
          </cell>
          <cell r="Z2480" t="str">
            <v>N</v>
          </cell>
          <cell r="AA2480">
            <v>0</v>
          </cell>
          <cell r="AB2480">
            <v>0</v>
          </cell>
          <cell r="AC2480">
            <v>0</v>
          </cell>
          <cell r="AD2480">
            <v>0</v>
          </cell>
          <cell r="AE2480" t="str">
            <v>N</v>
          </cell>
          <cell r="AF2480" t="str">
            <v>N</v>
          </cell>
          <cell r="AG2480">
            <v>0</v>
          </cell>
          <cell r="AH2480" t="str">
            <v>N</v>
          </cell>
          <cell r="AI2480" t="str">
            <v>N</v>
          </cell>
        </row>
        <row r="2481">
          <cell r="U2481">
            <v>0</v>
          </cell>
          <cell r="V2481">
            <v>0</v>
          </cell>
          <cell r="W2481" t="str">
            <v/>
          </cell>
          <cell r="X2481" t="str">
            <v>N</v>
          </cell>
          <cell r="Y2481" t="str">
            <v>N</v>
          </cell>
          <cell r="Z2481" t="str">
            <v>N</v>
          </cell>
          <cell r="AA2481">
            <v>0</v>
          </cell>
          <cell r="AB2481">
            <v>0</v>
          </cell>
          <cell r="AC2481">
            <v>0</v>
          </cell>
          <cell r="AD2481">
            <v>0</v>
          </cell>
          <cell r="AE2481" t="str">
            <v>N</v>
          </cell>
          <cell r="AF2481" t="str">
            <v>N</v>
          </cell>
          <cell r="AG2481">
            <v>0</v>
          </cell>
          <cell r="AH2481" t="str">
            <v>N</v>
          </cell>
          <cell r="AI2481" t="str">
            <v>N</v>
          </cell>
        </row>
        <row r="2482">
          <cell r="U2482">
            <v>0</v>
          </cell>
          <cell r="V2482">
            <v>0</v>
          </cell>
          <cell r="W2482" t="str">
            <v/>
          </cell>
          <cell r="X2482" t="str">
            <v>N</v>
          </cell>
          <cell r="Y2482" t="str">
            <v>N</v>
          </cell>
          <cell r="Z2482" t="str">
            <v>N</v>
          </cell>
          <cell r="AA2482">
            <v>0</v>
          </cell>
          <cell r="AB2482">
            <v>0</v>
          </cell>
          <cell r="AC2482">
            <v>0</v>
          </cell>
          <cell r="AD2482">
            <v>0</v>
          </cell>
          <cell r="AE2482" t="str">
            <v>N</v>
          </cell>
          <cell r="AF2482" t="str">
            <v>N</v>
          </cell>
          <cell r="AG2482">
            <v>0</v>
          </cell>
          <cell r="AH2482" t="str">
            <v>N</v>
          </cell>
          <cell r="AI2482" t="str">
            <v>N</v>
          </cell>
        </row>
        <row r="2483">
          <cell r="U2483">
            <v>0</v>
          </cell>
          <cell r="V2483">
            <v>0</v>
          </cell>
          <cell r="W2483" t="str">
            <v/>
          </cell>
          <cell r="X2483" t="str">
            <v>N</v>
          </cell>
          <cell r="Y2483" t="str">
            <v>N</v>
          </cell>
          <cell r="Z2483" t="str">
            <v>N</v>
          </cell>
          <cell r="AA2483">
            <v>0</v>
          </cell>
          <cell r="AB2483">
            <v>0</v>
          </cell>
          <cell r="AC2483">
            <v>0</v>
          </cell>
          <cell r="AD2483">
            <v>0</v>
          </cell>
          <cell r="AE2483" t="str">
            <v>N</v>
          </cell>
          <cell r="AF2483" t="str">
            <v>N</v>
          </cell>
          <cell r="AG2483">
            <v>0</v>
          </cell>
          <cell r="AH2483" t="str">
            <v>N</v>
          </cell>
          <cell r="AI2483" t="str">
            <v>N</v>
          </cell>
        </row>
        <row r="2484">
          <cell r="U2484">
            <v>0</v>
          </cell>
          <cell r="V2484">
            <v>0</v>
          </cell>
          <cell r="W2484" t="str">
            <v/>
          </cell>
          <cell r="X2484" t="str">
            <v>N</v>
          </cell>
          <cell r="Y2484" t="str">
            <v>N</v>
          </cell>
          <cell r="Z2484" t="str">
            <v>N</v>
          </cell>
          <cell r="AA2484">
            <v>0</v>
          </cell>
          <cell r="AB2484">
            <v>0</v>
          </cell>
          <cell r="AC2484">
            <v>0</v>
          </cell>
          <cell r="AD2484">
            <v>0</v>
          </cell>
          <cell r="AE2484" t="str">
            <v>N</v>
          </cell>
          <cell r="AF2484" t="str">
            <v>N</v>
          </cell>
          <cell r="AG2484">
            <v>0</v>
          </cell>
          <cell r="AH2484" t="str">
            <v>N</v>
          </cell>
          <cell r="AI2484" t="str">
            <v>N</v>
          </cell>
        </row>
        <row r="2485">
          <cell r="U2485">
            <v>0</v>
          </cell>
          <cell r="V2485">
            <v>0</v>
          </cell>
          <cell r="W2485" t="str">
            <v/>
          </cell>
          <cell r="X2485" t="str">
            <v>N</v>
          </cell>
          <cell r="Y2485" t="str">
            <v>N</v>
          </cell>
          <cell r="Z2485" t="str">
            <v>N</v>
          </cell>
          <cell r="AA2485">
            <v>0</v>
          </cell>
          <cell r="AB2485">
            <v>0</v>
          </cell>
          <cell r="AC2485">
            <v>0</v>
          </cell>
          <cell r="AD2485">
            <v>0</v>
          </cell>
          <cell r="AE2485" t="str">
            <v>N</v>
          </cell>
          <cell r="AF2485" t="str">
            <v>N</v>
          </cell>
          <cell r="AG2485">
            <v>0</v>
          </cell>
          <cell r="AH2485" t="str">
            <v>N</v>
          </cell>
          <cell r="AI2485" t="str">
            <v>N</v>
          </cell>
        </row>
        <row r="2486">
          <cell r="U2486">
            <v>0</v>
          </cell>
          <cell r="V2486">
            <v>0</v>
          </cell>
          <cell r="W2486" t="str">
            <v/>
          </cell>
          <cell r="X2486" t="str">
            <v>N</v>
          </cell>
          <cell r="Y2486" t="str">
            <v>N</v>
          </cell>
          <cell r="Z2486" t="str">
            <v>N</v>
          </cell>
          <cell r="AA2486">
            <v>0</v>
          </cell>
          <cell r="AB2486">
            <v>0</v>
          </cell>
          <cell r="AC2486">
            <v>0</v>
          </cell>
          <cell r="AD2486">
            <v>0</v>
          </cell>
          <cell r="AE2486" t="str">
            <v>N</v>
          </cell>
          <cell r="AF2486" t="str">
            <v>N</v>
          </cell>
          <cell r="AG2486">
            <v>0</v>
          </cell>
          <cell r="AH2486" t="str">
            <v>N</v>
          </cell>
          <cell r="AI2486" t="str">
            <v>N</v>
          </cell>
        </row>
        <row r="2487">
          <cell r="U2487">
            <v>0</v>
          </cell>
          <cell r="V2487">
            <v>0</v>
          </cell>
          <cell r="W2487" t="str">
            <v/>
          </cell>
          <cell r="X2487" t="str">
            <v>N</v>
          </cell>
          <cell r="Y2487" t="str">
            <v>N</v>
          </cell>
          <cell r="Z2487" t="str">
            <v>N</v>
          </cell>
          <cell r="AA2487">
            <v>0</v>
          </cell>
          <cell r="AB2487">
            <v>0</v>
          </cell>
          <cell r="AC2487">
            <v>0</v>
          </cell>
          <cell r="AD2487">
            <v>0</v>
          </cell>
          <cell r="AE2487" t="str">
            <v>N</v>
          </cell>
          <cell r="AF2487" t="str">
            <v>N</v>
          </cell>
          <cell r="AG2487">
            <v>0</v>
          </cell>
          <cell r="AH2487" t="str">
            <v>N</v>
          </cell>
          <cell r="AI2487" t="str">
            <v>N</v>
          </cell>
        </row>
        <row r="2488">
          <cell r="U2488">
            <v>0</v>
          </cell>
          <cell r="V2488">
            <v>0</v>
          </cell>
          <cell r="W2488" t="str">
            <v/>
          </cell>
          <cell r="X2488" t="str">
            <v>N</v>
          </cell>
          <cell r="Y2488" t="str">
            <v>N</v>
          </cell>
          <cell r="Z2488" t="str">
            <v>N</v>
          </cell>
          <cell r="AA2488">
            <v>0</v>
          </cell>
          <cell r="AB2488">
            <v>0</v>
          </cell>
          <cell r="AC2488">
            <v>0</v>
          </cell>
          <cell r="AD2488">
            <v>0</v>
          </cell>
          <cell r="AE2488" t="str">
            <v>N</v>
          </cell>
          <cell r="AF2488" t="str">
            <v>N</v>
          </cell>
          <cell r="AG2488">
            <v>0</v>
          </cell>
          <cell r="AH2488" t="str">
            <v>N</v>
          </cell>
          <cell r="AI2488" t="str">
            <v>N</v>
          </cell>
        </row>
        <row r="2489">
          <cell r="U2489">
            <v>0</v>
          </cell>
          <cell r="V2489">
            <v>0</v>
          </cell>
          <cell r="W2489" t="str">
            <v/>
          </cell>
          <cell r="X2489" t="str">
            <v>N</v>
          </cell>
          <cell r="Y2489" t="str">
            <v>N</v>
          </cell>
          <cell r="Z2489" t="str">
            <v>N</v>
          </cell>
          <cell r="AA2489">
            <v>0</v>
          </cell>
          <cell r="AB2489">
            <v>0</v>
          </cell>
          <cell r="AC2489">
            <v>0</v>
          </cell>
          <cell r="AD2489">
            <v>0</v>
          </cell>
          <cell r="AE2489" t="str">
            <v>N</v>
          </cell>
          <cell r="AF2489" t="str">
            <v>N</v>
          </cell>
          <cell r="AG2489">
            <v>0</v>
          </cell>
          <cell r="AH2489" t="str">
            <v>N</v>
          </cell>
          <cell r="AI2489" t="str">
            <v>N</v>
          </cell>
        </row>
        <row r="2490">
          <cell r="U2490">
            <v>0</v>
          </cell>
          <cell r="V2490">
            <v>0</v>
          </cell>
          <cell r="W2490" t="str">
            <v/>
          </cell>
          <cell r="X2490" t="str">
            <v>N</v>
          </cell>
          <cell r="Y2490" t="str">
            <v>N</v>
          </cell>
          <cell r="Z2490" t="str">
            <v>N</v>
          </cell>
          <cell r="AA2490">
            <v>0</v>
          </cell>
          <cell r="AB2490">
            <v>0</v>
          </cell>
          <cell r="AC2490">
            <v>0</v>
          </cell>
          <cell r="AD2490">
            <v>0</v>
          </cell>
          <cell r="AE2490" t="str">
            <v>N</v>
          </cell>
          <cell r="AF2490" t="str">
            <v>N</v>
          </cell>
          <cell r="AG2490">
            <v>0</v>
          </cell>
          <cell r="AH2490" t="str">
            <v>N</v>
          </cell>
          <cell r="AI2490" t="str">
            <v>N</v>
          </cell>
        </row>
        <row r="2491">
          <cell r="U2491">
            <v>0</v>
          </cell>
          <cell r="V2491">
            <v>0</v>
          </cell>
          <cell r="W2491" t="str">
            <v/>
          </cell>
          <cell r="X2491" t="str">
            <v>N</v>
          </cell>
          <cell r="Y2491" t="str">
            <v>N</v>
          </cell>
          <cell r="Z2491" t="str">
            <v>N</v>
          </cell>
          <cell r="AA2491">
            <v>0</v>
          </cell>
          <cell r="AB2491">
            <v>0</v>
          </cell>
          <cell r="AC2491">
            <v>0</v>
          </cell>
          <cell r="AD2491">
            <v>0</v>
          </cell>
          <cell r="AE2491" t="str">
            <v>N</v>
          </cell>
          <cell r="AF2491" t="str">
            <v>N</v>
          </cell>
          <cell r="AG2491">
            <v>0</v>
          </cell>
          <cell r="AH2491" t="str">
            <v>N</v>
          </cell>
          <cell r="AI2491" t="str">
            <v>N</v>
          </cell>
        </row>
        <row r="2492">
          <cell r="U2492">
            <v>0</v>
          </cell>
          <cell r="V2492">
            <v>0</v>
          </cell>
          <cell r="W2492" t="str">
            <v/>
          </cell>
          <cell r="X2492" t="str">
            <v>N</v>
          </cell>
          <cell r="Y2492" t="str">
            <v>N</v>
          </cell>
          <cell r="Z2492" t="str">
            <v>N</v>
          </cell>
          <cell r="AA2492">
            <v>0</v>
          </cell>
          <cell r="AB2492">
            <v>0</v>
          </cell>
          <cell r="AC2492">
            <v>0</v>
          </cell>
          <cell r="AD2492">
            <v>0</v>
          </cell>
          <cell r="AE2492" t="str">
            <v>N</v>
          </cell>
          <cell r="AF2492" t="str">
            <v>N</v>
          </cell>
          <cell r="AG2492">
            <v>0</v>
          </cell>
          <cell r="AH2492" t="str">
            <v>N</v>
          </cell>
          <cell r="AI2492" t="str">
            <v>N</v>
          </cell>
        </row>
        <row r="2493">
          <cell r="U2493">
            <v>0</v>
          </cell>
          <cell r="V2493">
            <v>0</v>
          </cell>
          <cell r="W2493" t="str">
            <v/>
          </cell>
          <cell r="X2493" t="str">
            <v>N</v>
          </cell>
          <cell r="Y2493" t="str">
            <v>N</v>
          </cell>
          <cell r="Z2493" t="str">
            <v>N</v>
          </cell>
          <cell r="AA2493">
            <v>0</v>
          </cell>
          <cell r="AB2493">
            <v>0</v>
          </cell>
          <cell r="AC2493">
            <v>0</v>
          </cell>
          <cell r="AD2493">
            <v>0</v>
          </cell>
          <cell r="AE2493" t="str">
            <v>N</v>
          </cell>
          <cell r="AF2493" t="str">
            <v>N</v>
          </cell>
          <cell r="AG2493">
            <v>0</v>
          </cell>
          <cell r="AH2493" t="str">
            <v>N</v>
          </cell>
          <cell r="AI2493" t="str">
            <v>N</v>
          </cell>
        </row>
        <row r="2494">
          <cell r="U2494">
            <v>0</v>
          </cell>
          <cell r="V2494">
            <v>0</v>
          </cell>
          <cell r="W2494" t="str">
            <v/>
          </cell>
          <cell r="X2494" t="str">
            <v>N</v>
          </cell>
          <cell r="Y2494" t="str">
            <v>N</v>
          </cell>
          <cell r="Z2494" t="str">
            <v>N</v>
          </cell>
          <cell r="AA2494">
            <v>0</v>
          </cell>
          <cell r="AB2494">
            <v>0</v>
          </cell>
          <cell r="AC2494">
            <v>0</v>
          </cell>
          <cell r="AD2494">
            <v>0</v>
          </cell>
          <cell r="AE2494" t="str">
            <v>N</v>
          </cell>
          <cell r="AF2494" t="str">
            <v>N</v>
          </cell>
          <cell r="AG2494">
            <v>0</v>
          </cell>
          <cell r="AH2494" t="str">
            <v>N</v>
          </cell>
          <cell r="AI2494" t="str">
            <v>N</v>
          </cell>
        </row>
        <row r="2495">
          <cell r="U2495">
            <v>0</v>
          </cell>
          <cell r="V2495">
            <v>0</v>
          </cell>
          <cell r="W2495" t="str">
            <v/>
          </cell>
          <cell r="X2495" t="str">
            <v>N</v>
          </cell>
          <cell r="Y2495" t="str">
            <v>N</v>
          </cell>
          <cell r="Z2495" t="str">
            <v>N</v>
          </cell>
          <cell r="AA2495">
            <v>0</v>
          </cell>
          <cell r="AB2495">
            <v>0</v>
          </cell>
          <cell r="AC2495">
            <v>0</v>
          </cell>
          <cell r="AD2495">
            <v>0</v>
          </cell>
          <cell r="AE2495" t="str">
            <v>N</v>
          </cell>
          <cell r="AF2495" t="str">
            <v>N</v>
          </cell>
          <cell r="AG2495">
            <v>0</v>
          </cell>
          <cell r="AH2495" t="str">
            <v>N</v>
          </cell>
          <cell r="AI2495" t="str">
            <v>N</v>
          </cell>
        </row>
        <row r="2496">
          <cell r="U2496">
            <v>0</v>
          </cell>
          <cell r="V2496">
            <v>0</v>
          </cell>
          <cell r="W2496" t="str">
            <v/>
          </cell>
          <cell r="X2496" t="str">
            <v>N</v>
          </cell>
          <cell r="Y2496" t="str">
            <v>N</v>
          </cell>
          <cell r="Z2496" t="str">
            <v>N</v>
          </cell>
          <cell r="AA2496">
            <v>0</v>
          </cell>
          <cell r="AB2496">
            <v>0</v>
          </cell>
          <cell r="AC2496">
            <v>0</v>
          </cell>
          <cell r="AD2496">
            <v>0</v>
          </cell>
          <cell r="AE2496" t="str">
            <v>N</v>
          </cell>
          <cell r="AF2496" t="str">
            <v>N</v>
          </cell>
          <cell r="AG2496">
            <v>0</v>
          </cell>
          <cell r="AH2496" t="str">
            <v>N</v>
          </cell>
          <cell r="AI2496" t="str">
            <v>N</v>
          </cell>
        </row>
        <row r="2497">
          <cell r="U2497">
            <v>0</v>
          </cell>
          <cell r="V2497">
            <v>0</v>
          </cell>
          <cell r="W2497" t="str">
            <v/>
          </cell>
          <cell r="X2497" t="str">
            <v>N</v>
          </cell>
          <cell r="Y2497" t="str">
            <v>N</v>
          </cell>
          <cell r="Z2497" t="str">
            <v>N</v>
          </cell>
          <cell r="AA2497">
            <v>0</v>
          </cell>
          <cell r="AB2497">
            <v>0</v>
          </cell>
          <cell r="AC2497">
            <v>0</v>
          </cell>
          <cell r="AD2497">
            <v>0</v>
          </cell>
          <cell r="AE2497" t="str">
            <v>N</v>
          </cell>
          <cell r="AF2497" t="str">
            <v>N</v>
          </cell>
          <cell r="AG2497">
            <v>0</v>
          </cell>
          <cell r="AH2497" t="str">
            <v>N</v>
          </cell>
          <cell r="AI2497" t="str">
            <v>N</v>
          </cell>
        </row>
        <row r="2498">
          <cell r="U2498">
            <v>0</v>
          </cell>
          <cell r="V2498">
            <v>0</v>
          </cell>
          <cell r="W2498" t="str">
            <v/>
          </cell>
          <cell r="X2498" t="str">
            <v>N</v>
          </cell>
          <cell r="Y2498" t="str">
            <v>N</v>
          </cell>
          <cell r="Z2498" t="str">
            <v>N</v>
          </cell>
          <cell r="AA2498">
            <v>0</v>
          </cell>
          <cell r="AB2498">
            <v>0</v>
          </cell>
          <cell r="AC2498">
            <v>0</v>
          </cell>
          <cell r="AD2498">
            <v>0</v>
          </cell>
          <cell r="AE2498" t="str">
            <v>N</v>
          </cell>
          <cell r="AF2498" t="str">
            <v>N</v>
          </cell>
          <cell r="AG2498">
            <v>0</v>
          </cell>
          <cell r="AH2498" t="str">
            <v>N</v>
          </cell>
          <cell r="AI2498" t="str">
            <v>N</v>
          </cell>
        </row>
        <row r="2499">
          <cell r="U2499">
            <v>0</v>
          </cell>
          <cell r="V2499">
            <v>0</v>
          </cell>
          <cell r="W2499" t="str">
            <v/>
          </cell>
          <cell r="X2499" t="str">
            <v>N</v>
          </cell>
          <cell r="Y2499" t="str">
            <v>N</v>
          </cell>
          <cell r="Z2499" t="str">
            <v>N</v>
          </cell>
          <cell r="AA2499">
            <v>0</v>
          </cell>
          <cell r="AB2499">
            <v>0</v>
          </cell>
          <cell r="AC2499">
            <v>0</v>
          </cell>
          <cell r="AD2499">
            <v>0</v>
          </cell>
          <cell r="AE2499" t="str">
            <v>N</v>
          </cell>
          <cell r="AF2499" t="str">
            <v>N</v>
          </cell>
          <cell r="AG2499">
            <v>0</v>
          </cell>
          <cell r="AH2499" t="str">
            <v>N</v>
          </cell>
          <cell r="AI2499" t="str">
            <v>N</v>
          </cell>
        </row>
        <row r="2500">
          <cell r="U2500">
            <v>0</v>
          </cell>
          <cell r="V2500">
            <v>0</v>
          </cell>
          <cell r="W2500" t="str">
            <v/>
          </cell>
          <cell r="X2500" t="str">
            <v>N</v>
          </cell>
          <cell r="Y2500" t="str">
            <v>N</v>
          </cell>
          <cell r="Z2500" t="str">
            <v>N</v>
          </cell>
          <cell r="AA2500">
            <v>0</v>
          </cell>
          <cell r="AB2500">
            <v>0</v>
          </cell>
          <cell r="AC2500">
            <v>0</v>
          </cell>
          <cell r="AD2500">
            <v>0</v>
          </cell>
          <cell r="AE2500" t="str">
            <v>N</v>
          </cell>
          <cell r="AF2500" t="str">
            <v>N</v>
          </cell>
          <cell r="AG2500">
            <v>0</v>
          </cell>
          <cell r="AH2500" t="str">
            <v>N</v>
          </cell>
          <cell r="AI2500" t="str">
            <v>N</v>
          </cell>
        </row>
        <row r="2501">
          <cell r="U2501">
            <v>0</v>
          </cell>
          <cell r="V2501">
            <v>0</v>
          </cell>
          <cell r="W2501" t="str">
            <v/>
          </cell>
          <cell r="X2501" t="str">
            <v>N</v>
          </cell>
          <cell r="Y2501" t="str">
            <v>N</v>
          </cell>
          <cell r="Z2501" t="str">
            <v>N</v>
          </cell>
          <cell r="AA2501">
            <v>0</v>
          </cell>
          <cell r="AB2501">
            <v>0</v>
          </cell>
          <cell r="AC2501">
            <v>0</v>
          </cell>
          <cell r="AD2501">
            <v>0</v>
          </cell>
          <cell r="AE2501" t="str">
            <v>N</v>
          </cell>
          <cell r="AF2501" t="str">
            <v>N</v>
          </cell>
          <cell r="AG2501">
            <v>0</v>
          </cell>
          <cell r="AH2501" t="str">
            <v>N</v>
          </cell>
          <cell r="AI2501" t="str">
            <v>N</v>
          </cell>
        </row>
        <row r="2502">
          <cell r="U2502">
            <v>0</v>
          </cell>
          <cell r="V2502">
            <v>0</v>
          </cell>
          <cell r="W2502" t="str">
            <v/>
          </cell>
          <cell r="X2502" t="str">
            <v>N</v>
          </cell>
          <cell r="Y2502" t="str">
            <v>N</v>
          </cell>
          <cell r="Z2502" t="str">
            <v>N</v>
          </cell>
          <cell r="AA2502">
            <v>0</v>
          </cell>
          <cell r="AB2502">
            <v>0</v>
          </cell>
          <cell r="AC2502">
            <v>0</v>
          </cell>
          <cell r="AD2502">
            <v>0</v>
          </cell>
          <cell r="AE2502" t="str">
            <v>N</v>
          </cell>
          <cell r="AF2502" t="str">
            <v>N</v>
          </cell>
          <cell r="AG2502">
            <v>0</v>
          </cell>
          <cell r="AH2502" t="str">
            <v>N</v>
          </cell>
          <cell r="AI2502" t="str">
            <v>N</v>
          </cell>
        </row>
        <row r="2503">
          <cell r="U2503">
            <v>0</v>
          </cell>
          <cell r="V2503">
            <v>0</v>
          </cell>
          <cell r="W2503" t="str">
            <v/>
          </cell>
          <cell r="X2503" t="str">
            <v>N</v>
          </cell>
          <cell r="Y2503" t="str">
            <v>N</v>
          </cell>
          <cell r="Z2503" t="str">
            <v>N</v>
          </cell>
          <cell r="AA2503">
            <v>0</v>
          </cell>
          <cell r="AB2503">
            <v>0</v>
          </cell>
          <cell r="AC2503">
            <v>0</v>
          </cell>
          <cell r="AD2503">
            <v>0</v>
          </cell>
          <cell r="AE2503" t="str">
            <v>N</v>
          </cell>
          <cell r="AF2503" t="str">
            <v>N</v>
          </cell>
          <cell r="AG2503">
            <v>0</v>
          </cell>
          <cell r="AH2503" t="str">
            <v>N</v>
          </cell>
          <cell r="AI2503" t="str">
            <v>N</v>
          </cell>
        </row>
        <row r="2504">
          <cell r="U2504">
            <v>0</v>
          </cell>
          <cell r="V2504">
            <v>0</v>
          </cell>
          <cell r="W2504" t="str">
            <v/>
          </cell>
          <cell r="X2504" t="str">
            <v>N</v>
          </cell>
          <cell r="Y2504" t="str">
            <v>N</v>
          </cell>
          <cell r="Z2504" t="str">
            <v>N</v>
          </cell>
          <cell r="AA2504">
            <v>0</v>
          </cell>
          <cell r="AB2504">
            <v>0</v>
          </cell>
          <cell r="AC2504">
            <v>0</v>
          </cell>
          <cell r="AD2504">
            <v>0</v>
          </cell>
          <cell r="AE2504" t="str">
            <v>N</v>
          </cell>
          <cell r="AF2504" t="str">
            <v>N</v>
          </cell>
          <cell r="AG2504">
            <v>0</v>
          </cell>
          <cell r="AH2504" t="str">
            <v>N</v>
          </cell>
          <cell r="AI2504" t="str">
            <v>N</v>
          </cell>
        </row>
        <row r="2505">
          <cell r="U2505">
            <v>0</v>
          </cell>
          <cell r="V2505">
            <v>0</v>
          </cell>
          <cell r="W2505" t="str">
            <v/>
          </cell>
          <cell r="X2505" t="str">
            <v>N</v>
          </cell>
          <cell r="Y2505" t="str">
            <v>N</v>
          </cell>
          <cell r="Z2505" t="str">
            <v>N</v>
          </cell>
          <cell r="AA2505">
            <v>0</v>
          </cell>
          <cell r="AB2505">
            <v>0</v>
          </cell>
          <cell r="AC2505">
            <v>0</v>
          </cell>
          <cell r="AD2505">
            <v>0</v>
          </cell>
          <cell r="AE2505" t="str">
            <v>N</v>
          </cell>
          <cell r="AF2505" t="str">
            <v>N</v>
          </cell>
          <cell r="AG2505">
            <v>0</v>
          </cell>
          <cell r="AH2505" t="str">
            <v>N</v>
          </cell>
          <cell r="AI2505" t="str">
            <v>N</v>
          </cell>
        </row>
        <row r="2506">
          <cell r="U2506">
            <v>0</v>
          </cell>
          <cell r="V2506">
            <v>0</v>
          </cell>
          <cell r="W2506" t="str">
            <v/>
          </cell>
          <cell r="X2506" t="str">
            <v>N</v>
          </cell>
          <cell r="Y2506" t="str">
            <v>N</v>
          </cell>
          <cell r="Z2506" t="str">
            <v>N</v>
          </cell>
          <cell r="AA2506">
            <v>0</v>
          </cell>
          <cell r="AB2506">
            <v>0</v>
          </cell>
          <cell r="AC2506">
            <v>0</v>
          </cell>
          <cell r="AD2506">
            <v>0</v>
          </cell>
          <cell r="AE2506" t="str">
            <v>N</v>
          </cell>
          <cell r="AF2506" t="str">
            <v>N</v>
          </cell>
          <cell r="AG2506">
            <v>0</v>
          </cell>
          <cell r="AH2506" t="str">
            <v>N</v>
          </cell>
          <cell r="AI2506" t="str">
            <v>N</v>
          </cell>
        </row>
        <row r="2507">
          <cell r="U2507">
            <v>0</v>
          </cell>
          <cell r="V2507">
            <v>0</v>
          </cell>
          <cell r="W2507" t="str">
            <v/>
          </cell>
          <cell r="X2507" t="str">
            <v>N</v>
          </cell>
          <cell r="Y2507" t="str">
            <v>N</v>
          </cell>
          <cell r="Z2507" t="str">
            <v>N</v>
          </cell>
          <cell r="AA2507">
            <v>0</v>
          </cell>
          <cell r="AB2507">
            <v>0</v>
          </cell>
          <cell r="AC2507">
            <v>0</v>
          </cell>
          <cell r="AD2507">
            <v>0</v>
          </cell>
          <cell r="AE2507" t="str">
            <v>N</v>
          </cell>
          <cell r="AF2507" t="str">
            <v>N</v>
          </cell>
          <cell r="AG2507">
            <v>0</v>
          </cell>
          <cell r="AH2507" t="str">
            <v>N</v>
          </cell>
          <cell r="AI2507" t="str">
            <v>N</v>
          </cell>
        </row>
        <row r="2508">
          <cell r="U2508">
            <v>0</v>
          </cell>
          <cell r="V2508">
            <v>0</v>
          </cell>
          <cell r="W2508" t="str">
            <v/>
          </cell>
          <cell r="X2508" t="str">
            <v>N</v>
          </cell>
          <cell r="Y2508" t="str">
            <v>N</v>
          </cell>
          <cell r="Z2508" t="str">
            <v>N</v>
          </cell>
          <cell r="AA2508">
            <v>0</v>
          </cell>
          <cell r="AB2508">
            <v>0</v>
          </cell>
          <cell r="AC2508">
            <v>0</v>
          </cell>
          <cell r="AD2508">
            <v>0</v>
          </cell>
          <cell r="AE2508" t="str">
            <v>N</v>
          </cell>
          <cell r="AF2508" t="str">
            <v>N</v>
          </cell>
          <cell r="AG2508">
            <v>0</v>
          </cell>
          <cell r="AH2508" t="str">
            <v>N</v>
          </cell>
          <cell r="AI2508" t="str">
            <v>N</v>
          </cell>
        </row>
        <row r="2509">
          <cell r="U2509">
            <v>0</v>
          </cell>
          <cell r="V2509">
            <v>0</v>
          </cell>
          <cell r="W2509" t="str">
            <v/>
          </cell>
          <cell r="X2509" t="str">
            <v>N</v>
          </cell>
          <cell r="Y2509" t="str">
            <v>N</v>
          </cell>
          <cell r="Z2509" t="str">
            <v>N</v>
          </cell>
          <cell r="AA2509">
            <v>0</v>
          </cell>
          <cell r="AB2509">
            <v>0</v>
          </cell>
          <cell r="AC2509">
            <v>0</v>
          </cell>
          <cell r="AD2509">
            <v>0</v>
          </cell>
          <cell r="AE2509" t="str">
            <v>N</v>
          </cell>
          <cell r="AF2509" t="str">
            <v>N</v>
          </cell>
          <cell r="AG2509">
            <v>0</v>
          </cell>
          <cell r="AH2509" t="str">
            <v>N</v>
          </cell>
          <cell r="AI2509" t="str">
            <v>N</v>
          </cell>
        </row>
        <row r="2510">
          <cell r="U2510">
            <v>0</v>
          </cell>
          <cell r="V2510">
            <v>0</v>
          </cell>
          <cell r="W2510" t="str">
            <v/>
          </cell>
          <cell r="X2510" t="str">
            <v>N</v>
          </cell>
          <cell r="Y2510" t="str">
            <v>N</v>
          </cell>
          <cell r="Z2510" t="str">
            <v>N</v>
          </cell>
          <cell r="AA2510">
            <v>0</v>
          </cell>
          <cell r="AB2510">
            <v>0</v>
          </cell>
          <cell r="AC2510">
            <v>0</v>
          </cell>
          <cell r="AD2510">
            <v>0</v>
          </cell>
          <cell r="AE2510" t="str">
            <v>N</v>
          </cell>
          <cell r="AF2510" t="str">
            <v>N</v>
          </cell>
          <cell r="AG2510">
            <v>0</v>
          </cell>
          <cell r="AH2510" t="str">
            <v>N</v>
          </cell>
          <cell r="AI2510" t="str">
            <v>N</v>
          </cell>
        </row>
        <row r="2511">
          <cell r="U2511">
            <v>0</v>
          </cell>
          <cell r="V2511">
            <v>0</v>
          </cell>
          <cell r="W2511" t="str">
            <v/>
          </cell>
          <cell r="X2511" t="str">
            <v>N</v>
          </cell>
          <cell r="Y2511" t="str">
            <v>N</v>
          </cell>
          <cell r="Z2511" t="str">
            <v>N</v>
          </cell>
          <cell r="AA2511">
            <v>0</v>
          </cell>
          <cell r="AB2511">
            <v>0</v>
          </cell>
          <cell r="AC2511">
            <v>0</v>
          </cell>
          <cell r="AD2511">
            <v>0</v>
          </cell>
          <cell r="AE2511" t="str">
            <v>N</v>
          </cell>
          <cell r="AF2511" t="str">
            <v>N</v>
          </cell>
          <cell r="AG2511">
            <v>0</v>
          </cell>
          <cell r="AH2511" t="str">
            <v>N</v>
          </cell>
          <cell r="AI2511" t="str">
            <v>N</v>
          </cell>
        </row>
        <row r="2512">
          <cell r="U2512">
            <v>0</v>
          </cell>
          <cell r="V2512">
            <v>0</v>
          </cell>
          <cell r="W2512" t="str">
            <v/>
          </cell>
          <cell r="X2512" t="str">
            <v>N</v>
          </cell>
          <cell r="Y2512" t="str">
            <v>N</v>
          </cell>
          <cell r="Z2512" t="str">
            <v>N</v>
          </cell>
          <cell r="AA2512">
            <v>0</v>
          </cell>
          <cell r="AB2512">
            <v>0</v>
          </cell>
          <cell r="AC2512">
            <v>0</v>
          </cell>
          <cell r="AD2512">
            <v>0</v>
          </cell>
          <cell r="AE2512" t="str">
            <v>N</v>
          </cell>
          <cell r="AF2512" t="str">
            <v>N</v>
          </cell>
          <cell r="AG2512">
            <v>0</v>
          </cell>
          <cell r="AH2512" t="str">
            <v>N</v>
          </cell>
          <cell r="AI2512" t="str">
            <v>N</v>
          </cell>
        </row>
        <row r="2513">
          <cell r="U2513">
            <v>0</v>
          </cell>
          <cell r="V2513">
            <v>0</v>
          </cell>
          <cell r="W2513" t="str">
            <v/>
          </cell>
          <cell r="X2513" t="str">
            <v>N</v>
          </cell>
          <cell r="Y2513" t="str">
            <v>N</v>
          </cell>
          <cell r="Z2513" t="str">
            <v>N</v>
          </cell>
          <cell r="AA2513">
            <v>0</v>
          </cell>
          <cell r="AB2513">
            <v>0</v>
          </cell>
          <cell r="AC2513">
            <v>0</v>
          </cell>
          <cell r="AD2513">
            <v>0</v>
          </cell>
          <cell r="AE2513" t="str">
            <v>N</v>
          </cell>
          <cell r="AF2513" t="str">
            <v>N</v>
          </cell>
          <cell r="AG2513">
            <v>0</v>
          </cell>
          <cell r="AH2513" t="str">
            <v>N</v>
          </cell>
          <cell r="AI2513" t="str">
            <v>N</v>
          </cell>
        </row>
        <row r="2514">
          <cell r="U2514">
            <v>0</v>
          </cell>
          <cell r="V2514">
            <v>0</v>
          </cell>
          <cell r="W2514" t="str">
            <v/>
          </cell>
          <cell r="X2514" t="str">
            <v>N</v>
          </cell>
          <cell r="Y2514" t="str">
            <v>N</v>
          </cell>
          <cell r="Z2514" t="str">
            <v>N</v>
          </cell>
          <cell r="AA2514">
            <v>0</v>
          </cell>
          <cell r="AB2514">
            <v>0</v>
          </cell>
          <cell r="AC2514">
            <v>0</v>
          </cell>
          <cell r="AD2514">
            <v>0</v>
          </cell>
          <cell r="AE2514" t="str">
            <v>N</v>
          </cell>
          <cell r="AF2514" t="str">
            <v>N</v>
          </cell>
          <cell r="AG2514">
            <v>0</v>
          </cell>
          <cell r="AH2514" t="str">
            <v>N</v>
          </cell>
          <cell r="AI2514" t="str">
            <v>N</v>
          </cell>
        </row>
        <row r="2515">
          <cell r="U2515">
            <v>0</v>
          </cell>
          <cell r="V2515">
            <v>0</v>
          </cell>
          <cell r="W2515" t="str">
            <v/>
          </cell>
          <cell r="X2515" t="str">
            <v>N</v>
          </cell>
          <cell r="Y2515" t="str">
            <v>N</v>
          </cell>
          <cell r="Z2515" t="str">
            <v>N</v>
          </cell>
          <cell r="AA2515">
            <v>0</v>
          </cell>
          <cell r="AB2515">
            <v>0</v>
          </cell>
          <cell r="AC2515">
            <v>0</v>
          </cell>
          <cell r="AD2515">
            <v>0</v>
          </cell>
          <cell r="AE2515" t="str">
            <v>N</v>
          </cell>
          <cell r="AF2515" t="str">
            <v>N</v>
          </cell>
          <cell r="AG2515">
            <v>0</v>
          </cell>
          <cell r="AH2515" t="str">
            <v>N</v>
          </cell>
          <cell r="AI2515" t="str">
            <v>N</v>
          </cell>
        </row>
        <row r="2516">
          <cell r="U2516">
            <v>0</v>
          </cell>
          <cell r="V2516">
            <v>0</v>
          </cell>
          <cell r="W2516" t="str">
            <v/>
          </cell>
          <cell r="X2516" t="str">
            <v>N</v>
          </cell>
          <cell r="Y2516" t="str">
            <v>N</v>
          </cell>
          <cell r="Z2516" t="str">
            <v>N</v>
          </cell>
          <cell r="AA2516">
            <v>0</v>
          </cell>
          <cell r="AB2516">
            <v>0</v>
          </cell>
          <cell r="AC2516">
            <v>0</v>
          </cell>
          <cell r="AD2516">
            <v>0</v>
          </cell>
          <cell r="AE2516" t="str">
            <v>N</v>
          </cell>
          <cell r="AF2516" t="str">
            <v>N</v>
          </cell>
          <cell r="AG2516">
            <v>0</v>
          </cell>
          <cell r="AH2516" t="str">
            <v>N</v>
          </cell>
          <cell r="AI2516" t="str">
            <v>N</v>
          </cell>
        </row>
        <row r="2517">
          <cell r="U2517">
            <v>0</v>
          </cell>
          <cell r="V2517">
            <v>0</v>
          </cell>
          <cell r="W2517" t="str">
            <v/>
          </cell>
          <cell r="X2517" t="str">
            <v>N</v>
          </cell>
          <cell r="Y2517" t="str">
            <v>N</v>
          </cell>
          <cell r="Z2517" t="str">
            <v>N</v>
          </cell>
          <cell r="AA2517">
            <v>0</v>
          </cell>
          <cell r="AB2517">
            <v>0</v>
          </cell>
          <cell r="AC2517">
            <v>0</v>
          </cell>
          <cell r="AD2517">
            <v>0</v>
          </cell>
          <cell r="AE2517" t="str">
            <v>N</v>
          </cell>
          <cell r="AF2517" t="str">
            <v>N</v>
          </cell>
          <cell r="AG2517">
            <v>0</v>
          </cell>
          <cell r="AH2517" t="str">
            <v>N</v>
          </cell>
          <cell r="AI2517" t="str">
            <v>N</v>
          </cell>
        </row>
        <row r="2518">
          <cell r="U2518">
            <v>0</v>
          </cell>
          <cell r="V2518">
            <v>0</v>
          </cell>
          <cell r="W2518" t="str">
            <v/>
          </cell>
          <cell r="X2518" t="str">
            <v>N</v>
          </cell>
          <cell r="Y2518" t="str">
            <v>N</v>
          </cell>
          <cell r="Z2518" t="str">
            <v>N</v>
          </cell>
          <cell r="AA2518">
            <v>0</v>
          </cell>
          <cell r="AB2518">
            <v>0</v>
          </cell>
          <cell r="AC2518">
            <v>0</v>
          </cell>
          <cell r="AD2518">
            <v>0</v>
          </cell>
          <cell r="AE2518" t="str">
            <v>N</v>
          </cell>
          <cell r="AF2518" t="str">
            <v>N</v>
          </cell>
          <cell r="AG2518">
            <v>0</v>
          </cell>
          <cell r="AH2518" t="str">
            <v>N</v>
          </cell>
          <cell r="AI2518" t="str">
            <v>N</v>
          </cell>
        </row>
        <row r="2519">
          <cell r="U2519">
            <v>0</v>
          </cell>
          <cell r="V2519">
            <v>0</v>
          </cell>
          <cell r="W2519" t="str">
            <v/>
          </cell>
          <cell r="X2519" t="str">
            <v>N</v>
          </cell>
          <cell r="Y2519" t="str">
            <v>N</v>
          </cell>
          <cell r="Z2519" t="str">
            <v>N</v>
          </cell>
          <cell r="AA2519">
            <v>0</v>
          </cell>
          <cell r="AB2519">
            <v>0</v>
          </cell>
          <cell r="AC2519">
            <v>0</v>
          </cell>
          <cell r="AD2519">
            <v>0</v>
          </cell>
          <cell r="AE2519" t="str">
            <v>N</v>
          </cell>
          <cell r="AF2519" t="str">
            <v>N</v>
          </cell>
          <cell r="AG2519">
            <v>0</v>
          </cell>
          <cell r="AH2519" t="str">
            <v>N</v>
          </cell>
          <cell r="AI2519" t="str">
            <v>N</v>
          </cell>
        </row>
        <row r="2520">
          <cell r="U2520">
            <v>0</v>
          </cell>
          <cell r="V2520">
            <v>0</v>
          </cell>
          <cell r="W2520" t="str">
            <v/>
          </cell>
          <cell r="X2520" t="str">
            <v>N</v>
          </cell>
          <cell r="Y2520" t="str">
            <v>N</v>
          </cell>
          <cell r="Z2520" t="str">
            <v>N</v>
          </cell>
          <cell r="AA2520">
            <v>0</v>
          </cell>
          <cell r="AB2520">
            <v>0</v>
          </cell>
          <cell r="AC2520">
            <v>0</v>
          </cell>
          <cell r="AD2520">
            <v>0</v>
          </cell>
          <cell r="AE2520" t="str">
            <v>N</v>
          </cell>
          <cell r="AF2520" t="str">
            <v>N</v>
          </cell>
          <cell r="AG2520">
            <v>0</v>
          </cell>
          <cell r="AH2520" t="str">
            <v>N</v>
          </cell>
          <cell r="AI2520" t="str">
            <v>N</v>
          </cell>
        </row>
        <row r="2521">
          <cell r="U2521">
            <v>0</v>
          </cell>
          <cell r="V2521">
            <v>0</v>
          </cell>
          <cell r="W2521" t="str">
            <v/>
          </cell>
          <cell r="X2521" t="str">
            <v>N</v>
          </cell>
          <cell r="Y2521" t="str">
            <v>N</v>
          </cell>
          <cell r="Z2521" t="str">
            <v>N</v>
          </cell>
          <cell r="AA2521">
            <v>0</v>
          </cell>
          <cell r="AB2521">
            <v>0</v>
          </cell>
          <cell r="AC2521">
            <v>0</v>
          </cell>
          <cell r="AD2521">
            <v>0</v>
          </cell>
          <cell r="AE2521" t="str">
            <v>N</v>
          </cell>
          <cell r="AF2521" t="str">
            <v>N</v>
          </cell>
          <cell r="AG2521">
            <v>0</v>
          </cell>
          <cell r="AH2521" t="str">
            <v>N</v>
          </cell>
          <cell r="AI2521" t="str">
            <v>N</v>
          </cell>
        </row>
        <row r="2522">
          <cell r="U2522">
            <v>0</v>
          </cell>
          <cell r="V2522">
            <v>0</v>
          </cell>
          <cell r="W2522" t="str">
            <v/>
          </cell>
          <cell r="X2522" t="str">
            <v>N</v>
          </cell>
          <cell r="Y2522" t="str">
            <v>N</v>
          </cell>
          <cell r="Z2522" t="str">
            <v>N</v>
          </cell>
          <cell r="AA2522">
            <v>0</v>
          </cell>
          <cell r="AB2522">
            <v>0</v>
          </cell>
          <cell r="AC2522">
            <v>0</v>
          </cell>
          <cell r="AD2522">
            <v>0</v>
          </cell>
          <cell r="AE2522" t="str">
            <v>N</v>
          </cell>
          <cell r="AF2522" t="str">
            <v>N</v>
          </cell>
          <cell r="AG2522">
            <v>0</v>
          </cell>
          <cell r="AH2522" t="str">
            <v>N</v>
          </cell>
          <cell r="AI2522" t="str">
            <v>N</v>
          </cell>
        </row>
        <row r="2523">
          <cell r="U2523">
            <v>0</v>
          </cell>
          <cell r="V2523">
            <v>0</v>
          </cell>
          <cell r="W2523" t="str">
            <v/>
          </cell>
          <cell r="X2523" t="str">
            <v>N</v>
          </cell>
          <cell r="Y2523" t="str">
            <v>N</v>
          </cell>
          <cell r="Z2523" t="str">
            <v>N</v>
          </cell>
          <cell r="AA2523">
            <v>0</v>
          </cell>
          <cell r="AB2523">
            <v>0</v>
          </cell>
          <cell r="AC2523">
            <v>0</v>
          </cell>
          <cell r="AD2523">
            <v>0</v>
          </cell>
          <cell r="AE2523" t="str">
            <v>N</v>
          </cell>
          <cell r="AF2523" t="str">
            <v>N</v>
          </cell>
          <cell r="AG2523">
            <v>0</v>
          </cell>
          <cell r="AH2523" t="str">
            <v>N</v>
          </cell>
          <cell r="AI2523" t="str">
            <v>N</v>
          </cell>
        </row>
        <row r="2524">
          <cell r="U2524">
            <v>0</v>
          </cell>
          <cell r="V2524">
            <v>0</v>
          </cell>
          <cell r="W2524" t="str">
            <v/>
          </cell>
          <cell r="X2524" t="str">
            <v>N</v>
          </cell>
          <cell r="Y2524" t="str">
            <v>N</v>
          </cell>
          <cell r="Z2524" t="str">
            <v>N</v>
          </cell>
          <cell r="AA2524">
            <v>0</v>
          </cell>
          <cell r="AB2524">
            <v>0</v>
          </cell>
          <cell r="AC2524">
            <v>0</v>
          </cell>
          <cell r="AD2524">
            <v>0</v>
          </cell>
          <cell r="AE2524" t="str">
            <v>N</v>
          </cell>
          <cell r="AF2524" t="str">
            <v>N</v>
          </cell>
          <cell r="AG2524">
            <v>0</v>
          </cell>
          <cell r="AH2524" t="str">
            <v>N</v>
          </cell>
          <cell r="AI2524" t="str">
            <v>N</v>
          </cell>
        </row>
        <row r="2525">
          <cell r="U2525">
            <v>0</v>
          </cell>
          <cell r="V2525">
            <v>0</v>
          </cell>
          <cell r="W2525" t="str">
            <v/>
          </cell>
          <cell r="X2525" t="str">
            <v>N</v>
          </cell>
          <cell r="Y2525" t="str">
            <v>N</v>
          </cell>
          <cell r="Z2525" t="str">
            <v>N</v>
          </cell>
          <cell r="AA2525">
            <v>0</v>
          </cell>
          <cell r="AB2525">
            <v>0</v>
          </cell>
          <cell r="AC2525">
            <v>0</v>
          </cell>
          <cell r="AD2525">
            <v>0</v>
          </cell>
          <cell r="AE2525" t="str">
            <v>N</v>
          </cell>
          <cell r="AF2525" t="str">
            <v>N</v>
          </cell>
          <cell r="AG2525">
            <v>0</v>
          </cell>
          <cell r="AH2525" t="str">
            <v>N</v>
          </cell>
          <cell r="AI2525" t="str">
            <v>N</v>
          </cell>
        </row>
        <row r="2526">
          <cell r="U2526">
            <v>0</v>
          </cell>
          <cell r="V2526">
            <v>0</v>
          </cell>
          <cell r="W2526" t="str">
            <v/>
          </cell>
          <cell r="X2526" t="str">
            <v>N</v>
          </cell>
          <cell r="Y2526" t="str">
            <v>N</v>
          </cell>
          <cell r="Z2526" t="str">
            <v>N</v>
          </cell>
          <cell r="AA2526">
            <v>0</v>
          </cell>
          <cell r="AB2526">
            <v>0</v>
          </cell>
          <cell r="AC2526">
            <v>0</v>
          </cell>
          <cell r="AD2526">
            <v>0</v>
          </cell>
          <cell r="AE2526" t="str">
            <v>N</v>
          </cell>
          <cell r="AF2526" t="str">
            <v>N</v>
          </cell>
          <cell r="AG2526">
            <v>0</v>
          </cell>
          <cell r="AH2526" t="str">
            <v>N</v>
          </cell>
          <cell r="AI2526" t="str">
            <v>N</v>
          </cell>
        </row>
        <row r="2527">
          <cell r="U2527">
            <v>0</v>
          </cell>
          <cell r="V2527">
            <v>0</v>
          </cell>
          <cell r="W2527" t="str">
            <v/>
          </cell>
          <cell r="X2527" t="str">
            <v>N</v>
          </cell>
          <cell r="Y2527" t="str">
            <v>N</v>
          </cell>
          <cell r="Z2527" t="str">
            <v>N</v>
          </cell>
          <cell r="AA2527">
            <v>0</v>
          </cell>
          <cell r="AB2527">
            <v>0</v>
          </cell>
          <cell r="AC2527">
            <v>0</v>
          </cell>
          <cell r="AD2527">
            <v>0</v>
          </cell>
          <cell r="AE2527" t="str">
            <v>N</v>
          </cell>
          <cell r="AF2527" t="str">
            <v>N</v>
          </cell>
          <cell r="AG2527">
            <v>0</v>
          </cell>
          <cell r="AH2527" t="str">
            <v>N</v>
          </cell>
          <cell r="AI2527" t="str">
            <v>N</v>
          </cell>
        </row>
        <row r="2528">
          <cell r="U2528">
            <v>0</v>
          </cell>
          <cell r="V2528">
            <v>0</v>
          </cell>
          <cell r="W2528" t="str">
            <v/>
          </cell>
          <cell r="X2528" t="str">
            <v>N</v>
          </cell>
          <cell r="Y2528" t="str">
            <v>N</v>
          </cell>
          <cell r="Z2528" t="str">
            <v>N</v>
          </cell>
          <cell r="AA2528">
            <v>0</v>
          </cell>
          <cell r="AB2528">
            <v>0</v>
          </cell>
          <cell r="AC2528">
            <v>0</v>
          </cell>
          <cell r="AD2528">
            <v>0</v>
          </cell>
          <cell r="AE2528" t="str">
            <v>N</v>
          </cell>
          <cell r="AF2528" t="str">
            <v>N</v>
          </cell>
          <cell r="AG2528">
            <v>0</v>
          </cell>
          <cell r="AH2528" t="str">
            <v>N</v>
          </cell>
          <cell r="AI2528" t="str">
            <v>N</v>
          </cell>
        </row>
        <row r="2529">
          <cell r="U2529">
            <v>0</v>
          </cell>
          <cell r="V2529">
            <v>0</v>
          </cell>
          <cell r="W2529" t="str">
            <v/>
          </cell>
          <cell r="X2529" t="str">
            <v>N</v>
          </cell>
          <cell r="Y2529" t="str">
            <v>N</v>
          </cell>
          <cell r="Z2529" t="str">
            <v>N</v>
          </cell>
          <cell r="AA2529">
            <v>0</v>
          </cell>
          <cell r="AB2529">
            <v>0</v>
          </cell>
          <cell r="AC2529">
            <v>0</v>
          </cell>
          <cell r="AD2529">
            <v>0</v>
          </cell>
          <cell r="AE2529" t="str">
            <v>N</v>
          </cell>
          <cell r="AF2529" t="str">
            <v>N</v>
          </cell>
          <cell r="AG2529">
            <v>0</v>
          </cell>
          <cell r="AH2529" t="str">
            <v>N</v>
          </cell>
          <cell r="AI2529" t="str">
            <v>N</v>
          </cell>
        </row>
        <row r="2530">
          <cell r="U2530">
            <v>0</v>
          </cell>
          <cell r="V2530">
            <v>0</v>
          </cell>
          <cell r="W2530" t="str">
            <v/>
          </cell>
          <cell r="X2530" t="str">
            <v>N</v>
          </cell>
          <cell r="Y2530" t="str">
            <v>N</v>
          </cell>
          <cell r="Z2530" t="str">
            <v>N</v>
          </cell>
          <cell r="AA2530">
            <v>0</v>
          </cell>
          <cell r="AB2530">
            <v>0</v>
          </cell>
          <cell r="AC2530">
            <v>0</v>
          </cell>
          <cell r="AD2530">
            <v>0</v>
          </cell>
          <cell r="AE2530" t="str">
            <v>N</v>
          </cell>
          <cell r="AF2530" t="str">
            <v>N</v>
          </cell>
          <cell r="AG2530">
            <v>0</v>
          </cell>
          <cell r="AH2530" t="str">
            <v>N</v>
          </cell>
          <cell r="AI2530" t="str">
            <v>N</v>
          </cell>
        </row>
        <row r="2531">
          <cell r="U2531">
            <v>0</v>
          </cell>
          <cell r="V2531">
            <v>0</v>
          </cell>
          <cell r="W2531" t="str">
            <v/>
          </cell>
          <cell r="X2531" t="str">
            <v>N</v>
          </cell>
          <cell r="Y2531" t="str">
            <v>N</v>
          </cell>
          <cell r="Z2531" t="str">
            <v>N</v>
          </cell>
          <cell r="AA2531">
            <v>0</v>
          </cell>
          <cell r="AB2531">
            <v>0</v>
          </cell>
          <cell r="AC2531">
            <v>0</v>
          </cell>
          <cell r="AD2531">
            <v>0</v>
          </cell>
          <cell r="AE2531" t="str">
            <v>N</v>
          </cell>
          <cell r="AF2531" t="str">
            <v>N</v>
          </cell>
          <cell r="AG2531">
            <v>0</v>
          </cell>
          <cell r="AH2531" t="str">
            <v>N</v>
          </cell>
          <cell r="AI2531" t="str">
            <v>N</v>
          </cell>
        </row>
        <row r="2532">
          <cell r="U2532">
            <v>0</v>
          </cell>
          <cell r="V2532">
            <v>0</v>
          </cell>
          <cell r="W2532" t="str">
            <v/>
          </cell>
          <cell r="X2532" t="str">
            <v>N</v>
          </cell>
          <cell r="Y2532" t="str">
            <v>N</v>
          </cell>
          <cell r="Z2532" t="str">
            <v>N</v>
          </cell>
          <cell r="AA2532">
            <v>0</v>
          </cell>
          <cell r="AB2532">
            <v>0</v>
          </cell>
          <cell r="AC2532">
            <v>0</v>
          </cell>
          <cell r="AD2532">
            <v>0</v>
          </cell>
          <cell r="AE2532" t="str">
            <v>N</v>
          </cell>
          <cell r="AF2532" t="str">
            <v>N</v>
          </cell>
          <cell r="AG2532">
            <v>0</v>
          </cell>
          <cell r="AH2532" t="str">
            <v>N</v>
          </cell>
          <cell r="AI2532" t="str">
            <v>N</v>
          </cell>
        </row>
        <row r="2533">
          <cell r="U2533">
            <v>0</v>
          </cell>
          <cell r="V2533">
            <v>0</v>
          </cell>
          <cell r="W2533" t="str">
            <v/>
          </cell>
          <cell r="X2533" t="str">
            <v>N</v>
          </cell>
          <cell r="Y2533" t="str">
            <v>N</v>
          </cell>
          <cell r="Z2533" t="str">
            <v>N</v>
          </cell>
          <cell r="AA2533">
            <v>0</v>
          </cell>
          <cell r="AB2533">
            <v>0</v>
          </cell>
          <cell r="AC2533">
            <v>0</v>
          </cell>
          <cell r="AD2533">
            <v>0</v>
          </cell>
          <cell r="AE2533" t="str">
            <v>N</v>
          </cell>
          <cell r="AF2533" t="str">
            <v>N</v>
          </cell>
          <cell r="AG2533">
            <v>0</v>
          </cell>
          <cell r="AH2533" t="str">
            <v>N</v>
          </cell>
          <cell r="AI2533" t="str">
            <v>N</v>
          </cell>
        </row>
        <row r="2534">
          <cell r="U2534">
            <v>0</v>
          </cell>
          <cell r="V2534">
            <v>0</v>
          </cell>
          <cell r="W2534" t="str">
            <v/>
          </cell>
          <cell r="X2534" t="str">
            <v>N</v>
          </cell>
          <cell r="Y2534" t="str">
            <v>N</v>
          </cell>
          <cell r="Z2534" t="str">
            <v>N</v>
          </cell>
          <cell r="AA2534">
            <v>0</v>
          </cell>
          <cell r="AB2534">
            <v>0</v>
          </cell>
          <cell r="AC2534">
            <v>0</v>
          </cell>
          <cell r="AD2534">
            <v>0</v>
          </cell>
          <cell r="AE2534" t="str">
            <v>N</v>
          </cell>
          <cell r="AF2534" t="str">
            <v>N</v>
          </cell>
          <cell r="AG2534">
            <v>0</v>
          </cell>
          <cell r="AH2534" t="str">
            <v>N</v>
          </cell>
          <cell r="AI2534" t="str">
            <v>N</v>
          </cell>
        </row>
        <row r="2535">
          <cell r="U2535">
            <v>0</v>
          </cell>
          <cell r="V2535">
            <v>0</v>
          </cell>
          <cell r="W2535" t="str">
            <v/>
          </cell>
          <cell r="X2535" t="str">
            <v>N</v>
          </cell>
          <cell r="Y2535" t="str">
            <v>N</v>
          </cell>
          <cell r="Z2535" t="str">
            <v>N</v>
          </cell>
          <cell r="AA2535">
            <v>0</v>
          </cell>
          <cell r="AB2535">
            <v>0</v>
          </cell>
          <cell r="AC2535">
            <v>0</v>
          </cell>
          <cell r="AD2535">
            <v>0</v>
          </cell>
          <cell r="AE2535" t="str">
            <v>N</v>
          </cell>
          <cell r="AF2535" t="str">
            <v>N</v>
          </cell>
          <cell r="AG2535">
            <v>0</v>
          </cell>
          <cell r="AH2535" t="str">
            <v>N</v>
          </cell>
          <cell r="AI2535" t="str">
            <v>N</v>
          </cell>
        </row>
        <row r="2536">
          <cell r="U2536">
            <v>0</v>
          </cell>
          <cell r="V2536">
            <v>0</v>
          </cell>
          <cell r="W2536" t="str">
            <v/>
          </cell>
          <cell r="X2536" t="str">
            <v>N</v>
          </cell>
          <cell r="Y2536" t="str">
            <v>N</v>
          </cell>
          <cell r="Z2536" t="str">
            <v>N</v>
          </cell>
          <cell r="AA2536">
            <v>0</v>
          </cell>
          <cell r="AB2536">
            <v>0</v>
          </cell>
          <cell r="AC2536">
            <v>0</v>
          </cell>
          <cell r="AD2536">
            <v>0</v>
          </cell>
          <cell r="AE2536" t="str">
            <v>N</v>
          </cell>
          <cell r="AF2536" t="str">
            <v>N</v>
          </cell>
          <cell r="AG2536">
            <v>0</v>
          </cell>
          <cell r="AH2536" t="str">
            <v>N</v>
          </cell>
          <cell r="AI2536" t="str">
            <v>N</v>
          </cell>
        </row>
        <row r="2537">
          <cell r="U2537">
            <v>0</v>
          </cell>
          <cell r="V2537">
            <v>0</v>
          </cell>
          <cell r="W2537" t="str">
            <v/>
          </cell>
          <cell r="X2537" t="str">
            <v>N</v>
          </cell>
          <cell r="Y2537" t="str">
            <v>N</v>
          </cell>
          <cell r="Z2537" t="str">
            <v>N</v>
          </cell>
          <cell r="AA2537">
            <v>0</v>
          </cell>
          <cell r="AB2537">
            <v>0</v>
          </cell>
          <cell r="AC2537">
            <v>0</v>
          </cell>
          <cell r="AD2537">
            <v>0</v>
          </cell>
          <cell r="AE2537" t="str">
            <v>N</v>
          </cell>
          <cell r="AF2537" t="str">
            <v>N</v>
          </cell>
          <cell r="AG2537">
            <v>0</v>
          </cell>
          <cell r="AH2537" t="str">
            <v>N</v>
          </cell>
          <cell r="AI2537" t="str">
            <v>N</v>
          </cell>
        </row>
        <row r="2538">
          <cell r="U2538">
            <v>0</v>
          </cell>
          <cell r="V2538">
            <v>0</v>
          </cell>
          <cell r="W2538" t="str">
            <v/>
          </cell>
          <cell r="X2538" t="str">
            <v>N</v>
          </cell>
          <cell r="Y2538" t="str">
            <v>N</v>
          </cell>
          <cell r="Z2538" t="str">
            <v>N</v>
          </cell>
          <cell r="AA2538">
            <v>0</v>
          </cell>
          <cell r="AB2538">
            <v>0</v>
          </cell>
          <cell r="AC2538">
            <v>0</v>
          </cell>
          <cell r="AD2538">
            <v>0</v>
          </cell>
          <cell r="AE2538" t="str">
            <v>N</v>
          </cell>
          <cell r="AF2538" t="str">
            <v>N</v>
          </cell>
          <cell r="AG2538">
            <v>0</v>
          </cell>
          <cell r="AH2538" t="str">
            <v>N</v>
          </cell>
          <cell r="AI2538" t="str">
            <v>N</v>
          </cell>
        </row>
        <row r="2539">
          <cell r="U2539">
            <v>0</v>
          </cell>
          <cell r="V2539">
            <v>0</v>
          </cell>
          <cell r="W2539" t="str">
            <v/>
          </cell>
          <cell r="X2539" t="str">
            <v>N</v>
          </cell>
          <cell r="Y2539" t="str">
            <v>N</v>
          </cell>
          <cell r="Z2539" t="str">
            <v>N</v>
          </cell>
          <cell r="AA2539">
            <v>0</v>
          </cell>
          <cell r="AB2539">
            <v>0</v>
          </cell>
          <cell r="AC2539">
            <v>0</v>
          </cell>
          <cell r="AD2539">
            <v>0</v>
          </cell>
          <cell r="AE2539" t="str">
            <v>N</v>
          </cell>
          <cell r="AF2539" t="str">
            <v>N</v>
          </cell>
          <cell r="AG2539">
            <v>0</v>
          </cell>
          <cell r="AH2539" t="str">
            <v>N</v>
          </cell>
          <cell r="AI2539" t="str">
            <v>N</v>
          </cell>
        </row>
        <row r="2540">
          <cell r="U2540">
            <v>0</v>
          </cell>
          <cell r="V2540">
            <v>0</v>
          </cell>
          <cell r="W2540" t="str">
            <v/>
          </cell>
          <cell r="X2540" t="str">
            <v>N</v>
          </cell>
          <cell r="Y2540" t="str">
            <v>N</v>
          </cell>
          <cell r="Z2540" t="str">
            <v>N</v>
          </cell>
          <cell r="AA2540">
            <v>0</v>
          </cell>
          <cell r="AB2540">
            <v>0</v>
          </cell>
          <cell r="AC2540">
            <v>0</v>
          </cell>
          <cell r="AD2540">
            <v>0</v>
          </cell>
          <cell r="AE2540" t="str">
            <v>N</v>
          </cell>
          <cell r="AF2540" t="str">
            <v>N</v>
          </cell>
          <cell r="AG2540">
            <v>0</v>
          </cell>
          <cell r="AH2540" t="str">
            <v>N</v>
          </cell>
          <cell r="AI2540" t="str">
            <v>N</v>
          </cell>
        </row>
        <row r="2541">
          <cell r="U2541">
            <v>0</v>
          </cell>
          <cell r="V2541">
            <v>0</v>
          </cell>
          <cell r="W2541" t="str">
            <v/>
          </cell>
          <cell r="X2541" t="str">
            <v>N</v>
          </cell>
          <cell r="Y2541" t="str">
            <v>N</v>
          </cell>
          <cell r="Z2541" t="str">
            <v>N</v>
          </cell>
          <cell r="AA2541">
            <v>0</v>
          </cell>
          <cell r="AB2541">
            <v>0</v>
          </cell>
          <cell r="AC2541">
            <v>0</v>
          </cell>
          <cell r="AD2541">
            <v>0</v>
          </cell>
          <cell r="AE2541" t="str">
            <v>N</v>
          </cell>
          <cell r="AF2541" t="str">
            <v>N</v>
          </cell>
          <cell r="AG2541">
            <v>0</v>
          </cell>
          <cell r="AH2541" t="str">
            <v>N</v>
          </cell>
          <cell r="AI2541" t="str">
            <v>N</v>
          </cell>
        </row>
        <row r="2542">
          <cell r="U2542">
            <v>0</v>
          </cell>
          <cell r="V2542">
            <v>0</v>
          </cell>
          <cell r="W2542" t="str">
            <v/>
          </cell>
          <cell r="X2542" t="str">
            <v>N</v>
          </cell>
          <cell r="Y2542" t="str">
            <v>N</v>
          </cell>
          <cell r="Z2542" t="str">
            <v>N</v>
          </cell>
          <cell r="AA2542">
            <v>0</v>
          </cell>
          <cell r="AB2542">
            <v>0</v>
          </cell>
          <cell r="AC2542">
            <v>0</v>
          </cell>
          <cell r="AD2542">
            <v>0</v>
          </cell>
          <cell r="AE2542" t="str">
            <v>N</v>
          </cell>
          <cell r="AF2542" t="str">
            <v>N</v>
          </cell>
          <cell r="AG2542">
            <v>0</v>
          </cell>
          <cell r="AH2542" t="str">
            <v>N</v>
          </cell>
          <cell r="AI2542" t="str">
            <v>N</v>
          </cell>
        </row>
        <row r="2543">
          <cell r="U2543">
            <v>0</v>
          </cell>
          <cell r="V2543">
            <v>0</v>
          </cell>
          <cell r="W2543" t="str">
            <v/>
          </cell>
          <cell r="X2543" t="str">
            <v>N</v>
          </cell>
          <cell r="Y2543" t="str">
            <v>N</v>
          </cell>
          <cell r="Z2543" t="str">
            <v>N</v>
          </cell>
          <cell r="AA2543">
            <v>0</v>
          </cell>
          <cell r="AB2543">
            <v>0</v>
          </cell>
          <cell r="AC2543">
            <v>0</v>
          </cell>
          <cell r="AD2543">
            <v>0</v>
          </cell>
          <cell r="AE2543" t="str">
            <v>N</v>
          </cell>
          <cell r="AF2543" t="str">
            <v>N</v>
          </cell>
          <cell r="AG2543">
            <v>0</v>
          </cell>
          <cell r="AH2543" t="str">
            <v>N</v>
          </cell>
          <cell r="AI2543" t="str">
            <v>N</v>
          </cell>
        </row>
        <row r="2544">
          <cell r="U2544">
            <v>0</v>
          </cell>
          <cell r="V2544">
            <v>0</v>
          </cell>
          <cell r="W2544" t="str">
            <v/>
          </cell>
          <cell r="X2544" t="str">
            <v>N</v>
          </cell>
          <cell r="Y2544" t="str">
            <v>N</v>
          </cell>
          <cell r="Z2544" t="str">
            <v>N</v>
          </cell>
          <cell r="AA2544">
            <v>0</v>
          </cell>
          <cell r="AB2544">
            <v>0</v>
          </cell>
          <cell r="AC2544">
            <v>0</v>
          </cell>
          <cell r="AD2544">
            <v>0</v>
          </cell>
          <cell r="AE2544" t="str">
            <v>N</v>
          </cell>
          <cell r="AF2544" t="str">
            <v>N</v>
          </cell>
          <cell r="AG2544">
            <v>0</v>
          </cell>
          <cell r="AH2544" t="str">
            <v>N</v>
          </cell>
          <cell r="AI2544" t="str">
            <v>N</v>
          </cell>
        </row>
        <row r="2545">
          <cell r="U2545">
            <v>0</v>
          </cell>
          <cell r="V2545">
            <v>0</v>
          </cell>
          <cell r="W2545" t="str">
            <v/>
          </cell>
          <cell r="X2545" t="str">
            <v>N</v>
          </cell>
          <cell r="Y2545" t="str">
            <v>N</v>
          </cell>
          <cell r="Z2545" t="str">
            <v>N</v>
          </cell>
          <cell r="AA2545">
            <v>0</v>
          </cell>
          <cell r="AB2545">
            <v>0</v>
          </cell>
          <cell r="AC2545">
            <v>0</v>
          </cell>
          <cell r="AD2545">
            <v>0</v>
          </cell>
          <cell r="AE2545" t="str">
            <v>N</v>
          </cell>
          <cell r="AF2545" t="str">
            <v>N</v>
          </cell>
          <cell r="AG2545">
            <v>0</v>
          </cell>
          <cell r="AH2545" t="str">
            <v>N</v>
          </cell>
          <cell r="AI2545" t="str">
            <v>N</v>
          </cell>
        </row>
        <row r="2546">
          <cell r="U2546">
            <v>0</v>
          </cell>
          <cell r="V2546">
            <v>0</v>
          </cell>
          <cell r="W2546" t="str">
            <v/>
          </cell>
          <cell r="X2546" t="str">
            <v>N</v>
          </cell>
          <cell r="Y2546" t="str">
            <v>N</v>
          </cell>
          <cell r="Z2546" t="str">
            <v>N</v>
          </cell>
          <cell r="AA2546">
            <v>0</v>
          </cell>
          <cell r="AB2546">
            <v>0</v>
          </cell>
          <cell r="AC2546">
            <v>0</v>
          </cell>
          <cell r="AD2546">
            <v>0</v>
          </cell>
          <cell r="AE2546" t="str">
            <v>N</v>
          </cell>
          <cell r="AF2546" t="str">
            <v>N</v>
          </cell>
          <cell r="AG2546">
            <v>0</v>
          </cell>
          <cell r="AH2546" t="str">
            <v>N</v>
          </cell>
          <cell r="AI2546" t="str">
            <v>N</v>
          </cell>
        </row>
        <row r="2547">
          <cell r="U2547">
            <v>0</v>
          </cell>
          <cell r="V2547">
            <v>0</v>
          </cell>
          <cell r="W2547" t="str">
            <v/>
          </cell>
          <cell r="X2547" t="str">
            <v>N</v>
          </cell>
          <cell r="Y2547" t="str">
            <v>N</v>
          </cell>
          <cell r="Z2547" t="str">
            <v>N</v>
          </cell>
          <cell r="AA2547">
            <v>0</v>
          </cell>
          <cell r="AB2547">
            <v>0</v>
          </cell>
          <cell r="AC2547">
            <v>0</v>
          </cell>
          <cell r="AD2547">
            <v>0</v>
          </cell>
          <cell r="AE2547" t="str">
            <v>N</v>
          </cell>
          <cell r="AF2547" t="str">
            <v>N</v>
          </cell>
          <cell r="AG2547">
            <v>0</v>
          </cell>
          <cell r="AH2547" t="str">
            <v>N</v>
          </cell>
          <cell r="AI2547" t="str">
            <v>N</v>
          </cell>
        </row>
        <row r="2548">
          <cell r="U2548">
            <v>0</v>
          </cell>
          <cell r="V2548">
            <v>0</v>
          </cell>
          <cell r="W2548" t="str">
            <v/>
          </cell>
          <cell r="X2548" t="str">
            <v>N</v>
          </cell>
          <cell r="Y2548" t="str">
            <v>N</v>
          </cell>
          <cell r="Z2548" t="str">
            <v>N</v>
          </cell>
          <cell r="AA2548">
            <v>0</v>
          </cell>
          <cell r="AB2548">
            <v>0</v>
          </cell>
          <cell r="AC2548">
            <v>0</v>
          </cell>
          <cell r="AD2548">
            <v>0</v>
          </cell>
          <cell r="AE2548" t="str">
            <v>N</v>
          </cell>
          <cell r="AF2548" t="str">
            <v>N</v>
          </cell>
          <cell r="AG2548">
            <v>0</v>
          </cell>
          <cell r="AH2548" t="str">
            <v>N</v>
          </cell>
          <cell r="AI2548" t="str">
            <v>N</v>
          </cell>
        </row>
        <row r="2549">
          <cell r="U2549">
            <v>0</v>
          </cell>
          <cell r="V2549">
            <v>0</v>
          </cell>
          <cell r="W2549" t="str">
            <v/>
          </cell>
          <cell r="X2549" t="str">
            <v>N</v>
          </cell>
          <cell r="Y2549" t="str">
            <v>N</v>
          </cell>
          <cell r="Z2549" t="str">
            <v>N</v>
          </cell>
          <cell r="AA2549">
            <v>0</v>
          </cell>
          <cell r="AB2549">
            <v>0</v>
          </cell>
          <cell r="AC2549">
            <v>0</v>
          </cell>
          <cell r="AD2549">
            <v>0</v>
          </cell>
          <cell r="AE2549" t="str">
            <v>N</v>
          </cell>
          <cell r="AF2549" t="str">
            <v>N</v>
          </cell>
          <cell r="AG2549">
            <v>0</v>
          </cell>
          <cell r="AH2549" t="str">
            <v>N</v>
          </cell>
          <cell r="AI2549" t="str">
            <v>N</v>
          </cell>
        </row>
        <row r="2550">
          <cell r="U2550">
            <v>0</v>
          </cell>
          <cell r="V2550">
            <v>0</v>
          </cell>
          <cell r="W2550" t="str">
            <v/>
          </cell>
          <cell r="X2550" t="str">
            <v>N</v>
          </cell>
          <cell r="Y2550" t="str">
            <v>N</v>
          </cell>
          <cell r="Z2550" t="str">
            <v>N</v>
          </cell>
          <cell r="AA2550">
            <v>0</v>
          </cell>
          <cell r="AB2550">
            <v>0</v>
          </cell>
          <cell r="AC2550">
            <v>0</v>
          </cell>
          <cell r="AD2550">
            <v>0</v>
          </cell>
          <cell r="AE2550" t="str">
            <v>N</v>
          </cell>
          <cell r="AF2550" t="str">
            <v>N</v>
          </cell>
          <cell r="AG2550">
            <v>0</v>
          </cell>
          <cell r="AH2550" t="str">
            <v>N</v>
          </cell>
          <cell r="AI2550" t="str">
            <v>N</v>
          </cell>
        </row>
        <row r="2551">
          <cell r="U2551">
            <v>0</v>
          </cell>
          <cell r="V2551">
            <v>0</v>
          </cell>
          <cell r="W2551" t="str">
            <v/>
          </cell>
          <cell r="X2551" t="str">
            <v>N</v>
          </cell>
          <cell r="Y2551" t="str">
            <v>N</v>
          </cell>
          <cell r="Z2551" t="str">
            <v>N</v>
          </cell>
          <cell r="AA2551">
            <v>0</v>
          </cell>
          <cell r="AB2551">
            <v>0</v>
          </cell>
          <cell r="AC2551">
            <v>0</v>
          </cell>
          <cell r="AD2551">
            <v>0</v>
          </cell>
          <cell r="AE2551" t="str">
            <v>N</v>
          </cell>
          <cell r="AF2551" t="str">
            <v>N</v>
          </cell>
          <cell r="AG2551">
            <v>0</v>
          </cell>
          <cell r="AH2551" t="str">
            <v>N</v>
          </cell>
          <cell r="AI2551" t="str">
            <v>N</v>
          </cell>
        </row>
        <row r="2552">
          <cell r="U2552">
            <v>0</v>
          </cell>
          <cell r="V2552">
            <v>0</v>
          </cell>
          <cell r="W2552" t="str">
            <v/>
          </cell>
          <cell r="X2552" t="str">
            <v>N</v>
          </cell>
          <cell r="Y2552" t="str">
            <v>N</v>
          </cell>
          <cell r="Z2552" t="str">
            <v>N</v>
          </cell>
          <cell r="AA2552">
            <v>0</v>
          </cell>
          <cell r="AB2552">
            <v>0</v>
          </cell>
          <cell r="AC2552">
            <v>0</v>
          </cell>
          <cell r="AD2552">
            <v>0</v>
          </cell>
          <cell r="AE2552" t="str">
            <v>N</v>
          </cell>
          <cell r="AF2552" t="str">
            <v>N</v>
          </cell>
          <cell r="AG2552">
            <v>0</v>
          </cell>
          <cell r="AH2552" t="str">
            <v>N</v>
          </cell>
          <cell r="AI2552" t="str">
            <v>N</v>
          </cell>
        </row>
        <row r="2553">
          <cell r="U2553">
            <v>0</v>
          </cell>
          <cell r="V2553">
            <v>0</v>
          </cell>
          <cell r="W2553" t="str">
            <v/>
          </cell>
          <cell r="X2553" t="str">
            <v>N</v>
          </cell>
          <cell r="Y2553" t="str">
            <v>N</v>
          </cell>
          <cell r="Z2553" t="str">
            <v>N</v>
          </cell>
          <cell r="AA2553">
            <v>0</v>
          </cell>
          <cell r="AB2553">
            <v>0</v>
          </cell>
          <cell r="AC2553">
            <v>0</v>
          </cell>
          <cell r="AD2553">
            <v>0</v>
          </cell>
          <cell r="AE2553" t="str">
            <v>N</v>
          </cell>
          <cell r="AF2553" t="str">
            <v>N</v>
          </cell>
          <cell r="AG2553">
            <v>0</v>
          </cell>
          <cell r="AH2553" t="str">
            <v>N</v>
          </cell>
          <cell r="AI2553" t="str">
            <v>N</v>
          </cell>
        </row>
        <row r="2554">
          <cell r="U2554">
            <v>0</v>
          </cell>
          <cell r="V2554">
            <v>0</v>
          </cell>
          <cell r="W2554" t="str">
            <v/>
          </cell>
          <cell r="X2554" t="str">
            <v>N</v>
          </cell>
          <cell r="Y2554" t="str">
            <v>N</v>
          </cell>
          <cell r="Z2554" t="str">
            <v>N</v>
          </cell>
          <cell r="AA2554">
            <v>0</v>
          </cell>
          <cell r="AB2554">
            <v>0</v>
          </cell>
          <cell r="AC2554">
            <v>0</v>
          </cell>
          <cell r="AD2554">
            <v>0</v>
          </cell>
          <cell r="AE2554" t="str">
            <v>N</v>
          </cell>
          <cell r="AF2554" t="str">
            <v>N</v>
          </cell>
          <cell r="AG2554">
            <v>0</v>
          </cell>
          <cell r="AH2554" t="str">
            <v>N</v>
          </cell>
          <cell r="AI2554" t="str">
            <v>N</v>
          </cell>
        </row>
        <row r="2555">
          <cell r="U2555">
            <v>0</v>
          </cell>
          <cell r="V2555">
            <v>0</v>
          </cell>
          <cell r="W2555" t="str">
            <v/>
          </cell>
          <cell r="X2555" t="str">
            <v>N</v>
          </cell>
          <cell r="Y2555" t="str">
            <v>N</v>
          </cell>
          <cell r="Z2555" t="str">
            <v>N</v>
          </cell>
          <cell r="AA2555">
            <v>0</v>
          </cell>
          <cell r="AB2555">
            <v>0</v>
          </cell>
          <cell r="AC2555">
            <v>0</v>
          </cell>
          <cell r="AD2555">
            <v>0</v>
          </cell>
          <cell r="AE2555" t="str">
            <v>N</v>
          </cell>
          <cell r="AF2555" t="str">
            <v>N</v>
          </cell>
          <cell r="AG2555">
            <v>0</v>
          </cell>
          <cell r="AH2555" t="str">
            <v>N</v>
          </cell>
          <cell r="AI2555" t="str">
            <v>N</v>
          </cell>
        </row>
        <row r="2556">
          <cell r="U2556">
            <v>0</v>
          </cell>
          <cell r="V2556">
            <v>0</v>
          </cell>
          <cell r="W2556" t="str">
            <v/>
          </cell>
          <cell r="X2556" t="str">
            <v>N</v>
          </cell>
          <cell r="Y2556" t="str">
            <v>N</v>
          </cell>
          <cell r="Z2556" t="str">
            <v>N</v>
          </cell>
          <cell r="AA2556">
            <v>0</v>
          </cell>
          <cell r="AB2556">
            <v>0</v>
          </cell>
          <cell r="AC2556">
            <v>0</v>
          </cell>
          <cell r="AD2556">
            <v>0</v>
          </cell>
          <cell r="AE2556" t="str">
            <v>N</v>
          </cell>
          <cell r="AF2556" t="str">
            <v>N</v>
          </cell>
          <cell r="AG2556">
            <v>0</v>
          </cell>
          <cell r="AH2556" t="str">
            <v>N</v>
          </cell>
          <cell r="AI2556" t="str">
            <v>N</v>
          </cell>
        </row>
        <row r="2557">
          <cell r="U2557">
            <v>0</v>
          </cell>
          <cell r="V2557">
            <v>0</v>
          </cell>
          <cell r="W2557" t="str">
            <v/>
          </cell>
          <cell r="X2557" t="str">
            <v>N</v>
          </cell>
          <cell r="Y2557" t="str">
            <v>N</v>
          </cell>
          <cell r="Z2557" t="str">
            <v>N</v>
          </cell>
          <cell r="AA2557">
            <v>0</v>
          </cell>
          <cell r="AB2557">
            <v>0</v>
          </cell>
          <cell r="AC2557">
            <v>0</v>
          </cell>
          <cell r="AD2557">
            <v>0</v>
          </cell>
          <cell r="AE2557" t="str">
            <v>N</v>
          </cell>
          <cell r="AF2557" t="str">
            <v>N</v>
          </cell>
          <cell r="AG2557">
            <v>0</v>
          </cell>
          <cell r="AH2557" t="str">
            <v>N</v>
          </cell>
          <cell r="AI2557" t="str">
            <v>N</v>
          </cell>
        </row>
        <row r="2558">
          <cell r="U2558">
            <v>0</v>
          </cell>
          <cell r="V2558">
            <v>0</v>
          </cell>
          <cell r="W2558" t="str">
            <v/>
          </cell>
          <cell r="X2558" t="str">
            <v>N</v>
          </cell>
          <cell r="Y2558" t="str">
            <v>N</v>
          </cell>
          <cell r="Z2558" t="str">
            <v>N</v>
          </cell>
          <cell r="AA2558">
            <v>0</v>
          </cell>
          <cell r="AB2558">
            <v>0</v>
          </cell>
          <cell r="AC2558">
            <v>0</v>
          </cell>
          <cell r="AD2558">
            <v>0</v>
          </cell>
          <cell r="AE2558" t="str">
            <v>N</v>
          </cell>
          <cell r="AF2558" t="str">
            <v>N</v>
          </cell>
          <cell r="AG2558">
            <v>0</v>
          </cell>
          <cell r="AH2558" t="str">
            <v>N</v>
          </cell>
          <cell r="AI2558" t="str">
            <v>N</v>
          </cell>
        </row>
        <row r="2559">
          <cell r="U2559">
            <v>0</v>
          </cell>
          <cell r="V2559">
            <v>0</v>
          </cell>
          <cell r="W2559" t="str">
            <v/>
          </cell>
          <cell r="X2559" t="str">
            <v>N</v>
          </cell>
          <cell r="Y2559" t="str">
            <v>N</v>
          </cell>
          <cell r="Z2559" t="str">
            <v>N</v>
          </cell>
          <cell r="AA2559">
            <v>0</v>
          </cell>
          <cell r="AB2559">
            <v>0</v>
          </cell>
          <cell r="AC2559">
            <v>0</v>
          </cell>
          <cell r="AD2559">
            <v>0</v>
          </cell>
          <cell r="AE2559" t="str">
            <v>N</v>
          </cell>
          <cell r="AF2559" t="str">
            <v>N</v>
          </cell>
          <cell r="AG2559">
            <v>0</v>
          </cell>
          <cell r="AH2559" t="str">
            <v>N</v>
          </cell>
          <cell r="AI2559" t="str">
            <v>N</v>
          </cell>
        </row>
        <row r="2560">
          <cell r="U2560">
            <v>0</v>
          </cell>
          <cell r="V2560">
            <v>0</v>
          </cell>
          <cell r="W2560" t="str">
            <v/>
          </cell>
          <cell r="X2560" t="str">
            <v>N</v>
          </cell>
          <cell r="Y2560" t="str">
            <v>N</v>
          </cell>
          <cell r="Z2560" t="str">
            <v>N</v>
          </cell>
          <cell r="AA2560">
            <v>0</v>
          </cell>
          <cell r="AB2560">
            <v>0</v>
          </cell>
          <cell r="AC2560">
            <v>0</v>
          </cell>
          <cell r="AD2560">
            <v>0</v>
          </cell>
          <cell r="AE2560" t="str">
            <v>N</v>
          </cell>
          <cell r="AF2560" t="str">
            <v>N</v>
          </cell>
          <cell r="AG2560">
            <v>0</v>
          </cell>
          <cell r="AH2560" t="str">
            <v>N</v>
          </cell>
          <cell r="AI2560" t="str">
            <v>N</v>
          </cell>
        </row>
        <row r="2561">
          <cell r="U2561">
            <v>0</v>
          </cell>
          <cell r="V2561">
            <v>0</v>
          </cell>
          <cell r="W2561" t="str">
            <v/>
          </cell>
          <cell r="X2561" t="str">
            <v>N</v>
          </cell>
          <cell r="Y2561" t="str">
            <v>N</v>
          </cell>
          <cell r="Z2561" t="str">
            <v>N</v>
          </cell>
          <cell r="AA2561">
            <v>0</v>
          </cell>
          <cell r="AB2561">
            <v>0</v>
          </cell>
          <cell r="AC2561">
            <v>0</v>
          </cell>
          <cell r="AD2561">
            <v>0</v>
          </cell>
          <cell r="AE2561" t="str">
            <v>N</v>
          </cell>
          <cell r="AF2561" t="str">
            <v>N</v>
          </cell>
          <cell r="AG2561">
            <v>0</v>
          </cell>
          <cell r="AH2561" t="str">
            <v>N</v>
          </cell>
          <cell r="AI2561" t="str">
            <v>N</v>
          </cell>
        </row>
        <row r="2562">
          <cell r="U2562">
            <v>0</v>
          </cell>
          <cell r="V2562">
            <v>0</v>
          </cell>
          <cell r="W2562" t="str">
            <v/>
          </cell>
          <cell r="X2562" t="str">
            <v>N</v>
          </cell>
          <cell r="Y2562" t="str">
            <v>N</v>
          </cell>
          <cell r="Z2562" t="str">
            <v>N</v>
          </cell>
          <cell r="AA2562">
            <v>0</v>
          </cell>
          <cell r="AB2562">
            <v>0</v>
          </cell>
          <cell r="AC2562">
            <v>0</v>
          </cell>
          <cell r="AD2562">
            <v>0</v>
          </cell>
          <cell r="AE2562" t="str">
            <v>N</v>
          </cell>
          <cell r="AF2562" t="str">
            <v>N</v>
          </cell>
          <cell r="AG2562">
            <v>0</v>
          </cell>
          <cell r="AH2562" t="str">
            <v>N</v>
          </cell>
          <cell r="AI2562" t="str">
            <v>N</v>
          </cell>
        </row>
        <row r="2563">
          <cell r="U2563">
            <v>0</v>
          </cell>
          <cell r="V2563">
            <v>0</v>
          </cell>
          <cell r="W2563" t="str">
            <v/>
          </cell>
          <cell r="X2563" t="str">
            <v>N</v>
          </cell>
          <cell r="Y2563" t="str">
            <v>N</v>
          </cell>
          <cell r="Z2563" t="str">
            <v>N</v>
          </cell>
          <cell r="AA2563">
            <v>0</v>
          </cell>
          <cell r="AB2563">
            <v>0</v>
          </cell>
          <cell r="AC2563">
            <v>0</v>
          </cell>
          <cell r="AD2563">
            <v>0</v>
          </cell>
          <cell r="AE2563" t="str">
            <v>N</v>
          </cell>
          <cell r="AF2563" t="str">
            <v>N</v>
          </cell>
          <cell r="AG2563">
            <v>0</v>
          </cell>
          <cell r="AH2563" t="str">
            <v>N</v>
          </cell>
          <cell r="AI2563" t="str">
            <v>N</v>
          </cell>
        </row>
        <row r="2564">
          <cell r="U2564">
            <v>0</v>
          </cell>
          <cell r="V2564">
            <v>0</v>
          </cell>
          <cell r="W2564" t="str">
            <v/>
          </cell>
          <cell r="X2564" t="str">
            <v>N</v>
          </cell>
          <cell r="Y2564" t="str">
            <v>N</v>
          </cell>
          <cell r="Z2564" t="str">
            <v>N</v>
          </cell>
          <cell r="AA2564">
            <v>0</v>
          </cell>
          <cell r="AB2564">
            <v>0</v>
          </cell>
          <cell r="AC2564">
            <v>0</v>
          </cell>
          <cell r="AD2564">
            <v>0</v>
          </cell>
          <cell r="AE2564" t="str">
            <v>N</v>
          </cell>
          <cell r="AF2564" t="str">
            <v>N</v>
          </cell>
          <cell r="AG2564">
            <v>0</v>
          </cell>
          <cell r="AH2564" t="str">
            <v>N</v>
          </cell>
          <cell r="AI2564" t="str">
            <v>N</v>
          </cell>
        </row>
        <row r="2565">
          <cell r="U2565">
            <v>0</v>
          </cell>
          <cell r="V2565">
            <v>0</v>
          </cell>
          <cell r="W2565" t="str">
            <v/>
          </cell>
          <cell r="X2565" t="str">
            <v>N</v>
          </cell>
          <cell r="Y2565" t="str">
            <v>N</v>
          </cell>
          <cell r="Z2565" t="str">
            <v>N</v>
          </cell>
          <cell r="AA2565">
            <v>0</v>
          </cell>
          <cell r="AB2565">
            <v>0</v>
          </cell>
          <cell r="AC2565">
            <v>0</v>
          </cell>
          <cell r="AD2565">
            <v>0</v>
          </cell>
          <cell r="AE2565" t="str">
            <v>N</v>
          </cell>
          <cell r="AF2565" t="str">
            <v>N</v>
          </cell>
          <cell r="AG2565">
            <v>0</v>
          </cell>
          <cell r="AH2565" t="str">
            <v>N</v>
          </cell>
          <cell r="AI2565" t="str">
            <v>N</v>
          </cell>
        </row>
        <row r="2566">
          <cell r="U2566">
            <v>0</v>
          </cell>
          <cell r="V2566">
            <v>0</v>
          </cell>
          <cell r="W2566" t="str">
            <v/>
          </cell>
          <cell r="X2566" t="str">
            <v>N</v>
          </cell>
          <cell r="Y2566" t="str">
            <v>N</v>
          </cell>
          <cell r="Z2566" t="str">
            <v>N</v>
          </cell>
          <cell r="AA2566">
            <v>0</v>
          </cell>
          <cell r="AB2566">
            <v>0</v>
          </cell>
          <cell r="AC2566">
            <v>0</v>
          </cell>
          <cell r="AD2566">
            <v>0</v>
          </cell>
          <cell r="AE2566" t="str">
            <v>N</v>
          </cell>
          <cell r="AF2566" t="str">
            <v>N</v>
          </cell>
          <cell r="AG2566">
            <v>0</v>
          </cell>
          <cell r="AH2566" t="str">
            <v>N</v>
          </cell>
          <cell r="AI2566" t="str">
            <v>N</v>
          </cell>
        </row>
        <row r="2567">
          <cell r="U2567">
            <v>0</v>
          </cell>
          <cell r="V2567">
            <v>0</v>
          </cell>
          <cell r="W2567" t="str">
            <v/>
          </cell>
          <cell r="X2567" t="str">
            <v>N</v>
          </cell>
          <cell r="Y2567" t="str">
            <v>N</v>
          </cell>
          <cell r="Z2567" t="str">
            <v>N</v>
          </cell>
          <cell r="AA2567">
            <v>0</v>
          </cell>
          <cell r="AB2567">
            <v>0</v>
          </cell>
          <cell r="AC2567">
            <v>0</v>
          </cell>
          <cell r="AD2567">
            <v>0</v>
          </cell>
          <cell r="AE2567" t="str">
            <v>N</v>
          </cell>
          <cell r="AF2567" t="str">
            <v>N</v>
          </cell>
          <cell r="AG2567">
            <v>0</v>
          </cell>
          <cell r="AH2567" t="str">
            <v>N</v>
          </cell>
          <cell r="AI2567" t="str">
            <v>N</v>
          </cell>
        </row>
        <row r="2568">
          <cell r="U2568">
            <v>0</v>
          </cell>
          <cell r="V2568">
            <v>0</v>
          </cell>
          <cell r="W2568" t="str">
            <v/>
          </cell>
          <cell r="X2568" t="str">
            <v>N</v>
          </cell>
          <cell r="Y2568" t="str">
            <v>N</v>
          </cell>
          <cell r="Z2568" t="str">
            <v>N</v>
          </cell>
          <cell r="AA2568">
            <v>0</v>
          </cell>
          <cell r="AB2568">
            <v>0</v>
          </cell>
          <cell r="AC2568">
            <v>0</v>
          </cell>
          <cell r="AD2568">
            <v>0</v>
          </cell>
          <cell r="AE2568" t="str">
            <v>N</v>
          </cell>
          <cell r="AF2568" t="str">
            <v>N</v>
          </cell>
          <cell r="AG2568">
            <v>0</v>
          </cell>
          <cell r="AH2568" t="str">
            <v>N</v>
          </cell>
          <cell r="AI2568" t="str">
            <v>N</v>
          </cell>
        </row>
        <row r="2569">
          <cell r="U2569">
            <v>0</v>
          </cell>
          <cell r="V2569">
            <v>0</v>
          </cell>
          <cell r="W2569" t="str">
            <v/>
          </cell>
          <cell r="X2569" t="str">
            <v>N</v>
          </cell>
          <cell r="Y2569" t="str">
            <v>N</v>
          </cell>
          <cell r="Z2569" t="str">
            <v>N</v>
          </cell>
          <cell r="AA2569">
            <v>0</v>
          </cell>
          <cell r="AB2569">
            <v>0</v>
          </cell>
          <cell r="AC2569">
            <v>0</v>
          </cell>
          <cell r="AD2569">
            <v>0</v>
          </cell>
          <cell r="AE2569" t="str">
            <v>N</v>
          </cell>
          <cell r="AF2569" t="str">
            <v>N</v>
          </cell>
          <cell r="AG2569">
            <v>0</v>
          </cell>
          <cell r="AH2569" t="str">
            <v>N</v>
          </cell>
          <cell r="AI2569" t="str">
            <v>N</v>
          </cell>
        </row>
        <row r="2570">
          <cell r="U2570">
            <v>0</v>
          </cell>
          <cell r="V2570">
            <v>0</v>
          </cell>
          <cell r="W2570" t="str">
            <v/>
          </cell>
          <cell r="X2570" t="str">
            <v>N</v>
          </cell>
          <cell r="Y2570" t="str">
            <v>N</v>
          </cell>
          <cell r="Z2570" t="str">
            <v>N</v>
          </cell>
          <cell r="AA2570">
            <v>0</v>
          </cell>
          <cell r="AB2570">
            <v>0</v>
          </cell>
          <cell r="AC2570">
            <v>0</v>
          </cell>
          <cell r="AD2570">
            <v>0</v>
          </cell>
          <cell r="AE2570" t="str">
            <v>N</v>
          </cell>
          <cell r="AF2570" t="str">
            <v>N</v>
          </cell>
          <cell r="AG2570">
            <v>0</v>
          </cell>
          <cell r="AH2570" t="str">
            <v>N</v>
          </cell>
          <cell r="AI2570" t="str">
            <v>N</v>
          </cell>
        </row>
        <row r="2571">
          <cell r="U2571">
            <v>0</v>
          </cell>
          <cell r="V2571">
            <v>0</v>
          </cell>
          <cell r="W2571" t="str">
            <v/>
          </cell>
          <cell r="X2571" t="str">
            <v>N</v>
          </cell>
          <cell r="Y2571" t="str">
            <v>N</v>
          </cell>
          <cell r="Z2571" t="str">
            <v>N</v>
          </cell>
          <cell r="AA2571">
            <v>0</v>
          </cell>
          <cell r="AB2571">
            <v>0</v>
          </cell>
          <cell r="AC2571">
            <v>0</v>
          </cell>
          <cell r="AD2571">
            <v>0</v>
          </cell>
          <cell r="AE2571" t="str">
            <v>N</v>
          </cell>
          <cell r="AF2571" t="str">
            <v>N</v>
          </cell>
          <cell r="AG2571">
            <v>0</v>
          </cell>
          <cell r="AH2571" t="str">
            <v>N</v>
          </cell>
          <cell r="AI2571" t="str">
            <v>N</v>
          </cell>
        </row>
        <row r="2572">
          <cell r="U2572">
            <v>0</v>
          </cell>
          <cell r="V2572">
            <v>0</v>
          </cell>
          <cell r="W2572" t="str">
            <v/>
          </cell>
          <cell r="X2572" t="str">
            <v>N</v>
          </cell>
          <cell r="Y2572" t="str">
            <v>N</v>
          </cell>
          <cell r="Z2572" t="str">
            <v>N</v>
          </cell>
          <cell r="AA2572">
            <v>0</v>
          </cell>
          <cell r="AB2572">
            <v>0</v>
          </cell>
          <cell r="AC2572">
            <v>0</v>
          </cell>
          <cell r="AD2572">
            <v>0</v>
          </cell>
          <cell r="AE2572" t="str">
            <v>N</v>
          </cell>
          <cell r="AF2572" t="str">
            <v>N</v>
          </cell>
          <cell r="AG2572">
            <v>0</v>
          </cell>
          <cell r="AH2572" t="str">
            <v>N</v>
          </cell>
          <cell r="AI2572" t="str">
            <v>N</v>
          </cell>
        </row>
        <row r="2573">
          <cell r="U2573">
            <v>0</v>
          </cell>
          <cell r="V2573">
            <v>0</v>
          </cell>
          <cell r="W2573" t="str">
            <v/>
          </cell>
          <cell r="X2573" t="str">
            <v>N</v>
          </cell>
          <cell r="Y2573" t="str">
            <v>N</v>
          </cell>
          <cell r="Z2573" t="str">
            <v>N</v>
          </cell>
          <cell r="AA2573">
            <v>0</v>
          </cell>
          <cell r="AB2573">
            <v>0</v>
          </cell>
          <cell r="AC2573">
            <v>0</v>
          </cell>
          <cell r="AD2573">
            <v>0</v>
          </cell>
          <cell r="AE2573" t="str">
            <v>N</v>
          </cell>
          <cell r="AF2573" t="str">
            <v>N</v>
          </cell>
          <cell r="AG2573">
            <v>0</v>
          </cell>
          <cell r="AH2573" t="str">
            <v>N</v>
          </cell>
          <cell r="AI2573" t="str">
            <v>N</v>
          </cell>
        </row>
        <row r="2574">
          <cell r="U2574">
            <v>0</v>
          </cell>
          <cell r="V2574">
            <v>0</v>
          </cell>
          <cell r="W2574" t="str">
            <v/>
          </cell>
          <cell r="X2574" t="str">
            <v>N</v>
          </cell>
          <cell r="Y2574" t="str">
            <v>N</v>
          </cell>
          <cell r="Z2574" t="str">
            <v>N</v>
          </cell>
          <cell r="AA2574">
            <v>0</v>
          </cell>
          <cell r="AB2574">
            <v>0</v>
          </cell>
          <cell r="AC2574">
            <v>0</v>
          </cell>
          <cell r="AD2574">
            <v>0</v>
          </cell>
          <cell r="AE2574" t="str">
            <v>N</v>
          </cell>
          <cell r="AF2574" t="str">
            <v>N</v>
          </cell>
          <cell r="AG2574">
            <v>0</v>
          </cell>
          <cell r="AH2574" t="str">
            <v>N</v>
          </cell>
          <cell r="AI2574" t="str">
            <v>N</v>
          </cell>
        </row>
        <row r="2575">
          <cell r="U2575">
            <v>0</v>
          </cell>
          <cell r="V2575">
            <v>0</v>
          </cell>
          <cell r="W2575" t="str">
            <v/>
          </cell>
          <cell r="X2575" t="str">
            <v>N</v>
          </cell>
          <cell r="Y2575" t="str">
            <v>N</v>
          </cell>
          <cell r="Z2575" t="str">
            <v>N</v>
          </cell>
          <cell r="AA2575">
            <v>0</v>
          </cell>
          <cell r="AB2575">
            <v>0</v>
          </cell>
          <cell r="AC2575">
            <v>0</v>
          </cell>
          <cell r="AD2575">
            <v>0</v>
          </cell>
          <cell r="AE2575" t="str">
            <v>N</v>
          </cell>
          <cell r="AF2575" t="str">
            <v>N</v>
          </cell>
          <cell r="AG2575">
            <v>0</v>
          </cell>
          <cell r="AH2575" t="str">
            <v>N</v>
          </cell>
          <cell r="AI2575" t="str">
            <v>N</v>
          </cell>
        </row>
        <row r="2576">
          <cell r="U2576">
            <v>0</v>
          </cell>
          <cell r="V2576">
            <v>0</v>
          </cell>
          <cell r="W2576" t="str">
            <v/>
          </cell>
          <cell r="X2576" t="str">
            <v>N</v>
          </cell>
          <cell r="Y2576" t="str">
            <v>N</v>
          </cell>
          <cell r="Z2576" t="str">
            <v>N</v>
          </cell>
          <cell r="AA2576">
            <v>0</v>
          </cell>
          <cell r="AB2576">
            <v>0</v>
          </cell>
          <cell r="AC2576">
            <v>0</v>
          </cell>
          <cell r="AD2576">
            <v>0</v>
          </cell>
          <cell r="AE2576" t="str">
            <v>N</v>
          </cell>
          <cell r="AF2576" t="str">
            <v>N</v>
          </cell>
          <cell r="AG2576">
            <v>0</v>
          </cell>
          <cell r="AH2576" t="str">
            <v>N</v>
          </cell>
          <cell r="AI2576" t="str">
            <v>N</v>
          </cell>
        </row>
        <row r="2577">
          <cell r="U2577">
            <v>0</v>
          </cell>
          <cell r="V2577">
            <v>0</v>
          </cell>
          <cell r="W2577" t="str">
            <v/>
          </cell>
          <cell r="X2577" t="str">
            <v>N</v>
          </cell>
          <cell r="Y2577" t="str">
            <v>N</v>
          </cell>
          <cell r="Z2577" t="str">
            <v>N</v>
          </cell>
          <cell r="AA2577">
            <v>0</v>
          </cell>
          <cell r="AB2577">
            <v>0</v>
          </cell>
          <cell r="AC2577">
            <v>0</v>
          </cell>
          <cell r="AD2577">
            <v>0</v>
          </cell>
          <cell r="AE2577" t="str">
            <v>N</v>
          </cell>
          <cell r="AF2577" t="str">
            <v>N</v>
          </cell>
          <cell r="AG2577">
            <v>0</v>
          </cell>
          <cell r="AH2577" t="str">
            <v>N</v>
          </cell>
          <cell r="AI2577" t="str">
            <v>N</v>
          </cell>
        </row>
        <row r="2578">
          <cell r="U2578">
            <v>0</v>
          </cell>
          <cell r="V2578">
            <v>0</v>
          </cell>
          <cell r="W2578" t="str">
            <v/>
          </cell>
          <cell r="X2578" t="str">
            <v>N</v>
          </cell>
          <cell r="Y2578" t="str">
            <v>N</v>
          </cell>
          <cell r="Z2578" t="str">
            <v>N</v>
          </cell>
          <cell r="AA2578">
            <v>0</v>
          </cell>
          <cell r="AB2578">
            <v>0</v>
          </cell>
          <cell r="AC2578">
            <v>0</v>
          </cell>
          <cell r="AD2578">
            <v>0</v>
          </cell>
          <cell r="AE2578" t="str">
            <v>N</v>
          </cell>
          <cell r="AF2578" t="str">
            <v>N</v>
          </cell>
          <cell r="AG2578">
            <v>0</v>
          </cell>
          <cell r="AH2578" t="str">
            <v>N</v>
          </cell>
          <cell r="AI2578" t="str">
            <v>N</v>
          </cell>
        </row>
        <row r="2579">
          <cell r="U2579">
            <v>0</v>
          </cell>
          <cell r="V2579">
            <v>0</v>
          </cell>
          <cell r="W2579" t="str">
            <v/>
          </cell>
          <cell r="X2579" t="str">
            <v>N</v>
          </cell>
          <cell r="Y2579" t="str">
            <v>N</v>
          </cell>
          <cell r="Z2579" t="str">
            <v>N</v>
          </cell>
          <cell r="AA2579">
            <v>0</v>
          </cell>
          <cell r="AB2579">
            <v>0</v>
          </cell>
          <cell r="AC2579">
            <v>0</v>
          </cell>
          <cell r="AD2579">
            <v>0</v>
          </cell>
          <cell r="AE2579" t="str">
            <v>N</v>
          </cell>
          <cell r="AF2579" t="str">
            <v>N</v>
          </cell>
          <cell r="AG2579">
            <v>0</v>
          </cell>
          <cell r="AH2579" t="str">
            <v>N</v>
          </cell>
          <cell r="AI2579" t="str">
            <v>N</v>
          </cell>
        </row>
        <row r="2580">
          <cell r="U2580">
            <v>0</v>
          </cell>
          <cell r="V2580">
            <v>0</v>
          </cell>
          <cell r="W2580" t="str">
            <v/>
          </cell>
          <cell r="X2580" t="str">
            <v>N</v>
          </cell>
          <cell r="Y2580" t="str">
            <v>N</v>
          </cell>
          <cell r="Z2580" t="str">
            <v>N</v>
          </cell>
          <cell r="AA2580">
            <v>0</v>
          </cell>
          <cell r="AB2580">
            <v>0</v>
          </cell>
          <cell r="AC2580">
            <v>0</v>
          </cell>
          <cell r="AD2580">
            <v>0</v>
          </cell>
          <cell r="AE2580" t="str">
            <v>N</v>
          </cell>
          <cell r="AF2580" t="str">
            <v>N</v>
          </cell>
          <cell r="AG2580">
            <v>0</v>
          </cell>
          <cell r="AH2580" t="str">
            <v>N</v>
          </cell>
          <cell r="AI2580" t="str">
            <v>N</v>
          </cell>
        </row>
        <row r="2581">
          <cell r="U2581">
            <v>0</v>
          </cell>
          <cell r="V2581">
            <v>0</v>
          </cell>
          <cell r="W2581" t="str">
            <v/>
          </cell>
          <cell r="X2581" t="str">
            <v>N</v>
          </cell>
          <cell r="Y2581" t="str">
            <v>N</v>
          </cell>
          <cell r="Z2581" t="str">
            <v>N</v>
          </cell>
          <cell r="AA2581">
            <v>0</v>
          </cell>
          <cell r="AB2581">
            <v>0</v>
          </cell>
          <cell r="AC2581">
            <v>0</v>
          </cell>
          <cell r="AD2581">
            <v>0</v>
          </cell>
          <cell r="AE2581" t="str">
            <v>N</v>
          </cell>
          <cell r="AF2581" t="str">
            <v>N</v>
          </cell>
          <cell r="AG2581">
            <v>0</v>
          </cell>
          <cell r="AH2581" t="str">
            <v>N</v>
          </cell>
          <cell r="AI2581" t="str">
            <v>N</v>
          </cell>
        </row>
        <row r="2582">
          <cell r="U2582">
            <v>0</v>
          </cell>
          <cell r="V2582">
            <v>0</v>
          </cell>
          <cell r="W2582" t="str">
            <v/>
          </cell>
          <cell r="X2582" t="str">
            <v>N</v>
          </cell>
          <cell r="Y2582" t="str">
            <v>N</v>
          </cell>
          <cell r="Z2582" t="str">
            <v>N</v>
          </cell>
          <cell r="AA2582">
            <v>0</v>
          </cell>
          <cell r="AB2582">
            <v>0</v>
          </cell>
          <cell r="AC2582">
            <v>0</v>
          </cell>
          <cell r="AD2582">
            <v>0</v>
          </cell>
          <cell r="AE2582" t="str">
            <v>N</v>
          </cell>
          <cell r="AF2582" t="str">
            <v>N</v>
          </cell>
          <cell r="AG2582">
            <v>0</v>
          </cell>
          <cell r="AH2582" t="str">
            <v>N</v>
          </cell>
          <cell r="AI2582" t="str">
            <v>N</v>
          </cell>
        </row>
        <row r="2583">
          <cell r="U2583">
            <v>0</v>
          </cell>
          <cell r="V2583">
            <v>0</v>
          </cell>
          <cell r="W2583" t="str">
            <v/>
          </cell>
          <cell r="X2583" t="str">
            <v>N</v>
          </cell>
          <cell r="Y2583" t="str">
            <v>N</v>
          </cell>
          <cell r="Z2583" t="str">
            <v>N</v>
          </cell>
          <cell r="AA2583">
            <v>0</v>
          </cell>
          <cell r="AB2583">
            <v>0</v>
          </cell>
          <cell r="AC2583">
            <v>0</v>
          </cell>
          <cell r="AD2583">
            <v>0</v>
          </cell>
          <cell r="AE2583" t="str">
            <v>N</v>
          </cell>
          <cell r="AF2583" t="str">
            <v>N</v>
          </cell>
          <cell r="AG2583">
            <v>0</v>
          </cell>
          <cell r="AH2583" t="str">
            <v>N</v>
          </cell>
          <cell r="AI2583" t="str">
            <v>N</v>
          </cell>
        </row>
        <row r="2584">
          <cell r="U2584">
            <v>0</v>
          </cell>
          <cell r="V2584">
            <v>0</v>
          </cell>
          <cell r="W2584" t="str">
            <v/>
          </cell>
          <cell r="X2584" t="str">
            <v>N</v>
          </cell>
          <cell r="Y2584" t="str">
            <v>N</v>
          </cell>
          <cell r="Z2584" t="str">
            <v>N</v>
          </cell>
          <cell r="AA2584">
            <v>0</v>
          </cell>
          <cell r="AB2584">
            <v>0</v>
          </cell>
          <cell r="AC2584">
            <v>0</v>
          </cell>
          <cell r="AD2584">
            <v>0</v>
          </cell>
          <cell r="AE2584" t="str">
            <v>N</v>
          </cell>
          <cell r="AF2584" t="str">
            <v>N</v>
          </cell>
          <cell r="AG2584">
            <v>0</v>
          </cell>
          <cell r="AH2584" t="str">
            <v>N</v>
          </cell>
          <cell r="AI2584" t="str">
            <v>N</v>
          </cell>
        </row>
        <row r="2585">
          <cell r="U2585">
            <v>0</v>
          </cell>
          <cell r="V2585">
            <v>0</v>
          </cell>
          <cell r="W2585" t="str">
            <v/>
          </cell>
          <cell r="X2585" t="str">
            <v>N</v>
          </cell>
          <cell r="Y2585" t="str">
            <v>N</v>
          </cell>
          <cell r="Z2585" t="str">
            <v>N</v>
          </cell>
          <cell r="AA2585">
            <v>0</v>
          </cell>
          <cell r="AB2585">
            <v>0</v>
          </cell>
          <cell r="AC2585">
            <v>0</v>
          </cell>
          <cell r="AD2585">
            <v>0</v>
          </cell>
          <cell r="AE2585" t="str">
            <v>N</v>
          </cell>
          <cell r="AF2585" t="str">
            <v>N</v>
          </cell>
          <cell r="AG2585">
            <v>0</v>
          </cell>
          <cell r="AH2585" t="str">
            <v>N</v>
          </cell>
          <cell r="AI2585" t="str">
            <v>N</v>
          </cell>
        </row>
        <row r="2586">
          <cell r="U2586">
            <v>0</v>
          </cell>
          <cell r="V2586">
            <v>0</v>
          </cell>
          <cell r="W2586" t="str">
            <v/>
          </cell>
          <cell r="X2586" t="str">
            <v>N</v>
          </cell>
          <cell r="Y2586" t="str">
            <v>N</v>
          </cell>
          <cell r="Z2586" t="str">
            <v>N</v>
          </cell>
          <cell r="AA2586">
            <v>0</v>
          </cell>
          <cell r="AB2586">
            <v>0</v>
          </cell>
          <cell r="AC2586">
            <v>0</v>
          </cell>
          <cell r="AD2586">
            <v>0</v>
          </cell>
          <cell r="AE2586" t="str">
            <v>N</v>
          </cell>
          <cell r="AF2586" t="str">
            <v>N</v>
          </cell>
          <cell r="AG2586">
            <v>0</v>
          </cell>
          <cell r="AH2586" t="str">
            <v>N</v>
          </cell>
          <cell r="AI2586" t="str">
            <v>N</v>
          </cell>
        </row>
        <row r="2587">
          <cell r="U2587">
            <v>0</v>
          </cell>
          <cell r="V2587">
            <v>0</v>
          </cell>
          <cell r="W2587" t="str">
            <v/>
          </cell>
          <cell r="X2587" t="str">
            <v>N</v>
          </cell>
          <cell r="Y2587" t="str">
            <v>N</v>
          </cell>
          <cell r="Z2587" t="str">
            <v>N</v>
          </cell>
          <cell r="AA2587">
            <v>0</v>
          </cell>
          <cell r="AB2587">
            <v>0</v>
          </cell>
          <cell r="AC2587">
            <v>0</v>
          </cell>
          <cell r="AD2587">
            <v>0</v>
          </cell>
          <cell r="AE2587" t="str">
            <v>N</v>
          </cell>
          <cell r="AF2587" t="str">
            <v>N</v>
          </cell>
          <cell r="AG2587">
            <v>0</v>
          </cell>
          <cell r="AH2587" t="str">
            <v>N</v>
          </cell>
          <cell r="AI2587" t="str">
            <v>N</v>
          </cell>
        </row>
        <row r="2588">
          <cell r="U2588">
            <v>0</v>
          </cell>
          <cell r="V2588">
            <v>0</v>
          </cell>
          <cell r="W2588" t="str">
            <v/>
          </cell>
          <cell r="X2588" t="str">
            <v>N</v>
          </cell>
          <cell r="Y2588" t="str">
            <v>N</v>
          </cell>
          <cell r="Z2588" t="str">
            <v>N</v>
          </cell>
          <cell r="AA2588">
            <v>0</v>
          </cell>
          <cell r="AB2588">
            <v>0</v>
          </cell>
          <cell r="AC2588">
            <v>0</v>
          </cell>
          <cell r="AD2588">
            <v>0</v>
          </cell>
          <cell r="AE2588" t="str">
            <v>N</v>
          </cell>
          <cell r="AF2588" t="str">
            <v>N</v>
          </cell>
          <cell r="AG2588">
            <v>0</v>
          </cell>
          <cell r="AH2588" t="str">
            <v>N</v>
          </cell>
          <cell r="AI2588" t="str">
            <v>N</v>
          </cell>
        </row>
        <row r="2589">
          <cell r="U2589">
            <v>0</v>
          </cell>
          <cell r="V2589">
            <v>0</v>
          </cell>
          <cell r="W2589" t="str">
            <v/>
          </cell>
          <cell r="X2589" t="str">
            <v>N</v>
          </cell>
          <cell r="Y2589" t="str">
            <v>N</v>
          </cell>
          <cell r="Z2589" t="str">
            <v>N</v>
          </cell>
          <cell r="AA2589">
            <v>0</v>
          </cell>
          <cell r="AB2589">
            <v>0</v>
          </cell>
          <cell r="AC2589">
            <v>0</v>
          </cell>
          <cell r="AD2589">
            <v>0</v>
          </cell>
          <cell r="AE2589" t="str">
            <v>N</v>
          </cell>
          <cell r="AF2589" t="str">
            <v>N</v>
          </cell>
          <cell r="AG2589">
            <v>0</v>
          </cell>
          <cell r="AH2589" t="str">
            <v>N</v>
          </cell>
          <cell r="AI2589" t="str">
            <v>N</v>
          </cell>
        </row>
        <row r="2590">
          <cell r="U2590">
            <v>0</v>
          </cell>
          <cell r="V2590">
            <v>0</v>
          </cell>
          <cell r="W2590" t="str">
            <v/>
          </cell>
          <cell r="X2590" t="str">
            <v>N</v>
          </cell>
          <cell r="Y2590" t="str">
            <v>N</v>
          </cell>
          <cell r="Z2590" t="str">
            <v>N</v>
          </cell>
          <cell r="AA2590">
            <v>0</v>
          </cell>
          <cell r="AB2590">
            <v>0</v>
          </cell>
          <cell r="AC2590">
            <v>0</v>
          </cell>
          <cell r="AD2590">
            <v>0</v>
          </cell>
          <cell r="AE2590" t="str">
            <v>N</v>
          </cell>
          <cell r="AF2590" t="str">
            <v>N</v>
          </cell>
          <cell r="AG2590">
            <v>0</v>
          </cell>
          <cell r="AH2590" t="str">
            <v>N</v>
          </cell>
          <cell r="AI2590" t="str">
            <v>N</v>
          </cell>
        </row>
        <row r="2591">
          <cell r="U2591">
            <v>0</v>
          </cell>
          <cell r="V2591">
            <v>0</v>
          </cell>
          <cell r="W2591" t="str">
            <v/>
          </cell>
          <cell r="X2591" t="str">
            <v>N</v>
          </cell>
          <cell r="Y2591" t="str">
            <v>N</v>
          </cell>
          <cell r="Z2591" t="str">
            <v>N</v>
          </cell>
          <cell r="AA2591">
            <v>0</v>
          </cell>
          <cell r="AB2591">
            <v>0</v>
          </cell>
          <cell r="AC2591">
            <v>0</v>
          </cell>
          <cell r="AD2591">
            <v>0</v>
          </cell>
          <cell r="AE2591" t="str">
            <v>N</v>
          </cell>
          <cell r="AF2591" t="str">
            <v>N</v>
          </cell>
          <cell r="AG2591">
            <v>0</v>
          </cell>
          <cell r="AH2591" t="str">
            <v>N</v>
          </cell>
          <cell r="AI2591" t="str">
            <v>N</v>
          </cell>
        </row>
        <row r="2592">
          <cell r="U2592">
            <v>0</v>
          </cell>
          <cell r="V2592">
            <v>0</v>
          </cell>
          <cell r="W2592" t="str">
            <v/>
          </cell>
          <cell r="X2592" t="str">
            <v>N</v>
          </cell>
          <cell r="Y2592" t="str">
            <v>N</v>
          </cell>
          <cell r="Z2592" t="str">
            <v>N</v>
          </cell>
          <cell r="AA2592">
            <v>0</v>
          </cell>
          <cell r="AB2592">
            <v>0</v>
          </cell>
          <cell r="AC2592">
            <v>0</v>
          </cell>
          <cell r="AD2592">
            <v>0</v>
          </cell>
          <cell r="AE2592" t="str">
            <v>N</v>
          </cell>
          <cell r="AF2592" t="str">
            <v>N</v>
          </cell>
          <cell r="AG2592">
            <v>0</v>
          </cell>
          <cell r="AH2592" t="str">
            <v>N</v>
          </cell>
          <cell r="AI2592" t="str">
            <v>N</v>
          </cell>
        </row>
        <row r="2593">
          <cell r="U2593">
            <v>0</v>
          </cell>
          <cell r="V2593">
            <v>0</v>
          </cell>
          <cell r="W2593" t="str">
            <v/>
          </cell>
          <cell r="X2593" t="str">
            <v>N</v>
          </cell>
          <cell r="Y2593" t="str">
            <v>N</v>
          </cell>
          <cell r="Z2593" t="str">
            <v>N</v>
          </cell>
          <cell r="AA2593">
            <v>0</v>
          </cell>
          <cell r="AB2593">
            <v>0</v>
          </cell>
          <cell r="AC2593">
            <v>0</v>
          </cell>
          <cell r="AD2593">
            <v>0</v>
          </cell>
          <cell r="AE2593" t="str">
            <v>N</v>
          </cell>
          <cell r="AF2593" t="str">
            <v>N</v>
          </cell>
          <cell r="AG2593">
            <v>0</v>
          </cell>
          <cell r="AH2593" t="str">
            <v>N</v>
          </cell>
          <cell r="AI2593" t="str">
            <v>N</v>
          </cell>
        </row>
        <row r="2594">
          <cell r="U2594">
            <v>0</v>
          </cell>
          <cell r="V2594">
            <v>0</v>
          </cell>
          <cell r="W2594" t="str">
            <v/>
          </cell>
          <cell r="X2594" t="str">
            <v>N</v>
          </cell>
          <cell r="Y2594" t="str">
            <v>N</v>
          </cell>
          <cell r="Z2594" t="str">
            <v>N</v>
          </cell>
          <cell r="AA2594">
            <v>0</v>
          </cell>
          <cell r="AB2594">
            <v>0</v>
          </cell>
          <cell r="AC2594">
            <v>0</v>
          </cell>
          <cell r="AD2594">
            <v>0</v>
          </cell>
          <cell r="AE2594" t="str">
            <v>N</v>
          </cell>
          <cell r="AF2594" t="str">
            <v>N</v>
          </cell>
          <cell r="AG2594">
            <v>0</v>
          </cell>
          <cell r="AH2594" t="str">
            <v>N</v>
          </cell>
          <cell r="AI2594" t="str">
            <v>N</v>
          </cell>
        </row>
        <row r="2595">
          <cell r="U2595">
            <v>0</v>
          </cell>
          <cell r="V2595">
            <v>0</v>
          </cell>
          <cell r="W2595" t="str">
            <v/>
          </cell>
          <cell r="X2595" t="str">
            <v>N</v>
          </cell>
          <cell r="Y2595" t="str">
            <v>N</v>
          </cell>
          <cell r="Z2595" t="str">
            <v>N</v>
          </cell>
          <cell r="AA2595">
            <v>0</v>
          </cell>
          <cell r="AB2595">
            <v>0</v>
          </cell>
          <cell r="AC2595">
            <v>0</v>
          </cell>
          <cell r="AD2595">
            <v>0</v>
          </cell>
          <cell r="AE2595" t="str">
            <v>N</v>
          </cell>
          <cell r="AF2595" t="str">
            <v>N</v>
          </cell>
          <cell r="AG2595">
            <v>0</v>
          </cell>
          <cell r="AH2595" t="str">
            <v>N</v>
          </cell>
          <cell r="AI2595" t="str">
            <v>N</v>
          </cell>
        </row>
        <row r="2596">
          <cell r="U2596">
            <v>0</v>
          </cell>
          <cell r="V2596">
            <v>0</v>
          </cell>
          <cell r="W2596" t="str">
            <v/>
          </cell>
          <cell r="X2596" t="str">
            <v>N</v>
          </cell>
          <cell r="Y2596" t="str">
            <v>N</v>
          </cell>
          <cell r="Z2596" t="str">
            <v>N</v>
          </cell>
          <cell r="AA2596">
            <v>0</v>
          </cell>
          <cell r="AB2596">
            <v>0</v>
          </cell>
          <cell r="AC2596">
            <v>0</v>
          </cell>
          <cell r="AD2596">
            <v>0</v>
          </cell>
          <cell r="AE2596" t="str">
            <v>N</v>
          </cell>
          <cell r="AF2596" t="str">
            <v>N</v>
          </cell>
          <cell r="AG2596">
            <v>0</v>
          </cell>
          <cell r="AH2596" t="str">
            <v>N</v>
          </cell>
          <cell r="AI2596" t="str">
            <v>N</v>
          </cell>
        </row>
        <row r="2597">
          <cell r="U2597">
            <v>0</v>
          </cell>
          <cell r="V2597">
            <v>0</v>
          </cell>
          <cell r="W2597" t="str">
            <v/>
          </cell>
          <cell r="X2597" t="str">
            <v>N</v>
          </cell>
          <cell r="Y2597" t="str">
            <v>N</v>
          </cell>
          <cell r="Z2597" t="str">
            <v>N</v>
          </cell>
          <cell r="AA2597">
            <v>0</v>
          </cell>
          <cell r="AB2597">
            <v>0</v>
          </cell>
          <cell r="AC2597">
            <v>0</v>
          </cell>
          <cell r="AD2597">
            <v>0</v>
          </cell>
          <cell r="AE2597" t="str">
            <v>N</v>
          </cell>
          <cell r="AF2597" t="str">
            <v>N</v>
          </cell>
          <cell r="AG2597">
            <v>0</v>
          </cell>
          <cell r="AH2597" t="str">
            <v>N</v>
          </cell>
          <cell r="AI2597" t="str">
            <v>N</v>
          </cell>
        </row>
        <row r="2598">
          <cell r="U2598">
            <v>0</v>
          </cell>
          <cell r="V2598">
            <v>0</v>
          </cell>
          <cell r="W2598" t="str">
            <v/>
          </cell>
          <cell r="X2598" t="str">
            <v>N</v>
          </cell>
          <cell r="Y2598" t="str">
            <v>N</v>
          </cell>
          <cell r="Z2598" t="str">
            <v>N</v>
          </cell>
          <cell r="AA2598">
            <v>0</v>
          </cell>
          <cell r="AB2598">
            <v>0</v>
          </cell>
          <cell r="AC2598">
            <v>0</v>
          </cell>
          <cell r="AD2598">
            <v>0</v>
          </cell>
          <cell r="AE2598" t="str">
            <v>N</v>
          </cell>
          <cell r="AF2598" t="str">
            <v>N</v>
          </cell>
          <cell r="AG2598">
            <v>0</v>
          </cell>
          <cell r="AH2598" t="str">
            <v>N</v>
          </cell>
          <cell r="AI2598" t="str">
            <v>N</v>
          </cell>
        </row>
        <row r="2599">
          <cell r="U2599">
            <v>0</v>
          </cell>
          <cell r="V2599">
            <v>0</v>
          </cell>
          <cell r="W2599" t="str">
            <v/>
          </cell>
          <cell r="X2599" t="str">
            <v>N</v>
          </cell>
          <cell r="Y2599" t="str">
            <v>N</v>
          </cell>
          <cell r="Z2599" t="str">
            <v>N</v>
          </cell>
          <cell r="AA2599">
            <v>0</v>
          </cell>
          <cell r="AB2599">
            <v>0</v>
          </cell>
          <cell r="AC2599">
            <v>0</v>
          </cell>
          <cell r="AD2599">
            <v>0</v>
          </cell>
          <cell r="AE2599" t="str">
            <v>N</v>
          </cell>
          <cell r="AF2599" t="str">
            <v>N</v>
          </cell>
          <cell r="AG2599">
            <v>0</v>
          </cell>
          <cell r="AH2599" t="str">
            <v>N</v>
          </cell>
          <cell r="AI2599" t="str">
            <v>N</v>
          </cell>
        </row>
        <row r="2600">
          <cell r="U2600">
            <v>0</v>
          </cell>
          <cell r="V2600">
            <v>0</v>
          </cell>
          <cell r="W2600" t="str">
            <v/>
          </cell>
          <cell r="X2600" t="str">
            <v>N</v>
          </cell>
          <cell r="Y2600" t="str">
            <v>N</v>
          </cell>
          <cell r="Z2600" t="str">
            <v>N</v>
          </cell>
          <cell r="AA2600">
            <v>0</v>
          </cell>
          <cell r="AB2600">
            <v>0</v>
          </cell>
          <cell r="AC2600">
            <v>0</v>
          </cell>
          <cell r="AD2600">
            <v>0</v>
          </cell>
          <cell r="AE2600" t="str">
            <v>N</v>
          </cell>
          <cell r="AF2600" t="str">
            <v>N</v>
          </cell>
          <cell r="AG2600">
            <v>0</v>
          </cell>
          <cell r="AH2600" t="str">
            <v>N</v>
          </cell>
          <cell r="AI2600" t="str">
            <v>N</v>
          </cell>
        </row>
        <row r="2601">
          <cell r="U2601">
            <v>0</v>
          </cell>
          <cell r="V2601">
            <v>0</v>
          </cell>
          <cell r="W2601" t="str">
            <v/>
          </cell>
          <cell r="X2601" t="str">
            <v>N</v>
          </cell>
          <cell r="Y2601" t="str">
            <v>N</v>
          </cell>
          <cell r="Z2601" t="str">
            <v>N</v>
          </cell>
          <cell r="AA2601">
            <v>0</v>
          </cell>
          <cell r="AB2601">
            <v>0</v>
          </cell>
          <cell r="AC2601">
            <v>0</v>
          </cell>
          <cell r="AD2601">
            <v>0</v>
          </cell>
          <cell r="AE2601" t="str">
            <v>N</v>
          </cell>
          <cell r="AF2601" t="str">
            <v>N</v>
          </cell>
          <cell r="AG2601">
            <v>0</v>
          </cell>
          <cell r="AH2601" t="str">
            <v>N</v>
          </cell>
          <cell r="AI2601" t="str">
            <v>N</v>
          </cell>
        </row>
        <row r="2602">
          <cell r="U2602">
            <v>0</v>
          </cell>
          <cell r="V2602">
            <v>0</v>
          </cell>
          <cell r="W2602" t="str">
            <v/>
          </cell>
          <cell r="X2602" t="str">
            <v>N</v>
          </cell>
          <cell r="Y2602" t="str">
            <v>N</v>
          </cell>
          <cell r="Z2602" t="str">
            <v>N</v>
          </cell>
          <cell r="AA2602">
            <v>0</v>
          </cell>
          <cell r="AB2602">
            <v>0</v>
          </cell>
          <cell r="AC2602">
            <v>0</v>
          </cell>
          <cell r="AD2602">
            <v>0</v>
          </cell>
          <cell r="AE2602" t="str">
            <v>N</v>
          </cell>
          <cell r="AF2602" t="str">
            <v>N</v>
          </cell>
          <cell r="AG2602">
            <v>0</v>
          </cell>
          <cell r="AH2602" t="str">
            <v>N</v>
          </cell>
          <cell r="AI2602" t="str">
            <v>N</v>
          </cell>
        </row>
        <row r="2603">
          <cell r="U2603">
            <v>0</v>
          </cell>
          <cell r="V2603">
            <v>0</v>
          </cell>
          <cell r="W2603" t="str">
            <v/>
          </cell>
          <cell r="X2603" t="str">
            <v>N</v>
          </cell>
          <cell r="Y2603" t="str">
            <v>N</v>
          </cell>
          <cell r="Z2603" t="str">
            <v>N</v>
          </cell>
          <cell r="AA2603">
            <v>0</v>
          </cell>
          <cell r="AB2603">
            <v>0</v>
          </cell>
          <cell r="AC2603">
            <v>0</v>
          </cell>
          <cell r="AD2603">
            <v>0</v>
          </cell>
          <cell r="AE2603" t="str">
            <v>N</v>
          </cell>
          <cell r="AF2603" t="str">
            <v>N</v>
          </cell>
          <cell r="AG2603">
            <v>0</v>
          </cell>
          <cell r="AH2603" t="str">
            <v>N</v>
          </cell>
          <cell r="AI2603" t="str">
            <v>N</v>
          </cell>
        </row>
        <row r="2604">
          <cell r="U2604">
            <v>0</v>
          </cell>
          <cell r="V2604">
            <v>0</v>
          </cell>
          <cell r="W2604" t="str">
            <v/>
          </cell>
          <cell r="X2604" t="str">
            <v>N</v>
          </cell>
          <cell r="Y2604" t="str">
            <v>N</v>
          </cell>
          <cell r="Z2604" t="str">
            <v>N</v>
          </cell>
          <cell r="AA2604">
            <v>0</v>
          </cell>
          <cell r="AB2604">
            <v>0</v>
          </cell>
          <cell r="AC2604">
            <v>0</v>
          </cell>
          <cell r="AD2604">
            <v>0</v>
          </cell>
          <cell r="AE2604" t="str">
            <v>N</v>
          </cell>
          <cell r="AF2604" t="str">
            <v>N</v>
          </cell>
          <cell r="AG2604">
            <v>0</v>
          </cell>
          <cell r="AH2604" t="str">
            <v>N</v>
          </cell>
          <cell r="AI2604" t="str">
            <v>N</v>
          </cell>
        </row>
        <row r="2605">
          <cell r="U2605">
            <v>0</v>
          </cell>
          <cell r="V2605">
            <v>0</v>
          </cell>
          <cell r="W2605" t="str">
            <v/>
          </cell>
          <cell r="X2605" t="str">
            <v>N</v>
          </cell>
          <cell r="Y2605" t="str">
            <v>N</v>
          </cell>
          <cell r="Z2605" t="str">
            <v>N</v>
          </cell>
          <cell r="AA2605">
            <v>0</v>
          </cell>
          <cell r="AB2605">
            <v>0</v>
          </cell>
          <cell r="AC2605">
            <v>0</v>
          </cell>
          <cell r="AD2605">
            <v>0</v>
          </cell>
          <cell r="AE2605" t="str">
            <v>N</v>
          </cell>
          <cell r="AF2605" t="str">
            <v>N</v>
          </cell>
          <cell r="AG2605">
            <v>0</v>
          </cell>
          <cell r="AH2605" t="str">
            <v>N</v>
          </cell>
          <cell r="AI2605" t="str">
            <v>N</v>
          </cell>
        </row>
        <row r="2606">
          <cell r="U2606">
            <v>0</v>
          </cell>
          <cell r="V2606">
            <v>0</v>
          </cell>
          <cell r="W2606" t="str">
            <v/>
          </cell>
          <cell r="X2606" t="str">
            <v>N</v>
          </cell>
          <cell r="Y2606" t="str">
            <v>N</v>
          </cell>
          <cell r="Z2606" t="str">
            <v>N</v>
          </cell>
          <cell r="AA2606">
            <v>0</v>
          </cell>
          <cell r="AB2606">
            <v>0</v>
          </cell>
          <cell r="AC2606">
            <v>0</v>
          </cell>
          <cell r="AD2606">
            <v>0</v>
          </cell>
          <cell r="AE2606" t="str">
            <v>N</v>
          </cell>
          <cell r="AF2606" t="str">
            <v>N</v>
          </cell>
          <cell r="AG2606">
            <v>0</v>
          </cell>
          <cell r="AH2606" t="str">
            <v>N</v>
          </cell>
          <cell r="AI2606" t="str">
            <v>N</v>
          </cell>
        </row>
        <row r="2607">
          <cell r="U2607">
            <v>0</v>
          </cell>
          <cell r="V2607">
            <v>0</v>
          </cell>
          <cell r="W2607" t="str">
            <v/>
          </cell>
          <cell r="X2607" t="str">
            <v>N</v>
          </cell>
          <cell r="Y2607" t="str">
            <v>N</v>
          </cell>
          <cell r="Z2607" t="str">
            <v>N</v>
          </cell>
          <cell r="AA2607">
            <v>0</v>
          </cell>
          <cell r="AB2607">
            <v>0</v>
          </cell>
          <cell r="AC2607">
            <v>0</v>
          </cell>
          <cell r="AD2607">
            <v>0</v>
          </cell>
          <cell r="AE2607" t="str">
            <v>N</v>
          </cell>
          <cell r="AF2607" t="str">
            <v>N</v>
          </cell>
          <cell r="AG2607">
            <v>0</v>
          </cell>
          <cell r="AH2607" t="str">
            <v>N</v>
          </cell>
          <cell r="AI2607" t="str">
            <v>N</v>
          </cell>
        </row>
        <row r="2608">
          <cell r="U2608">
            <v>0</v>
          </cell>
          <cell r="V2608">
            <v>0</v>
          </cell>
          <cell r="W2608" t="str">
            <v/>
          </cell>
          <cell r="X2608" t="str">
            <v>N</v>
          </cell>
          <cell r="Y2608" t="str">
            <v>N</v>
          </cell>
          <cell r="Z2608" t="str">
            <v>N</v>
          </cell>
          <cell r="AA2608">
            <v>0</v>
          </cell>
          <cell r="AB2608">
            <v>0</v>
          </cell>
          <cell r="AC2608">
            <v>0</v>
          </cell>
          <cell r="AD2608">
            <v>0</v>
          </cell>
          <cell r="AE2608" t="str">
            <v>N</v>
          </cell>
          <cell r="AF2608" t="str">
            <v>N</v>
          </cell>
          <cell r="AG2608">
            <v>0</v>
          </cell>
          <cell r="AH2608" t="str">
            <v>N</v>
          </cell>
          <cell r="AI2608" t="str">
            <v>N</v>
          </cell>
        </row>
        <row r="2609">
          <cell r="U2609">
            <v>0</v>
          </cell>
          <cell r="V2609">
            <v>0</v>
          </cell>
          <cell r="W2609" t="str">
            <v/>
          </cell>
          <cell r="X2609" t="str">
            <v>N</v>
          </cell>
          <cell r="Y2609" t="str">
            <v>N</v>
          </cell>
          <cell r="Z2609" t="str">
            <v>N</v>
          </cell>
          <cell r="AA2609">
            <v>0</v>
          </cell>
          <cell r="AB2609">
            <v>0</v>
          </cell>
          <cell r="AC2609">
            <v>0</v>
          </cell>
          <cell r="AD2609">
            <v>0</v>
          </cell>
          <cell r="AE2609" t="str">
            <v>N</v>
          </cell>
          <cell r="AF2609" t="str">
            <v>N</v>
          </cell>
          <cell r="AG2609">
            <v>0</v>
          </cell>
          <cell r="AH2609" t="str">
            <v>N</v>
          </cell>
          <cell r="AI2609" t="str">
            <v>N</v>
          </cell>
        </row>
        <row r="2610">
          <cell r="U2610">
            <v>0</v>
          </cell>
          <cell r="V2610">
            <v>0</v>
          </cell>
          <cell r="W2610" t="str">
            <v/>
          </cell>
          <cell r="X2610" t="str">
            <v>N</v>
          </cell>
          <cell r="Y2610" t="str">
            <v>N</v>
          </cell>
          <cell r="Z2610" t="str">
            <v>N</v>
          </cell>
          <cell r="AA2610">
            <v>0</v>
          </cell>
          <cell r="AB2610">
            <v>0</v>
          </cell>
          <cell r="AC2610">
            <v>0</v>
          </cell>
          <cell r="AD2610">
            <v>0</v>
          </cell>
          <cell r="AE2610" t="str">
            <v>N</v>
          </cell>
          <cell r="AF2610" t="str">
            <v>N</v>
          </cell>
          <cell r="AG2610">
            <v>0</v>
          </cell>
          <cell r="AH2610" t="str">
            <v>N</v>
          </cell>
          <cell r="AI2610" t="str">
            <v>N</v>
          </cell>
        </row>
        <row r="2611">
          <cell r="U2611">
            <v>0</v>
          </cell>
          <cell r="V2611">
            <v>0</v>
          </cell>
          <cell r="W2611" t="str">
            <v/>
          </cell>
          <cell r="X2611" t="str">
            <v>N</v>
          </cell>
          <cell r="Y2611" t="str">
            <v>N</v>
          </cell>
          <cell r="Z2611" t="str">
            <v>N</v>
          </cell>
          <cell r="AA2611">
            <v>0</v>
          </cell>
          <cell r="AB2611">
            <v>0</v>
          </cell>
          <cell r="AC2611">
            <v>0</v>
          </cell>
          <cell r="AD2611">
            <v>0</v>
          </cell>
          <cell r="AE2611" t="str">
            <v>N</v>
          </cell>
          <cell r="AF2611" t="str">
            <v>N</v>
          </cell>
          <cell r="AG2611">
            <v>0</v>
          </cell>
          <cell r="AH2611" t="str">
            <v>N</v>
          </cell>
          <cell r="AI2611" t="str">
            <v>N</v>
          </cell>
        </row>
        <row r="2612">
          <cell r="U2612">
            <v>0</v>
          </cell>
          <cell r="V2612">
            <v>0</v>
          </cell>
          <cell r="W2612" t="str">
            <v/>
          </cell>
          <cell r="X2612" t="str">
            <v>N</v>
          </cell>
          <cell r="Y2612" t="str">
            <v>N</v>
          </cell>
          <cell r="Z2612" t="str">
            <v>N</v>
          </cell>
          <cell r="AA2612">
            <v>0</v>
          </cell>
          <cell r="AB2612">
            <v>0</v>
          </cell>
          <cell r="AC2612">
            <v>0</v>
          </cell>
          <cell r="AD2612">
            <v>0</v>
          </cell>
          <cell r="AE2612" t="str">
            <v>N</v>
          </cell>
          <cell r="AF2612" t="str">
            <v>N</v>
          </cell>
          <cell r="AG2612">
            <v>0</v>
          </cell>
          <cell r="AH2612" t="str">
            <v>N</v>
          </cell>
          <cell r="AI2612" t="str">
            <v>N</v>
          </cell>
        </row>
        <row r="2613">
          <cell r="U2613">
            <v>0</v>
          </cell>
          <cell r="V2613">
            <v>0</v>
          </cell>
          <cell r="W2613" t="str">
            <v/>
          </cell>
          <cell r="X2613" t="str">
            <v>N</v>
          </cell>
          <cell r="Y2613" t="str">
            <v>N</v>
          </cell>
          <cell r="Z2613" t="str">
            <v>N</v>
          </cell>
          <cell r="AA2613">
            <v>0</v>
          </cell>
          <cell r="AB2613">
            <v>0</v>
          </cell>
          <cell r="AC2613">
            <v>0</v>
          </cell>
          <cell r="AD2613">
            <v>0</v>
          </cell>
          <cell r="AE2613" t="str">
            <v>N</v>
          </cell>
          <cell r="AF2613" t="str">
            <v>N</v>
          </cell>
          <cell r="AG2613">
            <v>0</v>
          </cell>
          <cell r="AH2613" t="str">
            <v>N</v>
          </cell>
          <cell r="AI2613" t="str">
            <v>N</v>
          </cell>
        </row>
        <row r="2614">
          <cell r="U2614">
            <v>0</v>
          </cell>
          <cell r="V2614">
            <v>0</v>
          </cell>
          <cell r="W2614" t="str">
            <v/>
          </cell>
          <cell r="X2614" t="str">
            <v>N</v>
          </cell>
          <cell r="Y2614" t="str">
            <v>N</v>
          </cell>
          <cell r="Z2614" t="str">
            <v>N</v>
          </cell>
          <cell r="AA2614">
            <v>0</v>
          </cell>
          <cell r="AB2614">
            <v>0</v>
          </cell>
          <cell r="AC2614">
            <v>0</v>
          </cell>
          <cell r="AD2614">
            <v>0</v>
          </cell>
          <cell r="AE2614" t="str">
            <v>N</v>
          </cell>
          <cell r="AF2614" t="str">
            <v>N</v>
          </cell>
          <cell r="AG2614">
            <v>0</v>
          </cell>
          <cell r="AH2614" t="str">
            <v>N</v>
          </cell>
          <cell r="AI2614" t="str">
            <v>N</v>
          </cell>
        </row>
        <row r="2615">
          <cell r="U2615">
            <v>0</v>
          </cell>
          <cell r="V2615">
            <v>0</v>
          </cell>
          <cell r="W2615" t="str">
            <v/>
          </cell>
          <cell r="X2615" t="str">
            <v>N</v>
          </cell>
          <cell r="Y2615" t="str">
            <v>N</v>
          </cell>
          <cell r="Z2615" t="str">
            <v>N</v>
          </cell>
          <cell r="AA2615">
            <v>0</v>
          </cell>
          <cell r="AB2615">
            <v>0</v>
          </cell>
          <cell r="AC2615">
            <v>0</v>
          </cell>
          <cell r="AD2615">
            <v>0</v>
          </cell>
          <cell r="AE2615" t="str">
            <v>N</v>
          </cell>
          <cell r="AF2615" t="str">
            <v>N</v>
          </cell>
          <cell r="AG2615">
            <v>0</v>
          </cell>
          <cell r="AH2615" t="str">
            <v>N</v>
          </cell>
          <cell r="AI2615" t="str">
            <v>N</v>
          </cell>
        </row>
        <row r="2616">
          <cell r="U2616">
            <v>0</v>
          </cell>
          <cell r="V2616">
            <v>0</v>
          </cell>
          <cell r="W2616" t="str">
            <v/>
          </cell>
          <cell r="X2616" t="str">
            <v>N</v>
          </cell>
          <cell r="Y2616" t="str">
            <v>N</v>
          </cell>
          <cell r="Z2616" t="str">
            <v>N</v>
          </cell>
          <cell r="AA2616">
            <v>0</v>
          </cell>
          <cell r="AB2616">
            <v>0</v>
          </cell>
          <cell r="AC2616">
            <v>0</v>
          </cell>
          <cell r="AD2616">
            <v>0</v>
          </cell>
          <cell r="AE2616" t="str">
            <v>N</v>
          </cell>
          <cell r="AF2616" t="str">
            <v>N</v>
          </cell>
          <cell r="AG2616">
            <v>0</v>
          </cell>
          <cell r="AH2616" t="str">
            <v>N</v>
          </cell>
          <cell r="AI2616" t="str">
            <v>N</v>
          </cell>
        </row>
        <row r="2617">
          <cell r="U2617">
            <v>0</v>
          </cell>
          <cell r="V2617">
            <v>0</v>
          </cell>
          <cell r="W2617" t="str">
            <v/>
          </cell>
          <cell r="X2617" t="str">
            <v>N</v>
          </cell>
          <cell r="Y2617" t="str">
            <v>N</v>
          </cell>
          <cell r="Z2617" t="str">
            <v>N</v>
          </cell>
          <cell r="AA2617">
            <v>0</v>
          </cell>
          <cell r="AB2617">
            <v>0</v>
          </cell>
          <cell r="AC2617">
            <v>0</v>
          </cell>
          <cell r="AD2617">
            <v>0</v>
          </cell>
          <cell r="AE2617" t="str">
            <v>N</v>
          </cell>
          <cell r="AF2617" t="str">
            <v>N</v>
          </cell>
          <cell r="AG2617">
            <v>0</v>
          </cell>
          <cell r="AH2617" t="str">
            <v>N</v>
          </cell>
          <cell r="AI2617" t="str">
            <v>N</v>
          </cell>
        </row>
        <row r="2618">
          <cell r="U2618">
            <v>0</v>
          </cell>
          <cell r="V2618">
            <v>0</v>
          </cell>
          <cell r="W2618" t="str">
            <v/>
          </cell>
          <cell r="X2618" t="str">
            <v>N</v>
          </cell>
          <cell r="Y2618" t="str">
            <v>N</v>
          </cell>
          <cell r="Z2618" t="str">
            <v>N</v>
          </cell>
          <cell r="AA2618">
            <v>0</v>
          </cell>
          <cell r="AB2618">
            <v>0</v>
          </cell>
          <cell r="AC2618">
            <v>0</v>
          </cell>
          <cell r="AD2618">
            <v>0</v>
          </cell>
          <cell r="AE2618" t="str">
            <v>N</v>
          </cell>
          <cell r="AF2618" t="str">
            <v>N</v>
          </cell>
          <cell r="AG2618">
            <v>0</v>
          </cell>
          <cell r="AH2618" t="str">
            <v>N</v>
          </cell>
          <cell r="AI2618" t="str">
            <v>N</v>
          </cell>
        </row>
        <row r="2619">
          <cell r="U2619">
            <v>0</v>
          </cell>
          <cell r="V2619">
            <v>0</v>
          </cell>
          <cell r="W2619" t="str">
            <v/>
          </cell>
          <cell r="X2619" t="str">
            <v>N</v>
          </cell>
          <cell r="Y2619" t="str">
            <v>N</v>
          </cell>
          <cell r="Z2619" t="str">
            <v>N</v>
          </cell>
          <cell r="AA2619">
            <v>0</v>
          </cell>
          <cell r="AB2619">
            <v>0</v>
          </cell>
          <cell r="AC2619">
            <v>0</v>
          </cell>
          <cell r="AD2619">
            <v>0</v>
          </cell>
          <cell r="AE2619" t="str">
            <v>N</v>
          </cell>
          <cell r="AF2619" t="str">
            <v>N</v>
          </cell>
          <cell r="AG2619">
            <v>0</v>
          </cell>
          <cell r="AH2619" t="str">
            <v>N</v>
          </cell>
          <cell r="AI2619" t="str">
            <v>N</v>
          </cell>
        </row>
        <row r="2620">
          <cell r="U2620">
            <v>0</v>
          </cell>
          <cell r="V2620">
            <v>0</v>
          </cell>
          <cell r="W2620" t="str">
            <v/>
          </cell>
          <cell r="X2620" t="str">
            <v>N</v>
          </cell>
          <cell r="Y2620" t="str">
            <v>N</v>
          </cell>
          <cell r="Z2620" t="str">
            <v>N</v>
          </cell>
          <cell r="AA2620">
            <v>0</v>
          </cell>
          <cell r="AB2620">
            <v>0</v>
          </cell>
          <cell r="AC2620">
            <v>0</v>
          </cell>
          <cell r="AD2620">
            <v>0</v>
          </cell>
          <cell r="AE2620" t="str">
            <v>N</v>
          </cell>
          <cell r="AF2620" t="str">
            <v>N</v>
          </cell>
          <cell r="AG2620">
            <v>0</v>
          </cell>
          <cell r="AH2620" t="str">
            <v>N</v>
          </cell>
          <cell r="AI2620" t="str">
            <v>N</v>
          </cell>
        </row>
        <row r="2621">
          <cell r="U2621">
            <v>0</v>
          </cell>
          <cell r="V2621">
            <v>0</v>
          </cell>
          <cell r="W2621" t="str">
            <v/>
          </cell>
          <cell r="X2621" t="str">
            <v>N</v>
          </cell>
          <cell r="Y2621" t="str">
            <v>N</v>
          </cell>
          <cell r="Z2621" t="str">
            <v>N</v>
          </cell>
          <cell r="AA2621">
            <v>0</v>
          </cell>
          <cell r="AB2621">
            <v>0</v>
          </cell>
          <cell r="AC2621">
            <v>0</v>
          </cell>
          <cell r="AD2621">
            <v>0</v>
          </cell>
          <cell r="AE2621" t="str">
            <v>N</v>
          </cell>
          <cell r="AF2621" t="str">
            <v>N</v>
          </cell>
          <cell r="AG2621">
            <v>0</v>
          </cell>
          <cell r="AH2621" t="str">
            <v>N</v>
          </cell>
          <cell r="AI2621" t="str">
            <v>N</v>
          </cell>
        </row>
        <row r="2622">
          <cell r="U2622">
            <v>0</v>
          </cell>
          <cell r="V2622">
            <v>0</v>
          </cell>
          <cell r="W2622" t="str">
            <v/>
          </cell>
          <cell r="X2622" t="str">
            <v>N</v>
          </cell>
          <cell r="Y2622" t="str">
            <v>N</v>
          </cell>
          <cell r="Z2622" t="str">
            <v>N</v>
          </cell>
          <cell r="AA2622">
            <v>0</v>
          </cell>
          <cell r="AB2622">
            <v>0</v>
          </cell>
          <cell r="AC2622">
            <v>0</v>
          </cell>
          <cell r="AD2622">
            <v>0</v>
          </cell>
          <cell r="AE2622" t="str">
            <v>N</v>
          </cell>
          <cell r="AF2622" t="str">
            <v>N</v>
          </cell>
          <cell r="AG2622">
            <v>0</v>
          </cell>
          <cell r="AH2622" t="str">
            <v>N</v>
          </cell>
          <cell r="AI2622" t="str">
            <v>N</v>
          </cell>
        </row>
        <row r="2623">
          <cell r="U2623">
            <v>0</v>
          </cell>
          <cell r="V2623">
            <v>0</v>
          </cell>
          <cell r="W2623" t="str">
            <v/>
          </cell>
          <cell r="X2623" t="str">
            <v>N</v>
          </cell>
          <cell r="Y2623" t="str">
            <v>N</v>
          </cell>
          <cell r="Z2623" t="str">
            <v>N</v>
          </cell>
          <cell r="AA2623">
            <v>0</v>
          </cell>
          <cell r="AB2623">
            <v>0</v>
          </cell>
          <cell r="AC2623">
            <v>0</v>
          </cell>
          <cell r="AD2623">
            <v>0</v>
          </cell>
          <cell r="AE2623" t="str">
            <v>N</v>
          </cell>
          <cell r="AF2623" t="str">
            <v>N</v>
          </cell>
          <cell r="AG2623">
            <v>0</v>
          </cell>
          <cell r="AH2623" t="str">
            <v>N</v>
          </cell>
          <cell r="AI2623" t="str">
            <v>N</v>
          </cell>
        </row>
        <row r="2624">
          <cell r="U2624">
            <v>0</v>
          </cell>
          <cell r="V2624">
            <v>0</v>
          </cell>
          <cell r="W2624" t="str">
            <v/>
          </cell>
          <cell r="X2624" t="str">
            <v>N</v>
          </cell>
          <cell r="Y2624" t="str">
            <v>N</v>
          </cell>
          <cell r="Z2624" t="str">
            <v>N</v>
          </cell>
          <cell r="AA2624">
            <v>0</v>
          </cell>
          <cell r="AB2624">
            <v>0</v>
          </cell>
          <cell r="AC2624">
            <v>0</v>
          </cell>
          <cell r="AD2624">
            <v>0</v>
          </cell>
          <cell r="AE2624" t="str">
            <v>N</v>
          </cell>
          <cell r="AF2624" t="str">
            <v>N</v>
          </cell>
          <cell r="AG2624">
            <v>0</v>
          </cell>
          <cell r="AH2624" t="str">
            <v>N</v>
          </cell>
          <cell r="AI2624" t="str">
            <v>N</v>
          </cell>
        </row>
        <row r="2625">
          <cell r="U2625">
            <v>0</v>
          </cell>
          <cell r="V2625">
            <v>0</v>
          </cell>
          <cell r="W2625" t="str">
            <v/>
          </cell>
          <cell r="X2625" t="str">
            <v>N</v>
          </cell>
          <cell r="Y2625" t="str">
            <v>N</v>
          </cell>
          <cell r="Z2625" t="str">
            <v>N</v>
          </cell>
          <cell r="AA2625">
            <v>0</v>
          </cell>
          <cell r="AB2625">
            <v>0</v>
          </cell>
          <cell r="AC2625">
            <v>0</v>
          </cell>
          <cell r="AD2625">
            <v>0</v>
          </cell>
          <cell r="AE2625" t="str">
            <v>N</v>
          </cell>
          <cell r="AF2625" t="str">
            <v>N</v>
          </cell>
          <cell r="AG2625">
            <v>0</v>
          </cell>
          <cell r="AH2625" t="str">
            <v>N</v>
          </cell>
          <cell r="AI2625" t="str">
            <v>N</v>
          </cell>
        </row>
        <row r="2626">
          <cell r="U2626">
            <v>0</v>
          </cell>
          <cell r="V2626">
            <v>0</v>
          </cell>
          <cell r="W2626" t="str">
            <v/>
          </cell>
          <cell r="X2626" t="str">
            <v>N</v>
          </cell>
          <cell r="Y2626" t="str">
            <v>N</v>
          </cell>
          <cell r="Z2626" t="str">
            <v>N</v>
          </cell>
          <cell r="AA2626">
            <v>0</v>
          </cell>
          <cell r="AB2626">
            <v>0</v>
          </cell>
          <cell r="AC2626">
            <v>0</v>
          </cell>
          <cell r="AD2626">
            <v>0</v>
          </cell>
          <cell r="AE2626" t="str">
            <v>N</v>
          </cell>
          <cell r="AF2626" t="str">
            <v>N</v>
          </cell>
          <cell r="AG2626">
            <v>0</v>
          </cell>
          <cell r="AH2626" t="str">
            <v>N</v>
          </cell>
          <cell r="AI2626" t="str">
            <v>N</v>
          </cell>
        </row>
        <row r="2627">
          <cell r="U2627">
            <v>0</v>
          </cell>
          <cell r="V2627">
            <v>0</v>
          </cell>
          <cell r="W2627" t="str">
            <v/>
          </cell>
          <cell r="X2627" t="str">
            <v>N</v>
          </cell>
          <cell r="Y2627" t="str">
            <v>N</v>
          </cell>
          <cell r="Z2627" t="str">
            <v>N</v>
          </cell>
          <cell r="AA2627">
            <v>0</v>
          </cell>
          <cell r="AB2627">
            <v>0</v>
          </cell>
          <cell r="AC2627">
            <v>0</v>
          </cell>
          <cell r="AD2627">
            <v>0</v>
          </cell>
          <cell r="AE2627" t="str">
            <v>N</v>
          </cell>
          <cell r="AF2627" t="str">
            <v>N</v>
          </cell>
          <cell r="AG2627">
            <v>0</v>
          </cell>
          <cell r="AH2627" t="str">
            <v>N</v>
          </cell>
          <cell r="AI2627" t="str">
            <v>N</v>
          </cell>
        </row>
        <row r="2628">
          <cell r="U2628">
            <v>0</v>
          </cell>
          <cell r="V2628">
            <v>0</v>
          </cell>
          <cell r="W2628" t="str">
            <v/>
          </cell>
          <cell r="X2628" t="str">
            <v>N</v>
          </cell>
          <cell r="Y2628" t="str">
            <v>N</v>
          </cell>
          <cell r="Z2628" t="str">
            <v>N</v>
          </cell>
          <cell r="AA2628">
            <v>0</v>
          </cell>
          <cell r="AB2628">
            <v>0</v>
          </cell>
          <cell r="AC2628">
            <v>0</v>
          </cell>
          <cell r="AD2628">
            <v>0</v>
          </cell>
          <cell r="AE2628" t="str">
            <v>N</v>
          </cell>
          <cell r="AF2628" t="str">
            <v>N</v>
          </cell>
          <cell r="AG2628">
            <v>0</v>
          </cell>
          <cell r="AH2628" t="str">
            <v>N</v>
          </cell>
          <cell r="AI2628" t="str">
            <v>N</v>
          </cell>
        </row>
        <row r="2629">
          <cell r="U2629">
            <v>0</v>
          </cell>
          <cell r="V2629">
            <v>0</v>
          </cell>
          <cell r="W2629" t="str">
            <v/>
          </cell>
          <cell r="X2629" t="str">
            <v>N</v>
          </cell>
          <cell r="Y2629" t="str">
            <v>N</v>
          </cell>
          <cell r="Z2629" t="str">
            <v>N</v>
          </cell>
          <cell r="AA2629">
            <v>0</v>
          </cell>
          <cell r="AB2629">
            <v>0</v>
          </cell>
          <cell r="AC2629">
            <v>0</v>
          </cell>
          <cell r="AD2629">
            <v>0</v>
          </cell>
          <cell r="AE2629" t="str">
            <v>N</v>
          </cell>
          <cell r="AF2629" t="str">
            <v>N</v>
          </cell>
          <cell r="AG2629">
            <v>0</v>
          </cell>
          <cell r="AH2629" t="str">
            <v>N</v>
          </cell>
          <cell r="AI2629" t="str">
            <v>N</v>
          </cell>
        </row>
        <row r="2630">
          <cell r="U2630">
            <v>0</v>
          </cell>
          <cell r="V2630">
            <v>0</v>
          </cell>
          <cell r="W2630" t="str">
            <v/>
          </cell>
          <cell r="X2630" t="str">
            <v>N</v>
          </cell>
          <cell r="Y2630" t="str">
            <v>N</v>
          </cell>
          <cell r="Z2630" t="str">
            <v>N</v>
          </cell>
          <cell r="AA2630">
            <v>0</v>
          </cell>
          <cell r="AB2630">
            <v>0</v>
          </cell>
          <cell r="AC2630">
            <v>0</v>
          </cell>
          <cell r="AD2630">
            <v>0</v>
          </cell>
          <cell r="AE2630" t="str">
            <v>N</v>
          </cell>
          <cell r="AF2630" t="str">
            <v>N</v>
          </cell>
          <cell r="AG2630">
            <v>0</v>
          </cell>
          <cell r="AH2630" t="str">
            <v>N</v>
          </cell>
          <cell r="AI2630" t="str">
            <v>N</v>
          </cell>
        </row>
        <row r="2631">
          <cell r="U2631">
            <v>0</v>
          </cell>
          <cell r="V2631">
            <v>0</v>
          </cell>
          <cell r="W2631" t="str">
            <v/>
          </cell>
          <cell r="X2631" t="str">
            <v>N</v>
          </cell>
          <cell r="Y2631" t="str">
            <v>N</v>
          </cell>
          <cell r="Z2631" t="str">
            <v>N</v>
          </cell>
          <cell r="AA2631">
            <v>0</v>
          </cell>
          <cell r="AB2631">
            <v>0</v>
          </cell>
          <cell r="AC2631">
            <v>0</v>
          </cell>
          <cell r="AD2631">
            <v>0</v>
          </cell>
          <cell r="AE2631" t="str">
            <v>N</v>
          </cell>
          <cell r="AF2631" t="str">
            <v>N</v>
          </cell>
          <cell r="AG2631">
            <v>0</v>
          </cell>
          <cell r="AH2631" t="str">
            <v>N</v>
          </cell>
          <cell r="AI2631" t="str">
            <v>N</v>
          </cell>
        </row>
        <row r="2632">
          <cell r="U2632">
            <v>0</v>
          </cell>
          <cell r="V2632">
            <v>0</v>
          </cell>
          <cell r="W2632" t="str">
            <v/>
          </cell>
          <cell r="X2632" t="str">
            <v>N</v>
          </cell>
          <cell r="Y2632" t="str">
            <v>N</v>
          </cell>
          <cell r="Z2632" t="str">
            <v>N</v>
          </cell>
          <cell r="AA2632">
            <v>0</v>
          </cell>
          <cell r="AB2632">
            <v>0</v>
          </cell>
          <cell r="AC2632">
            <v>0</v>
          </cell>
          <cell r="AD2632">
            <v>0</v>
          </cell>
          <cell r="AE2632" t="str">
            <v>N</v>
          </cell>
          <cell r="AF2632" t="str">
            <v>N</v>
          </cell>
          <cell r="AG2632">
            <v>0</v>
          </cell>
          <cell r="AH2632" t="str">
            <v>N</v>
          </cell>
          <cell r="AI2632" t="str">
            <v>N</v>
          </cell>
        </row>
        <row r="2633">
          <cell r="U2633">
            <v>0</v>
          </cell>
          <cell r="V2633">
            <v>0</v>
          </cell>
          <cell r="W2633" t="str">
            <v/>
          </cell>
          <cell r="X2633" t="str">
            <v>N</v>
          </cell>
          <cell r="Y2633" t="str">
            <v>N</v>
          </cell>
          <cell r="Z2633" t="str">
            <v>N</v>
          </cell>
          <cell r="AA2633">
            <v>0</v>
          </cell>
          <cell r="AB2633">
            <v>0</v>
          </cell>
          <cell r="AC2633">
            <v>0</v>
          </cell>
          <cell r="AD2633">
            <v>0</v>
          </cell>
          <cell r="AE2633" t="str">
            <v>N</v>
          </cell>
          <cell r="AF2633" t="str">
            <v>N</v>
          </cell>
          <cell r="AG2633">
            <v>0</v>
          </cell>
          <cell r="AH2633" t="str">
            <v>N</v>
          </cell>
          <cell r="AI2633" t="str">
            <v>N</v>
          </cell>
        </row>
        <row r="2634">
          <cell r="U2634">
            <v>0</v>
          </cell>
          <cell r="V2634">
            <v>0</v>
          </cell>
          <cell r="W2634" t="str">
            <v/>
          </cell>
          <cell r="X2634" t="str">
            <v>N</v>
          </cell>
          <cell r="Y2634" t="str">
            <v>N</v>
          </cell>
          <cell r="Z2634" t="str">
            <v>N</v>
          </cell>
          <cell r="AA2634">
            <v>0</v>
          </cell>
          <cell r="AB2634">
            <v>0</v>
          </cell>
          <cell r="AC2634">
            <v>0</v>
          </cell>
          <cell r="AD2634">
            <v>0</v>
          </cell>
          <cell r="AE2634" t="str">
            <v>N</v>
          </cell>
          <cell r="AF2634" t="str">
            <v>N</v>
          </cell>
          <cell r="AG2634">
            <v>0</v>
          </cell>
          <cell r="AH2634" t="str">
            <v>N</v>
          </cell>
          <cell r="AI2634" t="str">
            <v>N</v>
          </cell>
        </row>
        <row r="2635">
          <cell r="U2635">
            <v>0</v>
          </cell>
          <cell r="V2635">
            <v>0</v>
          </cell>
          <cell r="W2635" t="str">
            <v/>
          </cell>
          <cell r="X2635" t="str">
            <v>N</v>
          </cell>
          <cell r="Y2635" t="str">
            <v>N</v>
          </cell>
          <cell r="Z2635" t="str">
            <v>N</v>
          </cell>
          <cell r="AA2635">
            <v>0</v>
          </cell>
          <cell r="AB2635">
            <v>0</v>
          </cell>
          <cell r="AC2635">
            <v>0</v>
          </cell>
          <cell r="AD2635">
            <v>0</v>
          </cell>
          <cell r="AE2635" t="str">
            <v>N</v>
          </cell>
          <cell r="AF2635" t="str">
            <v>N</v>
          </cell>
          <cell r="AG2635">
            <v>0</v>
          </cell>
          <cell r="AH2635" t="str">
            <v>N</v>
          </cell>
          <cell r="AI2635" t="str">
            <v>N</v>
          </cell>
        </row>
        <row r="2636">
          <cell r="U2636">
            <v>0</v>
          </cell>
          <cell r="V2636">
            <v>0</v>
          </cell>
          <cell r="W2636" t="str">
            <v/>
          </cell>
          <cell r="X2636" t="str">
            <v>N</v>
          </cell>
          <cell r="Y2636" t="str">
            <v>N</v>
          </cell>
          <cell r="Z2636" t="str">
            <v>N</v>
          </cell>
          <cell r="AA2636">
            <v>0</v>
          </cell>
          <cell r="AB2636">
            <v>0</v>
          </cell>
          <cell r="AC2636">
            <v>0</v>
          </cell>
          <cell r="AD2636">
            <v>0</v>
          </cell>
          <cell r="AE2636" t="str">
            <v>N</v>
          </cell>
          <cell r="AF2636" t="str">
            <v>N</v>
          </cell>
          <cell r="AG2636">
            <v>0</v>
          </cell>
          <cell r="AH2636" t="str">
            <v>N</v>
          </cell>
          <cell r="AI2636" t="str">
            <v>N</v>
          </cell>
        </row>
        <row r="2637">
          <cell r="U2637">
            <v>0</v>
          </cell>
          <cell r="V2637">
            <v>0</v>
          </cell>
          <cell r="W2637" t="str">
            <v/>
          </cell>
          <cell r="X2637" t="str">
            <v>N</v>
          </cell>
          <cell r="Y2637" t="str">
            <v>N</v>
          </cell>
          <cell r="Z2637" t="str">
            <v>N</v>
          </cell>
          <cell r="AA2637">
            <v>0</v>
          </cell>
          <cell r="AB2637">
            <v>0</v>
          </cell>
          <cell r="AC2637">
            <v>0</v>
          </cell>
          <cell r="AD2637">
            <v>0</v>
          </cell>
          <cell r="AE2637" t="str">
            <v>N</v>
          </cell>
          <cell r="AF2637" t="str">
            <v>N</v>
          </cell>
          <cell r="AG2637">
            <v>0</v>
          </cell>
          <cell r="AH2637" t="str">
            <v>N</v>
          </cell>
          <cell r="AI2637" t="str">
            <v>N</v>
          </cell>
        </row>
        <row r="2638">
          <cell r="U2638">
            <v>0</v>
          </cell>
          <cell r="V2638">
            <v>0</v>
          </cell>
          <cell r="W2638" t="str">
            <v/>
          </cell>
          <cell r="X2638" t="str">
            <v>N</v>
          </cell>
          <cell r="Y2638" t="str">
            <v>N</v>
          </cell>
          <cell r="Z2638" t="str">
            <v>N</v>
          </cell>
          <cell r="AA2638">
            <v>0</v>
          </cell>
          <cell r="AB2638">
            <v>0</v>
          </cell>
          <cell r="AC2638">
            <v>0</v>
          </cell>
          <cell r="AD2638">
            <v>0</v>
          </cell>
          <cell r="AE2638" t="str">
            <v>N</v>
          </cell>
          <cell r="AF2638" t="str">
            <v>N</v>
          </cell>
          <cell r="AG2638">
            <v>0</v>
          </cell>
          <cell r="AH2638" t="str">
            <v>N</v>
          </cell>
          <cell r="AI2638" t="str">
            <v>N</v>
          </cell>
        </row>
        <row r="2639">
          <cell r="U2639">
            <v>0</v>
          </cell>
          <cell r="V2639">
            <v>0</v>
          </cell>
          <cell r="W2639" t="str">
            <v/>
          </cell>
          <cell r="X2639" t="str">
            <v>N</v>
          </cell>
          <cell r="Y2639" t="str">
            <v>N</v>
          </cell>
          <cell r="Z2639" t="str">
            <v>N</v>
          </cell>
          <cell r="AA2639">
            <v>0</v>
          </cell>
          <cell r="AB2639">
            <v>0</v>
          </cell>
          <cell r="AC2639">
            <v>0</v>
          </cell>
          <cell r="AD2639">
            <v>0</v>
          </cell>
          <cell r="AE2639" t="str">
            <v>N</v>
          </cell>
          <cell r="AF2639" t="str">
            <v>N</v>
          </cell>
          <cell r="AG2639">
            <v>0</v>
          </cell>
          <cell r="AH2639" t="str">
            <v>N</v>
          </cell>
          <cell r="AI2639" t="str">
            <v>N</v>
          </cell>
        </row>
        <row r="2640">
          <cell r="U2640">
            <v>0</v>
          </cell>
          <cell r="V2640">
            <v>0</v>
          </cell>
          <cell r="W2640" t="str">
            <v/>
          </cell>
          <cell r="X2640" t="str">
            <v>N</v>
          </cell>
          <cell r="Y2640" t="str">
            <v>N</v>
          </cell>
          <cell r="Z2640" t="str">
            <v>N</v>
          </cell>
          <cell r="AA2640">
            <v>0</v>
          </cell>
          <cell r="AB2640">
            <v>0</v>
          </cell>
          <cell r="AC2640">
            <v>0</v>
          </cell>
          <cell r="AD2640">
            <v>0</v>
          </cell>
          <cell r="AE2640" t="str">
            <v>N</v>
          </cell>
          <cell r="AF2640" t="str">
            <v>N</v>
          </cell>
          <cell r="AG2640">
            <v>0</v>
          </cell>
          <cell r="AH2640" t="str">
            <v>N</v>
          </cell>
          <cell r="AI2640" t="str">
            <v>N</v>
          </cell>
        </row>
        <row r="2641">
          <cell r="U2641">
            <v>0</v>
          </cell>
          <cell r="V2641">
            <v>0</v>
          </cell>
          <cell r="W2641" t="str">
            <v/>
          </cell>
          <cell r="X2641" t="str">
            <v>N</v>
          </cell>
          <cell r="Y2641" t="str">
            <v>N</v>
          </cell>
          <cell r="Z2641" t="str">
            <v>N</v>
          </cell>
          <cell r="AA2641">
            <v>0</v>
          </cell>
          <cell r="AB2641">
            <v>0</v>
          </cell>
          <cell r="AC2641">
            <v>0</v>
          </cell>
          <cell r="AD2641">
            <v>0</v>
          </cell>
          <cell r="AE2641" t="str">
            <v>N</v>
          </cell>
          <cell r="AF2641" t="str">
            <v>N</v>
          </cell>
          <cell r="AG2641">
            <v>0</v>
          </cell>
          <cell r="AH2641" t="str">
            <v>N</v>
          </cell>
          <cell r="AI2641" t="str">
            <v>N</v>
          </cell>
        </row>
        <row r="2642">
          <cell r="U2642">
            <v>0</v>
          </cell>
          <cell r="V2642">
            <v>0</v>
          </cell>
          <cell r="W2642" t="str">
            <v/>
          </cell>
          <cell r="X2642" t="str">
            <v>N</v>
          </cell>
          <cell r="Y2642" t="str">
            <v>N</v>
          </cell>
          <cell r="Z2642" t="str">
            <v>N</v>
          </cell>
          <cell r="AA2642">
            <v>0</v>
          </cell>
          <cell r="AB2642">
            <v>0</v>
          </cell>
          <cell r="AC2642">
            <v>0</v>
          </cell>
          <cell r="AD2642">
            <v>0</v>
          </cell>
          <cell r="AE2642" t="str">
            <v>N</v>
          </cell>
          <cell r="AF2642" t="str">
            <v>N</v>
          </cell>
          <cell r="AG2642">
            <v>0</v>
          </cell>
          <cell r="AH2642" t="str">
            <v>N</v>
          </cell>
          <cell r="AI2642" t="str">
            <v>N</v>
          </cell>
        </row>
        <row r="2643">
          <cell r="U2643">
            <v>0</v>
          </cell>
          <cell r="V2643">
            <v>0</v>
          </cell>
          <cell r="W2643" t="str">
            <v/>
          </cell>
          <cell r="X2643" t="str">
            <v>N</v>
          </cell>
          <cell r="Y2643" t="str">
            <v>N</v>
          </cell>
          <cell r="Z2643" t="str">
            <v>N</v>
          </cell>
          <cell r="AA2643">
            <v>0</v>
          </cell>
          <cell r="AB2643">
            <v>0</v>
          </cell>
          <cell r="AC2643">
            <v>0</v>
          </cell>
          <cell r="AD2643">
            <v>0</v>
          </cell>
          <cell r="AE2643" t="str">
            <v>N</v>
          </cell>
          <cell r="AF2643" t="str">
            <v>N</v>
          </cell>
          <cell r="AG2643">
            <v>0</v>
          </cell>
          <cell r="AH2643" t="str">
            <v>N</v>
          </cell>
          <cell r="AI2643" t="str">
            <v>N</v>
          </cell>
        </row>
        <row r="2644">
          <cell r="U2644">
            <v>0</v>
          </cell>
          <cell r="V2644">
            <v>0</v>
          </cell>
          <cell r="W2644" t="str">
            <v/>
          </cell>
          <cell r="X2644" t="str">
            <v>N</v>
          </cell>
          <cell r="Y2644" t="str">
            <v>N</v>
          </cell>
          <cell r="Z2644" t="str">
            <v>N</v>
          </cell>
          <cell r="AA2644">
            <v>0</v>
          </cell>
          <cell r="AB2644">
            <v>0</v>
          </cell>
          <cell r="AC2644">
            <v>0</v>
          </cell>
          <cell r="AD2644">
            <v>0</v>
          </cell>
          <cell r="AE2644" t="str">
            <v>N</v>
          </cell>
          <cell r="AF2644" t="str">
            <v>N</v>
          </cell>
          <cell r="AG2644">
            <v>0</v>
          </cell>
          <cell r="AH2644" t="str">
            <v>N</v>
          </cell>
          <cell r="AI2644" t="str">
            <v>N</v>
          </cell>
        </row>
        <row r="2645">
          <cell r="U2645">
            <v>0</v>
          </cell>
          <cell r="V2645">
            <v>0</v>
          </cell>
          <cell r="W2645" t="str">
            <v/>
          </cell>
          <cell r="X2645" t="str">
            <v>N</v>
          </cell>
          <cell r="Y2645" t="str">
            <v>N</v>
          </cell>
          <cell r="Z2645" t="str">
            <v>N</v>
          </cell>
          <cell r="AA2645">
            <v>0</v>
          </cell>
          <cell r="AB2645">
            <v>0</v>
          </cell>
          <cell r="AC2645">
            <v>0</v>
          </cell>
          <cell r="AD2645">
            <v>0</v>
          </cell>
          <cell r="AE2645" t="str">
            <v>N</v>
          </cell>
          <cell r="AF2645" t="str">
            <v>N</v>
          </cell>
          <cell r="AG2645">
            <v>0</v>
          </cell>
          <cell r="AH2645" t="str">
            <v>N</v>
          </cell>
          <cell r="AI2645" t="str">
            <v>N</v>
          </cell>
        </row>
        <row r="2646">
          <cell r="U2646">
            <v>0</v>
          </cell>
          <cell r="V2646">
            <v>0</v>
          </cell>
          <cell r="W2646" t="str">
            <v/>
          </cell>
          <cell r="X2646" t="str">
            <v>N</v>
          </cell>
          <cell r="Y2646" t="str">
            <v>N</v>
          </cell>
          <cell r="Z2646" t="str">
            <v>N</v>
          </cell>
          <cell r="AA2646">
            <v>0</v>
          </cell>
          <cell r="AB2646">
            <v>0</v>
          </cell>
          <cell r="AC2646">
            <v>0</v>
          </cell>
          <cell r="AD2646">
            <v>0</v>
          </cell>
          <cell r="AE2646" t="str">
            <v>N</v>
          </cell>
          <cell r="AF2646" t="str">
            <v>N</v>
          </cell>
          <cell r="AG2646">
            <v>0</v>
          </cell>
          <cell r="AH2646" t="str">
            <v>N</v>
          </cell>
          <cell r="AI2646" t="str">
            <v>N</v>
          </cell>
        </row>
        <row r="2647">
          <cell r="U2647">
            <v>0</v>
          </cell>
          <cell r="V2647">
            <v>0</v>
          </cell>
          <cell r="W2647" t="str">
            <v/>
          </cell>
          <cell r="X2647" t="str">
            <v>N</v>
          </cell>
          <cell r="Y2647" t="str">
            <v>N</v>
          </cell>
          <cell r="Z2647" t="str">
            <v>N</v>
          </cell>
          <cell r="AA2647">
            <v>0</v>
          </cell>
          <cell r="AB2647">
            <v>0</v>
          </cell>
          <cell r="AC2647">
            <v>0</v>
          </cell>
          <cell r="AD2647">
            <v>0</v>
          </cell>
          <cell r="AE2647" t="str">
            <v>N</v>
          </cell>
          <cell r="AF2647" t="str">
            <v>N</v>
          </cell>
          <cell r="AG2647">
            <v>0</v>
          </cell>
          <cell r="AH2647" t="str">
            <v>N</v>
          </cell>
          <cell r="AI2647" t="str">
            <v>N</v>
          </cell>
        </row>
        <row r="2648">
          <cell r="U2648">
            <v>0</v>
          </cell>
          <cell r="V2648">
            <v>0</v>
          </cell>
          <cell r="W2648" t="str">
            <v/>
          </cell>
          <cell r="X2648" t="str">
            <v>N</v>
          </cell>
          <cell r="Y2648" t="str">
            <v>N</v>
          </cell>
          <cell r="Z2648" t="str">
            <v>N</v>
          </cell>
          <cell r="AA2648">
            <v>0</v>
          </cell>
          <cell r="AB2648">
            <v>0</v>
          </cell>
          <cell r="AC2648">
            <v>0</v>
          </cell>
          <cell r="AD2648">
            <v>0</v>
          </cell>
          <cell r="AE2648" t="str">
            <v>N</v>
          </cell>
          <cell r="AF2648" t="str">
            <v>N</v>
          </cell>
          <cell r="AG2648">
            <v>0</v>
          </cell>
          <cell r="AH2648" t="str">
            <v>N</v>
          </cell>
          <cell r="AI2648" t="str">
            <v>N</v>
          </cell>
        </row>
        <row r="2649">
          <cell r="U2649">
            <v>0</v>
          </cell>
          <cell r="V2649">
            <v>0</v>
          </cell>
          <cell r="W2649" t="str">
            <v/>
          </cell>
          <cell r="X2649" t="str">
            <v>N</v>
          </cell>
          <cell r="Y2649" t="str">
            <v>N</v>
          </cell>
          <cell r="Z2649" t="str">
            <v>N</v>
          </cell>
          <cell r="AA2649">
            <v>0</v>
          </cell>
          <cell r="AB2649">
            <v>0</v>
          </cell>
          <cell r="AC2649">
            <v>0</v>
          </cell>
          <cell r="AD2649">
            <v>0</v>
          </cell>
          <cell r="AE2649" t="str">
            <v>N</v>
          </cell>
          <cell r="AF2649" t="str">
            <v>N</v>
          </cell>
          <cell r="AG2649">
            <v>0</v>
          </cell>
          <cell r="AH2649" t="str">
            <v>N</v>
          </cell>
          <cell r="AI2649" t="str">
            <v>N</v>
          </cell>
        </row>
        <row r="2650">
          <cell r="U2650">
            <v>0</v>
          </cell>
          <cell r="V2650">
            <v>0</v>
          </cell>
          <cell r="W2650" t="str">
            <v/>
          </cell>
          <cell r="X2650" t="str">
            <v>N</v>
          </cell>
          <cell r="Y2650" t="str">
            <v>N</v>
          </cell>
          <cell r="Z2650" t="str">
            <v>N</v>
          </cell>
          <cell r="AA2650">
            <v>0</v>
          </cell>
          <cell r="AB2650">
            <v>0</v>
          </cell>
          <cell r="AC2650">
            <v>0</v>
          </cell>
          <cell r="AD2650">
            <v>0</v>
          </cell>
          <cell r="AE2650" t="str">
            <v>N</v>
          </cell>
          <cell r="AF2650" t="str">
            <v>N</v>
          </cell>
          <cell r="AG2650">
            <v>0</v>
          </cell>
          <cell r="AH2650" t="str">
            <v>N</v>
          </cell>
          <cell r="AI2650" t="str">
            <v>N</v>
          </cell>
        </row>
        <row r="2651">
          <cell r="U2651">
            <v>0</v>
          </cell>
          <cell r="V2651">
            <v>0</v>
          </cell>
          <cell r="W2651" t="str">
            <v/>
          </cell>
          <cell r="X2651" t="str">
            <v>N</v>
          </cell>
          <cell r="Y2651" t="str">
            <v>N</v>
          </cell>
          <cell r="Z2651" t="str">
            <v>N</v>
          </cell>
          <cell r="AA2651">
            <v>0</v>
          </cell>
          <cell r="AB2651">
            <v>0</v>
          </cell>
          <cell r="AC2651">
            <v>0</v>
          </cell>
          <cell r="AD2651">
            <v>0</v>
          </cell>
          <cell r="AE2651" t="str">
            <v>N</v>
          </cell>
          <cell r="AF2651" t="str">
            <v>N</v>
          </cell>
          <cell r="AG2651">
            <v>0</v>
          </cell>
          <cell r="AH2651" t="str">
            <v>N</v>
          </cell>
          <cell r="AI2651" t="str">
            <v>N</v>
          </cell>
        </row>
        <row r="2652">
          <cell r="U2652">
            <v>0</v>
          </cell>
          <cell r="V2652">
            <v>0</v>
          </cell>
          <cell r="W2652" t="str">
            <v/>
          </cell>
          <cell r="X2652" t="str">
            <v>N</v>
          </cell>
          <cell r="Y2652" t="str">
            <v>N</v>
          </cell>
          <cell r="Z2652" t="str">
            <v>N</v>
          </cell>
          <cell r="AA2652">
            <v>0</v>
          </cell>
          <cell r="AB2652">
            <v>0</v>
          </cell>
          <cell r="AC2652">
            <v>0</v>
          </cell>
          <cell r="AD2652">
            <v>0</v>
          </cell>
          <cell r="AE2652" t="str">
            <v>N</v>
          </cell>
          <cell r="AF2652" t="str">
            <v>N</v>
          </cell>
          <cell r="AG2652">
            <v>0</v>
          </cell>
          <cell r="AH2652" t="str">
            <v>N</v>
          </cell>
          <cell r="AI2652" t="str">
            <v>N</v>
          </cell>
        </row>
        <row r="2653">
          <cell r="U2653">
            <v>0</v>
          </cell>
          <cell r="V2653">
            <v>0</v>
          </cell>
          <cell r="W2653" t="str">
            <v/>
          </cell>
          <cell r="X2653" t="str">
            <v>N</v>
          </cell>
          <cell r="Y2653" t="str">
            <v>N</v>
          </cell>
          <cell r="Z2653" t="str">
            <v>N</v>
          </cell>
          <cell r="AA2653">
            <v>0</v>
          </cell>
          <cell r="AB2653">
            <v>0</v>
          </cell>
          <cell r="AC2653">
            <v>0</v>
          </cell>
          <cell r="AD2653">
            <v>0</v>
          </cell>
          <cell r="AE2653" t="str">
            <v>N</v>
          </cell>
          <cell r="AF2653" t="str">
            <v>N</v>
          </cell>
          <cell r="AG2653">
            <v>0</v>
          </cell>
          <cell r="AH2653" t="str">
            <v>N</v>
          </cell>
          <cell r="AI2653" t="str">
            <v>N</v>
          </cell>
        </row>
        <row r="2654">
          <cell r="U2654">
            <v>0</v>
          </cell>
          <cell r="V2654">
            <v>0</v>
          </cell>
          <cell r="W2654" t="str">
            <v/>
          </cell>
          <cell r="X2654" t="str">
            <v>N</v>
          </cell>
          <cell r="Y2654" t="str">
            <v>N</v>
          </cell>
          <cell r="Z2654" t="str">
            <v>N</v>
          </cell>
          <cell r="AA2654">
            <v>0</v>
          </cell>
          <cell r="AB2654">
            <v>0</v>
          </cell>
          <cell r="AC2654">
            <v>0</v>
          </cell>
          <cell r="AD2654">
            <v>0</v>
          </cell>
          <cell r="AE2654" t="str">
            <v>N</v>
          </cell>
          <cell r="AF2654" t="str">
            <v>N</v>
          </cell>
          <cell r="AG2654">
            <v>0</v>
          </cell>
          <cell r="AH2654" t="str">
            <v>N</v>
          </cell>
          <cell r="AI2654" t="str">
            <v>N</v>
          </cell>
        </row>
        <row r="2655">
          <cell r="U2655">
            <v>0</v>
          </cell>
          <cell r="V2655">
            <v>0</v>
          </cell>
          <cell r="W2655" t="str">
            <v/>
          </cell>
          <cell r="X2655" t="str">
            <v>N</v>
          </cell>
          <cell r="Y2655" t="str">
            <v>N</v>
          </cell>
          <cell r="Z2655" t="str">
            <v>N</v>
          </cell>
          <cell r="AA2655">
            <v>0</v>
          </cell>
          <cell r="AB2655">
            <v>0</v>
          </cell>
          <cell r="AC2655">
            <v>0</v>
          </cell>
          <cell r="AD2655">
            <v>0</v>
          </cell>
          <cell r="AE2655" t="str">
            <v>N</v>
          </cell>
          <cell r="AF2655" t="str">
            <v>N</v>
          </cell>
          <cell r="AG2655">
            <v>0</v>
          </cell>
          <cell r="AH2655" t="str">
            <v>N</v>
          </cell>
          <cell r="AI2655" t="str">
            <v>N</v>
          </cell>
        </row>
        <row r="2656">
          <cell r="U2656">
            <v>0</v>
          </cell>
          <cell r="V2656">
            <v>0</v>
          </cell>
          <cell r="W2656" t="str">
            <v/>
          </cell>
          <cell r="X2656" t="str">
            <v>N</v>
          </cell>
          <cell r="Y2656" t="str">
            <v>N</v>
          </cell>
          <cell r="Z2656" t="str">
            <v>N</v>
          </cell>
          <cell r="AA2656">
            <v>0</v>
          </cell>
          <cell r="AB2656">
            <v>0</v>
          </cell>
          <cell r="AC2656">
            <v>0</v>
          </cell>
          <cell r="AD2656">
            <v>0</v>
          </cell>
          <cell r="AE2656" t="str">
            <v>N</v>
          </cell>
          <cell r="AF2656" t="str">
            <v>N</v>
          </cell>
          <cell r="AG2656">
            <v>0</v>
          </cell>
          <cell r="AH2656" t="str">
            <v>N</v>
          </cell>
          <cell r="AI2656" t="str">
            <v>N</v>
          </cell>
        </row>
        <row r="2657">
          <cell r="U2657">
            <v>0</v>
          </cell>
          <cell r="V2657">
            <v>0</v>
          </cell>
          <cell r="W2657" t="str">
            <v/>
          </cell>
          <cell r="X2657" t="str">
            <v>N</v>
          </cell>
          <cell r="Y2657" t="str">
            <v>N</v>
          </cell>
          <cell r="Z2657" t="str">
            <v>N</v>
          </cell>
          <cell r="AA2657">
            <v>0</v>
          </cell>
          <cell r="AB2657">
            <v>0</v>
          </cell>
          <cell r="AC2657">
            <v>0</v>
          </cell>
          <cell r="AD2657">
            <v>0</v>
          </cell>
          <cell r="AE2657" t="str">
            <v>N</v>
          </cell>
          <cell r="AF2657" t="str">
            <v>N</v>
          </cell>
          <cell r="AG2657">
            <v>0</v>
          </cell>
          <cell r="AH2657" t="str">
            <v>N</v>
          </cell>
          <cell r="AI2657" t="str">
            <v>N</v>
          </cell>
        </row>
        <row r="2658">
          <cell r="U2658">
            <v>0</v>
          </cell>
          <cell r="V2658">
            <v>0</v>
          </cell>
          <cell r="W2658" t="str">
            <v/>
          </cell>
          <cell r="X2658" t="str">
            <v>N</v>
          </cell>
          <cell r="Y2658" t="str">
            <v>N</v>
          </cell>
          <cell r="Z2658" t="str">
            <v>N</v>
          </cell>
          <cell r="AA2658">
            <v>0</v>
          </cell>
          <cell r="AB2658">
            <v>0</v>
          </cell>
          <cell r="AC2658">
            <v>0</v>
          </cell>
          <cell r="AD2658">
            <v>0</v>
          </cell>
          <cell r="AE2658" t="str">
            <v>N</v>
          </cell>
          <cell r="AF2658" t="str">
            <v>N</v>
          </cell>
          <cell r="AG2658">
            <v>0</v>
          </cell>
          <cell r="AH2658" t="str">
            <v>N</v>
          </cell>
          <cell r="AI2658" t="str">
            <v>N</v>
          </cell>
        </row>
        <row r="2659">
          <cell r="U2659">
            <v>0</v>
          </cell>
          <cell r="V2659">
            <v>0</v>
          </cell>
          <cell r="W2659" t="str">
            <v/>
          </cell>
          <cell r="X2659" t="str">
            <v>N</v>
          </cell>
          <cell r="Y2659" t="str">
            <v>N</v>
          </cell>
          <cell r="Z2659" t="str">
            <v>N</v>
          </cell>
          <cell r="AA2659">
            <v>0</v>
          </cell>
          <cell r="AB2659">
            <v>0</v>
          </cell>
          <cell r="AC2659">
            <v>0</v>
          </cell>
          <cell r="AD2659">
            <v>0</v>
          </cell>
          <cell r="AE2659" t="str">
            <v>N</v>
          </cell>
          <cell r="AF2659" t="str">
            <v>N</v>
          </cell>
          <cell r="AG2659">
            <v>0</v>
          </cell>
          <cell r="AH2659" t="str">
            <v>N</v>
          </cell>
          <cell r="AI2659" t="str">
            <v>N</v>
          </cell>
        </row>
        <row r="2660">
          <cell r="U2660">
            <v>0</v>
          </cell>
          <cell r="V2660">
            <v>0</v>
          </cell>
          <cell r="W2660" t="str">
            <v/>
          </cell>
          <cell r="X2660" t="str">
            <v>N</v>
          </cell>
          <cell r="Y2660" t="str">
            <v>N</v>
          </cell>
          <cell r="Z2660" t="str">
            <v>N</v>
          </cell>
          <cell r="AA2660">
            <v>0</v>
          </cell>
          <cell r="AB2660">
            <v>0</v>
          </cell>
          <cell r="AC2660">
            <v>0</v>
          </cell>
          <cell r="AD2660">
            <v>0</v>
          </cell>
          <cell r="AE2660" t="str">
            <v>N</v>
          </cell>
          <cell r="AF2660" t="str">
            <v>N</v>
          </cell>
          <cell r="AG2660">
            <v>0</v>
          </cell>
          <cell r="AH2660" t="str">
            <v>N</v>
          </cell>
          <cell r="AI2660" t="str">
            <v>N</v>
          </cell>
        </row>
        <row r="2661">
          <cell r="U2661">
            <v>0</v>
          </cell>
          <cell r="V2661">
            <v>0</v>
          </cell>
          <cell r="W2661" t="str">
            <v/>
          </cell>
          <cell r="X2661" t="str">
            <v>N</v>
          </cell>
          <cell r="Y2661" t="str">
            <v>N</v>
          </cell>
          <cell r="Z2661" t="str">
            <v>N</v>
          </cell>
          <cell r="AA2661">
            <v>0</v>
          </cell>
          <cell r="AB2661">
            <v>0</v>
          </cell>
          <cell r="AC2661">
            <v>0</v>
          </cell>
          <cell r="AD2661">
            <v>0</v>
          </cell>
          <cell r="AE2661" t="str">
            <v>N</v>
          </cell>
          <cell r="AF2661" t="str">
            <v>N</v>
          </cell>
          <cell r="AG2661">
            <v>0</v>
          </cell>
          <cell r="AH2661" t="str">
            <v>N</v>
          </cell>
          <cell r="AI2661" t="str">
            <v>N</v>
          </cell>
        </row>
        <row r="2662">
          <cell r="U2662">
            <v>0</v>
          </cell>
          <cell r="V2662">
            <v>0</v>
          </cell>
          <cell r="W2662" t="str">
            <v/>
          </cell>
          <cell r="X2662" t="str">
            <v>N</v>
          </cell>
          <cell r="Y2662" t="str">
            <v>N</v>
          </cell>
          <cell r="Z2662" t="str">
            <v>N</v>
          </cell>
          <cell r="AA2662">
            <v>0</v>
          </cell>
          <cell r="AB2662">
            <v>0</v>
          </cell>
          <cell r="AC2662">
            <v>0</v>
          </cell>
          <cell r="AD2662">
            <v>0</v>
          </cell>
          <cell r="AE2662" t="str">
            <v>N</v>
          </cell>
          <cell r="AF2662" t="str">
            <v>N</v>
          </cell>
          <cell r="AG2662">
            <v>0</v>
          </cell>
          <cell r="AH2662" t="str">
            <v>N</v>
          </cell>
          <cell r="AI2662" t="str">
            <v>N</v>
          </cell>
        </row>
        <row r="2663">
          <cell r="U2663">
            <v>0</v>
          </cell>
          <cell r="V2663">
            <v>0</v>
          </cell>
          <cell r="W2663" t="str">
            <v/>
          </cell>
          <cell r="X2663" t="str">
            <v>N</v>
          </cell>
          <cell r="Y2663" t="str">
            <v>N</v>
          </cell>
          <cell r="Z2663" t="str">
            <v>N</v>
          </cell>
          <cell r="AA2663">
            <v>0</v>
          </cell>
          <cell r="AB2663">
            <v>0</v>
          </cell>
          <cell r="AC2663">
            <v>0</v>
          </cell>
          <cell r="AD2663">
            <v>0</v>
          </cell>
          <cell r="AE2663" t="str">
            <v>N</v>
          </cell>
          <cell r="AF2663" t="str">
            <v>N</v>
          </cell>
          <cell r="AG2663">
            <v>0</v>
          </cell>
          <cell r="AH2663" t="str">
            <v>N</v>
          </cell>
          <cell r="AI2663" t="str">
            <v>N</v>
          </cell>
        </row>
        <row r="2664">
          <cell r="U2664">
            <v>0</v>
          </cell>
          <cell r="V2664">
            <v>0</v>
          </cell>
          <cell r="W2664" t="str">
            <v/>
          </cell>
          <cell r="X2664" t="str">
            <v>N</v>
          </cell>
          <cell r="Y2664" t="str">
            <v>N</v>
          </cell>
          <cell r="Z2664" t="str">
            <v>N</v>
          </cell>
          <cell r="AA2664">
            <v>0</v>
          </cell>
          <cell r="AB2664">
            <v>0</v>
          </cell>
          <cell r="AC2664">
            <v>0</v>
          </cell>
          <cell r="AD2664">
            <v>0</v>
          </cell>
          <cell r="AE2664" t="str">
            <v>N</v>
          </cell>
          <cell r="AF2664" t="str">
            <v>N</v>
          </cell>
          <cell r="AG2664">
            <v>0</v>
          </cell>
          <cell r="AH2664" t="str">
            <v>N</v>
          </cell>
          <cell r="AI2664" t="str">
            <v>N</v>
          </cell>
        </row>
        <row r="2665">
          <cell r="U2665">
            <v>0</v>
          </cell>
          <cell r="V2665">
            <v>0</v>
          </cell>
          <cell r="W2665" t="str">
            <v/>
          </cell>
          <cell r="X2665" t="str">
            <v>N</v>
          </cell>
          <cell r="Y2665" t="str">
            <v>N</v>
          </cell>
          <cell r="Z2665" t="str">
            <v>N</v>
          </cell>
          <cell r="AA2665">
            <v>0</v>
          </cell>
          <cell r="AB2665">
            <v>0</v>
          </cell>
          <cell r="AC2665">
            <v>0</v>
          </cell>
          <cell r="AD2665">
            <v>0</v>
          </cell>
          <cell r="AE2665" t="str">
            <v>N</v>
          </cell>
          <cell r="AF2665" t="str">
            <v>N</v>
          </cell>
          <cell r="AG2665">
            <v>0</v>
          </cell>
          <cell r="AH2665" t="str">
            <v>N</v>
          </cell>
          <cell r="AI2665" t="str">
            <v>N</v>
          </cell>
        </row>
        <row r="2666">
          <cell r="U2666">
            <v>0</v>
          </cell>
          <cell r="V2666">
            <v>0</v>
          </cell>
          <cell r="W2666" t="str">
            <v/>
          </cell>
          <cell r="X2666" t="str">
            <v>N</v>
          </cell>
          <cell r="Y2666" t="str">
            <v>N</v>
          </cell>
          <cell r="Z2666" t="str">
            <v>N</v>
          </cell>
          <cell r="AA2666">
            <v>0</v>
          </cell>
          <cell r="AB2666">
            <v>0</v>
          </cell>
          <cell r="AC2666">
            <v>0</v>
          </cell>
          <cell r="AD2666">
            <v>0</v>
          </cell>
          <cell r="AE2666" t="str">
            <v>N</v>
          </cell>
          <cell r="AF2666" t="str">
            <v>N</v>
          </cell>
          <cell r="AG2666">
            <v>0</v>
          </cell>
          <cell r="AH2666" t="str">
            <v>N</v>
          </cell>
          <cell r="AI2666" t="str">
            <v>N</v>
          </cell>
        </row>
        <row r="2667">
          <cell r="U2667">
            <v>0</v>
          </cell>
          <cell r="V2667">
            <v>0</v>
          </cell>
          <cell r="W2667" t="str">
            <v/>
          </cell>
          <cell r="X2667" t="str">
            <v>N</v>
          </cell>
          <cell r="Y2667" t="str">
            <v>N</v>
          </cell>
          <cell r="Z2667" t="str">
            <v>N</v>
          </cell>
          <cell r="AA2667">
            <v>0</v>
          </cell>
          <cell r="AB2667">
            <v>0</v>
          </cell>
          <cell r="AC2667">
            <v>0</v>
          </cell>
          <cell r="AD2667">
            <v>0</v>
          </cell>
          <cell r="AE2667" t="str">
            <v>N</v>
          </cell>
          <cell r="AF2667" t="str">
            <v>N</v>
          </cell>
          <cell r="AG2667">
            <v>0</v>
          </cell>
          <cell r="AH2667" t="str">
            <v>N</v>
          </cell>
          <cell r="AI2667" t="str">
            <v>N</v>
          </cell>
        </row>
        <row r="2668">
          <cell r="U2668">
            <v>0</v>
          </cell>
          <cell r="V2668">
            <v>0</v>
          </cell>
          <cell r="W2668" t="str">
            <v/>
          </cell>
          <cell r="X2668" t="str">
            <v>N</v>
          </cell>
          <cell r="Y2668" t="str">
            <v>N</v>
          </cell>
          <cell r="Z2668" t="str">
            <v>N</v>
          </cell>
          <cell r="AA2668">
            <v>0</v>
          </cell>
          <cell r="AB2668">
            <v>0</v>
          </cell>
          <cell r="AC2668">
            <v>0</v>
          </cell>
          <cell r="AD2668">
            <v>0</v>
          </cell>
          <cell r="AE2668" t="str">
            <v>N</v>
          </cell>
          <cell r="AF2668" t="str">
            <v>N</v>
          </cell>
          <cell r="AG2668">
            <v>0</v>
          </cell>
          <cell r="AH2668" t="str">
            <v>N</v>
          </cell>
          <cell r="AI2668" t="str">
            <v>N</v>
          </cell>
        </row>
        <row r="2669">
          <cell r="U2669">
            <v>0</v>
          </cell>
          <cell r="V2669">
            <v>0</v>
          </cell>
          <cell r="W2669" t="str">
            <v/>
          </cell>
          <cell r="X2669" t="str">
            <v>N</v>
          </cell>
          <cell r="Y2669" t="str">
            <v>N</v>
          </cell>
          <cell r="Z2669" t="str">
            <v>N</v>
          </cell>
          <cell r="AA2669">
            <v>0</v>
          </cell>
          <cell r="AB2669">
            <v>0</v>
          </cell>
          <cell r="AC2669">
            <v>0</v>
          </cell>
          <cell r="AD2669">
            <v>0</v>
          </cell>
          <cell r="AE2669" t="str">
            <v>N</v>
          </cell>
          <cell r="AF2669" t="str">
            <v>N</v>
          </cell>
          <cell r="AG2669">
            <v>0</v>
          </cell>
          <cell r="AH2669" t="str">
            <v>N</v>
          </cell>
          <cell r="AI2669" t="str">
            <v>N</v>
          </cell>
        </row>
        <row r="2670">
          <cell r="U2670">
            <v>0</v>
          </cell>
          <cell r="V2670">
            <v>0</v>
          </cell>
          <cell r="W2670" t="str">
            <v/>
          </cell>
          <cell r="X2670" t="str">
            <v>N</v>
          </cell>
          <cell r="Y2670" t="str">
            <v>N</v>
          </cell>
          <cell r="Z2670" t="str">
            <v>N</v>
          </cell>
          <cell r="AA2670">
            <v>0</v>
          </cell>
          <cell r="AB2670">
            <v>0</v>
          </cell>
          <cell r="AC2670">
            <v>0</v>
          </cell>
          <cell r="AD2670">
            <v>0</v>
          </cell>
          <cell r="AE2670" t="str">
            <v>N</v>
          </cell>
          <cell r="AF2670" t="str">
            <v>N</v>
          </cell>
          <cell r="AG2670">
            <v>0</v>
          </cell>
          <cell r="AH2670" t="str">
            <v>N</v>
          </cell>
          <cell r="AI2670" t="str">
            <v>N</v>
          </cell>
        </row>
        <row r="2671">
          <cell r="U2671">
            <v>0</v>
          </cell>
          <cell r="V2671">
            <v>0</v>
          </cell>
          <cell r="W2671" t="str">
            <v/>
          </cell>
          <cell r="X2671" t="str">
            <v>N</v>
          </cell>
          <cell r="Y2671" t="str">
            <v>N</v>
          </cell>
          <cell r="Z2671" t="str">
            <v>N</v>
          </cell>
          <cell r="AA2671">
            <v>0</v>
          </cell>
          <cell r="AB2671">
            <v>0</v>
          </cell>
          <cell r="AC2671">
            <v>0</v>
          </cell>
          <cell r="AD2671">
            <v>0</v>
          </cell>
          <cell r="AE2671" t="str">
            <v>N</v>
          </cell>
          <cell r="AF2671" t="str">
            <v>N</v>
          </cell>
          <cell r="AG2671">
            <v>0</v>
          </cell>
          <cell r="AH2671" t="str">
            <v>N</v>
          </cell>
          <cell r="AI2671" t="str">
            <v>N</v>
          </cell>
        </row>
        <row r="2672">
          <cell r="U2672">
            <v>0</v>
          </cell>
          <cell r="V2672">
            <v>0</v>
          </cell>
          <cell r="W2672" t="str">
            <v/>
          </cell>
          <cell r="X2672" t="str">
            <v>N</v>
          </cell>
          <cell r="Y2672" t="str">
            <v>N</v>
          </cell>
          <cell r="Z2672" t="str">
            <v>N</v>
          </cell>
          <cell r="AA2672">
            <v>0</v>
          </cell>
          <cell r="AB2672">
            <v>0</v>
          </cell>
          <cell r="AC2672">
            <v>0</v>
          </cell>
          <cell r="AD2672">
            <v>0</v>
          </cell>
          <cell r="AE2672" t="str">
            <v>N</v>
          </cell>
          <cell r="AF2672" t="str">
            <v>N</v>
          </cell>
          <cell r="AG2672">
            <v>0</v>
          </cell>
          <cell r="AH2672" t="str">
            <v>N</v>
          </cell>
          <cell r="AI2672" t="str">
            <v>N</v>
          </cell>
        </row>
        <row r="2673">
          <cell r="U2673">
            <v>0</v>
          </cell>
          <cell r="V2673">
            <v>0</v>
          </cell>
          <cell r="W2673" t="str">
            <v/>
          </cell>
          <cell r="X2673" t="str">
            <v>N</v>
          </cell>
          <cell r="Y2673" t="str">
            <v>N</v>
          </cell>
          <cell r="Z2673" t="str">
            <v>N</v>
          </cell>
          <cell r="AA2673">
            <v>0</v>
          </cell>
          <cell r="AB2673">
            <v>0</v>
          </cell>
          <cell r="AC2673">
            <v>0</v>
          </cell>
          <cell r="AD2673">
            <v>0</v>
          </cell>
          <cell r="AE2673" t="str">
            <v>N</v>
          </cell>
          <cell r="AF2673" t="str">
            <v>N</v>
          </cell>
          <cell r="AG2673">
            <v>0</v>
          </cell>
          <cell r="AH2673" t="str">
            <v>N</v>
          </cell>
          <cell r="AI2673" t="str">
            <v>N</v>
          </cell>
        </row>
        <row r="2674">
          <cell r="U2674">
            <v>0</v>
          </cell>
          <cell r="V2674">
            <v>0</v>
          </cell>
          <cell r="W2674" t="str">
            <v/>
          </cell>
          <cell r="X2674" t="str">
            <v>N</v>
          </cell>
          <cell r="Y2674" t="str">
            <v>N</v>
          </cell>
          <cell r="Z2674" t="str">
            <v>N</v>
          </cell>
          <cell r="AA2674">
            <v>0</v>
          </cell>
          <cell r="AB2674">
            <v>0</v>
          </cell>
          <cell r="AC2674">
            <v>0</v>
          </cell>
          <cell r="AD2674">
            <v>0</v>
          </cell>
          <cell r="AE2674" t="str">
            <v>N</v>
          </cell>
          <cell r="AF2674" t="str">
            <v>N</v>
          </cell>
          <cell r="AG2674">
            <v>0</v>
          </cell>
          <cell r="AH2674" t="str">
            <v>N</v>
          </cell>
          <cell r="AI2674" t="str">
            <v>N</v>
          </cell>
        </row>
        <row r="2675">
          <cell r="U2675">
            <v>0</v>
          </cell>
          <cell r="V2675">
            <v>0</v>
          </cell>
          <cell r="W2675" t="str">
            <v/>
          </cell>
          <cell r="X2675" t="str">
            <v>N</v>
          </cell>
          <cell r="Y2675" t="str">
            <v>N</v>
          </cell>
          <cell r="Z2675" t="str">
            <v>N</v>
          </cell>
          <cell r="AA2675">
            <v>0</v>
          </cell>
          <cell r="AB2675">
            <v>0</v>
          </cell>
          <cell r="AC2675">
            <v>0</v>
          </cell>
          <cell r="AD2675">
            <v>0</v>
          </cell>
          <cell r="AE2675" t="str">
            <v>N</v>
          </cell>
          <cell r="AF2675" t="str">
            <v>N</v>
          </cell>
          <cell r="AG2675">
            <v>0</v>
          </cell>
          <cell r="AH2675" t="str">
            <v>N</v>
          </cell>
          <cell r="AI2675" t="str">
            <v>N</v>
          </cell>
        </row>
        <row r="2676">
          <cell r="U2676">
            <v>0</v>
          </cell>
          <cell r="V2676">
            <v>0</v>
          </cell>
          <cell r="W2676" t="str">
            <v/>
          </cell>
          <cell r="X2676" t="str">
            <v>N</v>
          </cell>
          <cell r="Y2676" t="str">
            <v>N</v>
          </cell>
          <cell r="Z2676" t="str">
            <v>N</v>
          </cell>
          <cell r="AA2676">
            <v>0</v>
          </cell>
          <cell r="AB2676">
            <v>0</v>
          </cell>
          <cell r="AC2676">
            <v>0</v>
          </cell>
          <cell r="AD2676">
            <v>0</v>
          </cell>
          <cell r="AE2676" t="str">
            <v>N</v>
          </cell>
          <cell r="AF2676" t="str">
            <v>N</v>
          </cell>
          <cell r="AG2676">
            <v>0</v>
          </cell>
          <cell r="AH2676" t="str">
            <v>N</v>
          </cell>
          <cell r="AI2676" t="str">
            <v>N</v>
          </cell>
        </row>
        <row r="2677">
          <cell r="U2677">
            <v>0</v>
          </cell>
          <cell r="V2677">
            <v>0</v>
          </cell>
          <cell r="W2677" t="str">
            <v/>
          </cell>
          <cell r="X2677" t="str">
            <v>N</v>
          </cell>
          <cell r="Y2677" t="str">
            <v>N</v>
          </cell>
          <cell r="Z2677" t="str">
            <v>N</v>
          </cell>
          <cell r="AA2677">
            <v>0</v>
          </cell>
          <cell r="AB2677">
            <v>0</v>
          </cell>
          <cell r="AC2677">
            <v>0</v>
          </cell>
          <cell r="AD2677">
            <v>0</v>
          </cell>
          <cell r="AE2677" t="str">
            <v>N</v>
          </cell>
          <cell r="AF2677" t="str">
            <v>N</v>
          </cell>
          <cell r="AG2677">
            <v>0</v>
          </cell>
          <cell r="AH2677" t="str">
            <v>N</v>
          </cell>
          <cell r="AI2677" t="str">
            <v>N</v>
          </cell>
        </row>
        <row r="2678">
          <cell r="U2678">
            <v>0</v>
          </cell>
          <cell r="V2678">
            <v>0</v>
          </cell>
          <cell r="W2678" t="str">
            <v/>
          </cell>
          <cell r="X2678" t="str">
            <v>N</v>
          </cell>
          <cell r="Y2678" t="str">
            <v>N</v>
          </cell>
          <cell r="Z2678" t="str">
            <v>N</v>
          </cell>
          <cell r="AA2678">
            <v>0</v>
          </cell>
          <cell r="AB2678">
            <v>0</v>
          </cell>
          <cell r="AC2678">
            <v>0</v>
          </cell>
          <cell r="AD2678">
            <v>0</v>
          </cell>
          <cell r="AE2678" t="str">
            <v>N</v>
          </cell>
          <cell r="AF2678" t="str">
            <v>N</v>
          </cell>
          <cell r="AG2678">
            <v>0</v>
          </cell>
          <cell r="AH2678" t="str">
            <v>N</v>
          </cell>
          <cell r="AI2678" t="str">
            <v>N</v>
          </cell>
        </row>
        <row r="2679">
          <cell r="U2679">
            <v>0</v>
          </cell>
          <cell r="V2679">
            <v>0</v>
          </cell>
          <cell r="W2679" t="str">
            <v/>
          </cell>
          <cell r="X2679" t="str">
            <v>N</v>
          </cell>
          <cell r="Y2679" t="str">
            <v>N</v>
          </cell>
          <cell r="Z2679" t="str">
            <v>N</v>
          </cell>
          <cell r="AA2679">
            <v>0</v>
          </cell>
          <cell r="AB2679">
            <v>0</v>
          </cell>
          <cell r="AC2679">
            <v>0</v>
          </cell>
          <cell r="AD2679">
            <v>0</v>
          </cell>
          <cell r="AE2679" t="str">
            <v>N</v>
          </cell>
          <cell r="AF2679" t="str">
            <v>N</v>
          </cell>
          <cell r="AG2679">
            <v>0</v>
          </cell>
          <cell r="AH2679" t="str">
            <v>N</v>
          </cell>
          <cell r="AI2679" t="str">
            <v>N</v>
          </cell>
        </row>
        <row r="2680">
          <cell r="U2680">
            <v>0</v>
          </cell>
          <cell r="V2680">
            <v>0</v>
          </cell>
          <cell r="W2680" t="str">
            <v/>
          </cell>
          <cell r="X2680" t="str">
            <v>N</v>
          </cell>
          <cell r="Y2680" t="str">
            <v>N</v>
          </cell>
          <cell r="Z2680" t="str">
            <v>N</v>
          </cell>
          <cell r="AA2680">
            <v>0</v>
          </cell>
          <cell r="AB2680">
            <v>0</v>
          </cell>
          <cell r="AC2680">
            <v>0</v>
          </cell>
          <cell r="AD2680">
            <v>0</v>
          </cell>
          <cell r="AE2680" t="str">
            <v>N</v>
          </cell>
          <cell r="AF2680" t="str">
            <v>N</v>
          </cell>
          <cell r="AG2680">
            <v>0</v>
          </cell>
          <cell r="AH2680" t="str">
            <v>N</v>
          </cell>
          <cell r="AI2680" t="str">
            <v>N</v>
          </cell>
        </row>
        <row r="2681">
          <cell r="U2681">
            <v>0</v>
          </cell>
          <cell r="V2681">
            <v>0</v>
          </cell>
          <cell r="W2681" t="str">
            <v/>
          </cell>
          <cell r="X2681" t="str">
            <v>N</v>
          </cell>
          <cell r="Y2681" t="str">
            <v>N</v>
          </cell>
          <cell r="Z2681" t="str">
            <v>N</v>
          </cell>
          <cell r="AA2681">
            <v>0</v>
          </cell>
          <cell r="AB2681">
            <v>0</v>
          </cell>
          <cell r="AC2681">
            <v>0</v>
          </cell>
          <cell r="AD2681">
            <v>0</v>
          </cell>
          <cell r="AE2681" t="str">
            <v>N</v>
          </cell>
          <cell r="AF2681" t="str">
            <v>N</v>
          </cell>
          <cell r="AG2681">
            <v>0</v>
          </cell>
          <cell r="AH2681" t="str">
            <v>N</v>
          </cell>
          <cell r="AI2681" t="str">
            <v>N</v>
          </cell>
        </row>
        <row r="2682">
          <cell r="U2682">
            <v>0</v>
          </cell>
          <cell r="V2682">
            <v>0</v>
          </cell>
          <cell r="W2682" t="str">
            <v/>
          </cell>
          <cell r="X2682" t="str">
            <v>N</v>
          </cell>
          <cell r="Y2682" t="str">
            <v>N</v>
          </cell>
          <cell r="Z2682" t="str">
            <v>N</v>
          </cell>
          <cell r="AA2682">
            <v>0</v>
          </cell>
          <cell r="AB2682">
            <v>0</v>
          </cell>
          <cell r="AC2682">
            <v>0</v>
          </cell>
          <cell r="AD2682">
            <v>0</v>
          </cell>
          <cell r="AE2682" t="str">
            <v>N</v>
          </cell>
          <cell r="AF2682" t="str">
            <v>N</v>
          </cell>
          <cell r="AG2682">
            <v>0</v>
          </cell>
          <cell r="AH2682" t="str">
            <v>N</v>
          </cell>
          <cell r="AI2682" t="str">
            <v>N</v>
          </cell>
        </row>
        <row r="2683">
          <cell r="U2683">
            <v>0</v>
          </cell>
          <cell r="V2683">
            <v>0</v>
          </cell>
          <cell r="W2683" t="str">
            <v/>
          </cell>
          <cell r="X2683" t="str">
            <v>N</v>
          </cell>
          <cell r="Y2683" t="str">
            <v>N</v>
          </cell>
          <cell r="Z2683" t="str">
            <v>N</v>
          </cell>
          <cell r="AA2683">
            <v>0</v>
          </cell>
          <cell r="AB2683">
            <v>0</v>
          </cell>
          <cell r="AC2683">
            <v>0</v>
          </cell>
          <cell r="AD2683">
            <v>0</v>
          </cell>
          <cell r="AE2683" t="str">
            <v>N</v>
          </cell>
          <cell r="AF2683" t="str">
            <v>N</v>
          </cell>
          <cell r="AG2683">
            <v>0</v>
          </cell>
          <cell r="AH2683" t="str">
            <v>N</v>
          </cell>
          <cell r="AI2683" t="str">
            <v>N</v>
          </cell>
        </row>
        <row r="2684">
          <cell r="U2684">
            <v>0</v>
          </cell>
          <cell r="V2684">
            <v>0</v>
          </cell>
          <cell r="W2684" t="str">
            <v/>
          </cell>
          <cell r="X2684" t="str">
            <v>N</v>
          </cell>
          <cell r="Y2684" t="str">
            <v>N</v>
          </cell>
          <cell r="Z2684" t="str">
            <v>N</v>
          </cell>
          <cell r="AA2684">
            <v>0</v>
          </cell>
          <cell r="AB2684">
            <v>0</v>
          </cell>
          <cell r="AC2684">
            <v>0</v>
          </cell>
          <cell r="AD2684">
            <v>0</v>
          </cell>
          <cell r="AE2684" t="str">
            <v>N</v>
          </cell>
          <cell r="AF2684" t="str">
            <v>N</v>
          </cell>
          <cell r="AG2684">
            <v>0</v>
          </cell>
          <cell r="AH2684" t="str">
            <v>N</v>
          </cell>
          <cell r="AI2684" t="str">
            <v>N</v>
          </cell>
        </row>
        <row r="2685">
          <cell r="U2685">
            <v>0</v>
          </cell>
          <cell r="V2685">
            <v>0</v>
          </cell>
          <cell r="W2685" t="str">
            <v/>
          </cell>
          <cell r="X2685" t="str">
            <v>N</v>
          </cell>
          <cell r="Y2685" t="str">
            <v>N</v>
          </cell>
          <cell r="Z2685" t="str">
            <v>N</v>
          </cell>
          <cell r="AA2685">
            <v>0</v>
          </cell>
          <cell r="AB2685">
            <v>0</v>
          </cell>
          <cell r="AC2685">
            <v>0</v>
          </cell>
          <cell r="AD2685">
            <v>0</v>
          </cell>
          <cell r="AE2685" t="str">
            <v>N</v>
          </cell>
          <cell r="AF2685" t="str">
            <v>N</v>
          </cell>
          <cell r="AG2685">
            <v>0</v>
          </cell>
          <cell r="AH2685" t="str">
            <v>N</v>
          </cell>
          <cell r="AI2685" t="str">
            <v>N</v>
          </cell>
        </row>
        <row r="2686">
          <cell r="U2686">
            <v>0</v>
          </cell>
          <cell r="V2686">
            <v>0</v>
          </cell>
          <cell r="W2686" t="str">
            <v/>
          </cell>
          <cell r="X2686" t="str">
            <v>N</v>
          </cell>
          <cell r="Y2686" t="str">
            <v>N</v>
          </cell>
          <cell r="Z2686" t="str">
            <v>N</v>
          </cell>
          <cell r="AA2686">
            <v>0</v>
          </cell>
          <cell r="AB2686">
            <v>0</v>
          </cell>
          <cell r="AC2686">
            <v>0</v>
          </cell>
          <cell r="AD2686">
            <v>0</v>
          </cell>
          <cell r="AE2686" t="str">
            <v>N</v>
          </cell>
          <cell r="AF2686" t="str">
            <v>N</v>
          </cell>
          <cell r="AG2686">
            <v>0</v>
          </cell>
          <cell r="AH2686" t="str">
            <v>N</v>
          </cell>
          <cell r="AI2686" t="str">
            <v>N</v>
          </cell>
        </row>
        <row r="2687">
          <cell r="U2687">
            <v>0</v>
          </cell>
          <cell r="V2687">
            <v>0</v>
          </cell>
          <cell r="W2687" t="str">
            <v/>
          </cell>
          <cell r="X2687" t="str">
            <v>N</v>
          </cell>
          <cell r="Y2687" t="str">
            <v>N</v>
          </cell>
          <cell r="Z2687" t="str">
            <v>N</v>
          </cell>
          <cell r="AA2687">
            <v>0</v>
          </cell>
          <cell r="AB2687">
            <v>0</v>
          </cell>
          <cell r="AC2687">
            <v>0</v>
          </cell>
          <cell r="AD2687">
            <v>0</v>
          </cell>
          <cell r="AE2687" t="str">
            <v>N</v>
          </cell>
          <cell r="AF2687" t="str">
            <v>N</v>
          </cell>
          <cell r="AG2687">
            <v>0</v>
          </cell>
          <cell r="AH2687" t="str">
            <v>N</v>
          </cell>
          <cell r="AI2687" t="str">
            <v>N</v>
          </cell>
        </row>
        <row r="2688">
          <cell r="U2688">
            <v>0</v>
          </cell>
          <cell r="V2688">
            <v>0</v>
          </cell>
          <cell r="W2688" t="str">
            <v/>
          </cell>
          <cell r="X2688" t="str">
            <v>N</v>
          </cell>
          <cell r="Y2688" t="str">
            <v>N</v>
          </cell>
          <cell r="Z2688" t="str">
            <v>N</v>
          </cell>
          <cell r="AA2688">
            <v>0</v>
          </cell>
          <cell r="AB2688">
            <v>0</v>
          </cell>
          <cell r="AC2688">
            <v>0</v>
          </cell>
          <cell r="AD2688">
            <v>0</v>
          </cell>
          <cell r="AE2688" t="str">
            <v>N</v>
          </cell>
          <cell r="AF2688" t="str">
            <v>N</v>
          </cell>
          <cell r="AG2688">
            <v>0</v>
          </cell>
          <cell r="AH2688" t="str">
            <v>N</v>
          </cell>
          <cell r="AI2688" t="str">
            <v>N</v>
          </cell>
        </row>
        <row r="2689">
          <cell r="U2689">
            <v>0</v>
          </cell>
          <cell r="V2689">
            <v>0</v>
          </cell>
          <cell r="W2689" t="str">
            <v/>
          </cell>
          <cell r="X2689" t="str">
            <v>N</v>
          </cell>
          <cell r="Y2689" t="str">
            <v>N</v>
          </cell>
          <cell r="Z2689" t="str">
            <v>N</v>
          </cell>
          <cell r="AA2689">
            <v>0</v>
          </cell>
          <cell r="AB2689">
            <v>0</v>
          </cell>
          <cell r="AC2689">
            <v>0</v>
          </cell>
          <cell r="AD2689">
            <v>0</v>
          </cell>
          <cell r="AE2689" t="str">
            <v>N</v>
          </cell>
          <cell r="AF2689" t="str">
            <v>N</v>
          </cell>
          <cell r="AG2689">
            <v>0</v>
          </cell>
          <cell r="AH2689" t="str">
            <v>N</v>
          </cell>
          <cell r="AI2689" t="str">
            <v>N</v>
          </cell>
        </row>
        <row r="2690">
          <cell r="U2690">
            <v>0</v>
          </cell>
          <cell r="V2690">
            <v>0</v>
          </cell>
          <cell r="W2690" t="str">
            <v/>
          </cell>
          <cell r="X2690" t="str">
            <v>N</v>
          </cell>
          <cell r="Y2690" t="str">
            <v>N</v>
          </cell>
          <cell r="Z2690" t="str">
            <v>N</v>
          </cell>
          <cell r="AA2690">
            <v>0</v>
          </cell>
          <cell r="AB2690">
            <v>0</v>
          </cell>
          <cell r="AC2690">
            <v>0</v>
          </cell>
          <cell r="AD2690">
            <v>0</v>
          </cell>
          <cell r="AE2690" t="str">
            <v>N</v>
          </cell>
          <cell r="AF2690" t="str">
            <v>N</v>
          </cell>
          <cell r="AG2690">
            <v>0</v>
          </cell>
          <cell r="AH2690" t="str">
            <v>N</v>
          </cell>
          <cell r="AI2690" t="str">
            <v>N</v>
          </cell>
        </row>
        <row r="2691">
          <cell r="U2691">
            <v>0</v>
          </cell>
          <cell r="V2691">
            <v>0</v>
          </cell>
          <cell r="W2691" t="str">
            <v/>
          </cell>
          <cell r="X2691" t="str">
            <v>N</v>
          </cell>
          <cell r="Y2691" t="str">
            <v>N</v>
          </cell>
          <cell r="Z2691" t="str">
            <v>N</v>
          </cell>
          <cell r="AA2691">
            <v>0</v>
          </cell>
          <cell r="AB2691">
            <v>0</v>
          </cell>
          <cell r="AC2691">
            <v>0</v>
          </cell>
          <cell r="AD2691">
            <v>0</v>
          </cell>
          <cell r="AE2691" t="str">
            <v>N</v>
          </cell>
          <cell r="AF2691" t="str">
            <v>N</v>
          </cell>
          <cell r="AG2691">
            <v>0</v>
          </cell>
          <cell r="AH2691" t="str">
            <v>N</v>
          </cell>
          <cell r="AI2691" t="str">
            <v>N</v>
          </cell>
        </row>
        <row r="2692">
          <cell r="U2692">
            <v>0</v>
          </cell>
          <cell r="V2692">
            <v>0</v>
          </cell>
          <cell r="W2692" t="str">
            <v/>
          </cell>
          <cell r="X2692" t="str">
            <v>N</v>
          </cell>
          <cell r="Y2692" t="str">
            <v>N</v>
          </cell>
          <cell r="Z2692" t="str">
            <v>N</v>
          </cell>
          <cell r="AA2692">
            <v>0</v>
          </cell>
          <cell r="AB2692">
            <v>0</v>
          </cell>
          <cell r="AC2692">
            <v>0</v>
          </cell>
          <cell r="AD2692">
            <v>0</v>
          </cell>
          <cell r="AE2692" t="str">
            <v>N</v>
          </cell>
          <cell r="AF2692" t="str">
            <v>N</v>
          </cell>
          <cell r="AG2692">
            <v>0</v>
          </cell>
          <cell r="AH2692" t="str">
            <v>N</v>
          </cell>
          <cell r="AI2692" t="str">
            <v>N</v>
          </cell>
        </row>
        <row r="2693">
          <cell r="U2693">
            <v>0</v>
          </cell>
          <cell r="V2693">
            <v>0</v>
          </cell>
          <cell r="W2693" t="str">
            <v/>
          </cell>
          <cell r="X2693" t="str">
            <v>N</v>
          </cell>
          <cell r="Y2693" t="str">
            <v>N</v>
          </cell>
          <cell r="Z2693" t="str">
            <v>N</v>
          </cell>
          <cell r="AA2693">
            <v>0</v>
          </cell>
          <cell r="AB2693">
            <v>0</v>
          </cell>
          <cell r="AC2693">
            <v>0</v>
          </cell>
          <cell r="AD2693">
            <v>0</v>
          </cell>
          <cell r="AE2693" t="str">
            <v>N</v>
          </cell>
          <cell r="AF2693" t="str">
            <v>N</v>
          </cell>
          <cell r="AG2693">
            <v>0</v>
          </cell>
          <cell r="AH2693" t="str">
            <v>N</v>
          </cell>
          <cell r="AI2693" t="str">
            <v>N</v>
          </cell>
        </row>
        <row r="2694">
          <cell r="U2694">
            <v>0</v>
          </cell>
          <cell r="V2694">
            <v>0</v>
          </cell>
          <cell r="W2694" t="str">
            <v/>
          </cell>
          <cell r="X2694" t="str">
            <v>N</v>
          </cell>
          <cell r="Y2694" t="str">
            <v>N</v>
          </cell>
          <cell r="Z2694" t="str">
            <v>N</v>
          </cell>
          <cell r="AA2694">
            <v>0</v>
          </cell>
          <cell r="AB2694">
            <v>0</v>
          </cell>
          <cell r="AC2694">
            <v>0</v>
          </cell>
          <cell r="AD2694">
            <v>0</v>
          </cell>
          <cell r="AE2694" t="str">
            <v>N</v>
          </cell>
          <cell r="AF2694" t="str">
            <v>N</v>
          </cell>
          <cell r="AG2694">
            <v>0</v>
          </cell>
          <cell r="AH2694" t="str">
            <v>N</v>
          </cell>
          <cell r="AI2694" t="str">
            <v>N</v>
          </cell>
        </row>
        <row r="2695">
          <cell r="U2695">
            <v>0</v>
          </cell>
          <cell r="V2695">
            <v>0</v>
          </cell>
          <cell r="W2695" t="str">
            <v/>
          </cell>
          <cell r="X2695" t="str">
            <v>N</v>
          </cell>
          <cell r="Y2695" t="str">
            <v>N</v>
          </cell>
          <cell r="Z2695" t="str">
            <v>N</v>
          </cell>
          <cell r="AA2695">
            <v>0</v>
          </cell>
          <cell r="AB2695">
            <v>0</v>
          </cell>
          <cell r="AC2695">
            <v>0</v>
          </cell>
          <cell r="AD2695">
            <v>0</v>
          </cell>
          <cell r="AE2695" t="str">
            <v>N</v>
          </cell>
          <cell r="AF2695" t="str">
            <v>N</v>
          </cell>
          <cell r="AG2695">
            <v>0</v>
          </cell>
          <cell r="AH2695" t="str">
            <v>N</v>
          </cell>
          <cell r="AI2695" t="str">
            <v>N</v>
          </cell>
        </row>
        <row r="2696">
          <cell r="U2696">
            <v>0</v>
          </cell>
          <cell r="V2696">
            <v>0</v>
          </cell>
          <cell r="W2696" t="str">
            <v/>
          </cell>
          <cell r="X2696" t="str">
            <v>N</v>
          </cell>
          <cell r="Y2696" t="str">
            <v>N</v>
          </cell>
          <cell r="Z2696" t="str">
            <v>N</v>
          </cell>
          <cell r="AA2696">
            <v>0</v>
          </cell>
          <cell r="AB2696">
            <v>0</v>
          </cell>
          <cell r="AC2696">
            <v>0</v>
          </cell>
          <cell r="AD2696">
            <v>0</v>
          </cell>
          <cell r="AE2696" t="str">
            <v>N</v>
          </cell>
          <cell r="AF2696" t="str">
            <v>N</v>
          </cell>
          <cell r="AG2696">
            <v>0</v>
          </cell>
          <cell r="AH2696" t="str">
            <v>N</v>
          </cell>
          <cell r="AI2696" t="str">
            <v>N</v>
          </cell>
        </row>
        <row r="2697">
          <cell r="U2697">
            <v>0</v>
          </cell>
          <cell r="V2697">
            <v>0</v>
          </cell>
          <cell r="W2697" t="str">
            <v/>
          </cell>
          <cell r="X2697" t="str">
            <v>N</v>
          </cell>
          <cell r="Y2697" t="str">
            <v>N</v>
          </cell>
          <cell r="Z2697" t="str">
            <v>N</v>
          </cell>
          <cell r="AA2697">
            <v>0</v>
          </cell>
          <cell r="AB2697">
            <v>0</v>
          </cell>
          <cell r="AC2697">
            <v>0</v>
          </cell>
          <cell r="AD2697">
            <v>0</v>
          </cell>
          <cell r="AE2697" t="str">
            <v>N</v>
          </cell>
          <cell r="AF2697" t="str">
            <v>N</v>
          </cell>
          <cell r="AG2697">
            <v>0</v>
          </cell>
          <cell r="AH2697" t="str">
            <v>N</v>
          </cell>
          <cell r="AI2697" t="str">
            <v>N</v>
          </cell>
        </row>
        <row r="2698">
          <cell r="U2698">
            <v>0</v>
          </cell>
          <cell r="V2698">
            <v>0</v>
          </cell>
          <cell r="W2698" t="str">
            <v/>
          </cell>
          <cell r="X2698" t="str">
            <v>N</v>
          </cell>
          <cell r="Y2698" t="str">
            <v>N</v>
          </cell>
          <cell r="Z2698" t="str">
            <v>N</v>
          </cell>
          <cell r="AA2698">
            <v>0</v>
          </cell>
          <cell r="AB2698">
            <v>0</v>
          </cell>
          <cell r="AC2698">
            <v>0</v>
          </cell>
          <cell r="AD2698">
            <v>0</v>
          </cell>
          <cell r="AE2698" t="str">
            <v>N</v>
          </cell>
          <cell r="AF2698" t="str">
            <v>N</v>
          </cell>
          <cell r="AG2698">
            <v>0</v>
          </cell>
          <cell r="AH2698" t="str">
            <v>N</v>
          </cell>
          <cell r="AI2698" t="str">
            <v>N</v>
          </cell>
        </row>
        <row r="2699">
          <cell r="U2699">
            <v>0</v>
          </cell>
          <cell r="V2699">
            <v>0</v>
          </cell>
          <cell r="W2699" t="str">
            <v/>
          </cell>
          <cell r="X2699" t="str">
            <v>N</v>
          </cell>
          <cell r="Y2699" t="str">
            <v>N</v>
          </cell>
          <cell r="Z2699" t="str">
            <v>N</v>
          </cell>
          <cell r="AA2699">
            <v>0</v>
          </cell>
          <cell r="AB2699">
            <v>0</v>
          </cell>
          <cell r="AC2699">
            <v>0</v>
          </cell>
          <cell r="AD2699">
            <v>0</v>
          </cell>
          <cell r="AE2699" t="str">
            <v>N</v>
          </cell>
          <cell r="AF2699" t="str">
            <v>N</v>
          </cell>
          <cell r="AG2699">
            <v>0</v>
          </cell>
          <cell r="AH2699" t="str">
            <v>N</v>
          </cell>
          <cell r="AI2699" t="str">
            <v>N</v>
          </cell>
        </row>
        <row r="2700">
          <cell r="U2700">
            <v>0</v>
          </cell>
          <cell r="V2700">
            <v>0</v>
          </cell>
          <cell r="W2700" t="str">
            <v/>
          </cell>
          <cell r="X2700" t="str">
            <v>N</v>
          </cell>
          <cell r="Y2700" t="str">
            <v>N</v>
          </cell>
          <cell r="Z2700" t="str">
            <v>N</v>
          </cell>
          <cell r="AA2700">
            <v>0</v>
          </cell>
          <cell r="AB2700">
            <v>0</v>
          </cell>
          <cell r="AC2700">
            <v>0</v>
          </cell>
          <cell r="AD2700">
            <v>0</v>
          </cell>
          <cell r="AE2700" t="str">
            <v>N</v>
          </cell>
          <cell r="AF2700" t="str">
            <v>N</v>
          </cell>
          <cell r="AG2700">
            <v>0</v>
          </cell>
          <cell r="AH2700" t="str">
            <v>N</v>
          </cell>
          <cell r="AI2700" t="str">
            <v>N</v>
          </cell>
        </row>
        <row r="2701">
          <cell r="U2701">
            <v>0</v>
          </cell>
          <cell r="V2701">
            <v>0</v>
          </cell>
          <cell r="W2701" t="str">
            <v/>
          </cell>
          <cell r="X2701" t="str">
            <v>N</v>
          </cell>
          <cell r="Y2701" t="str">
            <v>N</v>
          </cell>
          <cell r="Z2701" t="str">
            <v>N</v>
          </cell>
          <cell r="AA2701">
            <v>0</v>
          </cell>
          <cell r="AB2701">
            <v>0</v>
          </cell>
          <cell r="AC2701">
            <v>0</v>
          </cell>
          <cell r="AD2701">
            <v>0</v>
          </cell>
          <cell r="AE2701" t="str">
            <v>N</v>
          </cell>
          <cell r="AF2701" t="str">
            <v>N</v>
          </cell>
          <cell r="AG2701">
            <v>0</v>
          </cell>
          <cell r="AH2701" t="str">
            <v>N</v>
          </cell>
          <cell r="AI2701" t="str">
            <v>N</v>
          </cell>
        </row>
        <row r="2702">
          <cell r="U2702">
            <v>0</v>
          </cell>
          <cell r="V2702">
            <v>0</v>
          </cell>
          <cell r="W2702" t="str">
            <v/>
          </cell>
          <cell r="X2702" t="str">
            <v>N</v>
          </cell>
          <cell r="Y2702" t="str">
            <v>N</v>
          </cell>
          <cell r="Z2702" t="str">
            <v>N</v>
          </cell>
          <cell r="AA2702">
            <v>0</v>
          </cell>
          <cell r="AB2702">
            <v>0</v>
          </cell>
          <cell r="AC2702">
            <v>0</v>
          </cell>
          <cell r="AD2702">
            <v>0</v>
          </cell>
          <cell r="AE2702" t="str">
            <v>N</v>
          </cell>
          <cell r="AF2702" t="str">
            <v>N</v>
          </cell>
          <cell r="AG2702">
            <v>0</v>
          </cell>
          <cell r="AH2702" t="str">
            <v>N</v>
          </cell>
          <cell r="AI2702" t="str">
            <v>N</v>
          </cell>
        </row>
        <row r="2703">
          <cell r="U2703">
            <v>0</v>
          </cell>
          <cell r="V2703">
            <v>0</v>
          </cell>
          <cell r="W2703" t="str">
            <v/>
          </cell>
          <cell r="X2703" t="str">
            <v>N</v>
          </cell>
          <cell r="Y2703" t="str">
            <v>N</v>
          </cell>
          <cell r="Z2703" t="str">
            <v>N</v>
          </cell>
          <cell r="AA2703">
            <v>0</v>
          </cell>
          <cell r="AB2703">
            <v>0</v>
          </cell>
          <cell r="AC2703">
            <v>0</v>
          </cell>
          <cell r="AD2703">
            <v>0</v>
          </cell>
          <cell r="AE2703" t="str">
            <v>N</v>
          </cell>
          <cell r="AF2703" t="str">
            <v>N</v>
          </cell>
          <cell r="AG2703">
            <v>0</v>
          </cell>
          <cell r="AH2703" t="str">
            <v>N</v>
          </cell>
          <cell r="AI2703" t="str">
            <v>N</v>
          </cell>
        </row>
        <row r="2704">
          <cell r="U2704">
            <v>0</v>
          </cell>
          <cell r="V2704">
            <v>0</v>
          </cell>
          <cell r="W2704" t="str">
            <v/>
          </cell>
          <cell r="X2704" t="str">
            <v>N</v>
          </cell>
          <cell r="Y2704" t="str">
            <v>N</v>
          </cell>
          <cell r="Z2704" t="str">
            <v>N</v>
          </cell>
          <cell r="AA2704">
            <v>0</v>
          </cell>
          <cell r="AB2704">
            <v>0</v>
          </cell>
          <cell r="AC2704">
            <v>0</v>
          </cell>
          <cell r="AD2704">
            <v>0</v>
          </cell>
          <cell r="AE2704" t="str">
            <v>N</v>
          </cell>
          <cell r="AF2704" t="str">
            <v>N</v>
          </cell>
          <cell r="AG2704">
            <v>0</v>
          </cell>
          <cell r="AH2704" t="str">
            <v>N</v>
          </cell>
          <cell r="AI2704" t="str">
            <v>N</v>
          </cell>
        </row>
        <row r="2705">
          <cell r="U2705">
            <v>0</v>
          </cell>
          <cell r="V2705">
            <v>0</v>
          </cell>
          <cell r="W2705" t="str">
            <v/>
          </cell>
          <cell r="X2705" t="str">
            <v>N</v>
          </cell>
          <cell r="Y2705" t="str">
            <v>N</v>
          </cell>
          <cell r="Z2705" t="str">
            <v>N</v>
          </cell>
          <cell r="AA2705">
            <v>0</v>
          </cell>
          <cell r="AB2705">
            <v>0</v>
          </cell>
          <cell r="AC2705">
            <v>0</v>
          </cell>
          <cell r="AD2705">
            <v>0</v>
          </cell>
          <cell r="AE2705" t="str">
            <v>N</v>
          </cell>
          <cell r="AF2705" t="str">
            <v>N</v>
          </cell>
          <cell r="AG2705">
            <v>0</v>
          </cell>
          <cell r="AH2705" t="str">
            <v>N</v>
          </cell>
          <cell r="AI2705" t="str">
            <v>N</v>
          </cell>
        </row>
        <row r="2706">
          <cell r="U2706">
            <v>0</v>
          </cell>
          <cell r="V2706">
            <v>0</v>
          </cell>
          <cell r="W2706" t="str">
            <v/>
          </cell>
          <cell r="X2706" t="str">
            <v>N</v>
          </cell>
          <cell r="Y2706" t="str">
            <v>N</v>
          </cell>
          <cell r="Z2706" t="str">
            <v>N</v>
          </cell>
          <cell r="AA2706">
            <v>0</v>
          </cell>
          <cell r="AB2706">
            <v>0</v>
          </cell>
          <cell r="AC2706">
            <v>0</v>
          </cell>
          <cell r="AD2706">
            <v>0</v>
          </cell>
          <cell r="AE2706" t="str">
            <v>N</v>
          </cell>
          <cell r="AF2706" t="str">
            <v>N</v>
          </cell>
          <cell r="AG2706">
            <v>0</v>
          </cell>
          <cell r="AH2706" t="str">
            <v>N</v>
          </cell>
          <cell r="AI2706" t="str">
            <v>N</v>
          </cell>
        </row>
        <row r="2707">
          <cell r="U2707">
            <v>0</v>
          </cell>
          <cell r="V2707">
            <v>0</v>
          </cell>
          <cell r="W2707" t="str">
            <v/>
          </cell>
          <cell r="X2707" t="str">
            <v>N</v>
          </cell>
          <cell r="Y2707" t="str">
            <v>N</v>
          </cell>
          <cell r="Z2707" t="str">
            <v>N</v>
          </cell>
          <cell r="AA2707">
            <v>0</v>
          </cell>
          <cell r="AB2707">
            <v>0</v>
          </cell>
          <cell r="AC2707">
            <v>0</v>
          </cell>
          <cell r="AD2707">
            <v>0</v>
          </cell>
          <cell r="AE2707" t="str">
            <v>N</v>
          </cell>
          <cell r="AF2707" t="str">
            <v>N</v>
          </cell>
          <cell r="AG2707">
            <v>0</v>
          </cell>
          <cell r="AH2707" t="str">
            <v>N</v>
          </cell>
          <cell r="AI2707" t="str">
            <v>N</v>
          </cell>
        </row>
        <row r="2708">
          <cell r="U2708">
            <v>0</v>
          </cell>
          <cell r="V2708">
            <v>0</v>
          </cell>
          <cell r="W2708" t="str">
            <v/>
          </cell>
          <cell r="X2708" t="str">
            <v>N</v>
          </cell>
          <cell r="Y2708" t="str">
            <v>N</v>
          </cell>
          <cell r="Z2708" t="str">
            <v>N</v>
          </cell>
          <cell r="AA2708">
            <v>0</v>
          </cell>
          <cell r="AB2708">
            <v>0</v>
          </cell>
          <cell r="AC2708">
            <v>0</v>
          </cell>
          <cell r="AD2708">
            <v>0</v>
          </cell>
          <cell r="AE2708" t="str">
            <v>N</v>
          </cell>
          <cell r="AF2708" t="str">
            <v>N</v>
          </cell>
          <cell r="AG2708">
            <v>0</v>
          </cell>
          <cell r="AH2708" t="str">
            <v>N</v>
          </cell>
          <cell r="AI2708" t="str">
            <v>N</v>
          </cell>
        </row>
        <row r="2709">
          <cell r="U2709">
            <v>0</v>
          </cell>
          <cell r="V2709">
            <v>0</v>
          </cell>
          <cell r="W2709" t="str">
            <v/>
          </cell>
          <cell r="X2709" t="str">
            <v>N</v>
          </cell>
          <cell r="Y2709" t="str">
            <v>N</v>
          </cell>
          <cell r="Z2709" t="str">
            <v>N</v>
          </cell>
          <cell r="AA2709">
            <v>0</v>
          </cell>
          <cell r="AB2709">
            <v>0</v>
          </cell>
          <cell r="AC2709">
            <v>0</v>
          </cell>
          <cell r="AD2709">
            <v>0</v>
          </cell>
          <cell r="AE2709" t="str">
            <v>N</v>
          </cell>
          <cell r="AF2709" t="str">
            <v>N</v>
          </cell>
          <cell r="AG2709">
            <v>0</v>
          </cell>
          <cell r="AH2709" t="str">
            <v>N</v>
          </cell>
          <cell r="AI2709" t="str">
            <v>N</v>
          </cell>
        </row>
        <row r="2710">
          <cell r="U2710">
            <v>0</v>
          </cell>
          <cell r="V2710">
            <v>0</v>
          </cell>
          <cell r="W2710" t="str">
            <v/>
          </cell>
          <cell r="X2710" t="str">
            <v>N</v>
          </cell>
          <cell r="Y2710" t="str">
            <v>N</v>
          </cell>
          <cell r="Z2710" t="str">
            <v>N</v>
          </cell>
          <cell r="AA2710">
            <v>0</v>
          </cell>
          <cell r="AB2710">
            <v>0</v>
          </cell>
          <cell r="AC2710">
            <v>0</v>
          </cell>
          <cell r="AD2710">
            <v>0</v>
          </cell>
          <cell r="AE2710" t="str">
            <v>N</v>
          </cell>
          <cell r="AF2710" t="str">
            <v>N</v>
          </cell>
          <cell r="AG2710">
            <v>0</v>
          </cell>
          <cell r="AH2710" t="str">
            <v>N</v>
          </cell>
          <cell r="AI2710" t="str">
            <v>N</v>
          </cell>
        </row>
        <row r="2711">
          <cell r="U2711">
            <v>0</v>
          </cell>
          <cell r="V2711">
            <v>0</v>
          </cell>
          <cell r="W2711" t="str">
            <v/>
          </cell>
          <cell r="X2711" t="str">
            <v>N</v>
          </cell>
          <cell r="Y2711" t="str">
            <v>N</v>
          </cell>
          <cell r="Z2711" t="str">
            <v>N</v>
          </cell>
          <cell r="AA2711">
            <v>0</v>
          </cell>
          <cell r="AB2711">
            <v>0</v>
          </cell>
          <cell r="AC2711">
            <v>0</v>
          </cell>
          <cell r="AD2711">
            <v>0</v>
          </cell>
          <cell r="AE2711" t="str">
            <v>N</v>
          </cell>
          <cell r="AF2711" t="str">
            <v>N</v>
          </cell>
          <cell r="AG2711">
            <v>0</v>
          </cell>
          <cell r="AH2711" t="str">
            <v>N</v>
          </cell>
          <cell r="AI2711" t="str">
            <v>N</v>
          </cell>
        </row>
        <row r="2712">
          <cell r="U2712">
            <v>0</v>
          </cell>
          <cell r="V2712">
            <v>0</v>
          </cell>
          <cell r="W2712" t="str">
            <v/>
          </cell>
          <cell r="X2712" t="str">
            <v>N</v>
          </cell>
          <cell r="Y2712" t="str">
            <v>N</v>
          </cell>
          <cell r="Z2712" t="str">
            <v>N</v>
          </cell>
          <cell r="AA2712">
            <v>0</v>
          </cell>
          <cell r="AB2712">
            <v>0</v>
          </cell>
          <cell r="AC2712">
            <v>0</v>
          </cell>
          <cell r="AD2712">
            <v>0</v>
          </cell>
          <cell r="AE2712" t="str">
            <v>N</v>
          </cell>
          <cell r="AF2712" t="str">
            <v>N</v>
          </cell>
          <cell r="AG2712">
            <v>0</v>
          </cell>
          <cell r="AH2712" t="str">
            <v>N</v>
          </cell>
          <cell r="AI2712" t="str">
            <v>N</v>
          </cell>
        </row>
        <row r="2713">
          <cell r="U2713">
            <v>0</v>
          </cell>
          <cell r="V2713">
            <v>0</v>
          </cell>
          <cell r="W2713" t="str">
            <v/>
          </cell>
          <cell r="X2713" t="str">
            <v>N</v>
          </cell>
          <cell r="Y2713" t="str">
            <v>N</v>
          </cell>
          <cell r="Z2713" t="str">
            <v>N</v>
          </cell>
          <cell r="AA2713">
            <v>0</v>
          </cell>
          <cell r="AB2713">
            <v>0</v>
          </cell>
          <cell r="AC2713">
            <v>0</v>
          </cell>
          <cell r="AD2713">
            <v>0</v>
          </cell>
          <cell r="AE2713" t="str">
            <v>N</v>
          </cell>
          <cell r="AF2713" t="str">
            <v>N</v>
          </cell>
          <cell r="AG2713">
            <v>0</v>
          </cell>
          <cell r="AH2713" t="str">
            <v>N</v>
          </cell>
          <cell r="AI2713" t="str">
            <v>N</v>
          </cell>
        </row>
        <row r="2714">
          <cell r="U2714">
            <v>0</v>
          </cell>
          <cell r="V2714">
            <v>0</v>
          </cell>
          <cell r="W2714" t="str">
            <v/>
          </cell>
          <cell r="X2714" t="str">
            <v>N</v>
          </cell>
          <cell r="Y2714" t="str">
            <v>N</v>
          </cell>
          <cell r="Z2714" t="str">
            <v>N</v>
          </cell>
          <cell r="AA2714">
            <v>0</v>
          </cell>
          <cell r="AB2714">
            <v>0</v>
          </cell>
          <cell r="AC2714">
            <v>0</v>
          </cell>
          <cell r="AD2714">
            <v>0</v>
          </cell>
          <cell r="AE2714" t="str">
            <v>N</v>
          </cell>
          <cell r="AF2714" t="str">
            <v>N</v>
          </cell>
          <cell r="AG2714">
            <v>0</v>
          </cell>
          <cell r="AH2714" t="str">
            <v>N</v>
          </cell>
          <cell r="AI2714" t="str">
            <v>N</v>
          </cell>
        </row>
        <row r="2715">
          <cell r="U2715">
            <v>0</v>
          </cell>
          <cell r="V2715">
            <v>0</v>
          </cell>
          <cell r="W2715" t="str">
            <v/>
          </cell>
          <cell r="X2715" t="str">
            <v>N</v>
          </cell>
          <cell r="Y2715" t="str">
            <v>N</v>
          </cell>
          <cell r="Z2715" t="str">
            <v>N</v>
          </cell>
          <cell r="AA2715">
            <v>0</v>
          </cell>
          <cell r="AB2715">
            <v>0</v>
          </cell>
          <cell r="AC2715">
            <v>0</v>
          </cell>
          <cell r="AD2715">
            <v>0</v>
          </cell>
          <cell r="AE2715" t="str">
            <v>N</v>
          </cell>
          <cell r="AF2715" t="str">
            <v>N</v>
          </cell>
          <cell r="AG2715">
            <v>0</v>
          </cell>
          <cell r="AH2715" t="str">
            <v>N</v>
          </cell>
          <cell r="AI2715" t="str">
            <v>N</v>
          </cell>
        </row>
        <row r="2716">
          <cell r="U2716">
            <v>0</v>
          </cell>
          <cell r="V2716">
            <v>0</v>
          </cell>
          <cell r="W2716" t="str">
            <v/>
          </cell>
          <cell r="X2716" t="str">
            <v>N</v>
          </cell>
          <cell r="Y2716" t="str">
            <v>N</v>
          </cell>
          <cell r="Z2716" t="str">
            <v>N</v>
          </cell>
          <cell r="AA2716">
            <v>0</v>
          </cell>
          <cell r="AB2716">
            <v>0</v>
          </cell>
          <cell r="AC2716">
            <v>0</v>
          </cell>
          <cell r="AD2716">
            <v>0</v>
          </cell>
          <cell r="AE2716" t="str">
            <v>N</v>
          </cell>
          <cell r="AF2716" t="str">
            <v>N</v>
          </cell>
          <cell r="AG2716">
            <v>0</v>
          </cell>
          <cell r="AH2716" t="str">
            <v>N</v>
          </cell>
          <cell r="AI2716" t="str">
            <v>N</v>
          </cell>
        </row>
        <row r="2717">
          <cell r="U2717">
            <v>0</v>
          </cell>
          <cell r="V2717">
            <v>0</v>
          </cell>
          <cell r="W2717" t="str">
            <v/>
          </cell>
          <cell r="X2717" t="str">
            <v>N</v>
          </cell>
          <cell r="Y2717" t="str">
            <v>N</v>
          </cell>
          <cell r="Z2717" t="str">
            <v>N</v>
          </cell>
          <cell r="AA2717">
            <v>0</v>
          </cell>
          <cell r="AB2717">
            <v>0</v>
          </cell>
          <cell r="AC2717">
            <v>0</v>
          </cell>
          <cell r="AD2717">
            <v>0</v>
          </cell>
          <cell r="AE2717" t="str">
            <v>N</v>
          </cell>
          <cell r="AF2717" t="str">
            <v>N</v>
          </cell>
          <cell r="AG2717">
            <v>0</v>
          </cell>
          <cell r="AH2717" t="str">
            <v>N</v>
          </cell>
          <cell r="AI2717" t="str">
            <v>N</v>
          </cell>
        </row>
        <row r="2718">
          <cell r="U2718">
            <v>0</v>
          </cell>
          <cell r="V2718">
            <v>0</v>
          </cell>
          <cell r="W2718" t="str">
            <v/>
          </cell>
          <cell r="X2718" t="str">
            <v>N</v>
          </cell>
          <cell r="Y2718" t="str">
            <v>N</v>
          </cell>
          <cell r="Z2718" t="str">
            <v>N</v>
          </cell>
          <cell r="AA2718">
            <v>0</v>
          </cell>
          <cell r="AB2718">
            <v>0</v>
          </cell>
          <cell r="AC2718">
            <v>0</v>
          </cell>
          <cell r="AD2718">
            <v>0</v>
          </cell>
          <cell r="AE2718" t="str">
            <v>N</v>
          </cell>
          <cell r="AF2718" t="str">
            <v>N</v>
          </cell>
          <cell r="AG2718">
            <v>0</v>
          </cell>
          <cell r="AH2718" t="str">
            <v>N</v>
          </cell>
          <cell r="AI2718" t="str">
            <v>N</v>
          </cell>
        </row>
        <row r="2719">
          <cell r="U2719">
            <v>0</v>
          </cell>
          <cell r="V2719">
            <v>0</v>
          </cell>
          <cell r="W2719" t="str">
            <v/>
          </cell>
          <cell r="X2719" t="str">
            <v>N</v>
          </cell>
          <cell r="Y2719" t="str">
            <v>N</v>
          </cell>
          <cell r="Z2719" t="str">
            <v>N</v>
          </cell>
          <cell r="AA2719">
            <v>0</v>
          </cell>
          <cell r="AB2719">
            <v>0</v>
          </cell>
          <cell r="AC2719">
            <v>0</v>
          </cell>
          <cell r="AD2719">
            <v>0</v>
          </cell>
          <cell r="AE2719" t="str">
            <v>N</v>
          </cell>
          <cell r="AF2719" t="str">
            <v>N</v>
          </cell>
          <cell r="AG2719">
            <v>0</v>
          </cell>
          <cell r="AH2719" t="str">
            <v>N</v>
          </cell>
          <cell r="AI2719" t="str">
            <v>N</v>
          </cell>
        </row>
        <row r="2720">
          <cell r="U2720">
            <v>0</v>
          </cell>
          <cell r="V2720">
            <v>0</v>
          </cell>
          <cell r="W2720" t="str">
            <v/>
          </cell>
          <cell r="X2720" t="str">
            <v>N</v>
          </cell>
          <cell r="Y2720" t="str">
            <v>N</v>
          </cell>
          <cell r="Z2720" t="str">
            <v>N</v>
          </cell>
          <cell r="AA2720">
            <v>0</v>
          </cell>
          <cell r="AB2720">
            <v>0</v>
          </cell>
          <cell r="AC2720">
            <v>0</v>
          </cell>
          <cell r="AD2720">
            <v>0</v>
          </cell>
          <cell r="AE2720" t="str">
            <v>N</v>
          </cell>
          <cell r="AF2720" t="str">
            <v>N</v>
          </cell>
          <cell r="AG2720">
            <v>0</v>
          </cell>
          <cell r="AH2720" t="str">
            <v>N</v>
          </cell>
          <cell r="AI2720" t="str">
            <v>N</v>
          </cell>
        </row>
        <row r="2721">
          <cell r="U2721">
            <v>0</v>
          </cell>
          <cell r="V2721">
            <v>0</v>
          </cell>
          <cell r="W2721" t="str">
            <v/>
          </cell>
          <cell r="X2721" t="str">
            <v>N</v>
          </cell>
          <cell r="Y2721" t="str">
            <v>N</v>
          </cell>
          <cell r="Z2721" t="str">
            <v>N</v>
          </cell>
          <cell r="AA2721">
            <v>0</v>
          </cell>
          <cell r="AB2721">
            <v>0</v>
          </cell>
          <cell r="AC2721">
            <v>0</v>
          </cell>
          <cell r="AD2721">
            <v>0</v>
          </cell>
          <cell r="AE2721" t="str">
            <v>N</v>
          </cell>
          <cell r="AF2721" t="str">
            <v>N</v>
          </cell>
          <cell r="AG2721">
            <v>0</v>
          </cell>
          <cell r="AH2721" t="str">
            <v>N</v>
          </cell>
          <cell r="AI2721" t="str">
            <v>N</v>
          </cell>
        </row>
        <row r="2722">
          <cell r="U2722">
            <v>0</v>
          </cell>
          <cell r="V2722">
            <v>0</v>
          </cell>
          <cell r="W2722" t="str">
            <v/>
          </cell>
          <cell r="X2722" t="str">
            <v>N</v>
          </cell>
          <cell r="Y2722" t="str">
            <v>N</v>
          </cell>
          <cell r="Z2722" t="str">
            <v>N</v>
          </cell>
          <cell r="AA2722">
            <v>0</v>
          </cell>
          <cell r="AB2722">
            <v>0</v>
          </cell>
          <cell r="AC2722">
            <v>0</v>
          </cell>
          <cell r="AD2722">
            <v>0</v>
          </cell>
          <cell r="AE2722" t="str">
            <v>N</v>
          </cell>
          <cell r="AF2722" t="str">
            <v>N</v>
          </cell>
          <cell r="AG2722">
            <v>0</v>
          </cell>
          <cell r="AH2722" t="str">
            <v>N</v>
          </cell>
          <cell r="AI2722" t="str">
            <v>N</v>
          </cell>
        </row>
        <row r="2723">
          <cell r="U2723">
            <v>0</v>
          </cell>
          <cell r="V2723">
            <v>0</v>
          </cell>
          <cell r="W2723" t="str">
            <v/>
          </cell>
          <cell r="X2723" t="str">
            <v>N</v>
          </cell>
          <cell r="Y2723" t="str">
            <v>N</v>
          </cell>
          <cell r="Z2723" t="str">
            <v>N</v>
          </cell>
          <cell r="AA2723">
            <v>0</v>
          </cell>
          <cell r="AB2723">
            <v>0</v>
          </cell>
          <cell r="AC2723">
            <v>0</v>
          </cell>
          <cell r="AD2723">
            <v>0</v>
          </cell>
          <cell r="AE2723" t="str">
            <v>N</v>
          </cell>
          <cell r="AF2723" t="str">
            <v>N</v>
          </cell>
          <cell r="AG2723">
            <v>0</v>
          </cell>
          <cell r="AH2723" t="str">
            <v>N</v>
          </cell>
          <cell r="AI2723" t="str">
            <v>N</v>
          </cell>
        </row>
        <row r="2724">
          <cell r="U2724">
            <v>0</v>
          </cell>
          <cell r="V2724">
            <v>0</v>
          </cell>
          <cell r="W2724" t="str">
            <v/>
          </cell>
          <cell r="X2724" t="str">
            <v>N</v>
          </cell>
          <cell r="Y2724" t="str">
            <v>N</v>
          </cell>
          <cell r="Z2724" t="str">
            <v>N</v>
          </cell>
          <cell r="AA2724">
            <v>0</v>
          </cell>
          <cell r="AB2724">
            <v>0</v>
          </cell>
          <cell r="AC2724">
            <v>0</v>
          </cell>
          <cell r="AD2724">
            <v>0</v>
          </cell>
          <cell r="AE2724" t="str">
            <v>N</v>
          </cell>
          <cell r="AF2724" t="str">
            <v>N</v>
          </cell>
          <cell r="AG2724">
            <v>0</v>
          </cell>
          <cell r="AH2724" t="str">
            <v>N</v>
          </cell>
          <cell r="AI2724" t="str">
            <v>N</v>
          </cell>
        </row>
        <row r="2725">
          <cell r="U2725">
            <v>0</v>
          </cell>
          <cell r="V2725">
            <v>0</v>
          </cell>
          <cell r="W2725" t="str">
            <v/>
          </cell>
          <cell r="X2725" t="str">
            <v>N</v>
          </cell>
          <cell r="Y2725" t="str">
            <v>N</v>
          </cell>
          <cell r="Z2725" t="str">
            <v>N</v>
          </cell>
          <cell r="AA2725">
            <v>0</v>
          </cell>
          <cell r="AB2725">
            <v>0</v>
          </cell>
          <cell r="AC2725">
            <v>0</v>
          </cell>
          <cell r="AD2725">
            <v>0</v>
          </cell>
          <cell r="AE2725" t="str">
            <v>N</v>
          </cell>
          <cell r="AF2725" t="str">
            <v>N</v>
          </cell>
          <cell r="AG2725">
            <v>0</v>
          </cell>
          <cell r="AH2725" t="str">
            <v>N</v>
          </cell>
          <cell r="AI2725" t="str">
            <v>N</v>
          </cell>
        </row>
        <row r="2726">
          <cell r="U2726">
            <v>0</v>
          </cell>
          <cell r="V2726">
            <v>0</v>
          </cell>
          <cell r="W2726" t="str">
            <v/>
          </cell>
          <cell r="X2726" t="str">
            <v>N</v>
          </cell>
          <cell r="Y2726" t="str">
            <v>N</v>
          </cell>
          <cell r="Z2726" t="str">
            <v>N</v>
          </cell>
          <cell r="AA2726">
            <v>0</v>
          </cell>
          <cell r="AB2726">
            <v>0</v>
          </cell>
          <cell r="AC2726">
            <v>0</v>
          </cell>
          <cell r="AD2726">
            <v>0</v>
          </cell>
          <cell r="AE2726" t="str">
            <v>N</v>
          </cell>
          <cell r="AF2726" t="str">
            <v>N</v>
          </cell>
          <cell r="AG2726">
            <v>0</v>
          </cell>
          <cell r="AH2726" t="str">
            <v>N</v>
          </cell>
          <cell r="AI2726" t="str">
            <v>N</v>
          </cell>
        </row>
        <row r="2727">
          <cell r="U2727">
            <v>0</v>
          </cell>
          <cell r="V2727">
            <v>0</v>
          </cell>
          <cell r="W2727" t="str">
            <v/>
          </cell>
          <cell r="X2727" t="str">
            <v>N</v>
          </cell>
          <cell r="Y2727" t="str">
            <v>N</v>
          </cell>
          <cell r="Z2727" t="str">
            <v>N</v>
          </cell>
          <cell r="AA2727">
            <v>0</v>
          </cell>
          <cell r="AB2727">
            <v>0</v>
          </cell>
          <cell r="AC2727">
            <v>0</v>
          </cell>
          <cell r="AD2727">
            <v>0</v>
          </cell>
          <cell r="AE2727" t="str">
            <v>N</v>
          </cell>
          <cell r="AF2727" t="str">
            <v>N</v>
          </cell>
          <cell r="AG2727">
            <v>0</v>
          </cell>
          <cell r="AH2727" t="str">
            <v>N</v>
          </cell>
          <cell r="AI2727" t="str">
            <v>N</v>
          </cell>
        </row>
        <row r="2728">
          <cell r="U2728">
            <v>0</v>
          </cell>
          <cell r="V2728">
            <v>0</v>
          </cell>
          <cell r="W2728" t="str">
            <v/>
          </cell>
          <cell r="X2728" t="str">
            <v>N</v>
          </cell>
          <cell r="Y2728" t="str">
            <v>N</v>
          </cell>
          <cell r="Z2728" t="str">
            <v>N</v>
          </cell>
          <cell r="AA2728">
            <v>0</v>
          </cell>
          <cell r="AB2728">
            <v>0</v>
          </cell>
          <cell r="AC2728">
            <v>0</v>
          </cell>
          <cell r="AD2728">
            <v>0</v>
          </cell>
          <cell r="AE2728" t="str">
            <v>N</v>
          </cell>
          <cell r="AF2728" t="str">
            <v>N</v>
          </cell>
          <cell r="AG2728">
            <v>0</v>
          </cell>
          <cell r="AH2728" t="str">
            <v>N</v>
          </cell>
          <cell r="AI2728" t="str">
            <v>N</v>
          </cell>
        </row>
        <row r="2729">
          <cell r="U2729">
            <v>0</v>
          </cell>
          <cell r="V2729">
            <v>0</v>
          </cell>
          <cell r="W2729" t="str">
            <v/>
          </cell>
          <cell r="X2729" t="str">
            <v>N</v>
          </cell>
          <cell r="Y2729" t="str">
            <v>N</v>
          </cell>
          <cell r="Z2729" t="str">
            <v>N</v>
          </cell>
          <cell r="AA2729">
            <v>0</v>
          </cell>
          <cell r="AB2729">
            <v>0</v>
          </cell>
          <cell r="AC2729">
            <v>0</v>
          </cell>
          <cell r="AD2729">
            <v>0</v>
          </cell>
          <cell r="AE2729" t="str">
            <v>N</v>
          </cell>
          <cell r="AF2729" t="str">
            <v>N</v>
          </cell>
          <cell r="AG2729">
            <v>0</v>
          </cell>
          <cell r="AH2729" t="str">
            <v>N</v>
          </cell>
          <cell r="AI2729" t="str">
            <v>N</v>
          </cell>
        </row>
        <row r="2730">
          <cell r="U2730">
            <v>0</v>
          </cell>
          <cell r="V2730">
            <v>0</v>
          </cell>
          <cell r="W2730" t="str">
            <v/>
          </cell>
          <cell r="X2730" t="str">
            <v>N</v>
          </cell>
          <cell r="Y2730" t="str">
            <v>N</v>
          </cell>
          <cell r="Z2730" t="str">
            <v>N</v>
          </cell>
          <cell r="AA2730">
            <v>0</v>
          </cell>
          <cell r="AB2730">
            <v>0</v>
          </cell>
          <cell r="AC2730">
            <v>0</v>
          </cell>
          <cell r="AD2730">
            <v>0</v>
          </cell>
          <cell r="AE2730" t="str">
            <v>N</v>
          </cell>
          <cell r="AF2730" t="str">
            <v>N</v>
          </cell>
          <cell r="AG2730">
            <v>0</v>
          </cell>
          <cell r="AH2730" t="str">
            <v>N</v>
          </cell>
          <cell r="AI2730" t="str">
            <v>N</v>
          </cell>
        </row>
        <row r="2731">
          <cell r="U2731">
            <v>0</v>
          </cell>
          <cell r="V2731">
            <v>0</v>
          </cell>
          <cell r="W2731" t="str">
            <v/>
          </cell>
          <cell r="X2731" t="str">
            <v>N</v>
          </cell>
          <cell r="Y2731" t="str">
            <v>N</v>
          </cell>
          <cell r="Z2731" t="str">
            <v>N</v>
          </cell>
          <cell r="AA2731">
            <v>0</v>
          </cell>
          <cell r="AB2731">
            <v>0</v>
          </cell>
          <cell r="AC2731">
            <v>0</v>
          </cell>
          <cell r="AD2731">
            <v>0</v>
          </cell>
          <cell r="AE2731" t="str">
            <v>N</v>
          </cell>
          <cell r="AF2731" t="str">
            <v>N</v>
          </cell>
          <cell r="AG2731">
            <v>0</v>
          </cell>
          <cell r="AH2731" t="str">
            <v>N</v>
          </cell>
          <cell r="AI2731" t="str">
            <v>N</v>
          </cell>
        </row>
        <row r="2732">
          <cell r="U2732">
            <v>0</v>
          </cell>
          <cell r="V2732">
            <v>0</v>
          </cell>
          <cell r="W2732" t="str">
            <v/>
          </cell>
          <cell r="X2732" t="str">
            <v>N</v>
          </cell>
          <cell r="Y2732" t="str">
            <v>N</v>
          </cell>
          <cell r="Z2732" t="str">
            <v>N</v>
          </cell>
          <cell r="AA2732">
            <v>0</v>
          </cell>
          <cell r="AB2732">
            <v>0</v>
          </cell>
          <cell r="AC2732">
            <v>0</v>
          </cell>
          <cell r="AD2732">
            <v>0</v>
          </cell>
          <cell r="AE2732" t="str">
            <v>N</v>
          </cell>
          <cell r="AF2732" t="str">
            <v>N</v>
          </cell>
          <cell r="AG2732">
            <v>0</v>
          </cell>
          <cell r="AH2732" t="str">
            <v>N</v>
          </cell>
          <cell r="AI2732" t="str">
            <v>N</v>
          </cell>
        </row>
        <row r="2733">
          <cell r="U2733">
            <v>0</v>
          </cell>
          <cell r="V2733">
            <v>0</v>
          </cell>
          <cell r="W2733" t="str">
            <v/>
          </cell>
          <cell r="X2733" t="str">
            <v>N</v>
          </cell>
          <cell r="Y2733" t="str">
            <v>N</v>
          </cell>
          <cell r="Z2733" t="str">
            <v>N</v>
          </cell>
          <cell r="AA2733">
            <v>0</v>
          </cell>
          <cell r="AB2733">
            <v>0</v>
          </cell>
          <cell r="AC2733">
            <v>0</v>
          </cell>
          <cell r="AD2733">
            <v>0</v>
          </cell>
          <cell r="AE2733" t="str">
            <v>N</v>
          </cell>
          <cell r="AF2733" t="str">
            <v>N</v>
          </cell>
          <cell r="AG2733">
            <v>0</v>
          </cell>
          <cell r="AH2733" t="str">
            <v>N</v>
          </cell>
          <cell r="AI2733" t="str">
            <v>N</v>
          </cell>
        </row>
        <row r="2734">
          <cell r="U2734">
            <v>0</v>
          </cell>
          <cell r="V2734">
            <v>0</v>
          </cell>
          <cell r="W2734" t="str">
            <v/>
          </cell>
          <cell r="X2734" t="str">
            <v>N</v>
          </cell>
          <cell r="Y2734" t="str">
            <v>N</v>
          </cell>
          <cell r="Z2734" t="str">
            <v>N</v>
          </cell>
          <cell r="AA2734">
            <v>0</v>
          </cell>
          <cell r="AB2734">
            <v>0</v>
          </cell>
          <cell r="AC2734">
            <v>0</v>
          </cell>
          <cell r="AD2734">
            <v>0</v>
          </cell>
          <cell r="AE2734" t="str">
            <v>N</v>
          </cell>
          <cell r="AF2734" t="str">
            <v>N</v>
          </cell>
          <cell r="AG2734">
            <v>0</v>
          </cell>
          <cell r="AH2734" t="str">
            <v>N</v>
          </cell>
          <cell r="AI2734" t="str">
            <v>N</v>
          </cell>
        </row>
        <row r="2735">
          <cell r="U2735">
            <v>0</v>
          </cell>
          <cell r="V2735">
            <v>0</v>
          </cell>
          <cell r="W2735" t="str">
            <v/>
          </cell>
          <cell r="X2735" t="str">
            <v>N</v>
          </cell>
          <cell r="Y2735" t="str">
            <v>N</v>
          </cell>
          <cell r="Z2735" t="str">
            <v>N</v>
          </cell>
          <cell r="AA2735">
            <v>0</v>
          </cell>
          <cell r="AB2735">
            <v>0</v>
          </cell>
          <cell r="AC2735">
            <v>0</v>
          </cell>
          <cell r="AD2735">
            <v>0</v>
          </cell>
          <cell r="AE2735" t="str">
            <v>N</v>
          </cell>
          <cell r="AF2735" t="str">
            <v>N</v>
          </cell>
          <cell r="AG2735">
            <v>0</v>
          </cell>
          <cell r="AH2735" t="str">
            <v>N</v>
          </cell>
          <cell r="AI2735" t="str">
            <v>N</v>
          </cell>
        </row>
        <row r="2736">
          <cell r="U2736">
            <v>0</v>
          </cell>
          <cell r="V2736">
            <v>0</v>
          </cell>
          <cell r="W2736" t="str">
            <v/>
          </cell>
          <cell r="X2736" t="str">
            <v>N</v>
          </cell>
          <cell r="Y2736" t="str">
            <v>N</v>
          </cell>
          <cell r="Z2736" t="str">
            <v>N</v>
          </cell>
          <cell r="AA2736">
            <v>0</v>
          </cell>
          <cell r="AB2736">
            <v>0</v>
          </cell>
          <cell r="AC2736">
            <v>0</v>
          </cell>
          <cell r="AD2736">
            <v>0</v>
          </cell>
          <cell r="AE2736" t="str">
            <v>N</v>
          </cell>
          <cell r="AF2736" t="str">
            <v>N</v>
          </cell>
          <cell r="AG2736">
            <v>0</v>
          </cell>
          <cell r="AH2736" t="str">
            <v>N</v>
          </cell>
          <cell r="AI2736" t="str">
            <v>N</v>
          </cell>
        </row>
        <row r="2737">
          <cell r="U2737">
            <v>0</v>
          </cell>
          <cell r="V2737">
            <v>0</v>
          </cell>
          <cell r="W2737" t="str">
            <v/>
          </cell>
          <cell r="X2737" t="str">
            <v>N</v>
          </cell>
          <cell r="Y2737" t="str">
            <v>N</v>
          </cell>
          <cell r="Z2737" t="str">
            <v>N</v>
          </cell>
          <cell r="AA2737">
            <v>0</v>
          </cell>
          <cell r="AB2737">
            <v>0</v>
          </cell>
          <cell r="AC2737">
            <v>0</v>
          </cell>
          <cell r="AD2737">
            <v>0</v>
          </cell>
          <cell r="AE2737" t="str">
            <v>N</v>
          </cell>
          <cell r="AF2737" t="str">
            <v>N</v>
          </cell>
          <cell r="AG2737">
            <v>0</v>
          </cell>
          <cell r="AH2737" t="str">
            <v>N</v>
          </cell>
          <cell r="AI2737" t="str">
            <v>N</v>
          </cell>
        </row>
        <row r="2738">
          <cell r="U2738">
            <v>0</v>
          </cell>
          <cell r="V2738">
            <v>0</v>
          </cell>
          <cell r="W2738" t="str">
            <v/>
          </cell>
          <cell r="X2738" t="str">
            <v>N</v>
          </cell>
          <cell r="Y2738" t="str">
            <v>N</v>
          </cell>
          <cell r="Z2738" t="str">
            <v>N</v>
          </cell>
          <cell r="AA2738">
            <v>0</v>
          </cell>
          <cell r="AB2738">
            <v>0</v>
          </cell>
          <cell r="AC2738">
            <v>0</v>
          </cell>
          <cell r="AD2738">
            <v>0</v>
          </cell>
          <cell r="AE2738" t="str">
            <v>N</v>
          </cell>
          <cell r="AF2738" t="str">
            <v>N</v>
          </cell>
          <cell r="AG2738">
            <v>0</v>
          </cell>
          <cell r="AH2738" t="str">
            <v>N</v>
          </cell>
          <cell r="AI2738" t="str">
            <v>N</v>
          </cell>
        </row>
        <row r="2739">
          <cell r="U2739">
            <v>0</v>
          </cell>
          <cell r="V2739">
            <v>0</v>
          </cell>
          <cell r="W2739" t="str">
            <v/>
          </cell>
          <cell r="X2739" t="str">
            <v>N</v>
          </cell>
          <cell r="Y2739" t="str">
            <v>N</v>
          </cell>
          <cell r="Z2739" t="str">
            <v>N</v>
          </cell>
          <cell r="AA2739">
            <v>0</v>
          </cell>
          <cell r="AB2739">
            <v>0</v>
          </cell>
          <cell r="AC2739">
            <v>0</v>
          </cell>
          <cell r="AD2739">
            <v>0</v>
          </cell>
          <cell r="AE2739" t="str">
            <v>N</v>
          </cell>
          <cell r="AF2739" t="str">
            <v>N</v>
          </cell>
          <cell r="AG2739">
            <v>0</v>
          </cell>
          <cell r="AH2739" t="str">
            <v>N</v>
          </cell>
          <cell r="AI2739" t="str">
            <v>N</v>
          </cell>
        </row>
        <row r="2740">
          <cell r="U2740">
            <v>0</v>
          </cell>
          <cell r="V2740">
            <v>0</v>
          </cell>
          <cell r="W2740" t="str">
            <v/>
          </cell>
          <cell r="X2740" t="str">
            <v>N</v>
          </cell>
          <cell r="Y2740" t="str">
            <v>N</v>
          </cell>
          <cell r="Z2740" t="str">
            <v>N</v>
          </cell>
          <cell r="AA2740">
            <v>0</v>
          </cell>
          <cell r="AB2740">
            <v>0</v>
          </cell>
          <cell r="AC2740">
            <v>0</v>
          </cell>
          <cell r="AD2740">
            <v>0</v>
          </cell>
          <cell r="AE2740" t="str">
            <v>N</v>
          </cell>
          <cell r="AF2740" t="str">
            <v>N</v>
          </cell>
          <cell r="AG2740">
            <v>0</v>
          </cell>
          <cell r="AH2740" t="str">
            <v>N</v>
          </cell>
          <cell r="AI2740" t="str">
            <v>N</v>
          </cell>
        </row>
        <row r="2741">
          <cell r="U2741">
            <v>0</v>
          </cell>
          <cell r="V2741">
            <v>0</v>
          </cell>
          <cell r="W2741" t="str">
            <v/>
          </cell>
          <cell r="X2741" t="str">
            <v>N</v>
          </cell>
          <cell r="Y2741" t="str">
            <v>N</v>
          </cell>
          <cell r="Z2741" t="str">
            <v>N</v>
          </cell>
          <cell r="AA2741">
            <v>0</v>
          </cell>
          <cell r="AB2741">
            <v>0</v>
          </cell>
          <cell r="AC2741">
            <v>0</v>
          </cell>
          <cell r="AD2741">
            <v>0</v>
          </cell>
          <cell r="AE2741" t="str">
            <v>N</v>
          </cell>
          <cell r="AF2741" t="str">
            <v>N</v>
          </cell>
          <cell r="AG2741">
            <v>0</v>
          </cell>
          <cell r="AH2741" t="str">
            <v>N</v>
          </cell>
          <cell r="AI2741" t="str">
            <v>N</v>
          </cell>
        </row>
        <row r="2742">
          <cell r="U2742">
            <v>0</v>
          </cell>
          <cell r="V2742">
            <v>0</v>
          </cell>
          <cell r="W2742" t="str">
            <v/>
          </cell>
          <cell r="X2742" t="str">
            <v>N</v>
          </cell>
          <cell r="Y2742" t="str">
            <v>N</v>
          </cell>
          <cell r="Z2742" t="str">
            <v>N</v>
          </cell>
          <cell r="AA2742">
            <v>0</v>
          </cell>
          <cell r="AB2742">
            <v>0</v>
          </cell>
          <cell r="AC2742">
            <v>0</v>
          </cell>
          <cell r="AD2742">
            <v>0</v>
          </cell>
          <cell r="AE2742" t="str">
            <v>N</v>
          </cell>
          <cell r="AF2742" t="str">
            <v>N</v>
          </cell>
          <cell r="AG2742">
            <v>0</v>
          </cell>
          <cell r="AH2742" t="str">
            <v>N</v>
          </cell>
          <cell r="AI2742" t="str">
            <v>N</v>
          </cell>
        </row>
        <row r="2743">
          <cell r="U2743">
            <v>0</v>
          </cell>
          <cell r="V2743">
            <v>0</v>
          </cell>
          <cell r="W2743" t="str">
            <v/>
          </cell>
          <cell r="X2743" t="str">
            <v>N</v>
          </cell>
          <cell r="Y2743" t="str">
            <v>N</v>
          </cell>
          <cell r="Z2743" t="str">
            <v>N</v>
          </cell>
          <cell r="AA2743">
            <v>0</v>
          </cell>
          <cell r="AB2743">
            <v>0</v>
          </cell>
          <cell r="AC2743">
            <v>0</v>
          </cell>
          <cell r="AD2743">
            <v>0</v>
          </cell>
          <cell r="AE2743" t="str">
            <v>N</v>
          </cell>
          <cell r="AF2743" t="str">
            <v>N</v>
          </cell>
          <cell r="AG2743">
            <v>0</v>
          </cell>
          <cell r="AH2743" t="str">
            <v>N</v>
          </cell>
          <cell r="AI2743" t="str">
            <v>N</v>
          </cell>
        </row>
        <row r="2744">
          <cell r="U2744">
            <v>0</v>
          </cell>
          <cell r="V2744">
            <v>0</v>
          </cell>
          <cell r="W2744" t="str">
            <v/>
          </cell>
          <cell r="X2744" t="str">
            <v>N</v>
          </cell>
          <cell r="Y2744" t="str">
            <v>N</v>
          </cell>
          <cell r="Z2744" t="str">
            <v>N</v>
          </cell>
          <cell r="AA2744">
            <v>0</v>
          </cell>
          <cell r="AB2744">
            <v>0</v>
          </cell>
          <cell r="AC2744">
            <v>0</v>
          </cell>
          <cell r="AD2744">
            <v>0</v>
          </cell>
          <cell r="AE2744" t="str">
            <v>N</v>
          </cell>
          <cell r="AF2744" t="str">
            <v>N</v>
          </cell>
          <cell r="AG2744">
            <v>0</v>
          </cell>
          <cell r="AH2744" t="str">
            <v>N</v>
          </cell>
          <cell r="AI2744" t="str">
            <v>N</v>
          </cell>
        </row>
        <row r="2745">
          <cell r="U2745">
            <v>0</v>
          </cell>
          <cell r="V2745">
            <v>0</v>
          </cell>
          <cell r="W2745" t="str">
            <v/>
          </cell>
          <cell r="X2745" t="str">
            <v>N</v>
          </cell>
          <cell r="Y2745" t="str">
            <v>N</v>
          </cell>
          <cell r="Z2745" t="str">
            <v>N</v>
          </cell>
          <cell r="AA2745">
            <v>0</v>
          </cell>
          <cell r="AB2745">
            <v>0</v>
          </cell>
          <cell r="AC2745">
            <v>0</v>
          </cell>
          <cell r="AD2745">
            <v>0</v>
          </cell>
          <cell r="AE2745" t="str">
            <v>N</v>
          </cell>
          <cell r="AF2745" t="str">
            <v>N</v>
          </cell>
          <cell r="AG2745">
            <v>0</v>
          </cell>
          <cell r="AH2745" t="str">
            <v>N</v>
          </cell>
          <cell r="AI2745" t="str">
            <v>N</v>
          </cell>
        </row>
        <row r="2746">
          <cell r="U2746">
            <v>0</v>
          </cell>
          <cell r="V2746">
            <v>0</v>
          </cell>
          <cell r="W2746" t="str">
            <v/>
          </cell>
          <cell r="X2746" t="str">
            <v>N</v>
          </cell>
          <cell r="Y2746" t="str">
            <v>N</v>
          </cell>
          <cell r="Z2746" t="str">
            <v>N</v>
          </cell>
          <cell r="AA2746">
            <v>0</v>
          </cell>
          <cell r="AB2746">
            <v>0</v>
          </cell>
          <cell r="AC2746">
            <v>0</v>
          </cell>
          <cell r="AD2746">
            <v>0</v>
          </cell>
          <cell r="AE2746" t="str">
            <v>N</v>
          </cell>
          <cell r="AF2746" t="str">
            <v>N</v>
          </cell>
          <cell r="AG2746">
            <v>0</v>
          </cell>
          <cell r="AH2746" t="str">
            <v>N</v>
          </cell>
          <cell r="AI2746" t="str">
            <v>N</v>
          </cell>
        </row>
        <row r="2747">
          <cell r="U2747">
            <v>0</v>
          </cell>
          <cell r="V2747">
            <v>0</v>
          </cell>
          <cell r="W2747" t="str">
            <v/>
          </cell>
          <cell r="X2747" t="str">
            <v>N</v>
          </cell>
          <cell r="Y2747" t="str">
            <v>N</v>
          </cell>
          <cell r="Z2747" t="str">
            <v>N</v>
          </cell>
          <cell r="AA2747">
            <v>0</v>
          </cell>
          <cell r="AB2747">
            <v>0</v>
          </cell>
          <cell r="AC2747">
            <v>0</v>
          </cell>
          <cell r="AD2747">
            <v>0</v>
          </cell>
          <cell r="AE2747" t="str">
            <v>N</v>
          </cell>
          <cell r="AF2747" t="str">
            <v>N</v>
          </cell>
          <cell r="AG2747">
            <v>0</v>
          </cell>
          <cell r="AH2747" t="str">
            <v>N</v>
          </cell>
          <cell r="AI2747" t="str">
            <v>N</v>
          </cell>
        </row>
        <row r="2748">
          <cell r="U2748">
            <v>0</v>
          </cell>
          <cell r="V2748">
            <v>0</v>
          </cell>
          <cell r="W2748" t="str">
            <v/>
          </cell>
          <cell r="X2748" t="str">
            <v>N</v>
          </cell>
          <cell r="Y2748" t="str">
            <v>N</v>
          </cell>
          <cell r="Z2748" t="str">
            <v>N</v>
          </cell>
          <cell r="AA2748">
            <v>0</v>
          </cell>
          <cell r="AB2748">
            <v>0</v>
          </cell>
          <cell r="AC2748">
            <v>0</v>
          </cell>
          <cell r="AD2748">
            <v>0</v>
          </cell>
          <cell r="AE2748" t="str">
            <v>N</v>
          </cell>
          <cell r="AF2748" t="str">
            <v>N</v>
          </cell>
          <cell r="AG2748">
            <v>0</v>
          </cell>
          <cell r="AH2748" t="str">
            <v>N</v>
          </cell>
          <cell r="AI2748" t="str">
            <v>N</v>
          </cell>
        </row>
        <row r="2749">
          <cell r="U2749">
            <v>0</v>
          </cell>
          <cell r="V2749">
            <v>0</v>
          </cell>
          <cell r="W2749" t="str">
            <v/>
          </cell>
          <cell r="X2749" t="str">
            <v>N</v>
          </cell>
          <cell r="Y2749" t="str">
            <v>N</v>
          </cell>
          <cell r="Z2749" t="str">
            <v>N</v>
          </cell>
          <cell r="AA2749">
            <v>0</v>
          </cell>
          <cell r="AB2749">
            <v>0</v>
          </cell>
          <cell r="AC2749">
            <v>0</v>
          </cell>
          <cell r="AD2749">
            <v>0</v>
          </cell>
          <cell r="AE2749" t="str">
            <v>N</v>
          </cell>
          <cell r="AF2749" t="str">
            <v>N</v>
          </cell>
          <cell r="AG2749">
            <v>0</v>
          </cell>
          <cell r="AH2749" t="str">
            <v>N</v>
          </cell>
          <cell r="AI2749" t="str">
            <v>N</v>
          </cell>
        </row>
        <row r="2750">
          <cell r="U2750">
            <v>0</v>
          </cell>
          <cell r="V2750">
            <v>0</v>
          </cell>
          <cell r="W2750" t="str">
            <v/>
          </cell>
          <cell r="X2750" t="str">
            <v>N</v>
          </cell>
          <cell r="Y2750" t="str">
            <v>N</v>
          </cell>
          <cell r="Z2750" t="str">
            <v>N</v>
          </cell>
          <cell r="AA2750">
            <v>0</v>
          </cell>
          <cell r="AB2750">
            <v>0</v>
          </cell>
          <cell r="AC2750">
            <v>0</v>
          </cell>
          <cell r="AD2750">
            <v>0</v>
          </cell>
          <cell r="AE2750" t="str">
            <v>N</v>
          </cell>
          <cell r="AF2750" t="str">
            <v>N</v>
          </cell>
          <cell r="AG2750">
            <v>0</v>
          </cell>
          <cell r="AH2750" t="str">
            <v>N</v>
          </cell>
          <cell r="AI2750" t="str">
            <v>N</v>
          </cell>
        </row>
        <row r="2751">
          <cell r="U2751">
            <v>0</v>
          </cell>
          <cell r="V2751">
            <v>0</v>
          </cell>
          <cell r="W2751" t="str">
            <v/>
          </cell>
          <cell r="X2751" t="str">
            <v>N</v>
          </cell>
          <cell r="Y2751" t="str">
            <v>N</v>
          </cell>
          <cell r="Z2751" t="str">
            <v>N</v>
          </cell>
          <cell r="AA2751">
            <v>0</v>
          </cell>
          <cell r="AB2751">
            <v>0</v>
          </cell>
          <cell r="AC2751">
            <v>0</v>
          </cell>
          <cell r="AD2751">
            <v>0</v>
          </cell>
          <cell r="AE2751" t="str">
            <v>N</v>
          </cell>
          <cell r="AF2751" t="str">
            <v>N</v>
          </cell>
          <cell r="AG2751">
            <v>0</v>
          </cell>
          <cell r="AH2751" t="str">
            <v>N</v>
          </cell>
          <cell r="AI2751" t="str">
            <v>N</v>
          </cell>
        </row>
        <row r="2752">
          <cell r="U2752">
            <v>0</v>
          </cell>
          <cell r="V2752">
            <v>0</v>
          </cell>
          <cell r="W2752" t="str">
            <v/>
          </cell>
          <cell r="X2752" t="str">
            <v>N</v>
          </cell>
          <cell r="Y2752" t="str">
            <v>N</v>
          </cell>
          <cell r="Z2752" t="str">
            <v>N</v>
          </cell>
          <cell r="AA2752">
            <v>0</v>
          </cell>
          <cell r="AB2752">
            <v>0</v>
          </cell>
          <cell r="AC2752">
            <v>0</v>
          </cell>
          <cell r="AD2752">
            <v>0</v>
          </cell>
          <cell r="AE2752" t="str">
            <v>N</v>
          </cell>
          <cell r="AF2752" t="str">
            <v>N</v>
          </cell>
          <cell r="AG2752">
            <v>0</v>
          </cell>
          <cell r="AH2752" t="str">
            <v>N</v>
          </cell>
          <cell r="AI2752" t="str">
            <v>N</v>
          </cell>
        </row>
        <row r="2753">
          <cell r="U2753">
            <v>0</v>
          </cell>
          <cell r="V2753">
            <v>0</v>
          </cell>
          <cell r="W2753" t="str">
            <v/>
          </cell>
          <cell r="X2753" t="str">
            <v>N</v>
          </cell>
          <cell r="Y2753" t="str">
            <v>N</v>
          </cell>
          <cell r="Z2753" t="str">
            <v>N</v>
          </cell>
          <cell r="AA2753">
            <v>0</v>
          </cell>
          <cell r="AB2753">
            <v>0</v>
          </cell>
          <cell r="AC2753">
            <v>0</v>
          </cell>
          <cell r="AD2753">
            <v>0</v>
          </cell>
          <cell r="AE2753" t="str">
            <v>N</v>
          </cell>
          <cell r="AF2753" t="str">
            <v>N</v>
          </cell>
          <cell r="AG2753">
            <v>0</v>
          </cell>
          <cell r="AH2753" t="str">
            <v>N</v>
          </cell>
          <cell r="AI2753" t="str">
            <v>N</v>
          </cell>
        </row>
        <row r="2754">
          <cell r="U2754">
            <v>0</v>
          </cell>
          <cell r="V2754">
            <v>0</v>
          </cell>
          <cell r="W2754" t="str">
            <v/>
          </cell>
          <cell r="X2754" t="str">
            <v>N</v>
          </cell>
          <cell r="Y2754" t="str">
            <v>N</v>
          </cell>
          <cell r="Z2754" t="str">
            <v>N</v>
          </cell>
          <cell r="AA2754">
            <v>0</v>
          </cell>
          <cell r="AB2754">
            <v>0</v>
          </cell>
          <cell r="AC2754">
            <v>0</v>
          </cell>
          <cell r="AD2754">
            <v>0</v>
          </cell>
          <cell r="AE2754" t="str">
            <v>N</v>
          </cell>
          <cell r="AF2754" t="str">
            <v>N</v>
          </cell>
          <cell r="AG2754">
            <v>0</v>
          </cell>
          <cell r="AH2754" t="str">
            <v>N</v>
          </cell>
          <cell r="AI2754" t="str">
            <v>N</v>
          </cell>
        </row>
        <row r="2755">
          <cell r="U2755">
            <v>0</v>
          </cell>
          <cell r="V2755">
            <v>0</v>
          </cell>
          <cell r="W2755" t="str">
            <v/>
          </cell>
          <cell r="X2755" t="str">
            <v>N</v>
          </cell>
          <cell r="Y2755" t="str">
            <v>N</v>
          </cell>
          <cell r="Z2755" t="str">
            <v>N</v>
          </cell>
          <cell r="AA2755">
            <v>0</v>
          </cell>
          <cell r="AB2755">
            <v>0</v>
          </cell>
          <cell r="AC2755">
            <v>0</v>
          </cell>
          <cell r="AD2755">
            <v>0</v>
          </cell>
          <cell r="AE2755" t="str">
            <v>N</v>
          </cell>
          <cell r="AF2755" t="str">
            <v>N</v>
          </cell>
          <cell r="AG2755">
            <v>0</v>
          </cell>
          <cell r="AH2755" t="str">
            <v>N</v>
          </cell>
          <cell r="AI2755" t="str">
            <v>N</v>
          </cell>
        </row>
        <row r="2756">
          <cell r="U2756">
            <v>0</v>
          </cell>
          <cell r="V2756">
            <v>0</v>
          </cell>
          <cell r="W2756" t="str">
            <v/>
          </cell>
          <cell r="X2756" t="str">
            <v>N</v>
          </cell>
          <cell r="Y2756" t="str">
            <v>N</v>
          </cell>
          <cell r="Z2756" t="str">
            <v>N</v>
          </cell>
          <cell r="AA2756">
            <v>0</v>
          </cell>
          <cell r="AB2756">
            <v>0</v>
          </cell>
          <cell r="AC2756">
            <v>0</v>
          </cell>
          <cell r="AD2756">
            <v>0</v>
          </cell>
          <cell r="AE2756" t="str">
            <v>N</v>
          </cell>
          <cell r="AF2756" t="str">
            <v>N</v>
          </cell>
          <cell r="AG2756">
            <v>0</v>
          </cell>
          <cell r="AH2756" t="str">
            <v>N</v>
          </cell>
          <cell r="AI2756" t="str">
            <v>N</v>
          </cell>
        </row>
        <row r="2757">
          <cell r="U2757">
            <v>0</v>
          </cell>
          <cell r="V2757">
            <v>0</v>
          </cell>
          <cell r="W2757" t="str">
            <v/>
          </cell>
          <cell r="X2757" t="str">
            <v>N</v>
          </cell>
          <cell r="Y2757" t="str">
            <v>N</v>
          </cell>
          <cell r="Z2757" t="str">
            <v>N</v>
          </cell>
          <cell r="AA2757">
            <v>0</v>
          </cell>
          <cell r="AB2757">
            <v>0</v>
          </cell>
          <cell r="AC2757">
            <v>0</v>
          </cell>
          <cell r="AD2757">
            <v>0</v>
          </cell>
          <cell r="AE2757" t="str">
            <v>N</v>
          </cell>
          <cell r="AF2757" t="str">
            <v>N</v>
          </cell>
          <cell r="AG2757">
            <v>0</v>
          </cell>
          <cell r="AH2757" t="str">
            <v>N</v>
          </cell>
          <cell r="AI2757" t="str">
            <v>N</v>
          </cell>
        </row>
        <row r="2758">
          <cell r="U2758">
            <v>0</v>
          </cell>
          <cell r="V2758">
            <v>0</v>
          </cell>
          <cell r="W2758" t="str">
            <v/>
          </cell>
          <cell r="X2758" t="str">
            <v>N</v>
          </cell>
          <cell r="Y2758" t="str">
            <v>N</v>
          </cell>
          <cell r="Z2758" t="str">
            <v>N</v>
          </cell>
          <cell r="AA2758">
            <v>0</v>
          </cell>
          <cell r="AB2758">
            <v>0</v>
          </cell>
          <cell r="AC2758">
            <v>0</v>
          </cell>
          <cell r="AD2758">
            <v>0</v>
          </cell>
          <cell r="AE2758" t="str">
            <v>N</v>
          </cell>
          <cell r="AF2758" t="str">
            <v>N</v>
          </cell>
          <cell r="AG2758">
            <v>0</v>
          </cell>
          <cell r="AH2758" t="str">
            <v>N</v>
          </cell>
          <cell r="AI2758" t="str">
            <v>N</v>
          </cell>
        </row>
        <row r="2759">
          <cell r="U2759">
            <v>0</v>
          </cell>
          <cell r="V2759">
            <v>0</v>
          </cell>
          <cell r="W2759" t="str">
            <v/>
          </cell>
          <cell r="X2759" t="str">
            <v>N</v>
          </cell>
          <cell r="Y2759" t="str">
            <v>N</v>
          </cell>
          <cell r="Z2759" t="str">
            <v>N</v>
          </cell>
          <cell r="AA2759">
            <v>0</v>
          </cell>
          <cell r="AB2759">
            <v>0</v>
          </cell>
          <cell r="AC2759">
            <v>0</v>
          </cell>
          <cell r="AD2759">
            <v>0</v>
          </cell>
          <cell r="AE2759" t="str">
            <v>N</v>
          </cell>
          <cell r="AF2759" t="str">
            <v>N</v>
          </cell>
          <cell r="AG2759">
            <v>0</v>
          </cell>
          <cell r="AH2759" t="str">
            <v>N</v>
          </cell>
          <cell r="AI2759" t="str">
            <v>N</v>
          </cell>
        </row>
        <row r="2760">
          <cell r="U2760">
            <v>0</v>
          </cell>
          <cell r="V2760">
            <v>0</v>
          </cell>
          <cell r="W2760" t="str">
            <v/>
          </cell>
          <cell r="X2760" t="str">
            <v>N</v>
          </cell>
          <cell r="Y2760" t="str">
            <v>N</v>
          </cell>
          <cell r="Z2760" t="str">
            <v>N</v>
          </cell>
          <cell r="AA2760">
            <v>0</v>
          </cell>
          <cell r="AB2760">
            <v>0</v>
          </cell>
          <cell r="AC2760">
            <v>0</v>
          </cell>
          <cell r="AD2760">
            <v>0</v>
          </cell>
          <cell r="AE2760" t="str">
            <v>N</v>
          </cell>
          <cell r="AF2760" t="str">
            <v>N</v>
          </cell>
          <cell r="AG2760">
            <v>0</v>
          </cell>
          <cell r="AH2760" t="str">
            <v>N</v>
          </cell>
          <cell r="AI2760" t="str">
            <v>N</v>
          </cell>
        </row>
        <row r="2761">
          <cell r="U2761">
            <v>0</v>
          </cell>
          <cell r="V2761">
            <v>0</v>
          </cell>
          <cell r="W2761" t="str">
            <v/>
          </cell>
          <cell r="X2761" t="str">
            <v>N</v>
          </cell>
          <cell r="Y2761" t="str">
            <v>N</v>
          </cell>
          <cell r="Z2761" t="str">
            <v>N</v>
          </cell>
          <cell r="AA2761">
            <v>0</v>
          </cell>
          <cell r="AB2761">
            <v>0</v>
          </cell>
          <cell r="AC2761">
            <v>0</v>
          </cell>
          <cell r="AD2761">
            <v>0</v>
          </cell>
          <cell r="AE2761" t="str">
            <v>N</v>
          </cell>
          <cell r="AF2761" t="str">
            <v>N</v>
          </cell>
          <cell r="AG2761">
            <v>0</v>
          </cell>
          <cell r="AH2761" t="str">
            <v>N</v>
          </cell>
          <cell r="AI2761" t="str">
            <v>N</v>
          </cell>
        </row>
        <row r="2762">
          <cell r="U2762">
            <v>0</v>
          </cell>
          <cell r="V2762">
            <v>0</v>
          </cell>
          <cell r="W2762" t="str">
            <v/>
          </cell>
          <cell r="X2762" t="str">
            <v>N</v>
          </cell>
          <cell r="Y2762" t="str">
            <v>N</v>
          </cell>
          <cell r="Z2762" t="str">
            <v>N</v>
          </cell>
          <cell r="AA2762">
            <v>0</v>
          </cell>
          <cell r="AB2762">
            <v>0</v>
          </cell>
          <cell r="AC2762">
            <v>0</v>
          </cell>
          <cell r="AD2762">
            <v>0</v>
          </cell>
          <cell r="AE2762" t="str">
            <v>N</v>
          </cell>
          <cell r="AF2762" t="str">
            <v>N</v>
          </cell>
          <cell r="AG2762">
            <v>0</v>
          </cell>
          <cell r="AH2762" t="str">
            <v>N</v>
          </cell>
          <cell r="AI2762" t="str">
            <v>N</v>
          </cell>
        </row>
        <row r="2763">
          <cell r="U2763">
            <v>0</v>
          </cell>
          <cell r="V2763">
            <v>0</v>
          </cell>
          <cell r="W2763" t="str">
            <v/>
          </cell>
          <cell r="X2763" t="str">
            <v>N</v>
          </cell>
          <cell r="Y2763" t="str">
            <v>N</v>
          </cell>
          <cell r="Z2763" t="str">
            <v>N</v>
          </cell>
          <cell r="AA2763">
            <v>0</v>
          </cell>
          <cell r="AB2763">
            <v>0</v>
          </cell>
          <cell r="AC2763">
            <v>0</v>
          </cell>
          <cell r="AD2763">
            <v>0</v>
          </cell>
          <cell r="AE2763" t="str">
            <v>N</v>
          </cell>
          <cell r="AF2763" t="str">
            <v>N</v>
          </cell>
          <cell r="AG2763">
            <v>0</v>
          </cell>
          <cell r="AH2763" t="str">
            <v>N</v>
          </cell>
          <cell r="AI2763" t="str">
            <v>N</v>
          </cell>
        </row>
        <row r="2764">
          <cell r="U2764">
            <v>0</v>
          </cell>
          <cell r="V2764">
            <v>0</v>
          </cell>
          <cell r="W2764" t="str">
            <v/>
          </cell>
          <cell r="X2764" t="str">
            <v>N</v>
          </cell>
          <cell r="Y2764" t="str">
            <v>N</v>
          </cell>
          <cell r="Z2764" t="str">
            <v>N</v>
          </cell>
          <cell r="AA2764">
            <v>0</v>
          </cell>
          <cell r="AB2764">
            <v>0</v>
          </cell>
          <cell r="AC2764">
            <v>0</v>
          </cell>
          <cell r="AD2764">
            <v>0</v>
          </cell>
          <cell r="AE2764" t="str">
            <v>N</v>
          </cell>
          <cell r="AF2764" t="str">
            <v>N</v>
          </cell>
          <cell r="AG2764">
            <v>0</v>
          </cell>
          <cell r="AH2764" t="str">
            <v>N</v>
          </cell>
          <cell r="AI2764" t="str">
            <v>N</v>
          </cell>
        </row>
        <row r="2765">
          <cell r="U2765">
            <v>0</v>
          </cell>
          <cell r="V2765">
            <v>0</v>
          </cell>
          <cell r="W2765" t="str">
            <v/>
          </cell>
          <cell r="X2765" t="str">
            <v>N</v>
          </cell>
          <cell r="Y2765" t="str">
            <v>N</v>
          </cell>
          <cell r="Z2765" t="str">
            <v>N</v>
          </cell>
          <cell r="AA2765">
            <v>0</v>
          </cell>
          <cell r="AB2765">
            <v>0</v>
          </cell>
          <cell r="AC2765">
            <v>0</v>
          </cell>
          <cell r="AD2765">
            <v>0</v>
          </cell>
          <cell r="AE2765" t="str">
            <v>N</v>
          </cell>
          <cell r="AF2765" t="str">
            <v>N</v>
          </cell>
          <cell r="AG2765">
            <v>0</v>
          </cell>
          <cell r="AH2765" t="str">
            <v>N</v>
          </cell>
          <cell r="AI2765" t="str">
            <v>N</v>
          </cell>
        </row>
        <row r="2766">
          <cell r="U2766">
            <v>0</v>
          </cell>
          <cell r="V2766">
            <v>0</v>
          </cell>
          <cell r="W2766" t="str">
            <v/>
          </cell>
          <cell r="X2766" t="str">
            <v>N</v>
          </cell>
          <cell r="Y2766" t="str">
            <v>N</v>
          </cell>
          <cell r="Z2766" t="str">
            <v>N</v>
          </cell>
          <cell r="AA2766">
            <v>0</v>
          </cell>
          <cell r="AB2766">
            <v>0</v>
          </cell>
          <cell r="AC2766">
            <v>0</v>
          </cell>
          <cell r="AD2766">
            <v>0</v>
          </cell>
          <cell r="AE2766" t="str">
            <v>N</v>
          </cell>
          <cell r="AF2766" t="str">
            <v>N</v>
          </cell>
          <cell r="AG2766">
            <v>0</v>
          </cell>
          <cell r="AH2766" t="str">
            <v>N</v>
          </cell>
          <cell r="AI2766" t="str">
            <v>N</v>
          </cell>
        </row>
        <row r="2767">
          <cell r="U2767">
            <v>0</v>
          </cell>
          <cell r="V2767">
            <v>0</v>
          </cell>
          <cell r="W2767" t="str">
            <v/>
          </cell>
          <cell r="X2767" t="str">
            <v>N</v>
          </cell>
          <cell r="Y2767" t="str">
            <v>N</v>
          </cell>
          <cell r="Z2767" t="str">
            <v>N</v>
          </cell>
          <cell r="AA2767">
            <v>0</v>
          </cell>
          <cell r="AB2767">
            <v>0</v>
          </cell>
          <cell r="AC2767">
            <v>0</v>
          </cell>
          <cell r="AD2767">
            <v>0</v>
          </cell>
          <cell r="AE2767" t="str">
            <v>N</v>
          </cell>
          <cell r="AF2767" t="str">
            <v>N</v>
          </cell>
          <cell r="AG2767">
            <v>0</v>
          </cell>
          <cell r="AH2767" t="str">
            <v>N</v>
          </cell>
          <cell r="AI2767" t="str">
            <v>N</v>
          </cell>
        </row>
        <row r="2768">
          <cell r="U2768">
            <v>0</v>
          </cell>
          <cell r="V2768">
            <v>0</v>
          </cell>
          <cell r="W2768" t="str">
            <v/>
          </cell>
          <cell r="X2768" t="str">
            <v>N</v>
          </cell>
          <cell r="Y2768" t="str">
            <v>N</v>
          </cell>
          <cell r="Z2768" t="str">
            <v>N</v>
          </cell>
          <cell r="AA2768">
            <v>0</v>
          </cell>
          <cell r="AB2768">
            <v>0</v>
          </cell>
          <cell r="AC2768">
            <v>0</v>
          </cell>
          <cell r="AD2768">
            <v>0</v>
          </cell>
          <cell r="AE2768" t="str">
            <v>N</v>
          </cell>
          <cell r="AF2768" t="str">
            <v>N</v>
          </cell>
          <cell r="AG2768">
            <v>0</v>
          </cell>
          <cell r="AH2768" t="str">
            <v>N</v>
          </cell>
          <cell r="AI2768" t="str">
            <v>N</v>
          </cell>
        </row>
        <row r="2769">
          <cell r="U2769">
            <v>0</v>
          </cell>
          <cell r="V2769">
            <v>0</v>
          </cell>
          <cell r="W2769" t="str">
            <v/>
          </cell>
          <cell r="X2769" t="str">
            <v>N</v>
          </cell>
          <cell r="Y2769" t="str">
            <v>N</v>
          </cell>
          <cell r="Z2769" t="str">
            <v>N</v>
          </cell>
          <cell r="AA2769">
            <v>0</v>
          </cell>
          <cell r="AB2769">
            <v>0</v>
          </cell>
          <cell r="AC2769">
            <v>0</v>
          </cell>
          <cell r="AD2769">
            <v>0</v>
          </cell>
          <cell r="AE2769" t="str">
            <v>N</v>
          </cell>
          <cell r="AF2769" t="str">
            <v>N</v>
          </cell>
          <cell r="AG2769">
            <v>0</v>
          </cell>
          <cell r="AH2769" t="str">
            <v>N</v>
          </cell>
          <cell r="AI2769" t="str">
            <v>N</v>
          </cell>
        </row>
        <row r="2770">
          <cell r="U2770">
            <v>0</v>
          </cell>
          <cell r="V2770">
            <v>0</v>
          </cell>
          <cell r="W2770" t="str">
            <v/>
          </cell>
          <cell r="X2770" t="str">
            <v>N</v>
          </cell>
          <cell r="Y2770" t="str">
            <v>N</v>
          </cell>
          <cell r="Z2770" t="str">
            <v>N</v>
          </cell>
          <cell r="AA2770">
            <v>0</v>
          </cell>
          <cell r="AB2770">
            <v>0</v>
          </cell>
          <cell r="AC2770">
            <v>0</v>
          </cell>
          <cell r="AD2770">
            <v>0</v>
          </cell>
          <cell r="AE2770" t="str">
            <v>N</v>
          </cell>
          <cell r="AF2770" t="str">
            <v>N</v>
          </cell>
          <cell r="AG2770">
            <v>0</v>
          </cell>
          <cell r="AH2770" t="str">
            <v>N</v>
          </cell>
          <cell r="AI2770" t="str">
            <v>N</v>
          </cell>
        </row>
        <row r="2771">
          <cell r="U2771">
            <v>0</v>
          </cell>
          <cell r="V2771">
            <v>0</v>
          </cell>
          <cell r="W2771" t="str">
            <v/>
          </cell>
          <cell r="X2771" t="str">
            <v>N</v>
          </cell>
          <cell r="Y2771" t="str">
            <v>N</v>
          </cell>
          <cell r="Z2771" t="str">
            <v>N</v>
          </cell>
          <cell r="AA2771">
            <v>0</v>
          </cell>
          <cell r="AB2771">
            <v>0</v>
          </cell>
          <cell r="AC2771">
            <v>0</v>
          </cell>
          <cell r="AD2771">
            <v>0</v>
          </cell>
          <cell r="AE2771" t="str">
            <v>N</v>
          </cell>
          <cell r="AF2771" t="str">
            <v>N</v>
          </cell>
          <cell r="AG2771">
            <v>0</v>
          </cell>
          <cell r="AH2771" t="str">
            <v>N</v>
          </cell>
          <cell r="AI2771" t="str">
            <v>N</v>
          </cell>
        </row>
        <row r="2772">
          <cell r="U2772">
            <v>0</v>
          </cell>
          <cell r="V2772">
            <v>0</v>
          </cell>
          <cell r="W2772" t="str">
            <v/>
          </cell>
          <cell r="X2772" t="str">
            <v>N</v>
          </cell>
          <cell r="Y2772" t="str">
            <v>N</v>
          </cell>
          <cell r="Z2772" t="str">
            <v>N</v>
          </cell>
          <cell r="AA2772">
            <v>0</v>
          </cell>
          <cell r="AB2772">
            <v>0</v>
          </cell>
          <cell r="AC2772">
            <v>0</v>
          </cell>
          <cell r="AD2772">
            <v>0</v>
          </cell>
          <cell r="AE2772" t="str">
            <v>N</v>
          </cell>
          <cell r="AF2772" t="str">
            <v>N</v>
          </cell>
          <cell r="AG2772">
            <v>0</v>
          </cell>
          <cell r="AH2772" t="str">
            <v>N</v>
          </cell>
          <cell r="AI2772" t="str">
            <v>N</v>
          </cell>
        </row>
        <row r="2773">
          <cell r="U2773">
            <v>0</v>
          </cell>
          <cell r="V2773">
            <v>0</v>
          </cell>
          <cell r="W2773" t="str">
            <v/>
          </cell>
          <cell r="X2773" t="str">
            <v>N</v>
          </cell>
          <cell r="Y2773" t="str">
            <v>N</v>
          </cell>
          <cell r="Z2773" t="str">
            <v>N</v>
          </cell>
          <cell r="AA2773">
            <v>0</v>
          </cell>
          <cell r="AB2773">
            <v>0</v>
          </cell>
          <cell r="AC2773">
            <v>0</v>
          </cell>
          <cell r="AD2773">
            <v>0</v>
          </cell>
          <cell r="AE2773" t="str">
            <v>N</v>
          </cell>
          <cell r="AF2773" t="str">
            <v>N</v>
          </cell>
          <cell r="AG2773">
            <v>0</v>
          </cell>
          <cell r="AH2773" t="str">
            <v>N</v>
          </cell>
          <cell r="AI2773" t="str">
            <v>N</v>
          </cell>
        </row>
        <row r="2774">
          <cell r="U2774">
            <v>0</v>
          </cell>
          <cell r="V2774">
            <v>0</v>
          </cell>
          <cell r="W2774" t="str">
            <v/>
          </cell>
          <cell r="X2774" t="str">
            <v>N</v>
          </cell>
          <cell r="Y2774" t="str">
            <v>N</v>
          </cell>
          <cell r="Z2774" t="str">
            <v>N</v>
          </cell>
          <cell r="AA2774">
            <v>0</v>
          </cell>
          <cell r="AB2774">
            <v>0</v>
          </cell>
          <cell r="AC2774">
            <v>0</v>
          </cell>
          <cell r="AD2774">
            <v>0</v>
          </cell>
          <cell r="AE2774" t="str">
            <v>N</v>
          </cell>
          <cell r="AF2774" t="str">
            <v>N</v>
          </cell>
          <cell r="AG2774">
            <v>0</v>
          </cell>
          <cell r="AH2774" t="str">
            <v>N</v>
          </cell>
          <cell r="AI2774" t="str">
            <v>N</v>
          </cell>
        </row>
        <row r="2775">
          <cell r="U2775">
            <v>0</v>
          </cell>
          <cell r="V2775">
            <v>0</v>
          </cell>
          <cell r="W2775" t="str">
            <v/>
          </cell>
          <cell r="X2775" t="str">
            <v>N</v>
          </cell>
          <cell r="Y2775" t="str">
            <v>N</v>
          </cell>
          <cell r="Z2775" t="str">
            <v>N</v>
          </cell>
          <cell r="AA2775">
            <v>0</v>
          </cell>
          <cell r="AB2775">
            <v>0</v>
          </cell>
          <cell r="AC2775">
            <v>0</v>
          </cell>
          <cell r="AD2775">
            <v>0</v>
          </cell>
          <cell r="AE2775" t="str">
            <v>N</v>
          </cell>
          <cell r="AF2775" t="str">
            <v>N</v>
          </cell>
          <cell r="AG2775">
            <v>0</v>
          </cell>
          <cell r="AH2775" t="str">
            <v>N</v>
          </cell>
          <cell r="AI2775" t="str">
            <v>N</v>
          </cell>
        </row>
        <row r="2776">
          <cell r="U2776">
            <v>0</v>
          </cell>
          <cell r="V2776">
            <v>0</v>
          </cell>
          <cell r="W2776" t="str">
            <v/>
          </cell>
          <cell r="X2776" t="str">
            <v>N</v>
          </cell>
          <cell r="Y2776" t="str">
            <v>N</v>
          </cell>
          <cell r="Z2776" t="str">
            <v>N</v>
          </cell>
          <cell r="AA2776">
            <v>0</v>
          </cell>
          <cell r="AB2776">
            <v>0</v>
          </cell>
          <cell r="AC2776">
            <v>0</v>
          </cell>
          <cell r="AD2776">
            <v>0</v>
          </cell>
          <cell r="AE2776" t="str">
            <v>N</v>
          </cell>
          <cell r="AF2776" t="str">
            <v>N</v>
          </cell>
          <cell r="AG2776">
            <v>0</v>
          </cell>
          <cell r="AH2776" t="str">
            <v>N</v>
          </cell>
          <cell r="AI2776" t="str">
            <v>N</v>
          </cell>
        </row>
        <row r="2777">
          <cell r="U2777">
            <v>0</v>
          </cell>
          <cell r="V2777">
            <v>0</v>
          </cell>
          <cell r="W2777" t="str">
            <v/>
          </cell>
          <cell r="X2777" t="str">
            <v>N</v>
          </cell>
          <cell r="Y2777" t="str">
            <v>N</v>
          </cell>
          <cell r="Z2777" t="str">
            <v>N</v>
          </cell>
          <cell r="AA2777">
            <v>0</v>
          </cell>
          <cell r="AB2777">
            <v>0</v>
          </cell>
          <cell r="AC2777">
            <v>0</v>
          </cell>
          <cell r="AD2777">
            <v>0</v>
          </cell>
          <cell r="AE2777" t="str">
            <v>N</v>
          </cell>
          <cell r="AF2777" t="str">
            <v>N</v>
          </cell>
          <cell r="AG2777">
            <v>0</v>
          </cell>
          <cell r="AH2777" t="str">
            <v>N</v>
          </cell>
          <cell r="AI2777" t="str">
            <v>N</v>
          </cell>
        </row>
        <row r="2778">
          <cell r="U2778">
            <v>0</v>
          </cell>
          <cell r="V2778">
            <v>0</v>
          </cell>
          <cell r="W2778" t="str">
            <v/>
          </cell>
          <cell r="X2778" t="str">
            <v>N</v>
          </cell>
          <cell r="Y2778" t="str">
            <v>N</v>
          </cell>
          <cell r="Z2778" t="str">
            <v>N</v>
          </cell>
          <cell r="AA2778">
            <v>0</v>
          </cell>
          <cell r="AB2778">
            <v>0</v>
          </cell>
          <cell r="AC2778">
            <v>0</v>
          </cell>
          <cell r="AD2778">
            <v>0</v>
          </cell>
          <cell r="AE2778" t="str">
            <v>N</v>
          </cell>
          <cell r="AF2778" t="str">
            <v>N</v>
          </cell>
          <cell r="AG2778">
            <v>0</v>
          </cell>
          <cell r="AH2778" t="str">
            <v>N</v>
          </cell>
          <cell r="AI2778" t="str">
            <v>N</v>
          </cell>
        </row>
        <row r="2779">
          <cell r="U2779">
            <v>0</v>
          </cell>
          <cell r="V2779">
            <v>0</v>
          </cell>
          <cell r="W2779" t="str">
            <v/>
          </cell>
          <cell r="X2779" t="str">
            <v>N</v>
          </cell>
          <cell r="Y2779" t="str">
            <v>N</v>
          </cell>
          <cell r="Z2779" t="str">
            <v>N</v>
          </cell>
          <cell r="AA2779">
            <v>0</v>
          </cell>
          <cell r="AB2779">
            <v>0</v>
          </cell>
          <cell r="AC2779">
            <v>0</v>
          </cell>
          <cell r="AD2779">
            <v>0</v>
          </cell>
          <cell r="AE2779" t="str">
            <v>N</v>
          </cell>
          <cell r="AF2779" t="str">
            <v>N</v>
          </cell>
          <cell r="AG2779">
            <v>0</v>
          </cell>
          <cell r="AH2779" t="str">
            <v>N</v>
          </cell>
          <cell r="AI2779" t="str">
            <v>N</v>
          </cell>
        </row>
        <row r="2780">
          <cell r="U2780">
            <v>0</v>
          </cell>
          <cell r="V2780">
            <v>0</v>
          </cell>
          <cell r="W2780" t="str">
            <v/>
          </cell>
          <cell r="X2780" t="str">
            <v>N</v>
          </cell>
          <cell r="Y2780" t="str">
            <v>N</v>
          </cell>
          <cell r="Z2780" t="str">
            <v>N</v>
          </cell>
          <cell r="AA2780">
            <v>0</v>
          </cell>
          <cell r="AB2780">
            <v>0</v>
          </cell>
          <cell r="AC2780">
            <v>0</v>
          </cell>
          <cell r="AD2780">
            <v>0</v>
          </cell>
          <cell r="AE2780" t="str">
            <v>N</v>
          </cell>
          <cell r="AF2780" t="str">
            <v>N</v>
          </cell>
          <cell r="AG2780">
            <v>0</v>
          </cell>
          <cell r="AH2780" t="str">
            <v>N</v>
          </cell>
          <cell r="AI2780" t="str">
            <v>N</v>
          </cell>
        </row>
        <row r="2781">
          <cell r="U2781">
            <v>0</v>
          </cell>
          <cell r="V2781">
            <v>0</v>
          </cell>
          <cell r="W2781" t="str">
            <v/>
          </cell>
          <cell r="X2781" t="str">
            <v>N</v>
          </cell>
          <cell r="Y2781" t="str">
            <v>N</v>
          </cell>
          <cell r="Z2781" t="str">
            <v>N</v>
          </cell>
          <cell r="AA2781">
            <v>0</v>
          </cell>
          <cell r="AB2781">
            <v>0</v>
          </cell>
          <cell r="AC2781">
            <v>0</v>
          </cell>
          <cell r="AD2781">
            <v>0</v>
          </cell>
          <cell r="AE2781" t="str">
            <v>N</v>
          </cell>
          <cell r="AF2781" t="str">
            <v>N</v>
          </cell>
          <cell r="AG2781">
            <v>0</v>
          </cell>
          <cell r="AH2781" t="str">
            <v>N</v>
          </cell>
          <cell r="AI2781" t="str">
            <v>N</v>
          </cell>
        </row>
        <row r="2782">
          <cell r="U2782">
            <v>0</v>
          </cell>
          <cell r="V2782">
            <v>0</v>
          </cell>
          <cell r="W2782" t="str">
            <v/>
          </cell>
          <cell r="X2782" t="str">
            <v>N</v>
          </cell>
          <cell r="Y2782" t="str">
            <v>N</v>
          </cell>
          <cell r="Z2782" t="str">
            <v>N</v>
          </cell>
          <cell r="AA2782">
            <v>0</v>
          </cell>
          <cell r="AB2782">
            <v>0</v>
          </cell>
          <cell r="AC2782">
            <v>0</v>
          </cell>
          <cell r="AD2782">
            <v>0</v>
          </cell>
          <cell r="AE2782" t="str">
            <v>N</v>
          </cell>
          <cell r="AF2782" t="str">
            <v>N</v>
          </cell>
          <cell r="AG2782">
            <v>0</v>
          </cell>
          <cell r="AH2782" t="str">
            <v>N</v>
          </cell>
          <cell r="AI2782" t="str">
            <v>N</v>
          </cell>
        </row>
        <row r="2783">
          <cell r="U2783">
            <v>0</v>
          </cell>
          <cell r="V2783">
            <v>0</v>
          </cell>
          <cell r="W2783" t="str">
            <v/>
          </cell>
          <cell r="X2783" t="str">
            <v>N</v>
          </cell>
          <cell r="Y2783" t="str">
            <v>N</v>
          </cell>
          <cell r="Z2783" t="str">
            <v>N</v>
          </cell>
          <cell r="AA2783">
            <v>0</v>
          </cell>
          <cell r="AB2783">
            <v>0</v>
          </cell>
          <cell r="AC2783">
            <v>0</v>
          </cell>
          <cell r="AD2783">
            <v>0</v>
          </cell>
          <cell r="AE2783" t="str">
            <v>N</v>
          </cell>
          <cell r="AF2783" t="str">
            <v>N</v>
          </cell>
          <cell r="AG2783">
            <v>0</v>
          </cell>
          <cell r="AH2783" t="str">
            <v>N</v>
          </cell>
          <cell r="AI2783" t="str">
            <v>N</v>
          </cell>
        </row>
        <row r="2784">
          <cell r="U2784">
            <v>0</v>
          </cell>
          <cell r="V2784">
            <v>0</v>
          </cell>
          <cell r="W2784" t="str">
            <v/>
          </cell>
          <cell r="X2784" t="str">
            <v>N</v>
          </cell>
          <cell r="Y2784" t="str">
            <v>N</v>
          </cell>
          <cell r="Z2784" t="str">
            <v>N</v>
          </cell>
          <cell r="AA2784">
            <v>0</v>
          </cell>
          <cell r="AB2784">
            <v>0</v>
          </cell>
          <cell r="AC2784">
            <v>0</v>
          </cell>
          <cell r="AD2784">
            <v>0</v>
          </cell>
          <cell r="AE2784" t="str">
            <v>N</v>
          </cell>
          <cell r="AF2784" t="str">
            <v>N</v>
          </cell>
          <cell r="AG2784">
            <v>0</v>
          </cell>
          <cell r="AH2784" t="str">
            <v>N</v>
          </cell>
          <cell r="AI2784" t="str">
            <v>N</v>
          </cell>
        </row>
        <row r="2785">
          <cell r="U2785">
            <v>0</v>
          </cell>
          <cell r="V2785">
            <v>0</v>
          </cell>
          <cell r="W2785" t="str">
            <v/>
          </cell>
          <cell r="X2785" t="str">
            <v>N</v>
          </cell>
          <cell r="Y2785" t="str">
            <v>N</v>
          </cell>
          <cell r="Z2785" t="str">
            <v>N</v>
          </cell>
          <cell r="AA2785">
            <v>0</v>
          </cell>
          <cell r="AB2785">
            <v>0</v>
          </cell>
          <cell r="AC2785">
            <v>0</v>
          </cell>
          <cell r="AD2785">
            <v>0</v>
          </cell>
          <cell r="AE2785" t="str">
            <v>N</v>
          </cell>
          <cell r="AF2785" t="str">
            <v>N</v>
          </cell>
          <cell r="AG2785">
            <v>0</v>
          </cell>
          <cell r="AH2785" t="str">
            <v>N</v>
          </cell>
          <cell r="AI2785" t="str">
            <v>N</v>
          </cell>
        </row>
        <row r="2786">
          <cell r="U2786">
            <v>0</v>
          </cell>
          <cell r="V2786">
            <v>0</v>
          </cell>
          <cell r="W2786" t="str">
            <v/>
          </cell>
          <cell r="X2786" t="str">
            <v>N</v>
          </cell>
          <cell r="Y2786" t="str">
            <v>N</v>
          </cell>
          <cell r="Z2786" t="str">
            <v>N</v>
          </cell>
          <cell r="AA2786">
            <v>0</v>
          </cell>
          <cell r="AB2786">
            <v>0</v>
          </cell>
          <cell r="AC2786">
            <v>0</v>
          </cell>
          <cell r="AD2786">
            <v>0</v>
          </cell>
          <cell r="AE2786" t="str">
            <v>N</v>
          </cell>
          <cell r="AF2786" t="str">
            <v>N</v>
          </cell>
          <cell r="AG2786">
            <v>0</v>
          </cell>
          <cell r="AH2786" t="str">
            <v>N</v>
          </cell>
          <cell r="AI2786" t="str">
            <v>N</v>
          </cell>
        </row>
        <row r="2787">
          <cell r="U2787">
            <v>0</v>
          </cell>
          <cell r="V2787">
            <v>0</v>
          </cell>
          <cell r="W2787" t="str">
            <v/>
          </cell>
          <cell r="X2787" t="str">
            <v>N</v>
          </cell>
          <cell r="Y2787" t="str">
            <v>N</v>
          </cell>
          <cell r="Z2787" t="str">
            <v>N</v>
          </cell>
          <cell r="AA2787">
            <v>0</v>
          </cell>
          <cell r="AB2787">
            <v>0</v>
          </cell>
          <cell r="AC2787">
            <v>0</v>
          </cell>
          <cell r="AD2787">
            <v>0</v>
          </cell>
          <cell r="AE2787" t="str">
            <v>N</v>
          </cell>
          <cell r="AF2787" t="str">
            <v>N</v>
          </cell>
          <cell r="AG2787">
            <v>0</v>
          </cell>
          <cell r="AH2787" t="str">
            <v>N</v>
          </cell>
          <cell r="AI2787" t="str">
            <v>N</v>
          </cell>
        </row>
        <row r="2788">
          <cell r="U2788">
            <v>0</v>
          </cell>
          <cell r="V2788">
            <v>0</v>
          </cell>
          <cell r="W2788" t="str">
            <v/>
          </cell>
          <cell r="X2788" t="str">
            <v>N</v>
          </cell>
          <cell r="Y2788" t="str">
            <v>N</v>
          </cell>
          <cell r="Z2788" t="str">
            <v>N</v>
          </cell>
          <cell r="AA2788">
            <v>0</v>
          </cell>
          <cell r="AB2788">
            <v>0</v>
          </cell>
          <cell r="AC2788">
            <v>0</v>
          </cell>
          <cell r="AD2788">
            <v>0</v>
          </cell>
          <cell r="AE2788" t="str">
            <v>N</v>
          </cell>
          <cell r="AF2788" t="str">
            <v>N</v>
          </cell>
          <cell r="AG2788">
            <v>0</v>
          </cell>
          <cell r="AH2788" t="str">
            <v>N</v>
          </cell>
          <cell r="AI2788" t="str">
            <v>N</v>
          </cell>
        </row>
        <row r="2789">
          <cell r="U2789">
            <v>0</v>
          </cell>
          <cell r="V2789">
            <v>0</v>
          </cell>
          <cell r="W2789" t="str">
            <v/>
          </cell>
          <cell r="X2789" t="str">
            <v>N</v>
          </cell>
          <cell r="Y2789" t="str">
            <v>N</v>
          </cell>
          <cell r="Z2789" t="str">
            <v>N</v>
          </cell>
          <cell r="AA2789">
            <v>0</v>
          </cell>
          <cell r="AB2789">
            <v>0</v>
          </cell>
          <cell r="AC2789">
            <v>0</v>
          </cell>
          <cell r="AD2789">
            <v>0</v>
          </cell>
          <cell r="AE2789" t="str">
            <v>N</v>
          </cell>
          <cell r="AF2789" t="str">
            <v>N</v>
          </cell>
          <cell r="AG2789">
            <v>0</v>
          </cell>
          <cell r="AH2789" t="str">
            <v>N</v>
          </cell>
          <cell r="AI2789" t="str">
            <v>N</v>
          </cell>
        </row>
        <row r="2790">
          <cell r="U2790">
            <v>0</v>
          </cell>
          <cell r="V2790">
            <v>0</v>
          </cell>
          <cell r="W2790" t="str">
            <v/>
          </cell>
          <cell r="X2790" t="str">
            <v>N</v>
          </cell>
          <cell r="Y2790" t="str">
            <v>N</v>
          </cell>
          <cell r="Z2790" t="str">
            <v>N</v>
          </cell>
          <cell r="AA2790">
            <v>0</v>
          </cell>
          <cell r="AB2790">
            <v>0</v>
          </cell>
          <cell r="AC2790">
            <v>0</v>
          </cell>
          <cell r="AD2790">
            <v>0</v>
          </cell>
          <cell r="AE2790" t="str">
            <v>N</v>
          </cell>
          <cell r="AF2790" t="str">
            <v>N</v>
          </cell>
          <cell r="AG2790">
            <v>0</v>
          </cell>
          <cell r="AH2790" t="str">
            <v>N</v>
          </cell>
          <cell r="AI2790" t="str">
            <v>N</v>
          </cell>
        </row>
        <row r="2791">
          <cell r="U2791">
            <v>0</v>
          </cell>
          <cell r="V2791">
            <v>0</v>
          </cell>
          <cell r="W2791" t="str">
            <v/>
          </cell>
          <cell r="X2791" t="str">
            <v>N</v>
          </cell>
          <cell r="Y2791" t="str">
            <v>N</v>
          </cell>
          <cell r="Z2791" t="str">
            <v>N</v>
          </cell>
          <cell r="AA2791">
            <v>0</v>
          </cell>
          <cell r="AB2791">
            <v>0</v>
          </cell>
          <cell r="AC2791">
            <v>0</v>
          </cell>
          <cell r="AD2791">
            <v>0</v>
          </cell>
          <cell r="AE2791" t="str">
            <v>N</v>
          </cell>
          <cell r="AF2791" t="str">
            <v>N</v>
          </cell>
          <cell r="AG2791">
            <v>0</v>
          </cell>
          <cell r="AH2791" t="str">
            <v>N</v>
          </cell>
          <cell r="AI2791" t="str">
            <v>N</v>
          </cell>
        </row>
        <row r="2792">
          <cell r="U2792">
            <v>0</v>
          </cell>
          <cell r="V2792">
            <v>0</v>
          </cell>
          <cell r="W2792" t="str">
            <v/>
          </cell>
          <cell r="X2792" t="str">
            <v>N</v>
          </cell>
          <cell r="Y2792" t="str">
            <v>N</v>
          </cell>
          <cell r="Z2792" t="str">
            <v>N</v>
          </cell>
          <cell r="AA2792">
            <v>0</v>
          </cell>
          <cell r="AB2792">
            <v>0</v>
          </cell>
          <cell r="AC2792">
            <v>0</v>
          </cell>
          <cell r="AD2792">
            <v>0</v>
          </cell>
          <cell r="AE2792" t="str">
            <v>N</v>
          </cell>
          <cell r="AF2792" t="str">
            <v>N</v>
          </cell>
          <cell r="AG2792">
            <v>0</v>
          </cell>
          <cell r="AH2792" t="str">
            <v>N</v>
          </cell>
          <cell r="AI2792" t="str">
            <v>N</v>
          </cell>
        </row>
        <row r="2793">
          <cell r="U2793">
            <v>0</v>
          </cell>
          <cell r="V2793">
            <v>0</v>
          </cell>
          <cell r="W2793" t="str">
            <v/>
          </cell>
          <cell r="X2793" t="str">
            <v>N</v>
          </cell>
          <cell r="Y2793" t="str">
            <v>N</v>
          </cell>
          <cell r="Z2793" t="str">
            <v>N</v>
          </cell>
          <cell r="AA2793">
            <v>0</v>
          </cell>
          <cell r="AB2793">
            <v>0</v>
          </cell>
          <cell r="AC2793">
            <v>0</v>
          </cell>
          <cell r="AD2793">
            <v>0</v>
          </cell>
          <cell r="AE2793" t="str">
            <v>N</v>
          </cell>
          <cell r="AF2793" t="str">
            <v>N</v>
          </cell>
          <cell r="AG2793">
            <v>0</v>
          </cell>
          <cell r="AH2793" t="str">
            <v>N</v>
          </cell>
          <cell r="AI2793" t="str">
            <v>N</v>
          </cell>
        </row>
        <row r="2794">
          <cell r="U2794">
            <v>0</v>
          </cell>
          <cell r="V2794">
            <v>0</v>
          </cell>
          <cell r="W2794" t="str">
            <v/>
          </cell>
          <cell r="X2794" t="str">
            <v>N</v>
          </cell>
          <cell r="Y2794" t="str">
            <v>N</v>
          </cell>
          <cell r="Z2794" t="str">
            <v>N</v>
          </cell>
          <cell r="AA2794">
            <v>0</v>
          </cell>
          <cell r="AB2794">
            <v>0</v>
          </cell>
          <cell r="AC2794">
            <v>0</v>
          </cell>
          <cell r="AD2794">
            <v>0</v>
          </cell>
          <cell r="AE2794" t="str">
            <v>N</v>
          </cell>
          <cell r="AF2794" t="str">
            <v>N</v>
          </cell>
          <cell r="AG2794">
            <v>0</v>
          </cell>
          <cell r="AH2794" t="str">
            <v>N</v>
          </cell>
          <cell r="AI2794" t="str">
            <v>N</v>
          </cell>
        </row>
        <row r="2795">
          <cell r="U2795">
            <v>0</v>
          </cell>
          <cell r="V2795">
            <v>0</v>
          </cell>
          <cell r="W2795" t="str">
            <v/>
          </cell>
          <cell r="X2795" t="str">
            <v>N</v>
          </cell>
          <cell r="Y2795" t="str">
            <v>N</v>
          </cell>
          <cell r="Z2795" t="str">
            <v>N</v>
          </cell>
          <cell r="AA2795">
            <v>0</v>
          </cell>
          <cell r="AB2795">
            <v>0</v>
          </cell>
          <cell r="AC2795">
            <v>0</v>
          </cell>
          <cell r="AD2795">
            <v>0</v>
          </cell>
          <cell r="AE2795" t="str">
            <v>N</v>
          </cell>
          <cell r="AF2795" t="str">
            <v>N</v>
          </cell>
          <cell r="AG2795">
            <v>0</v>
          </cell>
          <cell r="AH2795" t="str">
            <v>N</v>
          </cell>
          <cell r="AI2795" t="str">
            <v>N</v>
          </cell>
        </row>
        <row r="2796">
          <cell r="U2796">
            <v>0</v>
          </cell>
          <cell r="V2796">
            <v>0</v>
          </cell>
          <cell r="W2796" t="str">
            <v/>
          </cell>
          <cell r="X2796" t="str">
            <v>N</v>
          </cell>
          <cell r="Y2796" t="str">
            <v>N</v>
          </cell>
          <cell r="Z2796" t="str">
            <v>N</v>
          </cell>
          <cell r="AA2796">
            <v>0</v>
          </cell>
          <cell r="AB2796">
            <v>0</v>
          </cell>
          <cell r="AC2796">
            <v>0</v>
          </cell>
          <cell r="AD2796">
            <v>0</v>
          </cell>
          <cell r="AE2796" t="str">
            <v>N</v>
          </cell>
          <cell r="AF2796" t="str">
            <v>N</v>
          </cell>
          <cell r="AG2796">
            <v>0</v>
          </cell>
          <cell r="AH2796" t="str">
            <v>N</v>
          </cell>
          <cell r="AI2796" t="str">
            <v>N</v>
          </cell>
        </row>
        <row r="2797">
          <cell r="U2797">
            <v>0</v>
          </cell>
          <cell r="V2797">
            <v>0</v>
          </cell>
          <cell r="W2797" t="str">
            <v/>
          </cell>
          <cell r="X2797" t="str">
            <v>N</v>
          </cell>
          <cell r="Y2797" t="str">
            <v>N</v>
          </cell>
          <cell r="Z2797" t="str">
            <v>N</v>
          </cell>
          <cell r="AA2797">
            <v>0</v>
          </cell>
          <cell r="AB2797">
            <v>0</v>
          </cell>
          <cell r="AC2797">
            <v>0</v>
          </cell>
          <cell r="AD2797">
            <v>0</v>
          </cell>
          <cell r="AE2797" t="str">
            <v>N</v>
          </cell>
          <cell r="AF2797" t="str">
            <v>N</v>
          </cell>
          <cell r="AG2797">
            <v>0</v>
          </cell>
          <cell r="AH2797" t="str">
            <v>N</v>
          </cell>
          <cell r="AI2797" t="str">
            <v>N</v>
          </cell>
        </row>
        <row r="2798">
          <cell r="U2798">
            <v>0</v>
          </cell>
          <cell r="V2798">
            <v>0</v>
          </cell>
          <cell r="W2798" t="str">
            <v/>
          </cell>
          <cell r="X2798" t="str">
            <v>N</v>
          </cell>
          <cell r="Y2798" t="str">
            <v>N</v>
          </cell>
          <cell r="Z2798" t="str">
            <v>N</v>
          </cell>
          <cell r="AA2798">
            <v>0</v>
          </cell>
          <cell r="AB2798">
            <v>0</v>
          </cell>
          <cell r="AC2798">
            <v>0</v>
          </cell>
          <cell r="AD2798">
            <v>0</v>
          </cell>
          <cell r="AE2798" t="str">
            <v>N</v>
          </cell>
          <cell r="AF2798" t="str">
            <v>N</v>
          </cell>
          <cell r="AG2798">
            <v>0</v>
          </cell>
          <cell r="AH2798" t="str">
            <v>N</v>
          </cell>
          <cell r="AI2798" t="str">
            <v>N</v>
          </cell>
        </row>
        <row r="2799">
          <cell r="U2799">
            <v>0</v>
          </cell>
          <cell r="V2799">
            <v>0</v>
          </cell>
          <cell r="W2799" t="str">
            <v/>
          </cell>
          <cell r="X2799" t="str">
            <v>N</v>
          </cell>
          <cell r="Y2799" t="str">
            <v>N</v>
          </cell>
          <cell r="Z2799" t="str">
            <v>N</v>
          </cell>
          <cell r="AA2799">
            <v>0</v>
          </cell>
          <cell r="AB2799">
            <v>0</v>
          </cell>
          <cell r="AC2799">
            <v>0</v>
          </cell>
          <cell r="AD2799">
            <v>0</v>
          </cell>
          <cell r="AE2799" t="str">
            <v>N</v>
          </cell>
          <cell r="AF2799" t="str">
            <v>N</v>
          </cell>
          <cell r="AG2799">
            <v>0</v>
          </cell>
          <cell r="AH2799" t="str">
            <v>N</v>
          </cell>
          <cell r="AI2799" t="str">
            <v>N</v>
          </cell>
        </row>
        <row r="2800">
          <cell r="U2800">
            <v>0</v>
          </cell>
          <cell r="V2800">
            <v>0</v>
          </cell>
          <cell r="W2800" t="str">
            <v/>
          </cell>
          <cell r="X2800" t="str">
            <v>N</v>
          </cell>
          <cell r="Y2800" t="str">
            <v>N</v>
          </cell>
          <cell r="Z2800" t="str">
            <v>N</v>
          </cell>
          <cell r="AA2800">
            <v>0</v>
          </cell>
          <cell r="AB2800">
            <v>0</v>
          </cell>
          <cell r="AC2800">
            <v>0</v>
          </cell>
          <cell r="AD2800">
            <v>0</v>
          </cell>
          <cell r="AE2800" t="str">
            <v>N</v>
          </cell>
          <cell r="AF2800" t="str">
            <v>N</v>
          </cell>
          <cell r="AG2800">
            <v>0</v>
          </cell>
          <cell r="AH2800" t="str">
            <v>N</v>
          </cell>
          <cell r="AI2800" t="str">
            <v>N</v>
          </cell>
        </row>
        <row r="2801">
          <cell r="U2801">
            <v>0</v>
          </cell>
          <cell r="V2801">
            <v>0</v>
          </cell>
          <cell r="W2801" t="str">
            <v/>
          </cell>
          <cell r="X2801" t="str">
            <v>N</v>
          </cell>
          <cell r="Y2801" t="str">
            <v>N</v>
          </cell>
          <cell r="Z2801" t="str">
            <v>N</v>
          </cell>
          <cell r="AA2801">
            <v>0</v>
          </cell>
          <cell r="AB2801">
            <v>0</v>
          </cell>
          <cell r="AC2801">
            <v>0</v>
          </cell>
          <cell r="AD2801">
            <v>0</v>
          </cell>
          <cell r="AE2801" t="str">
            <v>N</v>
          </cell>
          <cell r="AF2801" t="str">
            <v>N</v>
          </cell>
          <cell r="AG2801">
            <v>0</v>
          </cell>
          <cell r="AH2801" t="str">
            <v>N</v>
          </cell>
          <cell r="AI2801" t="str">
            <v>N</v>
          </cell>
        </row>
        <row r="2802">
          <cell r="U2802">
            <v>0</v>
          </cell>
          <cell r="V2802">
            <v>0</v>
          </cell>
          <cell r="W2802" t="str">
            <v/>
          </cell>
          <cell r="X2802" t="str">
            <v>N</v>
          </cell>
          <cell r="Y2802" t="str">
            <v>N</v>
          </cell>
          <cell r="Z2802" t="str">
            <v>N</v>
          </cell>
          <cell r="AA2802">
            <v>0</v>
          </cell>
          <cell r="AB2802">
            <v>0</v>
          </cell>
          <cell r="AC2802">
            <v>0</v>
          </cell>
          <cell r="AD2802">
            <v>0</v>
          </cell>
          <cell r="AE2802" t="str">
            <v>N</v>
          </cell>
          <cell r="AF2802" t="str">
            <v>N</v>
          </cell>
          <cell r="AG2802">
            <v>0</v>
          </cell>
          <cell r="AH2802" t="str">
            <v>N</v>
          </cell>
          <cell r="AI2802" t="str">
            <v>N</v>
          </cell>
        </row>
        <row r="2803">
          <cell r="U2803">
            <v>0</v>
          </cell>
          <cell r="V2803">
            <v>0</v>
          </cell>
          <cell r="W2803" t="str">
            <v/>
          </cell>
          <cell r="X2803" t="str">
            <v>N</v>
          </cell>
          <cell r="Y2803" t="str">
            <v>N</v>
          </cell>
          <cell r="Z2803" t="str">
            <v>N</v>
          </cell>
          <cell r="AA2803">
            <v>0</v>
          </cell>
          <cell r="AB2803">
            <v>0</v>
          </cell>
          <cell r="AC2803">
            <v>0</v>
          </cell>
          <cell r="AD2803">
            <v>0</v>
          </cell>
          <cell r="AE2803" t="str">
            <v>N</v>
          </cell>
          <cell r="AF2803" t="str">
            <v>N</v>
          </cell>
          <cell r="AG2803">
            <v>0</v>
          </cell>
          <cell r="AH2803" t="str">
            <v>N</v>
          </cell>
          <cell r="AI2803" t="str">
            <v>N</v>
          </cell>
        </row>
        <row r="2804">
          <cell r="U2804">
            <v>0</v>
          </cell>
          <cell r="V2804">
            <v>0</v>
          </cell>
          <cell r="W2804" t="str">
            <v/>
          </cell>
          <cell r="X2804" t="str">
            <v>N</v>
          </cell>
          <cell r="Y2804" t="str">
            <v>N</v>
          </cell>
          <cell r="Z2804" t="str">
            <v>N</v>
          </cell>
          <cell r="AA2804">
            <v>0</v>
          </cell>
          <cell r="AB2804">
            <v>0</v>
          </cell>
          <cell r="AC2804">
            <v>0</v>
          </cell>
          <cell r="AD2804">
            <v>0</v>
          </cell>
          <cell r="AE2804" t="str">
            <v>N</v>
          </cell>
          <cell r="AF2804" t="str">
            <v>N</v>
          </cell>
          <cell r="AG2804">
            <v>0</v>
          </cell>
          <cell r="AH2804" t="str">
            <v>N</v>
          </cell>
          <cell r="AI2804" t="str">
            <v>N</v>
          </cell>
        </row>
        <row r="2805">
          <cell r="U2805">
            <v>0</v>
          </cell>
          <cell r="V2805">
            <v>0</v>
          </cell>
          <cell r="W2805" t="str">
            <v/>
          </cell>
          <cell r="X2805" t="str">
            <v>N</v>
          </cell>
          <cell r="Y2805" t="str">
            <v>N</v>
          </cell>
          <cell r="Z2805" t="str">
            <v>N</v>
          </cell>
          <cell r="AA2805">
            <v>0</v>
          </cell>
          <cell r="AB2805">
            <v>0</v>
          </cell>
          <cell r="AC2805">
            <v>0</v>
          </cell>
          <cell r="AD2805">
            <v>0</v>
          </cell>
          <cell r="AE2805" t="str">
            <v>N</v>
          </cell>
          <cell r="AF2805" t="str">
            <v>N</v>
          </cell>
          <cell r="AG2805">
            <v>0</v>
          </cell>
          <cell r="AH2805" t="str">
            <v>N</v>
          </cell>
          <cell r="AI2805" t="str">
            <v>N</v>
          </cell>
        </row>
        <row r="2806">
          <cell r="U2806">
            <v>0</v>
          </cell>
          <cell r="V2806">
            <v>0</v>
          </cell>
          <cell r="W2806" t="str">
            <v/>
          </cell>
          <cell r="X2806" t="str">
            <v>N</v>
          </cell>
          <cell r="Y2806" t="str">
            <v>N</v>
          </cell>
          <cell r="Z2806" t="str">
            <v>N</v>
          </cell>
          <cell r="AA2806">
            <v>0</v>
          </cell>
          <cell r="AB2806">
            <v>0</v>
          </cell>
          <cell r="AC2806">
            <v>0</v>
          </cell>
          <cell r="AD2806">
            <v>0</v>
          </cell>
          <cell r="AE2806" t="str">
            <v>N</v>
          </cell>
          <cell r="AF2806" t="str">
            <v>N</v>
          </cell>
          <cell r="AG2806">
            <v>0</v>
          </cell>
          <cell r="AH2806" t="str">
            <v>N</v>
          </cell>
          <cell r="AI2806" t="str">
            <v>N</v>
          </cell>
        </row>
        <row r="2807">
          <cell r="U2807">
            <v>0</v>
          </cell>
          <cell r="V2807">
            <v>0</v>
          </cell>
          <cell r="W2807" t="str">
            <v/>
          </cell>
          <cell r="X2807" t="str">
            <v>N</v>
          </cell>
          <cell r="Y2807" t="str">
            <v>N</v>
          </cell>
          <cell r="Z2807" t="str">
            <v>N</v>
          </cell>
          <cell r="AA2807">
            <v>0</v>
          </cell>
          <cell r="AB2807">
            <v>0</v>
          </cell>
          <cell r="AC2807">
            <v>0</v>
          </cell>
          <cell r="AD2807">
            <v>0</v>
          </cell>
          <cell r="AE2807" t="str">
            <v>N</v>
          </cell>
          <cell r="AF2807" t="str">
            <v>N</v>
          </cell>
          <cell r="AG2807">
            <v>0</v>
          </cell>
          <cell r="AH2807" t="str">
            <v>N</v>
          </cell>
          <cell r="AI2807" t="str">
            <v>N</v>
          </cell>
        </row>
        <row r="2808">
          <cell r="U2808">
            <v>0</v>
          </cell>
          <cell r="V2808">
            <v>0</v>
          </cell>
          <cell r="W2808" t="str">
            <v/>
          </cell>
          <cell r="X2808" t="str">
            <v>N</v>
          </cell>
          <cell r="Y2808" t="str">
            <v>N</v>
          </cell>
          <cell r="Z2808" t="str">
            <v>N</v>
          </cell>
          <cell r="AA2808">
            <v>0</v>
          </cell>
          <cell r="AB2808">
            <v>0</v>
          </cell>
          <cell r="AC2808">
            <v>0</v>
          </cell>
          <cell r="AD2808">
            <v>0</v>
          </cell>
          <cell r="AE2808" t="str">
            <v>N</v>
          </cell>
          <cell r="AF2808" t="str">
            <v>N</v>
          </cell>
          <cell r="AG2808">
            <v>0</v>
          </cell>
          <cell r="AH2808" t="str">
            <v>N</v>
          </cell>
          <cell r="AI2808" t="str">
            <v>N</v>
          </cell>
        </row>
        <row r="2809">
          <cell r="U2809">
            <v>0</v>
          </cell>
          <cell r="V2809">
            <v>0</v>
          </cell>
          <cell r="W2809" t="str">
            <v/>
          </cell>
          <cell r="X2809" t="str">
            <v>N</v>
          </cell>
          <cell r="Y2809" t="str">
            <v>N</v>
          </cell>
          <cell r="Z2809" t="str">
            <v>N</v>
          </cell>
          <cell r="AA2809">
            <v>0</v>
          </cell>
          <cell r="AB2809">
            <v>0</v>
          </cell>
          <cell r="AC2809">
            <v>0</v>
          </cell>
          <cell r="AD2809">
            <v>0</v>
          </cell>
          <cell r="AE2809" t="str">
            <v>N</v>
          </cell>
          <cell r="AF2809" t="str">
            <v>N</v>
          </cell>
          <cell r="AG2809">
            <v>0</v>
          </cell>
          <cell r="AH2809" t="str">
            <v>N</v>
          </cell>
          <cell r="AI2809" t="str">
            <v>N</v>
          </cell>
        </row>
        <row r="2810">
          <cell r="U2810">
            <v>0</v>
          </cell>
          <cell r="V2810">
            <v>0</v>
          </cell>
          <cell r="W2810" t="str">
            <v/>
          </cell>
          <cell r="X2810" t="str">
            <v>N</v>
          </cell>
          <cell r="Y2810" t="str">
            <v>N</v>
          </cell>
          <cell r="Z2810" t="str">
            <v>N</v>
          </cell>
          <cell r="AA2810">
            <v>0</v>
          </cell>
          <cell r="AB2810">
            <v>0</v>
          </cell>
          <cell r="AC2810">
            <v>0</v>
          </cell>
          <cell r="AD2810">
            <v>0</v>
          </cell>
          <cell r="AE2810" t="str">
            <v>N</v>
          </cell>
          <cell r="AF2810" t="str">
            <v>N</v>
          </cell>
          <cell r="AG2810">
            <v>0</v>
          </cell>
          <cell r="AH2810" t="str">
            <v>N</v>
          </cell>
          <cell r="AI2810" t="str">
            <v>N</v>
          </cell>
        </row>
        <row r="2811">
          <cell r="U2811">
            <v>0</v>
          </cell>
          <cell r="V2811">
            <v>0</v>
          </cell>
          <cell r="W2811" t="str">
            <v/>
          </cell>
          <cell r="X2811" t="str">
            <v>N</v>
          </cell>
          <cell r="Y2811" t="str">
            <v>N</v>
          </cell>
          <cell r="Z2811" t="str">
            <v>N</v>
          </cell>
          <cell r="AA2811">
            <v>0</v>
          </cell>
          <cell r="AB2811">
            <v>0</v>
          </cell>
          <cell r="AC2811">
            <v>0</v>
          </cell>
          <cell r="AD2811">
            <v>0</v>
          </cell>
          <cell r="AE2811" t="str">
            <v>N</v>
          </cell>
          <cell r="AF2811" t="str">
            <v>N</v>
          </cell>
          <cell r="AG2811">
            <v>0</v>
          </cell>
          <cell r="AH2811" t="str">
            <v>N</v>
          </cell>
          <cell r="AI2811" t="str">
            <v>N</v>
          </cell>
        </row>
        <row r="2812">
          <cell r="U2812">
            <v>0</v>
          </cell>
          <cell r="V2812">
            <v>0</v>
          </cell>
          <cell r="W2812" t="str">
            <v/>
          </cell>
          <cell r="X2812" t="str">
            <v>N</v>
          </cell>
          <cell r="Y2812" t="str">
            <v>N</v>
          </cell>
          <cell r="Z2812" t="str">
            <v>N</v>
          </cell>
          <cell r="AA2812">
            <v>0</v>
          </cell>
          <cell r="AB2812">
            <v>0</v>
          </cell>
          <cell r="AC2812">
            <v>0</v>
          </cell>
          <cell r="AD2812">
            <v>0</v>
          </cell>
          <cell r="AE2812" t="str">
            <v>N</v>
          </cell>
          <cell r="AF2812" t="str">
            <v>N</v>
          </cell>
          <cell r="AG2812">
            <v>0</v>
          </cell>
          <cell r="AH2812" t="str">
            <v>N</v>
          </cell>
          <cell r="AI2812" t="str">
            <v>N</v>
          </cell>
        </row>
        <row r="2813">
          <cell r="U2813">
            <v>0</v>
          </cell>
          <cell r="V2813">
            <v>0</v>
          </cell>
          <cell r="W2813" t="str">
            <v/>
          </cell>
          <cell r="X2813" t="str">
            <v>N</v>
          </cell>
          <cell r="Y2813" t="str">
            <v>N</v>
          </cell>
          <cell r="Z2813" t="str">
            <v>N</v>
          </cell>
          <cell r="AA2813">
            <v>0</v>
          </cell>
          <cell r="AB2813">
            <v>0</v>
          </cell>
          <cell r="AC2813">
            <v>0</v>
          </cell>
          <cell r="AD2813">
            <v>0</v>
          </cell>
          <cell r="AE2813" t="str">
            <v>N</v>
          </cell>
          <cell r="AF2813" t="str">
            <v>N</v>
          </cell>
          <cell r="AG2813">
            <v>0</v>
          </cell>
          <cell r="AH2813" t="str">
            <v>N</v>
          </cell>
          <cell r="AI2813" t="str">
            <v>N</v>
          </cell>
        </row>
        <row r="2814">
          <cell r="U2814">
            <v>0</v>
          </cell>
          <cell r="V2814">
            <v>0</v>
          </cell>
          <cell r="W2814" t="str">
            <v/>
          </cell>
          <cell r="X2814" t="str">
            <v>N</v>
          </cell>
          <cell r="Y2814" t="str">
            <v>N</v>
          </cell>
          <cell r="Z2814" t="str">
            <v>N</v>
          </cell>
          <cell r="AA2814">
            <v>0</v>
          </cell>
          <cell r="AB2814">
            <v>0</v>
          </cell>
          <cell r="AC2814">
            <v>0</v>
          </cell>
          <cell r="AD2814">
            <v>0</v>
          </cell>
          <cell r="AE2814" t="str">
            <v>N</v>
          </cell>
          <cell r="AF2814" t="str">
            <v>N</v>
          </cell>
          <cell r="AG2814">
            <v>0</v>
          </cell>
          <cell r="AH2814" t="str">
            <v>N</v>
          </cell>
          <cell r="AI2814" t="str">
            <v>N</v>
          </cell>
        </row>
        <row r="2815">
          <cell r="U2815">
            <v>0</v>
          </cell>
          <cell r="V2815">
            <v>0</v>
          </cell>
          <cell r="W2815" t="str">
            <v/>
          </cell>
          <cell r="X2815" t="str">
            <v>N</v>
          </cell>
          <cell r="Y2815" t="str">
            <v>N</v>
          </cell>
          <cell r="Z2815" t="str">
            <v>N</v>
          </cell>
          <cell r="AA2815">
            <v>0</v>
          </cell>
          <cell r="AB2815">
            <v>0</v>
          </cell>
          <cell r="AC2815">
            <v>0</v>
          </cell>
          <cell r="AD2815">
            <v>0</v>
          </cell>
          <cell r="AE2815" t="str">
            <v>N</v>
          </cell>
          <cell r="AF2815" t="str">
            <v>N</v>
          </cell>
          <cell r="AG2815">
            <v>0</v>
          </cell>
          <cell r="AH2815" t="str">
            <v>N</v>
          </cell>
          <cell r="AI2815" t="str">
            <v>N</v>
          </cell>
        </row>
        <row r="2816">
          <cell r="U2816">
            <v>0</v>
          </cell>
          <cell r="V2816">
            <v>0</v>
          </cell>
          <cell r="W2816" t="str">
            <v/>
          </cell>
          <cell r="X2816" t="str">
            <v>N</v>
          </cell>
          <cell r="Y2816" t="str">
            <v>N</v>
          </cell>
          <cell r="Z2816" t="str">
            <v>N</v>
          </cell>
          <cell r="AA2816">
            <v>0</v>
          </cell>
          <cell r="AB2816">
            <v>0</v>
          </cell>
          <cell r="AC2816">
            <v>0</v>
          </cell>
          <cell r="AD2816">
            <v>0</v>
          </cell>
          <cell r="AE2816" t="str">
            <v>N</v>
          </cell>
          <cell r="AF2816" t="str">
            <v>N</v>
          </cell>
          <cell r="AG2816">
            <v>0</v>
          </cell>
          <cell r="AH2816" t="str">
            <v>N</v>
          </cell>
          <cell r="AI2816" t="str">
            <v>N</v>
          </cell>
        </row>
        <row r="2817">
          <cell r="U2817">
            <v>0</v>
          </cell>
          <cell r="V2817">
            <v>0</v>
          </cell>
          <cell r="W2817" t="str">
            <v/>
          </cell>
          <cell r="X2817" t="str">
            <v>N</v>
          </cell>
          <cell r="Y2817" t="str">
            <v>N</v>
          </cell>
          <cell r="Z2817" t="str">
            <v>N</v>
          </cell>
          <cell r="AA2817">
            <v>0</v>
          </cell>
          <cell r="AB2817">
            <v>0</v>
          </cell>
          <cell r="AC2817">
            <v>0</v>
          </cell>
          <cell r="AD2817">
            <v>0</v>
          </cell>
          <cell r="AE2817" t="str">
            <v>N</v>
          </cell>
          <cell r="AF2817" t="str">
            <v>N</v>
          </cell>
          <cell r="AG2817">
            <v>0</v>
          </cell>
          <cell r="AH2817" t="str">
            <v>N</v>
          </cell>
          <cell r="AI2817" t="str">
            <v>N</v>
          </cell>
        </row>
        <row r="2818">
          <cell r="U2818">
            <v>0</v>
          </cell>
          <cell r="V2818">
            <v>0</v>
          </cell>
          <cell r="W2818" t="str">
            <v/>
          </cell>
          <cell r="X2818" t="str">
            <v>N</v>
          </cell>
          <cell r="Y2818" t="str">
            <v>N</v>
          </cell>
          <cell r="Z2818" t="str">
            <v>N</v>
          </cell>
          <cell r="AA2818">
            <v>0</v>
          </cell>
          <cell r="AB2818">
            <v>0</v>
          </cell>
          <cell r="AC2818">
            <v>0</v>
          </cell>
          <cell r="AD2818">
            <v>0</v>
          </cell>
          <cell r="AE2818" t="str">
            <v>N</v>
          </cell>
          <cell r="AF2818" t="str">
            <v>N</v>
          </cell>
          <cell r="AG2818">
            <v>0</v>
          </cell>
          <cell r="AH2818" t="str">
            <v>N</v>
          </cell>
          <cell r="AI2818" t="str">
            <v>N</v>
          </cell>
        </row>
        <row r="2819">
          <cell r="U2819">
            <v>0</v>
          </cell>
          <cell r="V2819">
            <v>0</v>
          </cell>
          <cell r="W2819" t="str">
            <v/>
          </cell>
          <cell r="X2819" t="str">
            <v>N</v>
          </cell>
          <cell r="Y2819" t="str">
            <v>N</v>
          </cell>
          <cell r="Z2819" t="str">
            <v>N</v>
          </cell>
          <cell r="AA2819">
            <v>0</v>
          </cell>
          <cell r="AB2819">
            <v>0</v>
          </cell>
          <cell r="AC2819">
            <v>0</v>
          </cell>
          <cell r="AD2819">
            <v>0</v>
          </cell>
          <cell r="AE2819" t="str">
            <v>N</v>
          </cell>
          <cell r="AF2819" t="str">
            <v>N</v>
          </cell>
          <cell r="AG2819">
            <v>0</v>
          </cell>
          <cell r="AH2819" t="str">
            <v>N</v>
          </cell>
          <cell r="AI2819" t="str">
            <v>N</v>
          </cell>
        </row>
        <row r="2820">
          <cell r="U2820">
            <v>0</v>
          </cell>
          <cell r="V2820">
            <v>0</v>
          </cell>
          <cell r="W2820" t="str">
            <v/>
          </cell>
          <cell r="X2820" t="str">
            <v>N</v>
          </cell>
          <cell r="Y2820" t="str">
            <v>N</v>
          </cell>
          <cell r="Z2820" t="str">
            <v>N</v>
          </cell>
          <cell r="AA2820">
            <v>0</v>
          </cell>
          <cell r="AB2820">
            <v>0</v>
          </cell>
          <cell r="AC2820">
            <v>0</v>
          </cell>
          <cell r="AD2820">
            <v>0</v>
          </cell>
          <cell r="AE2820" t="str">
            <v>N</v>
          </cell>
          <cell r="AF2820" t="str">
            <v>N</v>
          </cell>
          <cell r="AG2820">
            <v>0</v>
          </cell>
          <cell r="AH2820" t="str">
            <v>N</v>
          </cell>
          <cell r="AI2820" t="str">
            <v>N</v>
          </cell>
        </row>
        <row r="2821">
          <cell r="U2821">
            <v>0</v>
          </cell>
          <cell r="V2821">
            <v>0</v>
          </cell>
          <cell r="W2821" t="str">
            <v/>
          </cell>
          <cell r="X2821" t="str">
            <v>N</v>
          </cell>
          <cell r="Y2821" t="str">
            <v>N</v>
          </cell>
          <cell r="Z2821" t="str">
            <v>N</v>
          </cell>
          <cell r="AA2821">
            <v>0</v>
          </cell>
          <cell r="AB2821">
            <v>0</v>
          </cell>
          <cell r="AC2821">
            <v>0</v>
          </cell>
          <cell r="AD2821">
            <v>0</v>
          </cell>
          <cell r="AE2821" t="str">
            <v>N</v>
          </cell>
          <cell r="AF2821" t="str">
            <v>N</v>
          </cell>
          <cell r="AG2821">
            <v>0</v>
          </cell>
          <cell r="AH2821" t="str">
            <v>N</v>
          </cell>
          <cell r="AI2821" t="str">
            <v>N</v>
          </cell>
        </row>
        <row r="2822">
          <cell r="U2822">
            <v>0</v>
          </cell>
          <cell r="V2822">
            <v>0</v>
          </cell>
          <cell r="W2822" t="str">
            <v/>
          </cell>
          <cell r="X2822" t="str">
            <v>N</v>
          </cell>
          <cell r="Y2822" t="str">
            <v>N</v>
          </cell>
          <cell r="Z2822" t="str">
            <v>N</v>
          </cell>
          <cell r="AA2822">
            <v>0</v>
          </cell>
          <cell r="AB2822">
            <v>0</v>
          </cell>
          <cell r="AC2822">
            <v>0</v>
          </cell>
          <cell r="AD2822">
            <v>0</v>
          </cell>
          <cell r="AE2822" t="str">
            <v>N</v>
          </cell>
          <cell r="AF2822" t="str">
            <v>N</v>
          </cell>
          <cell r="AG2822">
            <v>0</v>
          </cell>
          <cell r="AH2822" t="str">
            <v>N</v>
          </cell>
          <cell r="AI2822" t="str">
            <v>N</v>
          </cell>
        </row>
        <row r="2823">
          <cell r="U2823">
            <v>0</v>
          </cell>
          <cell r="V2823">
            <v>0</v>
          </cell>
          <cell r="W2823" t="str">
            <v/>
          </cell>
          <cell r="X2823" t="str">
            <v>N</v>
          </cell>
          <cell r="Y2823" t="str">
            <v>N</v>
          </cell>
          <cell r="Z2823" t="str">
            <v>N</v>
          </cell>
          <cell r="AA2823">
            <v>0</v>
          </cell>
          <cell r="AB2823">
            <v>0</v>
          </cell>
          <cell r="AC2823">
            <v>0</v>
          </cell>
          <cell r="AD2823">
            <v>0</v>
          </cell>
          <cell r="AE2823" t="str">
            <v>N</v>
          </cell>
          <cell r="AF2823" t="str">
            <v>N</v>
          </cell>
          <cell r="AG2823">
            <v>0</v>
          </cell>
          <cell r="AH2823" t="str">
            <v>N</v>
          </cell>
          <cell r="AI2823" t="str">
            <v>N</v>
          </cell>
        </row>
        <row r="2824">
          <cell r="U2824">
            <v>0</v>
          </cell>
          <cell r="V2824">
            <v>0</v>
          </cell>
          <cell r="W2824" t="str">
            <v/>
          </cell>
          <cell r="X2824" t="str">
            <v>N</v>
          </cell>
          <cell r="Y2824" t="str">
            <v>N</v>
          </cell>
          <cell r="Z2824" t="str">
            <v>N</v>
          </cell>
          <cell r="AA2824">
            <v>0</v>
          </cell>
          <cell r="AB2824">
            <v>0</v>
          </cell>
          <cell r="AC2824">
            <v>0</v>
          </cell>
          <cell r="AD2824">
            <v>0</v>
          </cell>
          <cell r="AE2824" t="str">
            <v>N</v>
          </cell>
          <cell r="AF2824" t="str">
            <v>N</v>
          </cell>
          <cell r="AG2824">
            <v>0</v>
          </cell>
          <cell r="AH2824" t="str">
            <v>N</v>
          </cell>
          <cell r="AI2824" t="str">
            <v>N</v>
          </cell>
        </row>
        <row r="2825">
          <cell r="U2825">
            <v>0</v>
          </cell>
          <cell r="V2825">
            <v>0</v>
          </cell>
          <cell r="W2825" t="str">
            <v/>
          </cell>
          <cell r="X2825" t="str">
            <v>N</v>
          </cell>
          <cell r="Y2825" t="str">
            <v>N</v>
          </cell>
          <cell r="Z2825" t="str">
            <v>N</v>
          </cell>
          <cell r="AA2825">
            <v>0</v>
          </cell>
          <cell r="AB2825">
            <v>0</v>
          </cell>
          <cell r="AC2825">
            <v>0</v>
          </cell>
          <cell r="AD2825">
            <v>0</v>
          </cell>
          <cell r="AE2825" t="str">
            <v>N</v>
          </cell>
          <cell r="AF2825" t="str">
            <v>N</v>
          </cell>
          <cell r="AG2825">
            <v>0</v>
          </cell>
          <cell r="AH2825" t="str">
            <v>N</v>
          </cell>
          <cell r="AI2825" t="str">
            <v>N</v>
          </cell>
        </row>
        <row r="2826">
          <cell r="U2826">
            <v>0</v>
          </cell>
          <cell r="V2826">
            <v>0</v>
          </cell>
          <cell r="W2826" t="str">
            <v/>
          </cell>
          <cell r="X2826" t="str">
            <v>N</v>
          </cell>
          <cell r="Y2826" t="str">
            <v>N</v>
          </cell>
          <cell r="Z2826" t="str">
            <v>N</v>
          </cell>
          <cell r="AA2826">
            <v>0</v>
          </cell>
          <cell r="AB2826">
            <v>0</v>
          </cell>
          <cell r="AC2826">
            <v>0</v>
          </cell>
          <cell r="AD2826">
            <v>0</v>
          </cell>
          <cell r="AE2826" t="str">
            <v>N</v>
          </cell>
          <cell r="AF2826" t="str">
            <v>N</v>
          </cell>
          <cell r="AG2826">
            <v>0</v>
          </cell>
          <cell r="AH2826" t="str">
            <v>N</v>
          </cell>
          <cell r="AI2826" t="str">
            <v>N</v>
          </cell>
        </row>
        <row r="2827">
          <cell r="U2827">
            <v>0</v>
          </cell>
          <cell r="V2827">
            <v>0</v>
          </cell>
          <cell r="W2827" t="str">
            <v/>
          </cell>
          <cell r="X2827" t="str">
            <v>N</v>
          </cell>
          <cell r="Y2827" t="str">
            <v>N</v>
          </cell>
          <cell r="Z2827" t="str">
            <v>N</v>
          </cell>
          <cell r="AA2827">
            <v>0</v>
          </cell>
          <cell r="AB2827">
            <v>0</v>
          </cell>
          <cell r="AC2827">
            <v>0</v>
          </cell>
          <cell r="AD2827">
            <v>0</v>
          </cell>
          <cell r="AE2827" t="str">
            <v>N</v>
          </cell>
          <cell r="AF2827" t="str">
            <v>N</v>
          </cell>
          <cell r="AG2827">
            <v>0</v>
          </cell>
          <cell r="AH2827" t="str">
            <v>N</v>
          </cell>
          <cell r="AI2827" t="str">
            <v>N</v>
          </cell>
        </row>
        <row r="2828">
          <cell r="U2828">
            <v>0</v>
          </cell>
          <cell r="V2828">
            <v>0</v>
          </cell>
          <cell r="W2828" t="str">
            <v/>
          </cell>
          <cell r="X2828" t="str">
            <v>N</v>
          </cell>
          <cell r="Y2828" t="str">
            <v>N</v>
          </cell>
          <cell r="Z2828" t="str">
            <v>N</v>
          </cell>
          <cell r="AA2828">
            <v>0</v>
          </cell>
          <cell r="AB2828">
            <v>0</v>
          </cell>
          <cell r="AC2828">
            <v>0</v>
          </cell>
          <cell r="AD2828">
            <v>0</v>
          </cell>
          <cell r="AE2828" t="str">
            <v>N</v>
          </cell>
          <cell r="AF2828" t="str">
            <v>N</v>
          </cell>
          <cell r="AG2828">
            <v>0</v>
          </cell>
          <cell r="AH2828" t="str">
            <v>N</v>
          </cell>
          <cell r="AI2828" t="str">
            <v>N</v>
          </cell>
        </row>
        <row r="2829">
          <cell r="U2829">
            <v>0</v>
          </cell>
          <cell r="V2829">
            <v>0</v>
          </cell>
          <cell r="W2829" t="str">
            <v/>
          </cell>
          <cell r="X2829" t="str">
            <v>N</v>
          </cell>
          <cell r="Y2829" t="str">
            <v>N</v>
          </cell>
          <cell r="Z2829" t="str">
            <v>N</v>
          </cell>
          <cell r="AA2829">
            <v>0</v>
          </cell>
          <cell r="AB2829">
            <v>0</v>
          </cell>
          <cell r="AC2829">
            <v>0</v>
          </cell>
          <cell r="AD2829">
            <v>0</v>
          </cell>
          <cell r="AE2829" t="str">
            <v>N</v>
          </cell>
          <cell r="AF2829" t="str">
            <v>N</v>
          </cell>
          <cell r="AG2829">
            <v>0</v>
          </cell>
          <cell r="AH2829" t="str">
            <v>N</v>
          </cell>
          <cell r="AI2829" t="str">
            <v>N</v>
          </cell>
        </row>
        <row r="2830">
          <cell r="U2830">
            <v>0</v>
          </cell>
          <cell r="V2830">
            <v>0</v>
          </cell>
          <cell r="W2830" t="str">
            <v/>
          </cell>
          <cell r="X2830" t="str">
            <v>N</v>
          </cell>
          <cell r="Y2830" t="str">
            <v>N</v>
          </cell>
          <cell r="Z2830" t="str">
            <v>N</v>
          </cell>
          <cell r="AA2830">
            <v>0</v>
          </cell>
          <cell r="AB2830">
            <v>0</v>
          </cell>
          <cell r="AC2830">
            <v>0</v>
          </cell>
          <cell r="AD2830">
            <v>0</v>
          </cell>
          <cell r="AE2830" t="str">
            <v>N</v>
          </cell>
          <cell r="AF2830" t="str">
            <v>N</v>
          </cell>
          <cell r="AG2830">
            <v>0</v>
          </cell>
          <cell r="AH2830" t="str">
            <v>N</v>
          </cell>
          <cell r="AI2830" t="str">
            <v>N</v>
          </cell>
        </row>
        <row r="2831">
          <cell r="U2831">
            <v>0</v>
          </cell>
          <cell r="V2831">
            <v>0</v>
          </cell>
          <cell r="W2831" t="str">
            <v/>
          </cell>
          <cell r="X2831" t="str">
            <v>N</v>
          </cell>
          <cell r="Y2831" t="str">
            <v>N</v>
          </cell>
          <cell r="Z2831" t="str">
            <v>N</v>
          </cell>
          <cell r="AA2831">
            <v>0</v>
          </cell>
          <cell r="AB2831">
            <v>0</v>
          </cell>
          <cell r="AC2831">
            <v>0</v>
          </cell>
          <cell r="AD2831">
            <v>0</v>
          </cell>
          <cell r="AE2831" t="str">
            <v>N</v>
          </cell>
          <cell r="AF2831" t="str">
            <v>N</v>
          </cell>
          <cell r="AG2831">
            <v>0</v>
          </cell>
          <cell r="AH2831" t="str">
            <v>N</v>
          </cell>
          <cell r="AI2831" t="str">
            <v>N</v>
          </cell>
        </row>
        <row r="2832">
          <cell r="U2832">
            <v>0</v>
          </cell>
          <cell r="V2832">
            <v>0</v>
          </cell>
          <cell r="W2832" t="str">
            <v/>
          </cell>
          <cell r="X2832" t="str">
            <v>N</v>
          </cell>
          <cell r="Y2832" t="str">
            <v>N</v>
          </cell>
          <cell r="Z2832" t="str">
            <v>N</v>
          </cell>
          <cell r="AA2832">
            <v>0</v>
          </cell>
          <cell r="AB2832">
            <v>0</v>
          </cell>
          <cell r="AC2832">
            <v>0</v>
          </cell>
          <cell r="AD2832">
            <v>0</v>
          </cell>
          <cell r="AE2832" t="str">
            <v>N</v>
          </cell>
          <cell r="AF2832" t="str">
            <v>N</v>
          </cell>
          <cell r="AG2832">
            <v>0</v>
          </cell>
          <cell r="AH2832" t="str">
            <v>N</v>
          </cell>
          <cell r="AI2832" t="str">
            <v>N</v>
          </cell>
        </row>
        <row r="2833">
          <cell r="U2833">
            <v>0</v>
          </cell>
          <cell r="V2833">
            <v>0</v>
          </cell>
          <cell r="W2833" t="str">
            <v/>
          </cell>
          <cell r="X2833" t="str">
            <v>N</v>
          </cell>
          <cell r="Y2833" t="str">
            <v>N</v>
          </cell>
          <cell r="Z2833" t="str">
            <v>N</v>
          </cell>
          <cell r="AA2833">
            <v>0</v>
          </cell>
          <cell r="AB2833">
            <v>0</v>
          </cell>
          <cell r="AC2833">
            <v>0</v>
          </cell>
          <cell r="AD2833">
            <v>0</v>
          </cell>
          <cell r="AE2833" t="str">
            <v>N</v>
          </cell>
          <cell r="AF2833" t="str">
            <v>N</v>
          </cell>
          <cell r="AG2833">
            <v>0</v>
          </cell>
          <cell r="AH2833" t="str">
            <v>N</v>
          </cell>
          <cell r="AI2833" t="str">
            <v>N</v>
          </cell>
        </row>
        <row r="2834">
          <cell r="U2834">
            <v>0</v>
          </cell>
          <cell r="V2834">
            <v>0</v>
          </cell>
          <cell r="W2834" t="str">
            <v/>
          </cell>
          <cell r="X2834" t="str">
            <v>N</v>
          </cell>
          <cell r="Y2834" t="str">
            <v>N</v>
          </cell>
          <cell r="Z2834" t="str">
            <v>N</v>
          </cell>
          <cell r="AA2834">
            <v>0</v>
          </cell>
          <cell r="AB2834">
            <v>0</v>
          </cell>
          <cell r="AC2834">
            <v>0</v>
          </cell>
          <cell r="AD2834">
            <v>0</v>
          </cell>
          <cell r="AE2834" t="str">
            <v>N</v>
          </cell>
          <cell r="AF2834" t="str">
            <v>N</v>
          </cell>
          <cell r="AG2834">
            <v>0</v>
          </cell>
          <cell r="AH2834" t="str">
            <v>N</v>
          </cell>
          <cell r="AI2834" t="str">
            <v>N</v>
          </cell>
        </row>
        <row r="2835">
          <cell r="U2835">
            <v>0</v>
          </cell>
          <cell r="V2835">
            <v>0</v>
          </cell>
          <cell r="W2835" t="str">
            <v/>
          </cell>
          <cell r="X2835" t="str">
            <v>N</v>
          </cell>
          <cell r="Y2835" t="str">
            <v>N</v>
          </cell>
          <cell r="Z2835" t="str">
            <v>N</v>
          </cell>
          <cell r="AA2835">
            <v>0</v>
          </cell>
          <cell r="AB2835">
            <v>0</v>
          </cell>
          <cell r="AC2835">
            <v>0</v>
          </cell>
          <cell r="AD2835">
            <v>0</v>
          </cell>
          <cell r="AE2835" t="str">
            <v>N</v>
          </cell>
          <cell r="AF2835" t="str">
            <v>N</v>
          </cell>
          <cell r="AG2835">
            <v>0</v>
          </cell>
          <cell r="AH2835" t="str">
            <v>N</v>
          </cell>
          <cell r="AI2835" t="str">
            <v>N</v>
          </cell>
        </row>
        <row r="2836">
          <cell r="U2836">
            <v>0</v>
          </cell>
          <cell r="V2836">
            <v>0</v>
          </cell>
          <cell r="W2836" t="str">
            <v/>
          </cell>
          <cell r="X2836" t="str">
            <v>N</v>
          </cell>
          <cell r="Y2836" t="str">
            <v>N</v>
          </cell>
          <cell r="Z2836" t="str">
            <v>N</v>
          </cell>
          <cell r="AA2836">
            <v>0</v>
          </cell>
          <cell r="AB2836">
            <v>0</v>
          </cell>
          <cell r="AC2836">
            <v>0</v>
          </cell>
          <cell r="AD2836">
            <v>0</v>
          </cell>
          <cell r="AE2836" t="str">
            <v>N</v>
          </cell>
          <cell r="AF2836" t="str">
            <v>N</v>
          </cell>
          <cell r="AG2836">
            <v>0</v>
          </cell>
          <cell r="AH2836" t="str">
            <v>N</v>
          </cell>
          <cell r="AI2836" t="str">
            <v>N</v>
          </cell>
        </row>
        <row r="2837">
          <cell r="U2837">
            <v>0</v>
          </cell>
          <cell r="V2837">
            <v>0</v>
          </cell>
          <cell r="W2837" t="str">
            <v/>
          </cell>
          <cell r="X2837" t="str">
            <v>N</v>
          </cell>
          <cell r="Y2837" t="str">
            <v>N</v>
          </cell>
          <cell r="Z2837" t="str">
            <v>N</v>
          </cell>
          <cell r="AA2837">
            <v>0</v>
          </cell>
          <cell r="AB2837">
            <v>0</v>
          </cell>
          <cell r="AC2837">
            <v>0</v>
          </cell>
          <cell r="AD2837">
            <v>0</v>
          </cell>
          <cell r="AE2837" t="str">
            <v>N</v>
          </cell>
          <cell r="AF2837" t="str">
            <v>N</v>
          </cell>
          <cell r="AG2837">
            <v>0</v>
          </cell>
          <cell r="AH2837" t="str">
            <v>N</v>
          </cell>
          <cell r="AI2837" t="str">
            <v>N</v>
          </cell>
        </row>
        <row r="2838">
          <cell r="U2838">
            <v>0</v>
          </cell>
          <cell r="V2838">
            <v>0</v>
          </cell>
          <cell r="W2838" t="str">
            <v/>
          </cell>
          <cell r="X2838" t="str">
            <v>N</v>
          </cell>
          <cell r="Y2838" t="str">
            <v>N</v>
          </cell>
          <cell r="Z2838" t="str">
            <v>N</v>
          </cell>
          <cell r="AA2838">
            <v>0</v>
          </cell>
          <cell r="AB2838">
            <v>0</v>
          </cell>
          <cell r="AC2838">
            <v>0</v>
          </cell>
          <cell r="AD2838">
            <v>0</v>
          </cell>
          <cell r="AE2838" t="str">
            <v>N</v>
          </cell>
          <cell r="AF2838" t="str">
            <v>N</v>
          </cell>
          <cell r="AG2838">
            <v>0</v>
          </cell>
          <cell r="AH2838" t="str">
            <v>N</v>
          </cell>
          <cell r="AI2838" t="str">
            <v>N</v>
          </cell>
        </row>
        <row r="2839">
          <cell r="U2839">
            <v>0</v>
          </cell>
          <cell r="V2839">
            <v>0</v>
          </cell>
          <cell r="W2839" t="str">
            <v/>
          </cell>
          <cell r="X2839" t="str">
            <v>N</v>
          </cell>
          <cell r="Y2839" t="str">
            <v>N</v>
          </cell>
          <cell r="Z2839" t="str">
            <v>N</v>
          </cell>
          <cell r="AA2839">
            <v>0</v>
          </cell>
          <cell r="AB2839">
            <v>0</v>
          </cell>
          <cell r="AC2839">
            <v>0</v>
          </cell>
          <cell r="AD2839">
            <v>0</v>
          </cell>
          <cell r="AE2839" t="str">
            <v>N</v>
          </cell>
          <cell r="AF2839" t="str">
            <v>N</v>
          </cell>
          <cell r="AG2839">
            <v>0</v>
          </cell>
          <cell r="AH2839" t="str">
            <v>N</v>
          </cell>
          <cell r="AI2839" t="str">
            <v>N</v>
          </cell>
        </row>
        <row r="2840">
          <cell r="U2840">
            <v>0</v>
          </cell>
          <cell r="V2840">
            <v>0</v>
          </cell>
          <cell r="W2840" t="str">
            <v/>
          </cell>
          <cell r="X2840" t="str">
            <v>N</v>
          </cell>
          <cell r="Y2840" t="str">
            <v>N</v>
          </cell>
          <cell r="Z2840" t="str">
            <v>N</v>
          </cell>
          <cell r="AA2840">
            <v>0</v>
          </cell>
          <cell r="AB2840">
            <v>0</v>
          </cell>
          <cell r="AC2840">
            <v>0</v>
          </cell>
          <cell r="AD2840">
            <v>0</v>
          </cell>
          <cell r="AE2840" t="str">
            <v>N</v>
          </cell>
          <cell r="AF2840" t="str">
            <v>N</v>
          </cell>
          <cell r="AG2840">
            <v>0</v>
          </cell>
          <cell r="AH2840" t="str">
            <v>N</v>
          </cell>
          <cell r="AI2840" t="str">
            <v>N</v>
          </cell>
        </row>
        <row r="2841">
          <cell r="U2841">
            <v>0</v>
          </cell>
          <cell r="V2841">
            <v>0</v>
          </cell>
          <cell r="W2841" t="str">
            <v/>
          </cell>
          <cell r="X2841" t="str">
            <v>N</v>
          </cell>
          <cell r="Y2841" t="str">
            <v>N</v>
          </cell>
          <cell r="Z2841" t="str">
            <v>N</v>
          </cell>
          <cell r="AA2841">
            <v>0</v>
          </cell>
          <cell r="AB2841">
            <v>0</v>
          </cell>
          <cell r="AC2841">
            <v>0</v>
          </cell>
          <cell r="AD2841">
            <v>0</v>
          </cell>
          <cell r="AE2841" t="str">
            <v>N</v>
          </cell>
          <cell r="AF2841" t="str">
            <v>N</v>
          </cell>
          <cell r="AG2841">
            <v>0</v>
          </cell>
          <cell r="AH2841" t="str">
            <v>N</v>
          </cell>
          <cell r="AI2841" t="str">
            <v>N</v>
          </cell>
        </row>
        <row r="2842">
          <cell r="U2842">
            <v>0</v>
          </cell>
          <cell r="V2842">
            <v>0</v>
          </cell>
          <cell r="W2842" t="str">
            <v/>
          </cell>
          <cell r="X2842" t="str">
            <v>N</v>
          </cell>
          <cell r="Y2842" t="str">
            <v>N</v>
          </cell>
          <cell r="Z2842" t="str">
            <v>N</v>
          </cell>
          <cell r="AA2842">
            <v>0</v>
          </cell>
          <cell r="AB2842">
            <v>0</v>
          </cell>
          <cell r="AC2842">
            <v>0</v>
          </cell>
          <cell r="AD2842">
            <v>0</v>
          </cell>
          <cell r="AE2842" t="str">
            <v>N</v>
          </cell>
          <cell r="AF2842" t="str">
            <v>N</v>
          </cell>
          <cell r="AG2842">
            <v>0</v>
          </cell>
          <cell r="AH2842" t="str">
            <v>N</v>
          </cell>
          <cell r="AI2842" t="str">
            <v>N</v>
          </cell>
        </row>
        <row r="2843">
          <cell r="U2843">
            <v>0</v>
          </cell>
          <cell r="V2843">
            <v>0</v>
          </cell>
          <cell r="W2843" t="str">
            <v/>
          </cell>
          <cell r="X2843" t="str">
            <v>N</v>
          </cell>
          <cell r="Y2843" t="str">
            <v>N</v>
          </cell>
          <cell r="Z2843" t="str">
            <v>N</v>
          </cell>
          <cell r="AA2843">
            <v>0</v>
          </cell>
          <cell r="AB2843">
            <v>0</v>
          </cell>
          <cell r="AC2843">
            <v>0</v>
          </cell>
          <cell r="AD2843">
            <v>0</v>
          </cell>
          <cell r="AE2843" t="str">
            <v>N</v>
          </cell>
          <cell r="AF2843" t="str">
            <v>N</v>
          </cell>
          <cell r="AG2843">
            <v>0</v>
          </cell>
          <cell r="AH2843" t="str">
            <v>N</v>
          </cell>
          <cell r="AI2843" t="str">
            <v>N</v>
          </cell>
        </row>
        <row r="2844">
          <cell r="U2844">
            <v>0</v>
          </cell>
          <cell r="V2844">
            <v>0</v>
          </cell>
          <cell r="W2844" t="str">
            <v/>
          </cell>
          <cell r="X2844" t="str">
            <v>N</v>
          </cell>
          <cell r="Y2844" t="str">
            <v>N</v>
          </cell>
          <cell r="Z2844" t="str">
            <v>N</v>
          </cell>
          <cell r="AA2844">
            <v>0</v>
          </cell>
          <cell r="AB2844">
            <v>0</v>
          </cell>
          <cell r="AC2844">
            <v>0</v>
          </cell>
          <cell r="AD2844">
            <v>0</v>
          </cell>
          <cell r="AE2844" t="str">
            <v>N</v>
          </cell>
          <cell r="AF2844" t="str">
            <v>N</v>
          </cell>
          <cell r="AG2844">
            <v>0</v>
          </cell>
          <cell r="AH2844" t="str">
            <v>N</v>
          </cell>
          <cell r="AI2844" t="str">
            <v>N</v>
          </cell>
        </row>
        <row r="2845">
          <cell r="U2845">
            <v>0</v>
          </cell>
          <cell r="V2845">
            <v>0</v>
          </cell>
          <cell r="W2845" t="str">
            <v/>
          </cell>
          <cell r="X2845" t="str">
            <v>N</v>
          </cell>
          <cell r="Y2845" t="str">
            <v>N</v>
          </cell>
          <cell r="Z2845" t="str">
            <v>N</v>
          </cell>
          <cell r="AA2845">
            <v>0</v>
          </cell>
          <cell r="AB2845">
            <v>0</v>
          </cell>
          <cell r="AC2845">
            <v>0</v>
          </cell>
          <cell r="AD2845">
            <v>0</v>
          </cell>
          <cell r="AE2845" t="str">
            <v>N</v>
          </cell>
          <cell r="AF2845" t="str">
            <v>N</v>
          </cell>
          <cell r="AG2845">
            <v>0</v>
          </cell>
          <cell r="AH2845" t="str">
            <v>N</v>
          </cell>
          <cell r="AI2845" t="str">
            <v>N</v>
          </cell>
        </row>
        <row r="2846">
          <cell r="U2846">
            <v>0</v>
          </cell>
          <cell r="V2846">
            <v>0</v>
          </cell>
          <cell r="W2846" t="str">
            <v/>
          </cell>
          <cell r="X2846" t="str">
            <v>N</v>
          </cell>
          <cell r="Y2846" t="str">
            <v>N</v>
          </cell>
          <cell r="Z2846" t="str">
            <v>N</v>
          </cell>
          <cell r="AA2846">
            <v>0</v>
          </cell>
          <cell r="AB2846">
            <v>0</v>
          </cell>
          <cell r="AC2846">
            <v>0</v>
          </cell>
          <cell r="AD2846">
            <v>0</v>
          </cell>
          <cell r="AE2846" t="str">
            <v>N</v>
          </cell>
          <cell r="AF2846" t="str">
            <v>N</v>
          </cell>
          <cell r="AG2846">
            <v>0</v>
          </cell>
          <cell r="AH2846" t="str">
            <v>N</v>
          </cell>
          <cell r="AI2846" t="str">
            <v>N</v>
          </cell>
        </row>
        <row r="2847">
          <cell r="U2847">
            <v>0</v>
          </cell>
          <cell r="V2847">
            <v>0</v>
          </cell>
          <cell r="W2847" t="str">
            <v/>
          </cell>
          <cell r="X2847" t="str">
            <v>N</v>
          </cell>
          <cell r="Y2847" t="str">
            <v>N</v>
          </cell>
          <cell r="Z2847" t="str">
            <v>N</v>
          </cell>
          <cell r="AA2847">
            <v>0</v>
          </cell>
          <cell r="AB2847">
            <v>0</v>
          </cell>
          <cell r="AC2847">
            <v>0</v>
          </cell>
          <cell r="AD2847">
            <v>0</v>
          </cell>
          <cell r="AE2847" t="str">
            <v>N</v>
          </cell>
          <cell r="AF2847" t="str">
            <v>N</v>
          </cell>
          <cell r="AG2847">
            <v>0</v>
          </cell>
          <cell r="AH2847" t="str">
            <v>N</v>
          </cell>
          <cell r="AI2847" t="str">
            <v>N</v>
          </cell>
        </row>
        <row r="2848">
          <cell r="U2848">
            <v>0</v>
          </cell>
          <cell r="V2848">
            <v>0</v>
          </cell>
          <cell r="W2848" t="str">
            <v/>
          </cell>
          <cell r="X2848" t="str">
            <v>N</v>
          </cell>
          <cell r="Y2848" t="str">
            <v>N</v>
          </cell>
          <cell r="Z2848" t="str">
            <v>N</v>
          </cell>
          <cell r="AA2848">
            <v>0</v>
          </cell>
          <cell r="AB2848">
            <v>0</v>
          </cell>
          <cell r="AC2848">
            <v>0</v>
          </cell>
          <cell r="AD2848">
            <v>0</v>
          </cell>
          <cell r="AE2848" t="str">
            <v>N</v>
          </cell>
          <cell r="AF2848" t="str">
            <v>N</v>
          </cell>
          <cell r="AG2848">
            <v>0</v>
          </cell>
          <cell r="AH2848" t="str">
            <v>N</v>
          </cell>
          <cell r="AI2848" t="str">
            <v>N</v>
          </cell>
        </row>
        <row r="2849">
          <cell r="U2849">
            <v>0</v>
          </cell>
          <cell r="V2849">
            <v>0</v>
          </cell>
          <cell r="W2849" t="str">
            <v/>
          </cell>
          <cell r="X2849" t="str">
            <v>N</v>
          </cell>
          <cell r="Y2849" t="str">
            <v>N</v>
          </cell>
          <cell r="Z2849" t="str">
            <v>N</v>
          </cell>
          <cell r="AA2849">
            <v>0</v>
          </cell>
          <cell r="AB2849">
            <v>0</v>
          </cell>
          <cell r="AC2849">
            <v>0</v>
          </cell>
          <cell r="AD2849">
            <v>0</v>
          </cell>
          <cell r="AE2849" t="str">
            <v>N</v>
          </cell>
          <cell r="AF2849" t="str">
            <v>N</v>
          </cell>
          <cell r="AG2849">
            <v>0</v>
          </cell>
          <cell r="AH2849" t="str">
            <v>N</v>
          </cell>
          <cell r="AI2849" t="str">
            <v>N</v>
          </cell>
        </row>
        <row r="2850">
          <cell r="U2850">
            <v>0</v>
          </cell>
          <cell r="V2850">
            <v>0</v>
          </cell>
          <cell r="W2850" t="str">
            <v/>
          </cell>
          <cell r="X2850" t="str">
            <v>N</v>
          </cell>
          <cell r="Y2850" t="str">
            <v>N</v>
          </cell>
          <cell r="Z2850" t="str">
            <v>N</v>
          </cell>
          <cell r="AA2850">
            <v>0</v>
          </cell>
          <cell r="AB2850">
            <v>0</v>
          </cell>
          <cell r="AC2850">
            <v>0</v>
          </cell>
          <cell r="AD2850">
            <v>0</v>
          </cell>
          <cell r="AE2850" t="str">
            <v>N</v>
          </cell>
          <cell r="AF2850" t="str">
            <v>N</v>
          </cell>
          <cell r="AG2850">
            <v>0</v>
          </cell>
          <cell r="AH2850" t="str">
            <v>N</v>
          </cell>
          <cell r="AI2850" t="str">
            <v>N</v>
          </cell>
        </row>
        <row r="2851">
          <cell r="U2851">
            <v>0</v>
          </cell>
          <cell r="V2851">
            <v>0</v>
          </cell>
          <cell r="W2851" t="str">
            <v/>
          </cell>
          <cell r="X2851" t="str">
            <v>N</v>
          </cell>
          <cell r="Y2851" t="str">
            <v>N</v>
          </cell>
          <cell r="Z2851" t="str">
            <v>N</v>
          </cell>
          <cell r="AA2851">
            <v>0</v>
          </cell>
          <cell r="AB2851">
            <v>0</v>
          </cell>
          <cell r="AC2851">
            <v>0</v>
          </cell>
          <cell r="AD2851">
            <v>0</v>
          </cell>
          <cell r="AE2851" t="str">
            <v>N</v>
          </cell>
          <cell r="AF2851" t="str">
            <v>N</v>
          </cell>
          <cell r="AG2851">
            <v>0</v>
          </cell>
          <cell r="AH2851" t="str">
            <v>N</v>
          </cell>
          <cell r="AI2851" t="str">
            <v>N</v>
          </cell>
        </row>
        <row r="2852">
          <cell r="U2852">
            <v>0</v>
          </cell>
          <cell r="V2852">
            <v>0</v>
          </cell>
          <cell r="W2852" t="str">
            <v/>
          </cell>
          <cell r="X2852" t="str">
            <v>N</v>
          </cell>
          <cell r="Y2852" t="str">
            <v>N</v>
          </cell>
          <cell r="Z2852" t="str">
            <v>N</v>
          </cell>
          <cell r="AA2852">
            <v>0</v>
          </cell>
          <cell r="AB2852">
            <v>0</v>
          </cell>
          <cell r="AC2852">
            <v>0</v>
          </cell>
          <cell r="AD2852">
            <v>0</v>
          </cell>
          <cell r="AE2852" t="str">
            <v>N</v>
          </cell>
          <cell r="AF2852" t="str">
            <v>N</v>
          </cell>
          <cell r="AG2852">
            <v>0</v>
          </cell>
          <cell r="AH2852" t="str">
            <v>N</v>
          </cell>
          <cell r="AI2852" t="str">
            <v>N</v>
          </cell>
        </row>
        <row r="2853">
          <cell r="U2853">
            <v>0</v>
          </cell>
          <cell r="V2853">
            <v>0</v>
          </cell>
          <cell r="W2853" t="str">
            <v/>
          </cell>
          <cell r="X2853" t="str">
            <v>N</v>
          </cell>
          <cell r="Y2853" t="str">
            <v>N</v>
          </cell>
          <cell r="Z2853" t="str">
            <v>N</v>
          </cell>
          <cell r="AA2853">
            <v>0</v>
          </cell>
          <cell r="AB2853">
            <v>0</v>
          </cell>
          <cell r="AC2853">
            <v>0</v>
          </cell>
          <cell r="AD2853">
            <v>0</v>
          </cell>
          <cell r="AE2853" t="str">
            <v>N</v>
          </cell>
          <cell r="AF2853" t="str">
            <v>N</v>
          </cell>
          <cell r="AG2853">
            <v>0</v>
          </cell>
          <cell r="AH2853" t="str">
            <v>N</v>
          </cell>
          <cell r="AI2853" t="str">
            <v>N</v>
          </cell>
        </row>
        <row r="2854">
          <cell r="U2854">
            <v>0</v>
          </cell>
          <cell r="V2854">
            <v>0</v>
          </cell>
          <cell r="W2854" t="str">
            <v/>
          </cell>
          <cell r="X2854" t="str">
            <v>N</v>
          </cell>
          <cell r="Y2854" t="str">
            <v>N</v>
          </cell>
          <cell r="Z2854" t="str">
            <v>N</v>
          </cell>
          <cell r="AA2854">
            <v>0</v>
          </cell>
          <cell r="AB2854">
            <v>0</v>
          </cell>
          <cell r="AC2854">
            <v>0</v>
          </cell>
          <cell r="AD2854">
            <v>0</v>
          </cell>
          <cell r="AE2854" t="str">
            <v>N</v>
          </cell>
          <cell r="AF2854" t="str">
            <v>N</v>
          </cell>
          <cell r="AG2854">
            <v>0</v>
          </cell>
          <cell r="AH2854" t="str">
            <v>N</v>
          </cell>
          <cell r="AI2854" t="str">
            <v>N</v>
          </cell>
        </row>
        <row r="2855">
          <cell r="U2855">
            <v>0</v>
          </cell>
          <cell r="V2855">
            <v>0</v>
          </cell>
          <cell r="W2855" t="str">
            <v/>
          </cell>
          <cell r="X2855" t="str">
            <v>N</v>
          </cell>
          <cell r="Y2855" t="str">
            <v>N</v>
          </cell>
          <cell r="Z2855" t="str">
            <v>N</v>
          </cell>
          <cell r="AA2855">
            <v>0</v>
          </cell>
          <cell r="AB2855">
            <v>0</v>
          </cell>
          <cell r="AC2855">
            <v>0</v>
          </cell>
          <cell r="AD2855">
            <v>0</v>
          </cell>
          <cell r="AE2855" t="str">
            <v>N</v>
          </cell>
          <cell r="AF2855" t="str">
            <v>N</v>
          </cell>
          <cell r="AG2855">
            <v>0</v>
          </cell>
          <cell r="AH2855" t="str">
            <v>N</v>
          </cell>
          <cell r="AI2855" t="str">
            <v>N</v>
          </cell>
        </row>
        <row r="2856">
          <cell r="U2856">
            <v>0</v>
          </cell>
          <cell r="V2856">
            <v>0</v>
          </cell>
          <cell r="W2856" t="str">
            <v/>
          </cell>
          <cell r="X2856" t="str">
            <v>N</v>
          </cell>
          <cell r="Y2856" t="str">
            <v>N</v>
          </cell>
          <cell r="Z2856" t="str">
            <v>N</v>
          </cell>
          <cell r="AA2856">
            <v>0</v>
          </cell>
          <cell r="AB2856">
            <v>0</v>
          </cell>
          <cell r="AC2856">
            <v>0</v>
          </cell>
          <cell r="AD2856">
            <v>0</v>
          </cell>
          <cell r="AE2856" t="str">
            <v>N</v>
          </cell>
          <cell r="AF2856" t="str">
            <v>N</v>
          </cell>
          <cell r="AG2856">
            <v>0</v>
          </cell>
          <cell r="AH2856" t="str">
            <v>N</v>
          </cell>
          <cell r="AI2856" t="str">
            <v>N</v>
          </cell>
        </row>
        <row r="2857">
          <cell r="U2857">
            <v>0</v>
          </cell>
          <cell r="V2857">
            <v>0</v>
          </cell>
          <cell r="W2857" t="str">
            <v/>
          </cell>
          <cell r="X2857" t="str">
            <v>N</v>
          </cell>
          <cell r="Y2857" t="str">
            <v>N</v>
          </cell>
          <cell r="Z2857" t="str">
            <v>N</v>
          </cell>
          <cell r="AA2857">
            <v>0</v>
          </cell>
          <cell r="AB2857">
            <v>0</v>
          </cell>
          <cell r="AC2857">
            <v>0</v>
          </cell>
          <cell r="AD2857">
            <v>0</v>
          </cell>
          <cell r="AE2857" t="str">
            <v>N</v>
          </cell>
          <cell r="AF2857" t="str">
            <v>N</v>
          </cell>
          <cell r="AG2857">
            <v>0</v>
          </cell>
          <cell r="AH2857" t="str">
            <v>N</v>
          </cell>
          <cell r="AI2857" t="str">
            <v>N</v>
          </cell>
        </row>
        <row r="2858">
          <cell r="U2858">
            <v>0</v>
          </cell>
          <cell r="V2858">
            <v>0</v>
          </cell>
          <cell r="W2858" t="str">
            <v/>
          </cell>
          <cell r="X2858" t="str">
            <v>N</v>
          </cell>
          <cell r="Y2858" t="str">
            <v>N</v>
          </cell>
          <cell r="Z2858" t="str">
            <v>N</v>
          </cell>
          <cell r="AA2858">
            <v>0</v>
          </cell>
          <cell r="AB2858">
            <v>0</v>
          </cell>
          <cell r="AC2858">
            <v>0</v>
          </cell>
          <cell r="AD2858">
            <v>0</v>
          </cell>
          <cell r="AE2858" t="str">
            <v>N</v>
          </cell>
          <cell r="AF2858" t="str">
            <v>N</v>
          </cell>
          <cell r="AG2858">
            <v>0</v>
          </cell>
          <cell r="AH2858" t="str">
            <v>N</v>
          </cell>
          <cell r="AI2858" t="str">
            <v>N</v>
          </cell>
        </row>
        <row r="2859">
          <cell r="U2859">
            <v>0</v>
          </cell>
          <cell r="V2859">
            <v>0</v>
          </cell>
          <cell r="W2859" t="str">
            <v/>
          </cell>
          <cell r="X2859" t="str">
            <v>N</v>
          </cell>
          <cell r="Y2859" t="str">
            <v>N</v>
          </cell>
          <cell r="Z2859" t="str">
            <v>N</v>
          </cell>
          <cell r="AA2859">
            <v>0</v>
          </cell>
          <cell r="AB2859">
            <v>0</v>
          </cell>
          <cell r="AC2859">
            <v>0</v>
          </cell>
          <cell r="AD2859">
            <v>0</v>
          </cell>
          <cell r="AE2859" t="str">
            <v>N</v>
          </cell>
          <cell r="AF2859" t="str">
            <v>N</v>
          </cell>
          <cell r="AG2859">
            <v>0</v>
          </cell>
          <cell r="AH2859" t="str">
            <v>N</v>
          </cell>
          <cell r="AI2859" t="str">
            <v>N</v>
          </cell>
        </row>
        <row r="2860">
          <cell r="U2860">
            <v>0</v>
          </cell>
          <cell r="V2860">
            <v>0</v>
          </cell>
          <cell r="W2860" t="str">
            <v/>
          </cell>
          <cell r="X2860" t="str">
            <v>N</v>
          </cell>
          <cell r="Y2860" t="str">
            <v>N</v>
          </cell>
          <cell r="Z2860" t="str">
            <v>N</v>
          </cell>
          <cell r="AA2860">
            <v>0</v>
          </cell>
          <cell r="AB2860">
            <v>0</v>
          </cell>
          <cell r="AC2860">
            <v>0</v>
          </cell>
          <cell r="AD2860">
            <v>0</v>
          </cell>
          <cell r="AE2860" t="str">
            <v>N</v>
          </cell>
          <cell r="AF2860" t="str">
            <v>N</v>
          </cell>
          <cell r="AG2860">
            <v>0</v>
          </cell>
          <cell r="AH2860" t="str">
            <v>N</v>
          </cell>
          <cell r="AI2860" t="str">
            <v>N</v>
          </cell>
        </row>
        <row r="2861">
          <cell r="U2861">
            <v>0</v>
          </cell>
          <cell r="V2861">
            <v>0</v>
          </cell>
          <cell r="W2861" t="str">
            <v/>
          </cell>
          <cell r="X2861" t="str">
            <v>N</v>
          </cell>
          <cell r="Y2861" t="str">
            <v>N</v>
          </cell>
          <cell r="Z2861" t="str">
            <v>N</v>
          </cell>
          <cell r="AA2861">
            <v>0</v>
          </cell>
          <cell r="AB2861">
            <v>0</v>
          </cell>
          <cell r="AC2861">
            <v>0</v>
          </cell>
          <cell r="AD2861">
            <v>0</v>
          </cell>
          <cell r="AE2861" t="str">
            <v>N</v>
          </cell>
          <cell r="AF2861" t="str">
            <v>N</v>
          </cell>
          <cell r="AG2861">
            <v>0</v>
          </cell>
          <cell r="AH2861" t="str">
            <v>N</v>
          </cell>
          <cell r="AI2861" t="str">
            <v>N</v>
          </cell>
        </row>
        <row r="2862">
          <cell r="U2862">
            <v>0</v>
          </cell>
          <cell r="V2862">
            <v>0</v>
          </cell>
          <cell r="W2862" t="str">
            <v/>
          </cell>
          <cell r="X2862" t="str">
            <v>N</v>
          </cell>
          <cell r="Y2862" t="str">
            <v>N</v>
          </cell>
          <cell r="Z2862" t="str">
            <v>N</v>
          </cell>
          <cell r="AA2862">
            <v>0</v>
          </cell>
          <cell r="AB2862">
            <v>0</v>
          </cell>
          <cell r="AC2862">
            <v>0</v>
          </cell>
          <cell r="AD2862">
            <v>0</v>
          </cell>
          <cell r="AE2862" t="str">
            <v>N</v>
          </cell>
          <cell r="AF2862" t="str">
            <v>N</v>
          </cell>
          <cell r="AG2862">
            <v>0</v>
          </cell>
          <cell r="AH2862" t="str">
            <v>N</v>
          </cell>
          <cell r="AI2862" t="str">
            <v>N</v>
          </cell>
        </row>
        <row r="2863">
          <cell r="U2863">
            <v>0</v>
          </cell>
          <cell r="V2863">
            <v>0</v>
          </cell>
          <cell r="W2863" t="str">
            <v/>
          </cell>
          <cell r="X2863" t="str">
            <v>N</v>
          </cell>
          <cell r="Y2863" t="str">
            <v>N</v>
          </cell>
          <cell r="Z2863" t="str">
            <v>N</v>
          </cell>
          <cell r="AA2863">
            <v>0</v>
          </cell>
          <cell r="AB2863">
            <v>0</v>
          </cell>
          <cell r="AC2863">
            <v>0</v>
          </cell>
          <cell r="AD2863">
            <v>0</v>
          </cell>
          <cell r="AE2863" t="str">
            <v>N</v>
          </cell>
          <cell r="AF2863" t="str">
            <v>N</v>
          </cell>
          <cell r="AG2863">
            <v>0</v>
          </cell>
          <cell r="AH2863" t="str">
            <v>N</v>
          </cell>
          <cell r="AI2863" t="str">
            <v>N</v>
          </cell>
        </row>
        <row r="2864">
          <cell r="U2864">
            <v>0</v>
          </cell>
          <cell r="V2864">
            <v>0</v>
          </cell>
          <cell r="W2864" t="str">
            <v/>
          </cell>
          <cell r="X2864" t="str">
            <v>N</v>
          </cell>
          <cell r="Y2864" t="str">
            <v>N</v>
          </cell>
          <cell r="Z2864" t="str">
            <v>N</v>
          </cell>
          <cell r="AA2864">
            <v>0</v>
          </cell>
          <cell r="AB2864">
            <v>0</v>
          </cell>
          <cell r="AC2864">
            <v>0</v>
          </cell>
          <cell r="AD2864">
            <v>0</v>
          </cell>
          <cell r="AE2864" t="str">
            <v>N</v>
          </cell>
          <cell r="AF2864" t="str">
            <v>N</v>
          </cell>
          <cell r="AG2864">
            <v>0</v>
          </cell>
          <cell r="AH2864" t="str">
            <v>N</v>
          </cell>
          <cell r="AI2864" t="str">
            <v>N</v>
          </cell>
        </row>
        <row r="2865">
          <cell r="U2865">
            <v>0</v>
          </cell>
          <cell r="V2865">
            <v>0</v>
          </cell>
          <cell r="W2865" t="str">
            <v/>
          </cell>
          <cell r="X2865" t="str">
            <v>N</v>
          </cell>
          <cell r="Y2865" t="str">
            <v>N</v>
          </cell>
          <cell r="Z2865" t="str">
            <v>N</v>
          </cell>
          <cell r="AA2865">
            <v>0</v>
          </cell>
          <cell r="AB2865">
            <v>0</v>
          </cell>
          <cell r="AC2865">
            <v>0</v>
          </cell>
          <cell r="AD2865">
            <v>0</v>
          </cell>
          <cell r="AE2865" t="str">
            <v>N</v>
          </cell>
          <cell r="AF2865" t="str">
            <v>N</v>
          </cell>
          <cell r="AG2865">
            <v>0</v>
          </cell>
          <cell r="AH2865" t="str">
            <v>N</v>
          </cell>
          <cell r="AI2865" t="str">
            <v>N</v>
          </cell>
        </row>
        <row r="2866">
          <cell r="U2866">
            <v>0</v>
          </cell>
          <cell r="V2866">
            <v>0</v>
          </cell>
          <cell r="W2866" t="str">
            <v/>
          </cell>
          <cell r="X2866" t="str">
            <v>N</v>
          </cell>
          <cell r="Y2866" t="str">
            <v>N</v>
          </cell>
          <cell r="Z2866" t="str">
            <v>N</v>
          </cell>
          <cell r="AA2866">
            <v>0</v>
          </cell>
          <cell r="AB2866">
            <v>0</v>
          </cell>
          <cell r="AC2866">
            <v>0</v>
          </cell>
          <cell r="AD2866">
            <v>0</v>
          </cell>
          <cell r="AE2866" t="str">
            <v>N</v>
          </cell>
          <cell r="AF2866" t="str">
            <v>N</v>
          </cell>
          <cell r="AG2866">
            <v>0</v>
          </cell>
          <cell r="AH2866" t="str">
            <v>N</v>
          </cell>
          <cell r="AI2866" t="str">
            <v>N</v>
          </cell>
        </row>
        <row r="2867">
          <cell r="U2867">
            <v>0</v>
          </cell>
          <cell r="V2867">
            <v>0</v>
          </cell>
          <cell r="W2867" t="str">
            <v/>
          </cell>
          <cell r="X2867" t="str">
            <v>N</v>
          </cell>
          <cell r="Y2867" t="str">
            <v>N</v>
          </cell>
          <cell r="Z2867" t="str">
            <v>N</v>
          </cell>
          <cell r="AA2867">
            <v>0</v>
          </cell>
          <cell r="AB2867">
            <v>0</v>
          </cell>
          <cell r="AC2867">
            <v>0</v>
          </cell>
          <cell r="AD2867">
            <v>0</v>
          </cell>
          <cell r="AE2867" t="str">
            <v>N</v>
          </cell>
          <cell r="AF2867" t="str">
            <v>N</v>
          </cell>
          <cell r="AG2867">
            <v>0</v>
          </cell>
          <cell r="AH2867" t="str">
            <v>N</v>
          </cell>
          <cell r="AI2867" t="str">
            <v>N</v>
          </cell>
        </row>
        <row r="2868">
          <cell r="U2868">
            <v>0</v>
          </cell>
          <cell r="V2868">
            <v>0</v>
          </cell>
          <cell r="W2868" t="str">
            <v/>
          </cell>
          <cell r="X2868" t="str">
            <v>N</v>
          </cell>
          <cell r="Y2868" t="str">
            <v>N</v>
          </cell>
          <cell r="Z2868" t="str">
            <v>N</v>
          </cell>
          <cell r="AA2868">
            <v>0</v>
          </cell>
          <cell r="AB2868">
            <v>0</v>
          </cell>
          <cell r="AC2868">
            <v>0</v>
          </cell>
          <cell r="AD2868">
            <v>0</v>
          </cell>
          <cell r="AE2868" t="str">
            <v>N</v>
          </cell>
          <cell r="AF2868" t="str">
            <v>N</v>
          </cell>
          <cell r="AG2868">
            <v>0</v>
          </cell>
          <cell r="AH2868" t="str">
            <v>N</v>
          </cell>
          <cell r="AI2868" t="str">
            <v>N</v>
          </cell>
        </row>
        <row r="2869">
          <cell r="U2869">
            <v>0</v>
          </cell>
          <cell r="V2869">
            <v>0</v>
          </cell>
          <cell r="W2869" t="str">
            <v/>
          </cell>
          <cell r="X2869" t="str">
            <v>N</v>
          </cell>
          <cell r="Y2869" t="str">
            <v>N</v>
          </cell>
          <cell r="Z2869" t="str">
            <v>N</v>
          </cell>
          <cell r="AA2869">
            <v>0</v>
          </cell>
          <cell r="AB2869">
            <v>0</v>
          </cell>
          <cell r="AC2869">
            <v>0</v>
          </cell>
          <cell r="AD2869">
            <v>0</v>
          </cell>
          <cell r="AE2869" t="str">
            <v>N</v>
          </cell>
          <cell r="AF2869" t="str">
            <v>N</v>
          </cell>
          <cell r="AG2869">
            <v>0</v>
          </cell>
          <cell r="AH2869" t="str">
            <v>N</v>
          </cell>
          <cell r="AI2869" t="str">
            <v>N</v>
          </cell>
        </row>
        <row r="2870">
          <cell r="U2870">
            <v>0</v>
          </cell>
          <cell r="V2870">
            <v>0</v>
          </cell>
          <cell r="W2870" t="str">
            <v/>
          </cell>
          <cell r="X2870" t="str">
            <v>N</v>
          </cell>
          <cell r="Y2870" t="str">
            <v>N</v>
          </cell>
          <cell r="Z2870" t="str">
            <v>N</v>
          </cell>
          <cell r="AA2870">
            <v>0</v>
          </cell>
          <cell r="AB2870">
            <v>0</v>
          </cell>
          <cell r="AC2870">
            <v>0</v>
          </cell>
          <cell r="AD2870">
            <v>0</v>
          </cell>
          <cell r="AE2870" t="str">
            <v>N</v>
          </cell>
          <cell r="AF2870" t="str">
            <v>N</v>
          </cell>
          <cell r="AG2870">
            <v>0</v>
          </cell>
          <cell r="AH2870" t="str">
            <v>N</v>
          </cell>
          <cell r="AI2870" t="str">
            <v>N</v>
          </cell>
        </row>
        <row r="2871">
          <cell r="U2871">
            <v>0</v>
          </cell>
          <cell r="V2871">
            <v>0</v>
          </cell>
          <cell r="W2871" t="str">
            <v/>
          </cell>
          <cell r="X2871" t="str">
            <v>N</v>
          </cell>
          <cell r="Y2871" t="str">
            <v>N</v>
          </cell>
          <cell r="Z2871" t="str">
            <v>N</v>
          </cell>
          <cell r="AA2871">
            <v>0</v>
          </cell>
          <cell r="AB2871">
            <v>0</v>
          </cell>
          <cell r="AC2871">
            <v>0</v>
          </cell>
          <cell r="AD2871">
            <v>0</v>
          </cell>
          <cell r="AE2871" t="str">
            <v>N</v>
          </cell>
          <cell r="AF2871" t="str">
            <v>N</v>
          </cell>
          <cell r="AG2871">
            <v>0</v>
          </cell>
          <cell r="AH2871" t="str">
            <v>N</v>
          </cell>
          <cell r="AI2871" t="str">
            <v>N</v>
          </cell>
        </row>
        <row r="2872">
          <cell r="U2872">
            <v>0</v>
          </cell>
          <cell r="V2872">
            <v>0</v>
          </cell>
          <cell r="W2872" t="str">
            <v/>
          </cell>
          <cell r="X2872" t="str">
            <v>N</v>
          </cell>
          <cell r="Y2872" t="str">
            <v>N</v>
          </cell>
          <cell r="Z2872" t="str">
            <v>N</v>
          </cell>
          <cell r="AA2872">
            <v>0</v>
          </cell>
          <cell r="AB2872">
            <v>0</v>
          </cell>
          <cell r="AC2872">
            <v>0</v>
          </cell>
          <cell r="AD2872">
            <v>0</v>
          </cell>
          <cell r="AE2872" t="str">
            <v>N</v>
          </cell>
          <cell r="AF2872" t="str">
            <v>N</v>
          </cell>
          <cell r="AG2872">
            <v>0</v>
          </cell>
          <cell r="AH2872" t="str">
            <v>N</v>
          </cell>
          <cell r="AI2872" t="str">
            <v>N</v>
          </cell>
        </row>
        <row r="2873">
          <cell r="U2873">
            <v>0</v>
          </cell>
          <cell r="V2873">
            <v>0</v>
          </cell>
          <cell r="W2873" t="str">
            <v/>
          </cell>
          <cell r="X2873" t="str">
            <v>N</v>
          </cell>
          <cell r="Y2873" t="str">
            <v>N</v>
          </cell>
          <cell r="Z2873" t="str">
            <v>N</v>
          </cell>
          <cell r="AA2873">
            <v>0</v>
          </cell>
          <cell r="AB2873">
            <v>0</v>
          </cell>
          <cell r="AC2873">
            <v>0</v>
          </cell>
          <cell r="AD2873">
            <v>0</v>
          </cell>
          <cell r="AE2873" t="str">
            <v>N</v>
          </cell>
          <cell r="AF2873" t="str">
            <v>N</v>
          </cell>
          <cell r="AG2873">
            <v>0</v>
          </cell>
          <cell r="AH2873" t="str">
            <v>N</v>
          </cell>
          <cell r="AI2873" t="str">
            <v>N</v>
          </cell>
        </row>
        <row r="2874">
          <cell r="U2874">
            <v>0</v>
          </cell>
          <cell r="V2874">
            <v>0</v>
          </cell>
          <cell r="W2874" t="str">
            <v/>
          </cell>
          <cell r="X2874" t="str">
            <v>N</v>
          </cell>
          <cell r="Y2874" t="str">
            <v>N</v>
          </cell>
          <cell r="Z2874" t="str">
            <v>N</v>
          </cell>
          <cell r="AA2874">
            <v>0</v>
          </cell>
          <cell r="AB2874">
            <v>0</v>
          </cell>
          <cell r="AC2874">
            <v>0</v>
          </cell>
          <cell r="AD2874">
            <v>0</v>
          </cell>
          <cell r="AE2874" t="str">
            <v>N</v>
          </cell>
          <cell r="AF2874" t="str">
            <v>N</v>
          </cell>
          <cell r="AG2874">
            <v>0</v>
          </cell>
          <cell r="AH2874" t="str">
            <v>N</v>
          </cell>
          <cell r="AI2874" t="str">
            <v>N</v>
          </cell>
        </row>
        <row r="2875">
          <cell r="U2875">
            <v>0</v>
          </cell>
          <cell r="V2875">
            <v>0</v>
          </cell>
          <cell r="W2875" t="str">
            <v/>
          </cell>
          <cell r="X2875" t="str">
            <v>N</v>
          </cell>
          <cell r="Y2875" t="str">
            <v>N</v>
          </cell>
          <cell r="Z2875" t="str">
            <v>N</v>
          </cell>
          <cell r="AA2875">
            <v>0</v>
          </cell>
          <cell r="AB2875">
            <v>0</v>
          </cell>
          <cell r="AC2875">
            <v>0</v>
          </cell>
          <cell r="AD2875">
            <v>0</v>
          </cell>
          <cell r="AE2875" t="str">
            <v>N</v>
          </cell>
          <cell r="AF2875" t="str">
            <v>N</v>
          </cell>
          <cell r="AG2875">
            <v>0</v>
          </cell>
          <cell r="AH2875" t="str">
            <v>N</v>
          </cell>
          <cell r="AI2875" t="str">
            <v>N</v>
          </cell>
        </row>
        <row r="2876">
          <cell r="U2876">
            <v>0</v>
          </cell>
          <cell r="V2876">
            <v>0</v>
          </cell>
          <cell r="W2876" t="str">
            <v/>
          </cell>
          <cell r="X2876" t="str">
            <v>N</v>
          </cell>
          <cell r="Y2876" t="str">
            <v>N</v>
          </cell>
          <cell r="Z2876" t="str">
            <v>N</v>
          </cell>
          <cell r="AA2876">
            <v>0</v>
          </cell>
          <cell r="AB2876">
            <v>0</v>
          </cell>
          <cell r="AC2876">
            <v>0</v>
          </cell>
          <cell r="AD2876">
            <v>0</v>
          </cell>
          <cell r="AE2876" t="str">
            <v>N</v>
          </cell>
          <cell r="AF2876" t="str">
            <v>N</v>
          </cell>
          <cell r="AG2876">
            <v>0</v>
          </cell>
          <cell r="AH2876" t="str">
            <v>N</v>
          </cell>
          <cell r="AI2876" t="str">
            <v>N</v>
          </cell>
        </row>
        <row r="2877">
          <cell r="U2877">
            <v>0</v>
          </cell>
          <cell r="V2877">
            <v>0</v>
          </cell>
          <cell r="W2877" t="str">
            <v/>
          </cell>
          <cell r="X2877" t="str">
            <v>N</v>
          </cell>
          <cell r="Y2877" t="str">
            <v>N</v>
          </cell>
          <cell r="Z2877" t="str">
            <v>N</v>
          </cell>
          <cell r="AA2877">
            <v>0</v>
          </cell>
          <cell r="AB2877">
            <v>0</v>
          </cell>
          <cell r="AC2877">
            <v>0</v>
          </cell>
          <cell r="AD2877">
            <v>0</v>
          </cell>
          <cell r="AE2877" t="str">
            <v>N</v>
          </cell>
          <cell r="AF2877" t="str">
            <v>N</v>
          </cell>
          <cell r="AG2877">
            <v>0</v>
          </cell>
          <cell r="AH2877" t="str">
            <v>N</v>
          </cell>
          <cell r="AI2877" t="str">
            <v>N</v>
          </cell>
        </row>
        <row r="2878">
          <cell r="U2878">
            <v>0</v>
          </cell>
          <cell r="V2878">
            <v>0</v>
          </cell>
          <cell r="W2878" t="str">
            <v/>
          </cell>
          <cell r="X2878" t="str">
            <v>N</v>
          </cell>
          <cell r="Y2878" t="str">
            <v>N</v>
          </cell>
          <cell r="Z2878" t="str">
            <v>N</v>
          </cell>
          <cell r="AA2878">
            <v>0</v>
          </cell>
          <cell r="AB2878">
            <v>0</v>
          </cell>
          <cell r="AC2878">
            <v>0</v>
          </cell>
          <cell r="AD2878">
            <v>0</v>
          </cell>
          <cell r="AE2878" t="str">
            <v>N</v>
          </cell>
          <cell r="AF2878" t="str">
            <v>N</v>
          </cell>
          <cell r="AG2878">
            <v>0</v>
          </cell>
          <cell r="AH2878" t="str">
            <v>N</v>
          </cell>
          <cell r="AI2878" t="str">
            <v>N</v>
          </cell>
        </row>
        <row r="2879">
          <cell r="U2879">
            <v>0</v>
          </cell>
          <cell r="V2879">
            <v>0</v>
          </cell>
          <cell r="W2879" t="str">
            <v/>
          </cell>
          <cell r="X2879" t="str">
            <v>N</v>
          </cell>
          <cell r="Y2879" t="str">
            <v>N</v>
          </cell>
          <cell r="Z2879" t="str">
            <v>N</v>
          </cell>
          <cell r="AA2879">
            <v>0</v>
          </cell>
          <cell r="AB2879">
            <v>0</v>
          </cell>
          <cell r="AC2879">
            <v>0</v>
          </cell>
          <cell r="AD2879">
            <v>0</v>
          </cell>
          <cell r="AE2879" t="str">
            <v>N</v>
          </cell>
          <cell r="AF2879" t="str">
            <v>N</v>
          </cell>
          <cell r="AG2879">
            <v>0</v>
          </cell>
          <cell r="AH2879" t="str">
            <v>N</v>
          </cell>
          <cell r="AI2879" t="str">
            <v>N</v>
          </cell>
        </row>
        <row r="2880">
          <cell r="U2880">
            <v>0</v>
          </cell>
          <cell r="V2880">
            <v>0</v>
          </cell>
          <cell r="W2880" t="str">
            <v/>
          </cell>
          <cell r="X2880" t="str">
            <v>N</v>
          </cell>
          <cell r="Y2880" t="str">
            <v>N</v>
          </cell>
          <cell r="Z2880" t="str">
            <v>N</v>
          </cell>
          <cell r="AA2880">
            <v>0</v>
          </cell>
          <cell r="AB2880">
            <v>0</v>
          </cell>
          <cell r="AC2880">
            <v>0</v>
          </cell>
          <cell r="AD2880">
            <v>0</v>
          </cell>
          <cell r="AE2880" t="str">
            <v>N</v>
          </cell>
          <cell r="AF2880" t="str">
            <v>N</v>
          </cell>
          <cell r="AG2880">
            <v>0</v>
          </cell>
          <cell r="AH2880" t="str">
            <v>N</v>
          </cell>
          <cell r="AI2880" t="str">
            <v>N</v>
          </cell>
        </row>
        <row r="2881">
          <cell r="U2881">
            <v>0</v>
          </cell>
          <cell r="V2881">
            <v>0</v>
          </cell>
          <cell r="W2881" t="str">
            <v/>
          </cell>
          <cell r="X2881" t="str">
            <v>N</v>
          </cell>
          <cell r="Y2881" t="str">
            <v>N</v>
          </cell>
          <cell r="Z2881" t="str">
            <v>N</v>
          </cell>
          <cell r="AA2881">
            <v>0</v>
          </cell>
          <cell r="AB2881">
            <v>0</v>
          </cell>
          <cell r="AC2881">
            <v>0</v>
          </cell>
          <cell r="AD2881">
            <v>0</v>
          </cell>
          <cell r="AE2881" t="str">
            <v>N</v>
          </cell>
          <cell r="AF2881" t="str">
            <v>N</v>
          </cell>
          <cell r="AG2881">
            <v>0</v>
          </cell>
          <cell r="AH2881" t="str">
            <v>N</v>
          </cell>
          <cell r="AI2881" t="str">
            <v>N</v>
          </cell>
        </row>
        <row r="2882">
          <cell r="U2882">
            <v>0</v>
          </cell>
          <cell r="V2882">
            <v>0</v>
          </cell>
          <cell r="W2882" t="str">
            <v/>
          </cell>
          <cell r="X2882" t="str">
            <v>N</v>
          </cell>
          <cell r="Y2882" t="str">
            <v>N</v>
          </cell>
          <cell r="Z2882" t="str">
            <v>N</v>
          </cell>
          <cell r="AA2882">
            <v>0</v>
          </cell>
          <cell r="AB2882">
            <v>0</v>
          </cell>
          <cell r="AC2882">
            <v>0</v>
          </cell>
          <cell r="AD2882">
            <v>0</v>
          </cell>
          <cell r="AE2882" t="str">
            <v>N</v>
          </cell>
          <cell r="AF2882" t="str">
            <v>N</v>
          </cell>
          <cell r="AG2882">
            <v>0</v>
          </cell>
          <cell r="AH2882" t="str">
            <v>N</v>
          </cell>
          <cell r="AI2882" t="str">
            <v>N</v>
          </cell>
        </row>
        <row r="2883">
          <cell r="U2883">
            <v>0</v>
          </cell>
          <cell r="V2883">
            <v>0</v>
          </cell>
          <cell r="W2883" t="str">
            <v/>
          </cell>
          <cell r="X2883" t="str">
            <v>N</v>
          </cell>
          <cell r="Y2883" t="str">
            <v>N</v>
          </cell>
          <cell r="Z2883" t="str">
            <v>N</v>
          </cell>
          <cell r="AA2883">
            <v>0</v>
          </cell>
          <cell r="AB2883">
            <v>0</v>
          </cell>
          <cell r="AC2883">
            <v>0</v>
          </cell>
          <cell r="AD2883">
            <v>0</v>
          </cell>
          <cell r="AE2883" t="str">
            <v>N</v>
          </cell>
          <cell r="AF2883" t="str">
            <v>N</v>
          </cell>
          <cell r="AG2883">
            <v>0</v>
          </cell>
          <cell r="AH2883" t="str">
            <v>N</v>
          </cell>
          <cell r="AI2883" t="str">
            <v>N</v>
          </cell>
        </row>
        <row r="2884">
          <cell r="U2884">
            <v>0</v>
          </cell>
          <cell r="V2884">
            <v>0</v>
          </cell>
          <cell r="W2884" t="str">
            <v/>
          </cell>
          <cell r="X2884" t="str">
            <v>N</v>
          </cell>
          <cell r="Y2884" t="str">
            <v>N</v>
          </cell>
          <cell r="Z2884" t="str">
            <v>N</v>
          </cell>
          <cell r="AA2884">
            <v>0</v>
          </cell>
          <cell r="AB2884">
            <v>0</v>
          </cell>
          <cell r="AC2884">
            <v>0</v>
          </cell>
          <cell r="AD2884">
            <v>0</v>
          </cell>
          <cell r="AE2884" t="str">
            <v>N</v>
          </cell>
          <cell r="AF2884" t="str">
            <v>N</v>
          </cell>
          <cell r="AG2884">
            <v>0</v>
          </cell>
          <cell r="AH2884" t="str">
            <v>N</v>
          </cell>
          <cell r="AI2884" t="str">
            <v>N</v>
          </cell>
        </row>
        <row r="2885">
          <cell r="U2885">
            <v>0</v>
          </cell>
          <cell r="V2885">
            <v>0</v>
          </cell>
          <cell r="W2885" t="str">
            <v/>
          </cell>
          <cell r="X2885" t="str">
            <v>N</v>
          </cell>
          <cell r="Y2885" t="str">
            <v>N</v>
          </cell>
          <cell r="Z2885" t="str">
            <v>N</v>
          </cell>
          <cell r="AA2885">
            <v>0</v>
          </cell>
          <cell r="AB2885">
            <v>0</v>
          </cell>
          <cell r="AC2885">
            <v>0</v>
          </cell>
          <cell r="AD2885">
            <v>0</v>
          </cell>
          <cell r="AE2885" t="str">
            <v>N</v>
          </cell>
          <cell r="AF2885" t="str">
            <v>N</v>
          </cell>
          <cell r="AG2885">
            <v>0</v>
          </cell>
          <cell r="AH2885" t="str">
            <v>N</v>
          </cell>
          <cell r="AI2885" t="str">
            <v>N</v>
          </cell>
        </row>
        <row r="2886">
          <cell r="U2886">
            <v>0</v>
          </cell>
          <cell r="V2886">
            <v>0</v>
          </cell>
          <cell r="W2886" t="str">
            <v/>
          </cell>
          <cell r="X2886" t="str">
            <v>N</v>
          </cell>
          <cell r="Y2886" t="str">
            <v>N</v>
          </cell>
          <cell r="Z2886" t="str">
            <v>N</v>
          </cell>
          <cell r="AA2886">
            <v>0</v>
          </cell>
          <cell r="AB2886">
            <v>0</v>
          </cell>
          <cell r="AC2886">
            <v>0</v>
          </cell>
          <cell r="AD2886">
            <v>0</v>
          </cell>
          <cell r="AE2886" t="str">
            <v>N</v>
          </cell>
          <cell r="AF2886" t="str">
            <v>N</v>
          </cell>
          <cell r="AG2886">
            <v>0</v>
          </cell>
          <cell r="AH2886" t="str">
            <v>N</v>
          </cell>
          <cell r="AI2886" t="str">
            <v>N</v>
          </cell>
        </row>
        <row r="2887">
          <cell r="U2887">
            <v>0</v>
          </cell>
          <cell r="V2887">
            <v>0</v>
          </cell>
          <cell r="W2887" t="str">
            <v/>
          </cell>
          <cell r="X2887" t="str">
            <v>N</v>
          </cell>
          <cell r="Y2887" t="str">
            <v>N</v>
          </cell>
          <cell r="Z2887" t="str">
            <v>N</v>
          </cell>
          <cell r="AA2887">
            <v>0</v>
          </cell>
          <cell r="AB2887">
            <v>0</v>
          </cell>
          <cell r="AC2887">
            <v>0</v>
          </cell>
          <cell r="AD2887">
            <v>0</v>
          </cell>
          <cell r="AE2887" t="str">
            <v>N</v>
          </cell>
          <cell r="AF2887" t="str">
            <v>N</v>
          </cell>
          <cell r="AG2887">
            <v>0</v>
          </cell>
          <cell r="AH2887" t="str">
            <v>N</v>
          </cell>
          <cell r="AI2887" t="str">
            <v>N</v>
          </cell>
        </row>
        <row r="2888">
          <cell r="U2888">
            <v>0</v>
          </cell>
          <cell r="V2888">
            <v>0</v>
          </cell>
          <cell r="W2888" t="str">
            <v/>
          </cell>
          <cell r="X2888" t="str">
            <v>N</v>
          </cell>
          <cell r="Y2888" t="str">
            <v>N</v>
          </cell>
          <cell r="Z2888" t="str">
            <v>N</v>
          </cell>
          <cell r="AA2888">
            <v>0</v>
          </cell>
          <cell r="AB2888">
            <v>0</v>
          </cell>
          <cell r="AC2888">
            <v>0</v>
          </cell>
          <cell r="AD2888">
            <v>0</v>
          </cell>
          <cell r="AE2888" t="str">
            <v>N</v>
          </cell>
          <cell r="AF2888" t="str">
            <v>N</v>
          </cell>
          <cell r="AG2888">
            <v>0</v>
          </cell>
          <cell r="AH2888" t="str">
            <v>N</v>
          </cell>
          <cell r="AI2888" t="str">
            <v>N</v>
          </cell>
        </row>
        <row r="2889">
          <cell r="U2889">
            <v>0</v>
          </cell>
          <cell r="V2889">
            <v>0</v>
          </cell>
          <cell r="W2889" t="str">
            <v/>
          </cell>
          <cell r="X2889" t="str">
            <v>N</v>
          </cell>
          <cell r="Y2889" t="str">
            <v>N</v>
          </cell>
          <cell r="Z2889" t="str">
            <v>N</v>
          </cell>
          <cell r="AA2889">
            <v>0</v>
          </cell>
          <cell r="AB2889">
            <v>0</v>
          </cell>
          <cell r="AC2889">
            <v>0</v>
          </cell>
          <cell r="AD2889">
            <v>0</v>
          </cell>
          <cell r="AE2889" t="str">
            <v>N</v>
          </cell>
          <cell r="AF2889" t="str">
            <v>N</v>
          </cell>
          <cell r="AG2889">
            <v>0</v>
          </cell>
          <cell r="AH2889" t="str">
            <v>N</v>
          </cell>
          <cell r="AI2889" t="str">
            <v>N</v>
          </cell>
        </row>
        <row r="2890">
          <cell r="U2890">
            <v>0</v>
          </cell>
          <cell r="V2890">
            <v>0</v>
          </cell>
          <cell r="W2890" t="str">
            <v/>
          </cell>
          <cell r="X2890" t="str">
            <v>N</v>
          </cell>
          <cell r="Y2890" t="str">
            <v>N</v>
          </cell>
          <cell r="Z2890" t="str">
            <v>N</v>
          </cell>
          <cell r="AA2890">
            <v>0</v>
          </cell>
          <cell r="AB2890">
            <v>0</v>
          </cell>
          <cell r="AC2890">
            <v>0</v>
          </cell>
          <cell r="AD2890">
            <v>0</v>
          </cell>
          <cell r="AE2890" t="str">
            <v>N</v>
          </cell>
          <cell r="AF2890" t="str">
            <v>N</v>
          </cell>
          <cell r="AG2890">
            <v>0</v>
          </cell>
          <cell r="AH2890" t="str">
            <v>N</v>
          </cell>
          <cell r="AI2890" t="str">
            <v>N</v>
          </cell>
        </row>
        <row r="2891">
          <cell r="U2891">
            <v>0</v>
          </cell>
          <cell r="V2891">
            <v>0</v>
          </cell>
          <cell r="W2891" t="str">
            <v/>
          </cell>
          <cell r="X2891" t="str">
            <v>N</v>
          </cell>
          <cell r="Y2891" t="str">
            <v>N</v>
          </cell>
          <cell r="Z2891" t="str">
            <v>N</v>
          </cell>
          <cell r="AA2891">
            <v>0</v>
          </cell>
          <cell r="AB2891">
            <v>0</v>
          </cell>
          <cell r="AC2891">
            <v>0</v>
          </cell>
          <cell r="AD2891">
            <v>0</v>
          </cell>
          <cell r="AE2891" t="str">
            <v>N</v>
          </cell>
          <cell r="AF2891" t="str">
            <v>N</v>
          </cell>
          <cell r="AG2891">
            <v>0</v>
          </cell>
          <cell r="AH2891" t="str">
            <v>N</v>
          </cell>
          <cell r="AI2891" t="str">
            <v>N</v>
          </cell>
        </row>
        <row r="2892">
          <cell r="U2892">
            <v>0</v>
          </cell>
          <cell r="V2892">
            <v>0</v>
          </cell>
          <cell r="W2892" t="str">
            <v/>
          </cell>
          <cell r="X2892" t="str">
            <v>N</v>
          </cell>
          <cell r="Y2892" t="str">
            <v>N</v>
          </cell>
          <cell r="Z2892" t="str">
            <v>N</v>
          </cell>
          <cell r="AA2892">
            <v>0</v>
          </cell>
          <cell r="AB2892">
            <v>0</v>
          </cell>
          <cell r="AC2892">
            <v>0</v>
          </cell>
          <cell r="AD2892">
            <v>0</v>
          </cell>
          <cell r="AE2892" t="str">
            <v>N</v>
          </cell>
          <cell r="AF2892" t="str">
            <v>N</v>
          </cell>
          <cell r="AG2892">
            <v>0</v>
          </cell>
          <cell r="AH2892" t="str">
            <v>N</v>
          </cell>
          <cell r="AI2892" t="str">
            <v>N</v>
          </cell>
        </row>
        <row r="2893">
          <cell r="U2893">
            <v>0</v>
          </cell>
          <cell r="V2893">
            <v>0</v>
          </cell>
          <cell r="W2893" t="str">
            <v/>
          </cell>
          <cell r="X2893" t="str">
            <v>N</v>
          </cell>
          <cell r="Y2893" t="str">
            <v>N</v>
          </cell>
          <cell r="Z2893" t="str">
            <v>N</v>
          </cell>
          <cell r="AA2893">
            <v>0</v>
          </cell>
          <cell r="AB2893">
            <v>0</v>
          </cell>
          <cell r="AC2893">
            <v>0</v>
          </cell>
          <cell r="AD2893">
            <v>0</v>
          </cell>
          <cell r="AE2893" t="str">
            <v>N</v>
          </cell>
          <cell r="AF2893" t="str">
            <v>N</v>
          </cell>
          <cell r="AG2893">
            <v>0</v>
          </cell>
          <cell r="AH2893" t="str">
            <v>N</v>
          </cell>
          <cell r="AI2893" t="str">
            <v>N</v>
          </cell>
        </row>
        <row r="2894">
          <cell r="U2894">
            <v>0</v>
          </cell>
          <cell r="V2894">
            <v>0</v>
          </cell>
          <cell r="W2894" t="str">
            <v/>
          </cell>
          <cell r="X2894" t="str">
            <v>N</v>
          </cell>
          <cell r="Y2894" t="str">
            <v>N</v>
          </cell>
          <cell r="Z2894" t="str">
            <v>N</v>
          </cell>
          <cell r="AA2894">
            <v>0</v>
          </cell>
          <cell r="AB2894">
            <v>0</v>
          </cell>
          <cell r="AC2894">
            <v>0</v>
          </cell>
          <cell r="AD2894">
            <v>0</v>
          </cell>
          <cell r="AE2894" t="str">
            <v>N</v>
          </cell>
          <cell r="AF2894" t="str">
            <v>N</v>
          </cell>
          <cell r="AG2894">
            <v>0</v>
          </cell>
          <cell r="AH2894" t="str">
            <v>N</v>
          </cell>
          <cell r="AI2894" t="str">
            <v>N</v>
          </cell>
        </row>
        <row r="2895">
          <cell r="U2895">
            <v>0</v>
          </cell>
          <cell r="V2895">
            <v>0</v>
          </cell>
          <cell r="W2895" t="str">
            <v/>
          </cell>
          <cell r="X2895" t="str">
            <v>N</v>
          </cell>
          <cell r="Y2895" t="str">
            <v>N</v>
          </cell>
          <cell r="Z2895" t="str">
            <v>N</v>
          </cell>
          <cell r="AA2895">
            <v>0</v>
          </cell>
          <cell r="AB2895">
            <v>0</v>
          </cell>
          <cell r="AC2895">
            <v>0</v>
          </cell>
          <cell r="AD2895">
            <v>0</v>
          </cell>
          <cell r="AE2895" t="str">
            <v>N</v>
          </cell>
          <cell r="AF2895" t="str">
            <v>N</v>
          </cell>
          <cell r="AG2895">
            <v>0</v>
          </cell>
          <cell r="AH2895" t="str">
            <v>N</v>
          </cell>
          <cell r="AI2895" t="str">
            <v>N</v>
          </cell>
        </row>
        <row r="2896">
          <cell r="U2896">
            <v>0</v>
          </cell>
          <cell r="V2896">
            <v>0</v>
          </cell>
          <cell r="W2896" t="str">
            <v/>
          </cell>
          <cell r="X2896" t="str">
            <v>N</v>
          </cell>
          <cell r="Y2896" t="str">
            <v>N</v>
          </cell>
          <cell r="Z2896" t="str">
            <v>N</v>
          </cell>
          <cell r="AA2896">
            <v>0</v>
          </cell>
          <cell r="AB2896">
            <v>0</v>
          </cell>
          <cell r="AC2896">
            <v>0</v>
          </cell>
          <cell r="AD2896">
            <v>0</v>
          </cell>
          <cell r="AE2896" t="str">
            <v>N</v>
          </cell>
          <cell r="AF2896" t="str">
            <v>N</v>
          </cell>
          <cell r="AG2896">
            <v>0</v>
          </cell>
          <cell r="AH2896" t="str">
            <v>N</v>
          </cell>
          <cell r="AI2896" t="str">
            <v>N</v>
          </cell>
        </row>
        <row r="2897">
          <cell r="U2897">
            <v>0</v>
          </cell>
          <cell r="V2897">
            <v>0</v>
          </cell>
          <cell r="W2897" t="str">
            <v/>
          </cell>
          <cell r="X2897" t="str">
            <v>N</v>
          </cell>
          <cell r="Y2897" t="str">
            <v>N</v>
          </cell>
          <cell r="Z2897" t="str">
            <v>N</v>
          </cell>
          <cell r="AA2897">
            <v>0</v>
          </cell>
          <cell r="AB2897">
            <v>0</v>
          </cell>
          <cell r="AC2897">
            <v>0</v>
          </cell>
          <cell r="AD2897">
            <v>0</v>
          </cell>
          <cell r="AE2897" t="str">
            <v>N</v>
          </cell>
          <cell r="AF2897" t="str">
            <v>N</v>
          </cell>
          <cell r="AG2897">
            <v>0</v>
          </cell>
          <cell r="AH2897" t="str">
            <v>N</v>
          </cell>
          <cell r="AI2897" t="str">
            <v>N</v>
          </cell>
        </row>
        <row r="2898">
          <cell r="U2898">
            <v>0</v>
          </cell>
          <cell r="V2898">
            <v>0</v>
          </cell>
          <cell r="W2898" t="str">
            <v/>
          </cell>
          <cell r="X2898" t="str">
            <v>N</v>
          </cell>
          <cell r="Y2898" t="str">
            <v>N</v>
          </cell>
          <cell r="Z2898" t="str">
            <v>N</v>
          </cell>
          <cell r="AA2898">
            <v>0</v>
          </cell>
          <cell r="AB2898">
            <v>0</v>
          </cell>
          <cell r="AC2898">
            <v>0</v>
          </cell>
          <cell r="AD2898">
            <v>0</v>
          </cell>
          <cell r="AE2898" t="str">
            <v>N</v>
          </cell>
          <cell r="AF2898" t="str">
            <v>N</v>
          </cell>
          <cell r="AG2898">
            <v>0</v>
          </cell>
          <cell r="AH2898" t="str">
            <v>N</v>
          </cell>
          <cell r="AI2898" t="str">
            <v>N</v>
          </cell>
        </row>
        <row r="2899">
          <cell r="U2899">
            <v>0</v>
          </cell>
          <cell r="V2899">
            <v>0</v>
          </cell>
          <cell r="W2899" t="str">
            <v/>
          </cell>
          <cell r="X2899" t="str">
            <v>N</v>
          </cell>
          <cell r="Y2899" t="str">
            <v>N</v>
          </cell>
          <cell r="Z2899" t="str">
            <v>N</v>
          </cell>
          <cell r="AA2899">
            <v>0</v>
          </cell>
          <cell r="AB2899">
            <v>0</v>
          </cell>
          <cell r="AC2899">
            <v>0</v>
          </cell>
          <cell r="AD2899">
            <v>0</v>
          </cell>
          <cell r="AE2899" t="str">
            <v>N</v>
          </cell>
          <cell r="AF2899" t="str">
            <v>N</v>
          </cell>
          <cell r="AG2899">
            <v>0</v>
          </cell>
          <cell r="AH2899" t="str">
            <v>N</v>
          </cell>
          <cell r="AI2899" t="str">
            <v>N</v>
          </cell>
        </row>
        <row r="2900">
          <cell r="U2900">
            <v>0</v>
          </cell>
          <cell r="V2900">
            <v>0</v>
          </cell>
          <cell r="W2900" t="str">
            <v/>
          </cell>
          <cell r="X2900" t="str">
            <v>N</v>
          </cell>
          <cell r="Y2900" t="str">
            <v>N</v>
          </cell>
          <cell r="Z2900" t="str">
            <v>N</v>
          </cell>
          <cell r="AA2900">
            <v>0</v>
          </cell>
          <cell r="AB2900">
            <v>0</v>
          </cell>
          <cell r="AC2900">
            <v>0</v>
          </cell>
          <cell r="AD2900">
            <v>0</v>
          </cell>
          <cell r="AE2900" t="str">
            <v>N</v>
          </cell>
          <cell r="AF2900" t="str">
            <v>N</v>
          </cell>
          <cell r="AG2900">
            <v>0</v>
          </cell>
          <cell r="AH2900" t="str">
            <v>N</v>
          </cell>
          <cell r="AI2900" t="str">
            <v>N</v>
          </cell>
        </row>
        <row r="2901">
          <cell r="U2901">
            <v>0</v>
          </cell>
          <cell r="V2901">
            <v>0</v>
          </cell>
          <cell r="W2901" t="str">
            <v/>
          </cell>
          <cell r="X2901" t="str">
            <v>N</v>
          </cell>
          <cell r="Y2901" t="str">
            <v>N</v>
          </cell>
          <cell r="Z2901" t="str">
            <v>N</v>
          </cell>
          <cell r="AA2901">
            <v>0</v>
          </cell>
          <cell r="AB2901">
            <v>0</v>
          </cell>
          <cell r="AC2901">
            <v>0</v>
          </cell>
          <cell r="AD2901">
            <v>0</v>
          </cell>
          <cell r="AE2901" t="str">
            <v>N</v>
          </cell>
          <cell r="AF2901" t="str">
            <v>N</v>
          </cell>
          <cell r="AG2901">
            <v>0</v>
          </cell>
          <cell r="AH2901" t="str">
            <v>N</v>
          </cell>
          <cell r="AI2901" t="str">
            <v>N</v>
          </cell>
        </row>
        <row r="2902">
          <cell r="U2902">
            <v>0</v>
          </cell>
          <cell r="V2902">
            <v>0</v>
          </cell>
          <cell r="W2902" t="str">
            <v/>
          </cell>
          <cell r="X2902" t="str">
            <v>N</v>
          </cell>
          <cell r="Y2902" t="str">
            <v>N</v>
          </cell>
          <cell r="Z2902" t="str">
            <v>N</v>
          </cell>
          <cell r="AA2902">
            <v>0</v>
          </cell>
          <cell r="AB2902">
            <v>0</v>
          </cell>
          <cell r="AC2902">
            <v>0</v>
          </cell>
          <cell r="AD2902">
            <v>0</v>
          </cell>
          <cell r="AE2902" t="str">
            <v>N</v>
          </cell>
          <cell r="AF2902" t="str">
            <v>N</v>
          </cell>
          <cell r="AG2902">
            <v>0</v>
          </cell>
          <cell r="AH2902" t="str">
            <v>N</v>
          </cell>
          <cell r="AI2902" t="str">
            <v>N</v>
          </cell>
        </row>
        <row r="2903">
          <cell r="U2903">
            <v>0</v>
          </cell>
          <cell r="V2903">
            <v>0</v>
          </cell>
          <cell r="W2903" t="str">
            <v/>
          </cell>
          <cell r="X2903" t="str">
            <v>N</v>
          </cell>
          <cell r="Y2903" t="str">
            <v>N</v>
          </cell>
          <cell r="Z2903" t="str">
            <v>N</v>
          </cell>
          <cell r="AA2903">
            <v>0</v>
          </cell>
          <cell r="AB2903">
            <v>0</v>
          </cell>
          <cell r="AC2903">
            <v>0</v>
          </cell>
          <cell r="AD2903">
            <v>0</v>
          </cell>
          <cell r="AE2903" t="str">
            <v>N</v>
          </cell>
          <cell r="AF2903" t="str">
            <v>N</v>
          </cell>
          <cell r="AG2903">
            <v>0</v>
          </cell>
          <cell r="AH2903" t="str">
            <v>N</v>
          </cell>
          <cell r="AI2903" t="str">
            <v>N</v>
          </cell>
        </row>
        <row r="2904">
          <cell r="U2904">
            <v>0</v>
          </cell>
          <cell r="V2904">
            <v>0</v>
          </cell>
          <cell r="W2904" t="str">
            <v/>
          </cell>
          <cell r="X2904" t="str">
            <v>N</v>
          </cell>
          <cell r="Y2904" t="str">
            <v>N</v>
          </cell>
          <cell r="Z2904" t="str">
            <v>N</v>
          </cell>
          <cell r="AA2904">
            <v>0</v>
          </cell>
          <cell r="AB2904">
            <v>0</v>
          </cell>
          <cell r="AC2904">
            <v>0</v>
          </cell>
          <cell r="AD2904">
            <v>0</v>
          </cell>
          <cell r="AE2904" t="str">
            <v>N</v>
          </cell>
          <cell r="AF2904" t="str">
            <v>N</v>
          </cell>
          <cell r="AG2904">
            <v>0</v>
          </cell>
          <cell r="AH2904" t="str">
            <v>N</v>
          </cell>
          <cell r="AI2904" t="str">
            <v>N</v>
          </cell>
        </row>
        <row r="2905">
          <cell r="U2905">
            <v>0</v>
          </cell>
          <cell r="V2905">
            <v>0</v>
          </cell>
          <cell r="W2905" t="str">
            <v/>
          </cell>
          <cell r="X2905" t="str">
            <v>N</v>
          </cell>
          <cell r="Y2905" t="str">
            <v>N</v>
          </cell>
          <cell r="Z2905" t="str">
            <v>N</v>
          </cell>
          <cell r="AA2905">
            <v>0</v>
          </cell>
          <cell r="AB2905">
            <v>0</v>
          </cell>
          <cell r="AC2905">
            <v>0</v>
          </cell>
          <cell r="AD2905">
            <v>0</v>
          </cell>
          <cell r="AE2905" t="str">
            <v>N</v>
          </cell>
          <cell r="AF2905" t="str">
            <v>N</v>
          </cell>
          <cell r="AG2905">
            <v>0</v>
          </cell>
          <cell r="AH2905" t="str">
            <v>N</v>
          </cell>
          <cell r="AI2905" t="str">
            <v>N</v>
          </cell>
        </row>
        <row r="2906">
          <cell r="U2906">
            <v>0</v>
          </cell>
          <cell r="V2906">
            <v>0</v>
          </cell>
          <cell r="W2906" t="str">
            <v/>
          </cell>
          <cell r="X2906" t="str">
            <v>N</v>
          </cell>
          <cell r="Y2906" t="str">
            <v>N</v>
          </cell>
          <cell r="Z2906" t="str">
            <v>N</v>
          </cell>
          <cell r="AA2906">
            <v>0</v>
          </cell>
          <cell r="AB2906">
            <v>0</v>
          </cell>
          <cell r="AC2906">
            <v>0</v>
          </cell>
          <cell r="AD2906">
            <v>0</v>
          </cell>
          <cell r="AE2906" t="str">
            <v>N</v>
          </cell>
          <cell r="AF2906" t="str">
            <v>N</v>
          </cell>
          <cell r="AG2906">
            <v>0</v>
          </cell>
          <cell r="AH2906" t="str">
            <v>N</v>
          </cell>
          <cell r="AI2906" t="str">
            <v>N</v>
          </cell>
        </row>
        <row r="2907">
          <cell r="U2907">
            <v>0</v>
          </cell>
          <cell r="V2907">
            <v>0</v>
          </cell>
          <cell r="W2907" t="str">
            <v/>
          </cell>
          <cell r="X2907" t="str">
            <v>N</v>
          </cell>
          <cell r="Y2907" t="str">
            <v>N</v>
          </cell>
          <cell r="Z2907" t="str">
            <v>N</v>
          </cell>
          <cell r="AA2907">
            <v>0</v>
          </cell>
          <cell r="AB2907">
            <v>0</v>
          </cell>
          <cell r="AC2907">
            <v>0</v>
          </cell>
          <cell r="AD2907">
            <v>0</v>
          </cell>
          <cell r="AE2907" t="str">
            <v>N</v>
          </cell>
          <cell r="AF2907" t="str">
            <v>N</v>
          </cell>
          <cell r="AG2907">
            <v>0</v>
          </cell>
          <cell r="AH2907" t="str">
            <v>N</v>
          </cell>
          <cell r="AI2907" t="str">
            <v>N</v>
          </cell>
        </row>
        <row r="2908">
          <cell r="U2908">
            <v>0</v>
          </cell>
          <cell r="V2908">
            <v>0</v>
          </cell>
          <cell r="W2908" t="str">
            <v/>
          </cell>
          <cell r="X2908" t="str">
            <v>N</v>
          </cell>
          <cell r="Y2908" t="str">
            <v>N</v>
          </cell>
          <cell r="Z2908" t="str">
            <v>N</v>
          </cell>
          <cell r="AA2908">
            <v>0</v>
          </cell>
          <cell r="AB2908">
            <v>0</v>
          </cell>
          <cell r="AC2908">
            <v>0</v>
          </cell>
          <cell r="AD2908">
            <v>0</v>
          </cell>
          <cell r="AE2908" t="str">
            <v>N</v>
          </cell>
          <cell r="AF2908" t="str">
            <v>N</v>
          </cell>
          <cell r="AG2908">
            <v>0</v>
          </cell>
          <cell r="AH2908" t="str">
            <v>N</v>
          </cell>
          <cell r="AI2908" t="str">
            <v>N</v>
          </cell>
        </row>
        <row r="2909">
          <cell r="U2909">
            <v>0</v>
          </cell>
          <cell r="V2909">
            <v>0</v>
          </cell>
          <cell r="W2909" t="str">
            <v/>
          </cell>
          <cell r="X2909" t="str">
            <v>N</v>
          </cell>
          <cell r="Y2909" t="str">
            <v>N</v>
          </cell>
          <cell r="Z2909" t="str">
            <v>N</v>
          </cell>
          <cell r="AA2909">
            <v>0</v>
          </cell>
          <cell r="AB2909">
            <v>0</v>
          </cell>
          <cell r="AC2909">
            <v>0</v>
          </cell>
          <cell r="AD2909">
            <v>0</v>
          </cell>
          <cell r="AE2909" t="str">
            <v>N</v>
          </cell>
          <cell r="AF2909" t="str">
            <v>N</v>
          </cell>
          <cell r="AG2909">
            <v>0</v>
          </cell>
          <cell r="AH2909" t="str">
            <v>N</v>
          </cell>
          <cell r="AI2909" t="str">
            <v>N</v>
          </cell>
        </row>
        <row r="2910">
          <cell r="U2910">
            <v>0</v>
          </cell>
          <cell r="V2910">
            <v>0</v>
          </cell>
          <cell r="W2910" t="str">
            <v/>
          </cell>
          <cell r="X2910" t="str">
            <v>N</v>
          </cell>
          <cell r="Y2910" t="str">
            <v>N</v>
          </cell>
          <cell r="Z2910" t="str">
            <v>N</v>
          </cell>
          <cell r="AA2910">
            <v>0</v>
          </cell>
          <cell r="AB2910">
            <v>0</v>
          </cell>
          <cell r="AC2910">
            <v>0</v>
          </cell>
          <cell r="AD2910">
            <v>0</v>
          </cell>
          <cell r="AE2910" t="str">
            <v>N</v>
          </cell>
          <cell r="AF2910" t="str">
            <v>N</v>
          </cell>
          <cell r="AG2910">
            <v>0</v>
          </cell>
          <cell r="AH2910" t="str">
            <v>N</v>
          </cell>
          <cell r="AI2910" t="str">
            <v>N</v>
          </cell>
        </row>
        <row r="2911">
          <cell r="U2911">
            <v>0</v>
          </cell>
          <cell r="V2911">
            <v>0</v>
          </cell>
          <cell r="W2911" t="str">
            <v/>
          </cell>
          <cell r="X2911" t="str">
            <v>N</v>
          </cell>
          <cell r="Y2911" t="str">
            <v>N</v>
          </cell>
          <cell r="Z2911" t="str">
            <v>N</v>
          </cell>
          <cell r="AA2911">
            <v>0</v>
          </cell>
          <cell r="AB2911">
            <v>0</v>
          </cell>
          <cell r="AC2911">
            <v>0</v>
          </cell>
          <cell r="AD2911">
            <v>0</v>
          </cell>
          <cell r="AE2911" t="str">
            <v>N</v>
          </cell>
          <cell r="AF2911" t="str">
            <v>N</v>
          </cell>
          <cell r="AG2911">
            <v>0</v>
          </cell>
          <cell r="AH2911" t="str">
            <v>N</v>
          </cell>
          <cell r="AI2911" t="str">
            <v>N</v>
          </cell>
        </row>
        <row r="2912">
          <cell r="U2912">
            <v>0</v>
          </cell>
          <cell r="V2912">
            <v>0</v>
          </cell>
          <cell r="W2912" t="str">
            <v/>
          </cell>
          <cell r="X2912" t="str">
            <v>N</v>
          </cell>
          <cell r="Y2912" t="str">
            <v>N</v>
          </cell>
          <cell r="Z2912" t="str">
            <v>N</v>
          </cell>
          <cell r="AA2912">
            <v>0</v>
          </cell>
          <cell r="AB2912">
            <v>0</v>
          </cell>
          <cell r="AC2912">
            <v>0</v>
          </cell>
          <cell r="AD2912">
            <v>0</v>
          </cell>
          <cell r="AE2912" t="str">
            <v>N</v>
          </cell>
          <cell r="AF2912" t="str">
            <v>N</v>
          </cell>
          <cell r="AG2912">
            <v>0</v>
          </cell>
          <cell r="AH2912" t="str">
            <v>N</v>
          </cell>
          <cell r="AI2912" t="str">
            <v>N</v>
          </cell>
        </row>
        <row r="2913">
          <cell r="U2913">
            <v>0</v>
          </cell>
          <cell r="V2913">
            <v>0</v>
          </cell>
          <cell r="W2913" t="str">
            <v/>
          </cell>
          <cell r="X2913" t="str">
            <v>N</v>
          </cell>
          <cell r="Y2913" t="str">
            <v>N</v>
          </cell>
          <cell r="Z2913" t="str">
            <v>N</v>
          </cell>
          <cell r="AA2913">
            <v>0</v>
          </cell>
          <cell r="AB2913">
            <v>0</v>
          </cell>
          <cell r="AC2913">
            <v>0</v>
          </cell>
          <cell r="AD2913">
            <v>0</v>
          </cell>
          <cell r="AE2913" t="str">
            <v>N</v>
          </cell>
          <cell r="AF2913" t="str">
            <v>N</v>
          </cell>
          <cell r="AG2913">
            <v>0</v>
          </cell>
          <cell r="AH2913" t="str">
            <v>N</v>
          </cell>
          <cell r="AI2913" t="str">
            <v>N</v>
          </cell>
        </row>
        <row r="2914">
          <cell r="U2914">
            <v>0</v>
          </cell>
          <cell r="V2914">
            <v>0</v>
          </cell>
          <cell r="W2914" t="str">
            <v/>
          </cell>
          <cell r="X2914" t="str">
            <v>N</v>
          </cell>
          <cell r="Y2914" t="str">
            <v>N</v>
          </cell>
          <cell r="Z2914" t="str">
            <v>N</v>
          </cell>
          <cell r="AA2914">
            <v>0</v>
          </cell>
          <cell r="AB2914">
            <v>0</v>
          </cell>
          <cell r="AC2914">
            <v>0</v>
          </cell>
          <cell r="AD2914">
            <v>0</v>
          </cell>
          <cell r="AE2914" t="str">
            <v>N</v>
          </cell>
          <cell r="AF2914" t="str">
            <v>N</v>
          </cell>
          <cell r="AG2914">
            <v>0</v>
          </cell>
          <cell r="AH2914" t="str">
            <v>N</v>
          </cell>
          <cell r="AI2914" t="str">
            <v>N</v>
          </cell>
        </row>
        <row r="2915">
          <cell r="U2915">
            <v>0</v>
          </cell>
          <cell r="V2915">
            <v>0</v>
          </cell>
          <cell r="W2915" t="str">
            <v/>
          </cell>
          <cell r="X2915" t="str">
            <v>N</v>
          </cell>
          <cell r="Y2915" t="str">
            <v>N</v>
          </cell>
          <cell r="Z2915" t="str">
            <v>N</v>
          </cell>
          <cell r="AA2915">
            <v>0</v>
          </cell>
          <cell r="AB2915">
            <v>0</v>
          </cell>
          <cell r="AC2915">
            <v>0</v>
          </cell>
          <cell r="AD2915">
            <v>0</v>
          </cell>
          <cell r="AE2915" t="str">
            <v>N</v>
          </cell>
          <cell r="AF2915" t="str">
            <v>N</v>
          </cell>
          <cell r="AG2915">
            <v>0</v>
          </cell>
          <cell r="AH2915" t="str">
            <v>N</v>
          </cell>
          <cell r="AI2915" t="str">
            <v>N</v>
          </cell>
        </row>
        <row r="2916">
          <cell r="U2916">
            <v>0</v>
          </cell>
          <cell r="V2916">
            <v>0</v>
          </cell>
          <cell r="W2916" t="str">
            <v/>
          </cell>
          <cell r="X2916" t="str">
            <v>N</v>
          </cell>
          <cell r="Y2916" t="str">
            <v>N</v>
          </cell>
          <cell r="Z2916" t="str">
            <v>N</v>
          </cell>
          <cell r="AA2916">
            <v>0</v>
          </cell>
          <cell r="AB2916">
            <v>0</v>
          </cell>
          <cell r="AC2916">
            <v>0</v>
          </cell>
          <cell r="AD2916">
            <v>0</v>
          </cell>
          <cell r="AE2916" t="str">
            <v>N</v>
          </cell>
          <cell r="AF2916" t="str">
            <v>N</v>
          </cell>
          <cell r="AG2916">
            <v>0</v>
          </cell>
          <cell r="AH2916" t="str">
            <v>N</v>
          </cell>
          <cell r="AI2916" t="str">
            <v>N</v>
          </cell>
        </row>
        <row r="2917">
          <cell r="U2917">
            <v>0</v>
          </cell>
          <cell r="V2917">
            <v>0</v>
          </cell>
          <cell r="W2917" t="str">
            <v/>
          </cell>
          <cell r="X2917" t="str">
            <v>N</v>
          </cell>
          <cell r="Y2917" t="str">
            <v>N</v>
          </cell>
          <cell r="Z2917" t="str">
            <v>N</v>
          </cell>
          <cell r="AA2917">
            <v>0</v>
          </cell>
          <cell r="AB2917">
            <v>0</v>
          </cell>
          <cell r="AC2917">
            <v>0</v>
          </cell>
          <cell r="AD2917">
            <v>0</v>
          </cell>
          <cell r="AE2917" t="str">
            <v>N</v>
          </cell>
          <cell r="AF2917" t="str">
            <v>N</v>
          </cell>
          <cell r="AG2917">
            <v>0</v>
          </cell>
          <cell r="AH2917" t="str">
            <v>N</v>
          </cell>
          <cell r="AI2917" t="str">
            <v>N</v>
          </cell>
        </row>
        <row r="2918">
          <cell r="U2918">
            <v>0</v>
          </cell>
          <cell r="V2918">
            <v>0</v>
          </cell>
          <cell r="W2918" t="str">
            <v/>
          </cell>
          <cell r="X2918" t="str">
            <v>N</v>
          </cell>
          <cell r="Y2918" t="str">
            <v>N</v>
          </cell>
          <cell r="Z2918" t="str">
            <v>N</v>
          </cell>
          <cell r="AA2918">
            <v>0</v>
          </cell>
          <cell r="AB2918">
            <v>0</v>
          </cell>
          <cell r="AC2918">
            <v>0</v>
          </cell>
          <cell r="AD2918">
            <v>0</v>
          </cell>
          <cell r="AE2918" t="str">
            <v>N</v>
          </cell>
          <cell r="AF2918" t="str">
            <v>N</v>
          </cell>
          <cell r="AG2918">
            <v>0</v>
          </cell>
          <cell r="AH2918" t="str">
            <v>N</v>
          </cell>
          <cell r="AI2918" t="str">
            <v>N</v>
          </cell>
        </row>
        <row r="2919">
          <cell r="U2919">
            <v>0</v>
          </cell>
          <cell r="V2919">
            <v>0</v>
          </cell>
          <cell r="W2919" t="str">
            <v/>
          </cell>
          <cell r="X2919" t="str">
            <v>N</v>
          </cell>
          <cell r="Y2919" t="str">
            <v>N</v>
          </cell>
          <cell r="Z2919" t="str">
            <v>N</v>
          </cell>
          <cell r="AA2919">
            <v>0</v>
          </cell>
          <cell r="AB2919">
            <v>0</v>
          </cell>
          <cell r="AC2919">
            <v>0</v>
          </cell>
          <cell r="AD2919">
            <v>0</v>
          </cell>
          <cell r="AE2919" t="str">
            <v>N</v>
          </cell>
          <cell r="AF2919" t="str">
            <v>N</v>
          </cell>
          <cell r="AG2919">
            <v>0</v>
          </cell>
          <cell r="AH2919" t="str">
            <v>N</v>
          </cell>
          <cell r="AI2919" t="str">
            <v>N</v>
          </cell>
        </row>
        <row r="2920">
          <cell r="U2920">
            <v>0</v>
          </cell>
          <cell r="V2920">
            <v>0</v>
          </cell>
          <cell r="W2920" t="str">
            <v/>
          </cell>
          <cell r="X2920" t="str">
            <v>N</v>
          </cell>
          <cell r="Y2920" t="str">
            <v>N</v>
          </cell>
          <cell r="Z2920" t="str">
            <v>N</v>
          </cell>
          <cell r="AA2920">
            <v>0</v>
          </cell>
          <cell r="AB2920">
            <v>0</v>
          </cell>
          <cell r="AC2920">
            <v>0</v>
          </cell>
          <cell r="AD2920">
            <v>0</v>
          </cell>
          <cell r="AE2920" t="str">
            <v>N</v>
          </cell>
          <cell r="AF2920" t="str">
            <v>N</v>
          </cell>
          <cell r="AG2920">
            <v>0</v>
          </cell>
          <cell r="AH2920" t="str">
            <v>N</v>
          </cell>
          <cell r="AI2920" t="str">
            <v>N</v>
          </cell>
        </row>
        <row r="2921">
          <cell r="U2921">
            <v>0</v>
          </cell>
          <cell r="V2921">
            <v>0</v>
          </cell>
          <cell r="W2921" t="str">
            <v/>
          </cell>
          <cell r="X2921" t="str">
            <v>N</v>
          </cell>
          <cell r="Y2921" t="str">
            <v>N</v>
          </cell>
          <cell r="Z2921" t="str">
            <v>N</v>
          </cell>
          <cell r="AA2921">
            <v>0</v>
          </cell>
          <cell r="AB2921">
            <v>0</v>
          </cell>
          <cell r="AC2921">
            <v>0</v>
          </cell>
          <cell r="AD2921">
            <v>0</v>
          </cell>
          <cell r="AE2921" t="str">
            <v>N</v>
          </cell>
          <cell r="AF2921" t="str">
            <v>N</v>
          </cell>
          <cell r="AG2921">
            <v>0</v>
          </cell>
          <cell r="AH2921" t="str">
            <v>N</v>
          </cell>
          <cell r="AI2921" t="str">
            <v>N</v>
          </cell>
        </row>
        <row r="2922">
          <cell r="U2922">
            <v>0</v>
          </cell>
          <cell r="V2922">
            <v>0</v>
          </cell>
          <cell r="W2922" t="str">
            <v/>
          </cell>
          <cell r="X2922" t="str">
            <v>N</v>
          </cell>
          <cell r="Y2922" t="str">
            <v>N</v>
          </cell>
          <cell r="Z2922" t="str">
            <v>N</v>
          </cell>
          <cell r="AA2922">
            <v>0</v>
          </cell>
          <cell r="AB2922">
            <v>0</v>
          </cell>
          <cell r="AC2922">
            <v>0</v>
          </cell>
          <cell r="AD2922">
            <v>0</v>
          </cell>
          <cell r="AE2922" t="str">
            <v>N</v>
          </cell>
          <cell r="AF2922" t="str">
            <v>N</v>
          </cell>
          <cell r="AG2922">
            <v>0</v>
          </cell>
          <cell r="AH2922" t="str">
            <v>N</v>
          </cell>
          <cell r="AI2922" t="str">
            <v>N</v>
          </cell>
        </row>
        <row r="2923">
          <cell r="U2923">
            <v>0</v>
          </cell>
          <cell r="V2923">
            <v>0</v>
          </cell>
          <cell r="W2923" t="str">
            <v/>
          </cell>
          <cell r="X2923" t="str">
            <v>N</v>
          </cell>
          <cell r="Y2923" t="str">
            <v>N</v>
          </cell>
          <cell r="Z2923" t="str">
            <v>N</v>
          </cell>
          <cell r="AA2923">
            <v>0</v>
          </cell>
          <cell r="AB2923">
            <v>0</v>
          </cell>
          <cell r="AC2923">
            <v>0</v>
          </cell>
          <cell r="AD2923">
            <v>0</v>
          </cell>
          <cell r="AE2923" t="str">
            <v>N</v>
          </cell>
          <cell r="AF2923" t="str">
            <v>N</v>
          </cell>
          <cell r="AG2923">
            <v>0</v>
          </cell>
          <cell r="AH2923" t="str">
            <v>N</v>
          </cell>
          <cell r="AI2923" t="str">
            <v>N</v>
          </cell>
        </row>
        <row r="2924">
          <cell r="U2924">
            <v>0</v>
          </cell>
          <cell r="V2924">
            <v>0</v>
          </cell>
          <cell r="W2924" t="str">
            <v/>
          </cell>
          <cell r="X2924" t="str">
            <v>N</v>
          </cell>
          <cell r="Y2924" t="str">
            <v>N</v>
          </cell>
          <cell r="Z2924" t="str">
            <v>N</v>
          </cell>
          <cell r="AA2924">
            <v>0</v>
          </cell>
          <cell r="AB2924">
            <v>0</v>
          </cell>
          <cell r="AC2924">
            <v>0</v>
          </cell>
          <cell r="AD2924">
            <v>0</v>
          </cell>
          <cell r="AE2924" t="str">
            <v>N</v>
          </cell>
          <cell r="AF2924" t="str">
            <v>N</v>
          </cell>
          <cell r="AG2924">
            <v>0</v>
          </cell>
          <cell r="AH2924" t="str">
            <v>N</v>
          </cell>
          <cell r="AI2924" t="str">
            <v>N</v>
          </cell>
        </row>
        <row r="2925">
          <cell r="U2925">
            <v>0</v>
          </cell>
          <cell r="V2925">
            <v>0</v>
          </cell>
          <cell r="W2925" t="str">
            <v/>
          </cell>
          <cell r="X2925" t="str">
            <v>N</v>
          </cell>
          <cell r="Y2925" t="str">
            <v>N</v>
          </cell>
          <cell r="Z2925" t="str">
            <v>N</v>
          </cell>
          <cell r="AA2925">
            <v>0</v>
          </cell>
          <cell r="AB2925">
            <v>0</v>
          </cell>
          <cell r="AC2925">
            <v>0</v>
          </cell>
          <cell r="AD2925">
            <v>0</v>
          </cell>
          <cell r="AE2925" t="str">
            <v>N</v>
          </cell>
          <cell r="AF2925" t="str">
            <v>N</v>
          </cell>
          <cell r="AG2925">
            <v>0</v>
          </cell>
          <cell r="AH2925" t="str">
            <v>N</v>
          </cell>
          <cell r="AI2925" t="str">
            <v>N</v>
          </cell>
        </row>
        <row r="2926">
          <cell r="U2926">
            <v>0</v>
          </cell>
          <cell r="V2926">
            <v>0</v>
          </cell>
          <cell r="W2926" t="str">
            <v/>
          </cell>
          <cell r="X2926" t="str">
            <v>N</v>
          </cell>
          <cell r="Y2926" t="str">
            <v>N</v>
          </cell>
          <cell r="Z2926" t="str">
            <v>N</v>
          </cell>
          <cell r="AA2926">
            <v>0</v>
          </cell>
          <cell r="AB2926">
            <v>0</v>
          </cell>
          <cell r="AC2926">
            <v>0</v>
          </cell>
          <cell r="AD2926">
            <v>0</v>
          </cell>
          <cell r="AE2926" t="str">
            <v>N</v>
          </cell>
          <cell r="AF2926" t="str">
            <v>N</v>
          </cell>
          <cell r="AG2926">
            <v>0</v>
          </cell>
          <cell r="AH2926" t="str">
            <v>N</v>
          </cell>
          <cell r="AI2926" t="str">
            <v>N</v>
          </cell>
        </row>
        <row r="2927">
          <cell r="U2927">
            <v>0</v>
          </cell>
          <cell r="V2927">
            <v>0</v>
          </cell>
          <cell r="W2927" t="str">
            <v/>
          </cell>
          <cell r="X2927" t="str">
            <v>N</v>
          </cell>
          <cell r="Y2927" t="str">
            <v>N</v>
          </cell>
          <cell r="Z2927" t="str">
            <v>N</v>
          </cell>
          <cell r="AA2927">
            <v>0</v>
          </cell>
          <cell r="AB2927">
            <v>0</v>
          </cell>
          <cell r="AC2927">
            <v>0</v>
          </cell>
          <cell r="AD2927">
            <v>0</v>
          </cell>
          <cell r="AE2927" t="str">
            <v>N</v>
          </cell>
          <cell r="AF2927" t="str">
            <v>N</v>
          </cell>
          <cell r="AG2927">
            <v>0</v>
          </cell>
          <cell r="AH2927" t="str">
            <v>N</v>
          </cell>
          <cell r="AI2927" t="str">
            <v>N</v>
          </cell>
        </row>
        <row r="2928">
          <cell r="U2928">
            <v>0</v>
          </cell>
          <cell r="V2928">
            <v>0</v>
          </cell>
          <cell r="W2928" t="str">
            <v/>
          </cell>
          <cell r="X2928" t="str">
            <v>N</v>
          </cell>
          <cell r="Y2928" t="str">
            <v>N</v>
          </cell>
          <cell r="Z2928" t="str">
            <v>N</v>
          </cell>
          <cell r="AA2928">
            <v>0</v>
          </cell>
          <cell r="AB2928">
            <v>0</v>
          </cell>
          <cell r="AC2928">
            <v>0</v>
          </cell>
          <cell r="AD2928">
            <v>0</v>
          </cell>
          <cell r="AE2928" t="str">
            <v>N</v>
          </cell>
          <cell r="AF2928" t="str">
            <v>N</v>
          </cell>
          <cell r="AG2928">
            <v>0</v>
          </cell>
          <cell r="AH2928" t="str">
            <v>N</v>
          </cell>
          <cell r="AI2928" t="str">
            <v>N</v>
          </cell>
        </row>
        <row r="2929">
          <cell r="U2929">
            <v>0</v>
          </cell>
          <cell r="V2929">
            <v>0</v>
          </cell>
          <cell r="W2929" t="str">
            <v/>
          </cell>
          <cell r="X2929" t="str">
            <v>N</v>
          </cell>
          <cell r="Y2929" t="str">
            <v>N</v>
          </cell>
          <cell r="Z2929" t="str">
            <v>N</v>
          </cell>
          <cell r="AA2929">
            <v>0</v>
          </cell>
          <cell r="AB2929">
            <v>0</v>
          </cell>
          <cell r="AC2929">
            <v>0</v>
          </cell>
          <cell r="AD2929">
            <v>0</v>
          </cell>
          <cell r="AE2929" t="str">
            <v>N</v>
          </cell>
          <cell r="AF2929" t="str">
            <v>N</v>
          </cell>
          <cell r="AG2929">
            <v>0</v>
          </cell>
          <cell r="AH2929" t="str">
            <v>N</v>
          </cell>
          <cell r="AI2929" t="str">
            <v>N</v>
          </cell>
        </row>
        <row r="2930">
          <cell r="U2930">
            <v>0</v>
          </cell>
          <cell r="V2930">
            <v>0</v>
          </cell>
          <cell r="W2930" t="str">
            <v/>
          </cell>
          <cell r="X2930" t="str">
            <v>N</v>
          </cell>
          <cell r="Y2930" t="str">
            <v>N</v>
          </cell>
          <cell r="Z2930" t="str">
            <v>N</v>
          </cell>
          <cell r="AA2930">
            <v>0</v>
          </cell>
          <cell r="AB2930">
            <v>0</v>
          </cell>
          <cell r="AC2930">
            <v>0</v>
          </cell>
          <cell r="AD2930">
            <v>0</v>
          </cell>
          <cell r="AE2930" t="str">
            <v>N</v>
          </cell>
          <cell r="AF2930" t="str">
            <v>N</v>
          </cell>
          <cell r="AG2930">
            <v>0</v>
          </cell>
          <cell r="AH2930" t="str">
            <v>N</v>
          </cell>
          <cell r="AI2930" t="str">
            <v>N</v>
          </cell>
        </row>
        <row r="2931">
          <cell r="U2931">
            <v>0</v>
          </cell>
          <cell r="V2931">
            <v>0</v>
          </cell>
          <cell r="W2931" t="str">
            <v/>
          </cell>
          <cell r="X2931" t="str">
            <v>N</v>
          </cell>
          <cell r="Y2931" t="str">
            <v>N</v>
          </cell>
          <cell r="Z2931" t="str">
            <v>N</v>
          </cell>
          <cell r="AA2931">
            <v>0</v>
          </cell>
          <cell r="AB2931">
            <v>0</v>
          </cell>
          <cell r="AC2931">
            <v>0</v>
          </cell>
          <cell r="AD2931">
            <v>0</v>
          </cell>
          <cell r="AE2931" t="str">
            <v>N</v>
          </cell>
          <cell r="AF2931" t="str">
            <v>N</v>
          </cell>
          <cell r="AG2931">
            <v>0</v>
          </cell>
          <cell r="AH2931" t="str">
            <v>N</v>
          </cell>
          <cell r="AI2931" t="str">
            <v>N</v>
          </cell>
        </row>
        <row r="2932">
          <cell r="U2932">
            <v>0</v>
          </cell>
          <cell r="V2932">
            <v>0</v>
          </cell>
          <cell r="W2932" t="str">
            <v/>
          </cell>
          <cell r="X2932" t="str">
            <v>N</v>
          </cell>
          <cell r="Y2932" t="str">
            <v>N</v>
          </cell>
          <cell r="Z2932" t="str">
            <v>N</v>
          </cell>
          <cell r="AA2932">
            <v>0</v>
          </cell>
          <cell r="AB2932">
            <v>0</v>
          </cell>
          <cell r="AC2932">
            <v>0</v>
          </cell>
          <cell r="AD2932">
            <v>0</v>
          </cell>
          <cell r="AE2932" t="str">
            <v>N</v>
          </cell>
          <cell r="AF2932" t="str">
            <v>N</v>
          </cell>
          <cell r="AG2932">
            <v>0</v>
          </cell>
          <cell r="AH2932" t="str">
            <v>N</v>
          </cell>
          <cell r="AI2932" t="str">
            <v>N</v>
          </cell>
        </row>
        <row r="2933">
          <cell r="U2933">
            <v>0</v>
          </cell>
          <cell r="V2933">
            <v>0</v>
          </cell>
          <cell r="W2933" t="str">
            <v/>
          </cell>
          <cell r="X2933" t="str">
            <v>N</v>
          </cell>
          <cell r="Y2933" t="str">
            <v>N</v>
          </cell>
          <cell r="Z2933" t="str">
            <v>N</v>
          </cell>
          <cell r="AA2933">
            <v>0</v>
          </cell>
          <cell r="AB2933">
            <v>0</v>
          </cell>
          <cell r="AC2933">
            <v>0</v>
          </cell>
          <cell r="AD2933">
            <v>0</v>
          </cell>
          <cell r="AE2933" t="str">
            <v>N</v>
          </cell>
          <cell r="AF2933" t="str">
            <v>N</v>
          </cell>
          <cell r="AG2933">
            <v>0</v>
          </cell>
          <cell r="AH2933" t="str">
            <v>N</v>
          </cell>
          <cell r="AI2933" t="str">
            <v>N</v>
          </cell>
        </row>
        <row r="2934">
          <cell r="U2934">
            <v>0</v>
          </cell>
          <cell r="V2934">
            <v>0</v>
          </cell>
          <cell r="W2934" t="str">
            <v/>
          </cell>
          <cell r="X2934" t="str">
            <v>N</v>
          </cell>
          <cell r="Y2934" t="str">
            <v>N</v>
          </cell>
          <cell r="Z2934" t="str">
            <v>N</v>
          </cell>
          <cell r="AA2934">
            <v>0</v>
          </cell>
          <cell r="AB2934">
            <v>0</v>
          </cell>
          <cell r="AC2934">
            <v>0</v>
          </cell>
          <cell r="AD2934">
            <v>0</v>
          </cell>
          <cell r="AE2934" t="str">
            <v>N</v>
          </cell>
          <cell r="AF2934" t="str">
            <v>N</v>
          </cell>
          <cell r="AG2934">
            <v>0</v>
          </cell>
          <cell r="AH2934" t="str">
            <v>N</v>
          </cell>
          <cell r="AI2934" t="str">
            <v>N</v>
          </cell>
        </row>
        <row r="2935">
          <cell r="U2935">
            <v>0</v>
          </cell>
          <cell r="V2935">
            <v>0</v>
          </cell>
          <cell r="W2935" t="str">
            <v/>
          </cell>
          <cell r="X2935" t="str">
            <v>N</v>
          </cell>
          <cell r="Y2935" t="str">
            <v>N</v>
          </cell>
          <cell r="Z2935" t="str">
            <v>N</v>
          </cell>
          <cell r="AA2935">
            <v>0</v>
          </cell>
          <cell r="AB2935">
            <v>0</v>
          </cell>
          <cell r="AC2935">
            <v>0</v>
          </cell>
          <cell r="AD2935">
            <v>0</v>
          </cell>
          <cell r="AE2935" t="str">
            <v>N</v>
          </cell>
          <cell r="AF2935" t="str">
            <v>N</v>
          </cell>
          <cell r="AG2935">
            <v>0</v>
          </cell>
          <cell r="AH2935" t="str">
            <v>N</v>
          </cell>
          <cell r="AI2935" t="str">
            <v>N</v>
          </cell>
        </row>
        <row r="2936">
          <cell r="U2936">
            <v>0</v>
          </cell>
          <cell r="V2936">
            <v>0</v>
          </cell>
          <cell r="W2936" t="str">
            <v/>
          </cell>
          <cell r="X2936" t="str">
            <v>N</v>
          </cell>
          <cell r="Y2936" t="str">
            <v>N</v>
          </cell>
          <cell r="Z2936" t="str">
            <v>N</v>
          </cell>
          <cell r="AA2936">
            <v>0</v>
          </cell>
          <cell r="AB2936">
            <v>0</v>
          </cell>
          <cell r="AC2936">
            <v>0</v>
          </cell>
          <cell r="AD2936">
            <v>0</v>
          </cell>
          <cell r="AE2936" t="str">
            <v>N</v>
          </cell>
          <cell r="AF2936" t="str">
            <v>N</v>
          </cell>
          <cell r="AG2936">
            <v>0</v>
          </cell>
          <cell r="AH2936" t="str">
            <v>N</v>
          </cell>
          <cell r="AI2936" t="str">
            <v>N</v>
          </cell>
        </row>
        <row r="2937">
          <cell r="U2937">
            <v>0</v>
          </cell>
          <cell r="V2937">
            <v>0</v>
          </cell>
          <cell r="W2937" t="str">
            <v/>
          </cell>
          <cell r="X2937" t="str">
            <v>N</v>
          </cell>
          <cell r="Y2937" t="str">
            <v>N</v>
          </cell>
          <cell r="Z2937" t="str">
            <v>N</v>
          </cell>
          <cell r="AA2937">
            <v>0</v>
          </cell>
          <cell r="AB2937">
            <v>0</v>
          </cell>
          <cell r="AC2937">
            <v>0</v>
          </cell>
          <cell r="AD2937">
            <v>0</v>
          </cell>
          <cell r="AE2937" t="str">
            <v>N</v>
          </cell>
          <cell r="AF2937" t="str">
            <v>N</v>
          </cell>
          <cell r="AG2937">
            <v>0</v>
          </cell>
          <cell r="AH2937" t="str">
            <v>N</v>
          </cell>
          <cell r="AI2937" t="str">
            <v>N</v>
          </cell>
        </row>
        <row r="2938">
          <cell r="U2938">
            <v>0</v>
          </cell>
          <cell r="V2938">
            <v>0</v>
          </cell>
          <cell r="W2938" t="str">
            <v/>
          </cell>
          <cell r="X2938" t="str">
            <v>N</v>
          </cell>
          <cell r="Y2938" t="str">
            <v>N</v>
          </cell>
          <cell r="Z2938" t="str">
            <v>N</v>
          </cell>
          <cell r="AA2938">
            <v>0</v>
          </cell>
          <cell r="AB2938">
            <v>0</v>
          </cell>
          <cell r="AC2938">
            <v>0</v>
          </cell>
          <cell r="AD2938">
            <v>0</v>
          </cell>
          <cell r="AE2938" t="str">
            <v>N</v>
          </cell>
          <cell r="AF2938" t="str">
            <v>N</v>
          </cell>
          <cell r="AG2938">
            <v>0</v>
          </cell>
          <cell r="AH2938" t="str">
            <v>N</v>
          </cell>
          <cell r="AI2938" t="str">
            <v>N</v>
          </cell>
        </row>
        <row r="2939">
          <cell r="U2939">
            <v>0</v>
          </cell>
          <cell r="V2939">
            <v>0</v>
          </cell>
          <cell r="W2939" t="str">
            <v/>
          </cell>
          <cell r="X2939" t="str">
            <v>N</v>
          </cell>
          <cell r="Y2939" t="str">
            <v>N</v>
          </cell>
          <cell r="Z2939" t="str">
            <v>N</v>
          </cell>
          <cell r="AA2939">
            <v>0</v>
          </cell>
          <cell r="AB2939">
            <v>0</v>
          </cell>
          <cell r="AC2939">
            <v>0</v>
          </cell>
          <cell r="AD2939">
            <v>0</v>
          </cell>
          <cell r="AE2939" t="str">
            <v>N</v>
          </cell>
          <cell r="AF2939" t="str">
            <v>N</v>
          </cell>
          <cell r="AG2939">
            <v>0</v>
          </cell>
          <cell r="AH2939" t="str">
            <v>N</v>
          </cell>
          <cell r="AI2939" t="str">
            <v>N</v>
          </cell>
        </row>
        <row r="2940">
          <cell r="U2940">
            <v>0</v>
          </cell>
          <cell r="V2940">
            <v>0</v>
          </cell>
          <cell r="W2940" t="str">
            <v/>
          </cell>
          <cell r="X2940" t="str">
            <v>N</v>
          </cell>
          <cell r="Y2940" t="str">
            <v>N</v>
          </cell>
          <cell r="Z2940" t="str">
            <v>N</v>
          </cell>
          <cell r="AA2940">
            <v>0</v>
          </cell>
          <cell r="AB2940">
            <v>0</v>
          </cell>
          <cell r="AC2940">
            <v>0</v>
          </cell>
          <cell r="AD2940">
            <v>0</v>
          </cell>
          <cell r="AE2940" t="str">
            <v>N</v>
          </cell>
          <cell r="AF2940" t="str">
            <v>N</v>
          </cell>
          <cell r="AG2940">
            <v>0</v>
          </cell>
          <cell r="AH2940" t="str">
            <v>N</v>
          </cell>
          <cell r="AI2940" t="str">
            <v>N</v>
          </cell>
        </row>
        <row r="2941">
          <cell r="U2941">
            <v>0</v>
          </cell>
          <cell r="V2941">
            <v>0</v>
          </cell>
          <cell r="W2941" t="str">
            <v/>
          </cell>
          <cell r="X2941" t="str">
            <v>N</v>
          </cell>
          <cell r="Y2941" t="str">
            <v>N</v>
          </cell>
          <cell r="Z2941" t="str">
            <v>N</v>
          </cell>
          <cell r="AA2941">
            <v>0</v>
          </cell>
          <cell r="AB2941">
            <v>0</v>
          </cell>
          <cell r="AC2941">
            <v>0</v>
          </cell>
          <cell r="AD2941">
            <v>0</v>
          </cell>
          <cell r="AE2941" t="str">
            <v>N</v>
          </cell>
          <cell r="AF2941" t="str">
            <v>N</v>
          </cell>
          <cell r="AG2941">
            <v>0</v>
          </cell>
          <cell r="AH2941" t="str">
            <v>N</v>
          </cell>
          <cell r="AI2941" t="str">
            <v>N</v>
          </cell>
        </row>
        <row r="2942">
          <cell r="U2942">
            <v>0</v>
          </cell>
          <cell r="V2942">
            <v>0</v>
          </cell>
          <cell r="W2942" t="str">
            <v/>
          </cell>
          <cell r="X2942" t="str">
            <v>N</v>
          </cell>
          <cell r="Y2942" t="str">
            <v>N</v>
          </cell>
          <cell r="Z2942" t="str">
            <v>N</v>
          </cell>
          <cell r="AA2942">
            <v>0</v>
          </cell>
          <cell r="AB2942">
            <v>0</v>
          </cell>
          <cell r="AC2942">
            <v>0</v>
          </cell>
          <cell r="AD2942">
            <v>0</v>
          </cell>
          <cell r="AE2942" t="str">
            <v>N</v>
          </cell>
          <cell r="AF2942" t="str">
            <v>N</v>
          </cell>
          <cell r="AG2942">
            <v>0</v>
          </cell>
          <cell r="AH2942" t="str">
            <v>N</v>
          </cell>
          <cell r="AI2942" t="str">
            <v>N</v>
          </cell>
        </row>
        <row r="2943">
          <cell r="U2943">
            <v>0</v>
          </cell>
          <cell r="V2943">
            <v>0</v>
          </cell>
          <cell r="W2943" t="str">
            <v/>
          </cell>
          <cell r="X2943" t="str">
            <v>N</v>
          </cell>
          <cell r="Y2943" t="str">
            <v>N</v>
          </cell>
          <cell r="Z2943" t="str">
            <v>N</v>
          </cell>
          <cell r="AA2943">
            <v>0</v>
          </cell>
          <cell r="AB2943">
            <v>0</v>
          </cell>
          <cell r="AC2943">
            <v>0</v>
          </cell>
          <cell r="AD2943">
            <v>0</v>
          </cell>
          <cell r="AE2943" t="str">
            <v>N</v>
          </cell>
          <cell r="AF2943" t="str">
            <v>N</v>
          </cell>
          <cell r="AG2943">
            <v>0</v>
          </cell>
          <cell r="AH2943" t="str">
            <v>N</v>
          </cell>
          <cell r="AI2943" t="str">
            <v>N</v>
          </cell>
        </row>
        <row r="2944">
          <cell r="U2944">
            <v>0</v>
          </cell>
          <cell r="V2944">
            <v>0</v>
          </cell>
          <cell r="W2944" t="str">
            <v/>
          </cell>
          <cell r="X2944" t="str">
            <v>N</v>
          </cell>
          <cell r="Y2944" t="str">
            <v>N</v>
          </cell>
          <cell r="Z2944" t="str">
            <v>N</v>
          </cell>
          <cell r="AA2944">
            <v>0</v>
          </cell>
          <cell r="AB2944">
            <v>0</v>
          </cell>
          <cell r="AC2944">
            <v>0</v>
          </cell>
          <cell r="AD2944">
            <v>0</v>
          </cell>
          <cell r="AE2944" t="str">
            <v>N</v>
          </cell>
          <cell r="AF2944" t="str">
            <v>N</v>
          </cell>
          <cell r="AG2944">
            <v>0</v>
          </cell>
          <cell r="AH2944" t="str">
            <v>N</v>
          </cell>
          <cell r="AI2944" t="str">
            <v>N</v>
          </cell>
        </row>
        <row r="2945">
          <cell r="U2945">
            <v>0</v>
          </cell>
          <cell r="V2945">
            <v>0</v>
          </cell>
          <cell r="W2945" t="str">
            <v/>
          </cell>
          <cell r="X2945" t="str">
            <v>N</v>
          </cell>
          <cell r="Y2945" t="str">
            <v>N</v>
          </cell>
          <cell r="Z2945" t="str">
            <v>N</v>
          </cell>
          <cell r="AA2945">
            <v>0</v>
          </cell>
          <cell r="AB2945">
            <v>0</v>
          </cell>
          <cell r="AC2945">
            <v>0</v>
          </cell>
          <cell r="AD2945">
            <v>0</v>
          </cell>
          <cell r="AE2945" t="str">
            <v>N</v>
          </cell>
          <cell r="AF2945" t="str">
            <v>N</v>
          </cell>
          <cell r="AG2945">
            <v>0</v>
          </cell>
          <cell r="AH2945" t="str">
            <v>N</v>
          </cell>
          <cell r="AI2945" t="str">
            <v>N</v>
          </cell>
        </row>
        <row r="2946">
          <cell r="U2946">
            <v>0</v>
          </cell>
          <cell r="V2946">
            <v>0</v>
          </cell>
          <cell r="W2946" t="str">
            <v/>
          </cell>
          <cell r="X2946" t="str">
            <v>N</v>
          </cell>
          <cell r="Y2946" t="str">
            <v>N</v>
          </cell>
          <cell r="Z2946" t="str">
            <v>N</v>
          </cell>
          <cell r="AA2946">
            <v>0</v>
          </cell>
          <cell r="AB2946">
            <v>0</v>
          </cell>
          <cell r="AC2946">
            <v>0</v>
          </cell>
          <cell r="AD2946">
            <v>0</v>
          </cell>
          <cell r="AE2946" t="str">
            <v>N</v>
          </cell>
          <cell r="AF2946" t="str">
            <v>N</v>
          </cell>
          <cell r="AG2946">
            <v>0</v>
          </cell>
          <cell r="AH2946" t="str">
            <v>N</v>
          </cell>
          <cell r="AI2946" t="str">
            <v>N</v>
          </cell>
        </row>
        <row r="2947">
          <cell r="U2947">
            <v>0</v>
          </cell>
          <cell r="V2947">
            <v>0</v>
          </cell>
          <cell r="W2947" t="str">
            <v/>
          </cell>
          <cell r="X2947" t="str">
            <v>N</v>
          </cell>
          <cell r="Y2947" t="str">
            <v>N</v>
          </cell>
          <cell r="Z2947" t="str">
            <v>N</v>
          </cell>
          <cell r="AA2947">
            <v>0</v>
          </cell>
          <cell r="AB2947">
            <v>0</v>
          </cell>
          <cell r="AC2947">
            <v>0</v>
          </cell>
          <cell r="AD2947">
            <v>0</v>
          </cell>
          <cell r="AE2947" t="str">
            <v>N</v>
          </cell>
          <cell r="AF2947" t="str">
            <v>N</v>
          </cell>
          <cell r="AG2947">
            <v>0</v>
          </cell>
          <cell r="AH2947" t="str">
            <v>N</v>
          </cell>
          <cell r="AI2947" t="str">
            <v>N</v>
          </cell>
        </row>
        <row r="2948">
          <cell r="U2948">
            <v>0</v>
          </cell>
          <cell r="V2948">
            <v>0</v>
          </cell>
          <cell r="W2948" t="str">
            <v/>
          </cell>
          <cell r="X2948" t="str">
            <v>N</v>
          </cell>
          <cell r="Y2948" t="str">
            <v>N</v>
          </cell>
          <cell r="Z2948" t="str">
            <v>N</v>
          </cell>
          <cell r="AA2948">
            <v>0</v>
          </cell>
          <cell r="AB2948">
            <v>0</v>
          </cell>
          <cell r="AC2948">
            <v>0</v>
          </cell>
          <cell r="AD2948">
            <v>0</v>
          </cell>
          <cell r="AE2948" t="str">
            <v>N</v>
          </cell>
          <cell r="AF2948" t="str">
            <v>N</v>
          </cell>
          <cell r="AG2948">
            <v>0</v>
          </cell>
          <cell r="AH2948" t="str">
            <v>N</v>
          </cell>
          <cell r="AI2948" t="str">
            <v>N</v>
          </cell>
        </row>
        <row r="2949">
          <cell r="U2949">
            <v>0</v>
          </cell>
          <cell r="V2949">
            <v>0</v>
          </cell>
          <cell r="W2949" t="str">
            <v/>
          </cell>
          <cell r="X2949" t="str">
            <v>N</v>
          </cell>
          <cell r="Y2949" t="str">
            <v>N</v>
          </cell>
          <cell r="Z2949" t="str">
            <v>N</v>
          </cell>
          <cell r="AA2949">
            <v>0</v>
          </cell>
          <cell r="AB2949">
            <v>0</v>
          </cell>
          <cell r="AC2949">
            <v>0</v>
          </cell>
          <cell r="AD2949">
            <v>0</v>
          </cell>
          <cell r="AE2949" t="str">
            <v>N</v>
          </cell>
          <cell r="AF2949" t="str">
            <v>N</v>
          </cell>
          <cell r="AG2949">
            <v>0</v>
          </cell>
          <cell r="AH2949" t="str">
            <v>N</v>
          </cell>
          <cell r="AI2949" t="str">
            <v>N</v>
          </cell>
        </row>
        <row r="2950">
          <cell r="U2950">
            <v>0</v>
          </cell>
          <cell r="V2950">
            <v>0</v>
          </cell>
          <cell r="W2950" t="str">
            <v/>
          </cell>
          <cell r="X2950" t="str">
            <v>N</v>
          </cell>
          <cell r="Y2950" t="str">
            <v>N</v>
          </cell>
          <cell r="Z2950" t="str">
            <v>N</v>
          </cell>
          <cell r="AA2950">
            <v>0</v>
          </cell>
          <cell r="AB2950">
            <v>0</v>
          </cell>
          <cell r="AC2950">
            <v>0</v>
          </cell>
          <cell r="AD2950">
            <v>0</v>
          </cell>
          <cell r="AE2950" t="str">
            <v>N</v>
          </cell>
          <cell r="AF2950" t="str">
            <v>N</v>
          </cell>
          <cell r="AG2950">
            <v>0</v>
          </cell>
          <cell r="AH2950" t="str">
            <v>N</v>
          </cell>
          <cell r="AI2950" t="str">
            <v>N</v>
          </cell>
        </row>
        <row r="2951">
          <cell r="U2951">
            <v>0</v>
          </cell>
          <cell r="V2951">
            <v>0</v>
          </cell>
          <cell r="W2951" t="str">
            <v/>
          </cell>
          <cell r="X2951" t="str">
            <v>N</v>
          </cell>
          <cell r="Y2951" t="str">
            <v>N</v>
          </cell>
          <cell r="Z2951" t="str">
            <v>N</v>
          </cell>
          <cell r="AA2951">
            <v>0</v>
          </cell>
          <cell r="AB2951">
            <v>0</v>
          </cell>
          <cell r="AC2951">
            <v>0</v>
          </cell>
          <cell r="AD2951">
            <v>0</v>
          </cell>
          <cell r="AE2951" t="str">
            <v>N</v>
          </cell>
          <cell r="AF2951" t="str">
            <v>N</v>
          </cell>
          <cell r="AG2951">
            <v>0</v>
          </cell>
          <cell r="AH2951" t="str">
            <v>N</v>
          </cell>
          <cell r="AI2951" t="str">
            <v>N</v>
          </cell>
        </row>
        <row r="2952">
          <cell r="U2952">
            <v>0</v>
          </cell>
          <cell r="V2952">
            <v>0</v>
          </cell>
          <cell r="W2952" t="str">
            <v/>
          </cell>
          <cell r="X2952" t="str">
            <v>N</v>
          </cell>
          <cell r="Y2952" t="str">
            <v>N</v>
          </cell>
          <cell r="Z2952" t="str">
            <v>N</v>
          </cell>
          <cell r="AA2952">
            <v>0</v>
          </cell>
          <cell r="AB2952">
            <v>0</v>
          </cell>
          <cell r="AC2952">
            <v>0</v>
          </cell>
          <cell r="AD2952">
            <v>0</v>
          </cell>
          <cell r="AE2952" t="str">
            <v>N</v>
          </cell>
          <cell r="AF2952" t="str">
            <v>N</v>
          </cell>
          <cell r="AG2952">
            <v>0</v>
          </cell>
          <cell r="AH2952" t="str">
            <v>N</v>
          </cell>
          <cell r="AI2952" t="str">
            <v>N</v>
          </cell>
        </row>
        <row r="2953">
          <cell r="U2953">
            <v>0</v>
          </cell>
          <cell r="V2953">
            <v>0</v>
          </cell>
          <cell r="W2953" t="str">
            <v/>
          </cell>
          <cell r="X2953" t="str">
            <v>N</v>
          </cell>
          <cell r="Y2953" t="str">
            <v>N</v>
          </cell>
          <cell r="Z2953" t="str">
            <v>N</v>
          </cell>
          <cell r="AA2953">
            <v>0</v>
          </cell>
          <cell r="AB2953">
            <v>0</v>
          </cell>
          <cell r="AC2953">
            <v>0</v>
          </cell>
          <cell r="AD2953">
            <v>0</v>
          </cell>
          <cell r="AE2953" t="str">
            <v>N</v>
          </cell>
          <cell r="AF2953" t="str">
            <v>N</v>
          </cell>
          <cell r="AG2953">
            <v>0</v>
          </cell>
          <cell r="AH2953" t="str">
            <v>N</v>
          </cell>
          <cell r="AI2953" t="str">
            <v>N</v>
          </cell>
        </row>
        <row r="2954">
          <cell r="U2954">
            <v>0</v>
          </cell>
          <cell r="V2954">
            <v>0</v>
          </cell>
          <cell r="W2954" t="str">
            <v/>
          </cell>
          <cell r="X2954" t="str">
            <v>N</v>
          </cell>
          <cell r="Y2954" t="str">
            <v>N</v>
          </cell>
          <cell r="Z2954" t="str">
            <v>N</v>
          </cell>
          <cell r="AA2954">
            <v>0</v>
          </cell>
          <cell r="AB2954">
            <v>0</v>
          </cell>
          <cell r="AC2954">
            <v>0</v>
          </cell>
          <cell r="AD2954">
            <v>0</v>
          </cell>
          <cell r="AE2954" t="str">
            <v>N</v>
          </cell>
          <cell r="AF2954" t="str">
            <v>N</v>
          </cell>
          <cell r="AG2954">
            <v>0</v>
          </cell>
          <cell r="AH2954" t="str">
            <v>N</v>
          </cell>
          <cell r="AI2954" t="str">
            <v>N</v>
          </cell>
        </row>
        <row r="2955">
          <cell r="U2955">
            <v>0</v>
          </cell>
          <cell r="V2955">
            <v>0</v>
          </cell>
          <cell r="W2955" t="str">
            <v/>
          </cell>
          <cell r="X2955" t="str">
            <v>N</v>
          </cell>
          <cell r="Y2955" t="str">
            <v>N</v>
          </cell>
          <cell r="Z2955" t="str">
            <v>N</v>
          </cell>
          <cell r="AA2955">
            <v>0</v>
          </cell>
          <cell r="AB2955">
            <v>0</v>
          </cell>
          <cell r="AC2955">
            <v>0</v>
          </cell>
          <cell r="AD2955">
            <v>0</v>
          </cell>
          <cell r="AE2955" t="str">
            <v>N</v>
          </cell>
          <cell r="AF2955" t="str">
            <v>N</v>
          </cell>
          <cell r="AG2955">
            <v>0</v>
          </cell>
          <cell r="AH2955" t="str">
            <v>N</v>
          </cell>
          <cell r="AI2955" t="str">
            <v>N</v>
          </cell>
        </row>
        <row r="2956">
          <cell r="U2956">
            <v>0</v>
          </cell>
          <cell r="V2956">
            <v>0</v>
          </cell>
          <cell r="W2956" t="str">
            <v/>
          </cell>
          <cell r="X2956" t="str">
            <v>N</v>
          </cell>
          <cell r="Y2956" t="str">
            <v>N</v>
          </cell>
          <cell r="Z2956" t="str">
            <v>N</v>
          </cell>
          <cell r="AA2956">
            <v>0</v>
          </cell>
          <cell r="AB2956">
            <v>0</v>
          </cell>
          <cell r="AC2956">
            <v>0</v>
          </cell>
          <cell r="AD2956">
            <v>0</v>
          </cell>
          <cell r="AE2956" t="str">
            <v>N</v>
          </cell>
          <cell r="AF2956" t="str">
            <v>N</v>
          </cell>
          <cell r="AG2956">
            <v>0</v>
          </cell>
          <cell r="AH2956" t="str">
            <v>N</v>
          </cell>
          <cell r="AI2956" t="str">
            <v>N</v>
          </cell>
        </row>
        <row r="2957">
          <cell r="U2957">
            <v>0</v>
          </cell>
          <cell r="V2957">
            <v>0</v>
          </cell>
          <cell r="W2957" t="str">
            <v/>
          </cell>
          <cell r="X2957" t="str">
            <v>N</v>
          </cell>
          <cell r="Y2957" t="str">
            <v>N</v>
          </cell>
          <cell r="Z2957" t="str">
            <v>N</v>
          </cell>
          <cell r="AA2957">
            <v>0</v>
          </cell>
          <cell r="AB2957">
            <v>0</v>
          </cell>
          <cell r="AC2957">
            <v>0</v>
          </cell>
          <cell r="AD2957">
            <v>0</v>
          </cell>
          <cell r="AE2957" t="str">
            <v>N</v>
          </cell>
          <cell r="AF2957" t="str">
            <v>N</v>
          </cell>
          <cell r="AG2957">
            <v>0</v>
          </cell>
          <cell r="AH2957" t="str">
            <v>N</v>
          </cell>
          <cell r="AI2957" t="str">
            <v>N</v>
          </cell>
        </row>
        <row r="2958">
          <cell r="U2958">
            <v>0</v>
          </cell>
          <cell r="V2958">
            <v>0</v>
          </cell>
          <cell r="W2958" t="str">
            <v/>
          </cell>
          <cell r="X2958" t="str">
            <v>N</v>
          </cell>
          <cell r="Y2958" t="str">
            <v>N</v>
          </cell>
          <cell r="Z2958" t="str">
            <v>N</v>
          </cell>
          <cell r="AA2958">
            <v>0</v>
          </cell>
          <cell r="AB2958">
            <v>0</v>
          </cell>
          <cell r="AC2958">
            <v>0</v>
          </cell>
          <cell r="AD2958">
            <v>0</v>
          </cell>
          <cell r="AE2958" t="str">
            <v>N</v>
          </cell>
          <cell r="AF2958" t="str">
            <v>N</v>
          </cell>
          <cell r="AG2958">
            <v>0</v>
          </cell>
          <cell r="AH2958" t="str">
            <v>N</v>
          </cell>
          <cell r="AI2958" t="str">
            <v>N</v>
          </cell>
        </row>
        <row r="2959">
          <cell r="U2959">
            <v>0</v>
          </cell>
          <cell r="V2959">
            <v>0</v>
          </cell>
          <cell r="W2959" t="str">
            <v/>
          </cell>
          <cell r="X2959" t="str">
            <v>N</v>
          </cell>
          <cell r="Y2959" t="str">
            <v>N</v>
          </cell>
          <cell r="Z2959" t="str">
            <v>N</v>
          </cell>
          <cell r="AA2959">
            <v>0</v>
          </cell>
          <cell r="AB2959">
            <v>0</v>
          </cell>
          <cell r="AC2959">
            <v>0</v>
          </cell>
          <cell r="AD2959">
            <v>0</v>
          </cell>
          <cell r="AE2959" t="str">
            <v>N</v>
          </cell>
          <cell r="AF2959" t="str">
            <v>N</v>
          </cell>
          <cell r="AG2959">
            <v>0</v>
          </cell>
          <cell r="AH2959" t="str">
            <v>N</v>
          </cell>
          <cell r="AI2959" t="str">
            <v>N</v>
          </cell>
        </row>
        <row r="2960">
          <cell r="U2960">
            <v>0</v>
          </cell>
          <cell r="V2960">
            <v>0</v>
          </cell>
          <cell r="W2960" t="str">
            <v/>
          </cell>
          <cell r="X2960" t="str">
            <v>N</v>
          </cell>
          <cell r="Y2960" t="str">
            <v>N</v>
          </cell>
          <cell r="Z2960" t="str">
            <v>N</v>
          </cell>
          <cell r="AA2960">
            <v>0</v>
          </cell>
          <cell r="AB2960">
            <v>0</v>
          </cell>
          <cell r="AC2960">
            <v>0</v>
          </cell>
          <cell r="AD2960">
            <v>0</v>
          </cell>
          <cell r="AE2960" t="str">
            <v>N</v>
          </cell>
          <cell r="AF2960" t="str">
            <v>N</v>
          </cell>
          <cell r="AG2960">
            <v>0</v>
          </cell>
          <cell r="AH2960" t="str">
            <v>N</v>
          </cell>
          <cell r="AI2960" t="str">
            <v>N</v>
          </cell>
        </row>
        <row r="2961">
          <cell r="U2961">
            <v>0</v>
          </cell>
          <cell r="V2961">
            <v>0</v>
          </cell>
          <cell r="W2961" t="str">
            <v/>
          </cell>
          <cell r="X2961" t="str">
            <v>N</v>
          </cell>
          <cell r="Y2961" t="str">
            <v>N</v>
          </cell>
          <cell r="Z2961" t="str">
            <v>N</v>
          </cell>
          <cell r="AA2961">
            <v>0</v>
          </cell>
          <cell r="AB2961">
            <v>0</v>
          </cell>
          <cell r="AC2961">
            <v>0</v>
          </cell>
          <cell r="AD2961">
            <v>0</v>
          </cell>
          <cell r="AE2961" t="str">
            <v>N</v>
          </cell>
          <cell r="AF2961" t="str">
            <v>N</v>
          </cell>
          <cell r="AG2961">
            <v>0</v>
          </cell>
          <cell r="AH2961" t="str">
            <v>N</v>
          </cell>
          <cell r="AI2961" t="str">
            <v>N</v>
          </cell>
        </row>
        <row r="2962">
          <cell r="U2962">
            <v>0</v>
          </cell>
          <cell r="V2962">
            <v>0</v>
          </cell>
          <cell r="W2962" t="str">
            <v/>
          </cell>
          <cell r="X2962" t="str">
            <v>N</v>
          </cell>
          <cell r="Y2962" t="str">
            <v>N</v>
          </cell>
          <cell r="Z2962" t="str">
            <v>N</v>
          </cell>
          <cell r="AA2962">
            <v>0</v>
          </cell>
          <cell r="AB2962">
            <v>0</v>
          </cell>
          <cell r="AC2962">
            <v>0</v>
          </cell>
          <cell r="AD2962">
            <v>0</v>
          </cell>
          <cell r="AE2962" t="str">
            <v>N</v>
          </cell>
          <cell r="AF2962" t="str">
            <v>N</v>
          </cell>
          <cell r="AG2962">
            <v>0</v>
          </cell>
          <cell r="AH2962" t="str">
            <v>N</v>
          </cell>
          <cell r="AI2962" t="str">
            <v>N</v>
          </cell>
        </row>
        <row r="2963">
          <cell r="U2963">
            <v>0</v>
          </cell>
          <cell r="V2963">
            <v>0</v>
          </cell>
          <cell r="W2963" t="str">
            <v/>
          </cell>
          <cell r="X2963" t="str">
            <v>N</v>
          </cell>
          <cell r="Y2963" t="str">
            <v>N</v>
          </cell>
          <cell r="Z2963" t="str">
            <v>N</v>
          </cell>
          <cell r="AA2963">
            <v>0</v>
          </cell>
          <cell r="AB2963">
            <v>0</v>
          </cell>
          <cell r="AC2963">
            <v>0</v>
          </cell>
          <cell r="AD2963">
            <v>0</v>
          </cell>
          <cell r="AE2963" t="str">
            <v>N</v>
          </cell>
          <cell r="AF2963" t="str">
            <v>N</v>
          </cell>
          <cell r="AG2963">
            <v>0</v>
          </cell>
          <cell r="AH2963" t="str">
            <v>N</v>
          </cell>
          <cell r="AI2963" t="str">
            <v>N</v>
          </cell>
        </row>
        <row r="2964">
          <cell r="U2964">
            <v>0</v>
          </cell>
          <cell r="V2964">
            <v>0</v>
          </cell>
          <cell r="W2964" t="str">
            <v/>
          </cell>
          <cell r="X2964" t="str">
            <v>N</v>
          </cell>
          <cell r="Y2964" t="str">
            <v>N</v>
          </cell>
          <cell r="Z2964" t="str">
            <v>N</v>
          </cell>
          <cell r="AA2964">
            <v>0</v>
          </cell>
          <cell r="AB2964">
            <v>0</v>
          </cell>
          <cell r="AC2964">
            <v>0</v>
          </cell>
          <cell r="AD2964">
            <v>0</v>
          </cell>
          <cell r="AE2964" t="str">
            <v>N</v>
          </cell>
          <cell r="AF2964" t="str">
            <v>N</v>
          </cell>
          <cell r="AG2964">
            <v>0</v>
          </cell>
          <cell r="AH2964" t="str">
            <v>N</v>
          </cell>
          <cell r="AI2964" t="str">
            <v>N</v>
          </cell>
        </row>
        <row r="2965">
          <cell r="U2965">
            <v>0</v>
          </cell>
          <cell r="V2965">
            <v>0</v>
          </cell>
          <cell r="W2965" t="str">
            <v/>
          </cell>
          <cell r="X2965" t="str">
            <v>N</v>
          </cell>
          <cell r="Y2965" t="str">
            <v>N</v>
          </cell>
          <cell r="Z2965" t="str">
            <v>N</v>
          </cell>
          <cell r="AA2965">
            <v>0</v>
          </cell>
          <cell r="AB2965">
            <v>0</v>
          </cell>
          <cell r="AC2965">
            <v>0</v>
          </cell>
          <cell r="AD2965">
            <v>0</v>
          </cell>
          <cell r="AE2965" t="str">
            <v>N</v>
          </cell>
          <cell r="AF2965" t="str">
            <v>N</v>
          </cell>
          <cell r="AG2965">
            <v>0</v>
          </cell>
          <cell r="AH2965" t="str">
            <v>N</v>
          </cell>
          <cell r="AI2965" t="str">
            <v>N</v>
          </cell>
        </row>
        <row r="2966">
          <cell r="U2966">
            <v>0</v>
          </cell>
          <cell r="V2966">
            <v>0</v>
          </cell>
          <cell r="W2966" t="str">
            <v/>
          </cell>
          <cell r="X2966" t="str">
            <v>N</v>
          </cell>
          <cell r="Y2966" t="str">
            <v>N</v>
          </cell>
          <cell r="Z2966" t="str">
            <v>N</v>
          </cell>
          <cell r="AA2966">
            <v>0</v>
          </cell>
          <cell r="AB2966">
            <v>0</v>
          </cell>
          <cell r="AC2966">
            <v>0</v>
          </cell>
          <cell r="AD2966">
            <v>0</v>
          </cell>
          <cell r="AE2966" t="str">
            <v>N</v>
          </cell>
          <cell r="AF2966" t="str">
            <v>N</v>
          </cell>
          <cell r="AG2966">
            <v>0</v>
          </cell>
          <cell r="AH2966" t="str">
            <v>N</v>
          </cell>
          <cell r="AI2966" t="str">
            <v>N</v>
          </cell>
        </row>
        <row r="2967">
          <cell r="U2967">
            <v>0</v>
          </cell>
          <cell r="V2967">
            <v>0</v>
          </cell>
          <cell r="W2967" t="str">
            <v/>
          </cell>
          <cell r="X2967" t="str">
            <v>N</v>
          </cell>
          <cell r="Y2967" t="str">
            <v>N</v>
          </cell>
          <cell r="Z2967" t="str">
            <v>N</v>
          </cell>
          <cell r="AA2967">
            <v>0</v>
          </cell>
          <cell r="AB2967">
            <v>0</v>
          </cell>
          <cell r="AC2967">
            <v>0</v>
          </cell>
          <cell r="AD2967">
            <v>0</v>
          </cell>
          <cell r="AE2967" t="str">
            <v>N</v>
          </cell>
          <cell r="AF2967" t="str">
            <v>N</v>
          </cell>
          <cell r="AG2967">
            <v>0</v>
          </cell>
          <cell r="AH2967" t="str">
            <v>N</v>
          </cell>
          <cell r="AI2967" t="str">
            <v>N</v>
          </cell>
        </row>
        <row r="2968">
          <cell r="U2968">
            <v>0</v>
          </cell>
          <cell r="V2968">
            <v>0</v>
          </cell>
          <cell r="W2968" t="str">
            <v/>
          </cell>
          <cell r="X2968" t="str">
            <v>N</v>
          </cell>
          <cell r="Y2968" t="str">
            <v>N</v>
          </cell>
          <cell r="Z2968" t="str">
            <v>N</v>
          </cell>
          <cell r="AA2968">
            <v>0</v>
          </cell>
          <cell r="AB2968">
            <v>0</v>
          </cell>
          <cell r="AC2968">
            <v>0</v>
          </cell>
          <cell r="AD2968">
            <v>0</v>
          </cell>
          <cell r="AE2968" t="str">
            <v>N</v>
          </cell>
          <cell r="AF2968" t="str">
            <v>N</v>
          </cell>
          <cell r="AG2968">
            <v>0</v>
          </cell>
          <cell r="AH2968" t="str">
            <v>N</v>
          </cell>
          <cell r="AI2968" t="str">
            <v>N</v>
          </cell>
        </row>
        <row r="2969">
          <cell r="U2969">
            <v>0</v>
          </cell>
          <cell r="V2969">
            <v>0</v>
          </cell>
          <cell r="W2969" t="str">
            <v/>
          </cell>
          <cell r="X2969" t="str">
            <v>N</v>
          </cell>
          <cell r="Y2969" t="str">
            <v>N</v>
          </cell>
          <cell r="Z2969" t="str">
            <v>N</v>
          </cell>
          <cell r="AA2969">
            <v>0</v>
          </cell>
          <cell r="AB2969">
            <v>0</v>
          </cell>
          <cell r="AC2969">
            <v>0</v>
          </cell>
          <cell r="AD2969">
            <v>0</v>
          </cell>
          <cell r="AE2969" t="str">
            <v>N</v>
          </cell>
          <cell r="AF2969" t="str">
            <v>N</v>
          </cell>
          <cell r="AG2969">
            <v>0</v>
          </cell>
          <cell r="AH2969" t="str">
            <v>N</v>
          </cell>
          <cell r="AI2969" t="str">
            <v>N</v>
          </cell>
        </row>
        <row r="2970">
          <cell r="U2970">
            <v>0</v>
          </cell>
          <cell r="V2970">
            <v>0</v>
          </cell>
          <cell r="W2970" t="str">
            <v/>
          </cell>
          <cell r="X2970" t="str">
            <v>N</v>
          </cell>
          <cell r="Y2970" t="str">
            <v>N</v>
          </cell>
          <cell r="Z2970" t="str">
            <v>N</v>
          </cell>
          <cell r="AA2970">
            <v>0</v>
          </cell>
          <cell r="AB2970">
            <v>0</v>
          </cell>
          <cell r="AC2970">
            <v>0</v>
          </cell>
          <cell r="AD2970">
            <v>0</v>
          </cell>
          <cell r="AE2970" t="str">
            <v>N</v>
          </cell>
          <cell r="AF2970" t="str">
            <v>N</v>
          </cell>
          <cell r="AG2970">
            <v>0</v>
          </cell>
          <cell r="AH2970" t="str">
            <v>N</v>
          </cell>
          <cell r="AI2970" t="str">
            <v>N</v>
          </cell>
        </row>
        <row r="2971">
          <cell r="U2971">
            <v>0</v>
          </cell>
          <cell r="V2971">
            <v>0</v>
          </cell>
          <cell r="W2971" t="str">
            <v/>
          </cell>
          <cell r="X2971" t="str">
            <v>N</v>
          </cell>
          <cell r="Y2971" t="str">
            <v>N</v>
          </cell>
          <cell r="Z2971" t="str">
            <v>N</v>
          </cell>
          <cell r="AA2971">
            <v>0</v>
          </cell>
          <cell r="AB2971">
            <v>0</v>
          </cell>
          <cell r="AC2971">
            <v>0</v>
          </cell>
          <cell r="AD2971">
            <v>0</v>
          </cell>
          <cell r="AE2971" t="str">
            <v>N</v>
          </cell>
          <cell r="AF2971" t="str">
            <v>N</v>
          </cell>
          <cell r="AG2971">
            <v>0</v>
          </cell>
          <cell r="AH2971" t="str">
            <v>N</v>
          </cell>
          <cell r="AI2971" t="str">
            <v>N</v>
          </cell>
        </row>
        <row r="2972">
          <cell r="U2972">
            <v>0</v>
          </cell>
          <cell r="V2972">
            <v>0</v>
          </cell>
          <cell r="W2972" t="str">
            <v/>
          </cell>
          <cell r="X2972" t="str">
            <v>N</v>
          </cell>
          <cell r="Y2972" t="str">
            <v>N</v>
          </cell>
          <cell r="Z2972" t="str">
            <v>N</v>
          </cell>
          <cell r="AA2972">
            <v>0</v>
          </cell>
          <cell r="AB2972">
            <v>0</v>
          </cell>
          <cell r="AC2972">
            <v>0</v>
          </cell>
          <cell r="AD2972">
            <v>0</v>
          </cell>
          <cell r="AE2972" t="str">
            <v>N</v>
          </cell>
          <cell r="AF2972" t="str">
            <v>N</v>
          </cell>
          <cell r="AG2972">
            <v>0</v>
          </cell>
          <cell r="AH2972" t="str">
            <v>N</v>
          </cell>
          <cell r="AI2972" t="str">
            <v>N</v>
          </cell>
        </row>
        <row r="2973">
          <cell r="U2973">
            <v>0</v>
          </cell>
          <cell r="V2973">
            <v>0</v>
          </cell>
          <cell r="W2973" t="str">
            <v/>
          </cell>
          <cell r="X2973" t="str">
            <v>N</v>
          </cell>
          <cell r="Y2973" t="str">
            <v>N</v>
          </cell>
          <cell r="Z2973" t="str">
            <v>N</v>
          </cell>
          <cell r="AA2973">
            <v>0</v>
          </cell>
          <cell r="AB2973">
            <v>0</v>
          </cell>
          <cell r="AC2973">
            <v>0</v>
          </cell>
          <cell r="AD2973">
            <v>0</v>
          </cell>
          <cell r="AE2973" t="str">
            <v>N</v>
          </cell>
          <cell r="AF2973" t="str">
            <v>N</v>
          </cell>
          <cell r="AG2973">
            <v>0</v>
          </cell>
          <cell r="AH2973" t="str">
            <v>N</v>
          </cell>
          <cell r="AI2973" t="str">
            <v>N</v>
          </cell>
        </row>
        <row r="2974">
          <cell r="U2974">
            <v>0</v>
          </cell>
          <cell r="V2974">
            <v>0</v>
          </cell>
          <cell r="W2974" t="str">
            <v/>
          </cell>
          <cell r="X2974" t="str">
            <v>N</v>
          </cell>
          <cell r="Y2974" t="str">
            <v>N</v>
          </cell>
          <cell r="Z2974" t="str">
            <v>N</v>
          </cell>
          <cell r="AA2974">
            <v>0</v>
          </cell>
          <cell r="AB2974">
            <v>0</v>
          </cell>
          <cell r="AC2974">
            <v>0</v>
          </cell>
          <cell r="AD2974">
            <v>0</v>
          </cell>
          <cell r="AE2974" t="str">
            <v>N</v>
          </cell>
          <cell r="AF2974" t="str">
            <v>N</v>
          </cell>
          <cell r="AG2974">
            <v>0</v>
          </cell>
          <cell r="AH2974" t="str">
            <v>N</v>
          </cell>
          <cell r="AI2974" t="str">
            <v>N</v>
          </cell>
        </row>
        <row r="2975">
          <cell r="U2975">
            <v>0</v>
          </cell>
          <cell r="V2975">
            <v>0</v>
          </cell>
          <cell r="W2975" t="str">
            <v/>
          </cell>
          <cell r="X2975" t="str">
            <v>N</v>
          </cell>
          <cell r="Y2975" t="str">
            <v>N</v>
          </cell>
          <cell r="Z2975" t="str">
            <v>N</v>
          </cell>
          <cell r="AA2975">
            <v>0</v>
          </cell>
          <cell r="AB2975">
            <v>0</v>
          </cell>
          <cell r="AC2975">
            <v>0</v>
          </cell>
          <cell r="AD2975">
            <v>0</v>
          </cell>
          <cell r="AE2975" t="str">
            <v>N</v>
          </cell>
          <cell r="AF2975" t="str">
            <v>N</v>
          </cell>
          <cell r="AG2975">
            <v>0</v>
          </cell>
          <cell r="AH2975" t="str">
            <v>N</v>
          </cell>
          <cell r="AI2975" t="str">
            <v>N</v>
          </cell>
        </row>
        <row r="2976">
          <cell r="U2976">
            <v>0</v>
          </cell>
          <cell r="V2976">
            <v>0</v>
          </cell>
          <cell r="W2976" t="str">
            <v/>
          </cell>
          <cell r="X2976" t="str">
            <v>N</v>
          </cell>
          <cell r="Y2976" t="str">
            <v>N</v>
          </cell>
          <cell r="Z2976" t="str">
            <v>N</v>
          </cell>
          <cell r="AA2976">
            <v>0</v>
          </cell>
          <cell r="AB2976">
            <v>0</v>
          </cell>
          <cell r="AC2976">
            <v>0</v>
          </cell>
          <cell r="AD2976">
            <v>0</v>
          </cell>
          <cell r="AE2976" t="str">
            <v>N</v>
          </cell>
          <cell r="AF2976" t="str">
            <v>N</v>
          </cell>
          <cell r="AG2976">
            <v>0</v>
          </cell>
          <cell r="AH2976" t="str">
            <v>N</v>
          </cell>
          <cell r="AI2976" t="str">
            <v>N</v>
          </cell>
        </row>
        <row r="2977">
          <cell r="U2977">
            <v>0</v>
          </cell>
          <cell r="V2977">
            <v>0</v>
          </cell>
          <cell r="W2977" t="str">
            <v/>
          </cell>
          <cell r="X2977" t="str">
            <v>N</v>
          </cell>
          <cell r="Y2977" t="str">
            <v>N</v>
          </cell>
          <cell r="Z2977" t="str">
            <v>N</v>
          </cell>
          <cell r="AA2977">
            <v>0</v>
          </cell>
          <cell r="AB2977">
            <v>0</v>
          </cell>
          <cell r="AC2977">
            <v>0</v>
          </cell>
          <cell r="AD2977">
            <v>0</v>
          </cell>
          <cell r="AE2977" t="str">
            <v>N</v>
          </cell>
          <cell r="AF2977" t="str">
            <v>N</v>
          </cell>
          <cell r="AG2977">
            <v>0</v>
          </cell>
          <cell r="AH2977" t="str">
            <v>N</v>
          </cell>
          <cell r="AI2977" t="str">
            <v>N</v>
          </cell>
        </row>
        <row r="2978">
          <cell r="U2978">
            <v>0</v>
          </cell>
          <cell r="V2978">
            <v>0</v>
          </cell>
          <cell r="W2978" t="str">
            <v/>
          </cell>
          <cell r="X2978" t="str">
            <v>N</v>
          </cell>
          <cell r="Y2978" t="str">
            <v>N</v>
          </cell>
          <cell r="Z2978" t="str">
            <v>N</v>
          </cell>
          <cell r="AA2978">
            <v>0</v>
          </cell>
          <cell r="AB2978">
            <v>0</v>
          </cell>
          <cell r="AC2978">
            <v>0</v>
          </cell>
          <cell r="AD2978">
            <v>0</v>
          </cell>
          <cell r="AE2978" t="str">
            <v>N</v>
          </cell>
          <cell r="AF2978" t="str">
            <v>N</v>
          </cell>
          <cell r="AG2978">
            <v>0</v>
          </cell>
          <cell r="AH2978" t="str">
            <v>N</v>
          </cell>
          <cell r="AI2978" t="str">
            <v>N</v>
          </cell>
        </row>
        <row r="2979">
          <cell r="U2979">
            <v>0</v>
          </cell>
          <cell r="V2979">
            <v>0</v>
          </cell>
          <cell r="W2979" t="str">
            <v/>
          </cell>
          <cell r="X2979" t="str">
            <v>N</v>
          </cell>
          <cell r="Y2979" t="str">
            <v>N</v>
          </cell>
          <cell r="Z2979" t="str">
            <v>N</v>
          </cell>
          <cell r="AA2979">
            <v>0</v>
          </cell>
          <cell r="AB2979">
            <v>0</v>
          </cell>
          <cell r="AC2979">
            <v>0</v>
          </cell>
          <cell r="AD2979">
            <v>0</v>
          </cell>
          <cell r="AE2979" t="str">
            <v>N</v>
          </cell>
          <cell r="AF2979" t="str">
            <v>N</v>
          </cell>
          <cell r="AG2979">
            <v>0</v>
          </cell>
          <cell r="AH2979" t="str">
            <v>N</v>
          </cell>
          <cell r="AI2979" t="str">
            <v>N</v>
          </cell>
        </row>
        <row r="2980">
          <cell r="U2980">
            <v>0</v>
          </cell>
          <cell r="V2980">
            <v>0</v>
          </cell>
          <cell r="W2980" t="str">
            <v/>
          </cell>
          <cell r="X2980" t="str">
            <v>N</v>
          </cell>
          <cell r="Y2980" t="str">
            <v>N</v>
          </cell>
          <cell r="Z2980" t="str">
            <v>N</v>
          </cell>
          <cell r="AA2980">
            <v>0</v>
          </cell>
          <cell r="AB2980">
            <v>0</v>
          </cell>
          <cell r="AC2980">
            <v>0</v>
          </cell>
          <cell r="AD2980">
            <v>0</v>
          </cell>
          <cell r="AE2980" t="str">
            <v>N</v>
          </cell>
          <cell r="AF2980" t="str">
            <v>N</v>
          </cell>
          <cell r="AG2980">
            <v>0</v>
          </cell>
          <cell r="AH2980" t="str">
            <v>N</v>
          </cell>
          <cell r="AI2980" t="str">
            <v>N</v>
          </cell>
        </row>
        <row r="2981">
          <cell r="U2981">
            <v>0</v>
          </cell>
          <cell r="V2981">
            <v>0</v>
          </cell>
          <cell r="W2981" t="str">
            <v/>
          </cell>
          <cell r="X2981" t="str">
            <v>N</v>
          </cell>
          <cell r="Y2981" t="str">
            <v>N</v>
          </cell>
          <cell r="Z2981" t="str">
            <v>N</v>
          </cell>
          <cell r="AA2981">
            <v>0</v>
          </cell>
          <cell r="AB2981">
            <v>0</v>
          </cell>
          <cell r="AC2981">
            <v>0</v>
          </cell>
          <cell r="AD2981">
            <v>0</v>
          </cell>
          <cell r="AE2981" t="str">
            <v>N</v>
          </cell>
          <cell r="AF2981" t="str">
            <v>N</v>
          </cell>
          <cell r="AG2981">
            <v>0</v>
          </cell>
          <cell r="AH2981" t="str">
            <v>N</v>
          </cell>
          <cell r="AI2981" t="str">
            <v>N</v>
          </cell>
        </row>
        <row r="2982">
          <cell r="U2982">
            <v>0</v>
          </cell>
          <cell r="V2982">
            <v>0</v>
          </cell>
          <cell r="W2982" t="str">
            <v/>
          </cell>
          <cell r="X2982" t="str">
            <v>N</v>
          </cell>
          <cell r="Y2982" t="str">
            <v>N</v>
          </cell>
          <cell r="Z2982" t="str">
            <v>N</v>
          </cell>
          <cell r="AA2982">
            <v>0</v>
          </cell>
          <cell r="AB2982">
            <v>0</v>
          </cell>
          <cell r="AC2982">
            <v>0</v>
          </cell>
          <cell r="AD2982">
            <v>0</v>
          </cell>
          <cell r="AE2982" t="str">
            <v>N</v>
          </cell>
          <cell r="AF2982" t="str">
            <v>N</v>
          </cell>
          <cell r="AG2982">
            <v>0</v>
          </cell>
          <cell r="AH2982" t="str">
            <v>N</v>
          </cell>
          <cell r="AI2982" t="str">
            <v>N</v>
          </cell>
        </row>
        <row r="2983">
          <cell r="U2983">
            <v>0</v>
          </cell>
          <cell r="V2983">
            <v>0</v>
          </cell>
          <cell r="W2983" t="str">
            <v/>
          </cell>
          <cell r="X2983" t="str">
            <v>N</v>
          </cell>
          <cell r="Y2983" t="str">
            <v>N</v>
          </cell>
          <cell r="Z2983" t="str">
            <v>N</v>
          </cell>
          <cell r="AA2983">
            <v>0</v>
          </cell>
          <cell r="AB2983">
            <v>0</v>
          </cell>
          <cell r="AC2983">
            <v>0</v>
          </cell>
          <cell r="AD2983">
            <v>0</v>
          </cell>
          <cell r="AE2983" t="str">
            <v>N</v>
          </cell>
          <cell r="AF2983" t="str">
            <v>N</v>
          </cell>
          <cell r="AG2983">
            <v>0</v>
          </cell>
          <cell r="AH2983" t="str">
            <v>N</v>
          </cell>
          <cell r="AI2983" t="str">
            <v>N</v>
          </cell>
        </row>
        <row r="2984">
          <cell r="U2984">
            <v>0</v>
          </cell>
          <cell r="V2984">
            <v>0</v>
          </cell>
          <cell r="W2984" t="str">
            <v/>
          </cell>
          <cell r="X2984" t="str">
            <v>N</v>
          </cell>
          <cell r="Y2984" t="str">
            <v>N</v>
          </cell>
          <cell r="Z2984" t="str">
            <v>N</v>
          </cell>
          <cell r="AA2984">
            <v>0</v>
          </cell>
          <cell r="AB2984">
            <v>0</v>
          </cell>
          <cell r="AC2984">
            <v>0</v>
          </cell>
          <cell r="AD2984">
            <v>0</v>
          </cell>
          <cell r="AE2984" t="str">
            <v>N</v>
          </cell>
          <cell r="AF2984" t="str">
            <v>N</v>
          </cell>
          <cell r="AG2984">
            <v>0</v>
          </cell>
          <cell r="AH2984" t="str">
            <v>N</v>
          </cell>
          <cell r="AI2984" t="str">
            <v>N</v>
          </cell>
        </row>
        <row r="2985">
          <cell r="U2985">
            <v>0</v>
          </cell>
          <cell r="V2985">
            <v>0</v>
          </cell>
          <cell r="W2985" t="str">
            <v/>
          </cell>
          <cell r="X2985" t="str">
            <v>N</v>
          </cell>
          <cell r="Y2985" t="str">
            <v>N</v>
          </cell>
          <cell r="Z2985" t="str">
            <v>N</v>
          </cell>
          <cell r="AA2985">
            <v>0</v>
          </cell>
          <cell r="AB2985">
            <v>0</v>
          </cell>
          <cell r="AC2985">
            <v>0</v>
          </cell>
          <cell r="AD2985">
            <v>0</v>
          </cell>
          <cell r="AE2985" t="str">
            <v>N</v>
          </cell>
          <cell r="AF2985" t="str">
            <v>N</v>
          </cell>
          <cell r="AG2985">
            <v>0</v>
          </cell>
          <cell r="AH2985" t="str">
            <v>N</v>
          </cell>
          <cell r="AI2985" t="str">
            <v>N</v>
          </cell>
        </row>
        <row r="2986">
          <cell r="U2986">
            <v>0</v>
          </cell>
          <cell r="V2986">
            <v>0</v>
          </cell>
          <cell r="W2986" t="str">
            <v/>
          </cell>
          <cell r="X2986" t="str">
            <v>N</v>
          </cell>
          <cell r="Y2986" t="str">
            <v>N</v>
          </cell>
          <cell r="Z2986" t="str">
            <v>N</v>
          </cell>
          <cell r="AA2986">
            <v>0</v>
          </cell>
          <cell r="AB2986">
            <v>0</v>
          </cell>
          <cell r="AC2986">
            <v>0</v>
          </cell>
          <cell r="AD2986">
            <v>0</v>
          </cell>
          <cell r="AE2986" t="str">
            <v>N</v>
          </cell>
          <cell r="AF2986" t="str">
            <v>N</v>
          </cell>
          <cell r="AG2986">
            <v>0</v>
          </cell>
          <cell r="AH2986" t="str">
            <v>N</v>
          </cell>
          <cell r="AI2986" t="str">
            <v>N</v>
          </cell>
        </row>
        <row r="2987">
          <cell r="U2987">
            <v>0</v>
          </cell>
          <cell r="V2987">
            <v>0</v>
          </cell>
          <cell r="W2987" t="str">
            <v/>
          </cell>
          <cell r="X2987" t="str">
            <v>N</v>
          </cell>
          <cell r="Y2987" t="str">
            <v>N</v>
          </cell>
          <cell r="Z2987" t="str">
            <v>N</v>
          </cell>
          <cell r="AA2987">
            <v>0</v>
          </cell>
          <cell r="AB2987">
            <v>0</v>
          </cell>
          <cell r="AC2987">
            <v>0</v>
          </cell>
          <cell r="AD2987">
            <v>0</v>
          </cell>
          <cell r="AE2987" t="str">
            <v>N</v>
          </cell>
          <cell r="AF2987" t="str">
            <v>N</v>
          </cell>
          <cell r="AG2987">
            <v>0</v>
          </cell>
          <cell r="AH2987" t="str">
            <v>N</v>
          </cell>
          <cell r="AI2987" t="str">
            <v>N</v>
          </cell>
        </row>
        <row r="2988">
          <cell r="U2988">
            <v>0</v>
          </cell>
          <cell r="V2988">
            <v>0</v>
          </cell>
          <cell r="W2988" t="str">
            <v/>
          </cell>
          <cell r="X2988" t="str">
            <v>N</v>
          </cell>
          <cell r="Y2988" t="str">
            <v>N</v>
          </cell>
          <cell r="Z2988" t="str">
            <v>N</v>
          </cell>
          <cell r="AA2988">
            <v>0</v>
          </cell>
          <cell r="AB2988">
            <v>0</v>
          </cell>
          <cell r="AC2988">
            <v>0</v>
          </cell>
          <cell r="AD2988">
            <v>0</v>
          </cell>
          <cell r="AE2988" t="str">
            <v>N</v>
          </cell>
          <cell r="AF2988" t="str">
            <v>N</v>
          </cell>
          <cell r="AG2988">
            <v>0</v>
          </cell>
          <cell r="AH2988" t="str">
            <v>N</v>
          </cell>
          <cell r="AI2988" t="str">
            <v>N</v>
          </cell>
        </row>
        <row r="2989">
          <cell r="U2989">
            <v>0</v>
          </cell>
          <cell r="V2989">
            <v>0</v>
          </cell>
          <cell r="W2989" t="str">
            <v/>
          </cell>
          <cell r="X2989" t="str">
            <v>N</v>
          </cell>
          <cell r="Y2989" t="str">
            <v>N</v>
          </cell>
          <cell r="Z2989" t="str">
            <v>N</v>
          </cell>
          <cell r="AA2989">
            <v>0</v>
          </cell>
          <cell r="AB2989">
            <v>0</v>
          </cell>
          <cell r="AC2989">
            <v>0</v>
          </cell>
          <cell r="AD2989">
            <v>0</v>
          </cell>
          <cell r="AE2989" t="str">
            <v>N</v>
          </cell>
          <cell r="AF2989" t="str">
            <v>N</v>
          </cell>
          <cell r="AG2989">
            <v>0</v>
          </cell>
          <cell r="AH2989" t="str">
            <v>N</v>
          </cell>
          <cell r="AI2989" t="str">
            <v>N</v>
          </cell>
        </row>
        <row r="2990">
          <cell r="U2990">
            <v>0</v>
          </cell>
          <cell r="V2990">
            <v>0</v>
          </cell>
          <cell r="W2990" t="str">
            <v/>
          </cell>
          <cell r="X2990" t="str">
            <v>N</v>
          </cell>
          <cell r="Y2990" t="str">
            <v>N</v>
          </cell>
          <cell r="Z2990" t="str">
            <v>N</v>
          </cell>
          <cell r="AA2990">
            <v>0</v>
          </cell>
          <cell r="AB2990">
            <v>0</v>
          </cell>
          <cell r="AC2990">
            <v>0</v>
          </cell>
          <cell r="AD2990">
            <v>0</v>
          </cell>
          <cell r="AE2990" t="str">
            <v>N</v>
          </cell>
          <cell r="AF2990" t="str">
            <v>N</v>
          </cell>
          <cell r="AG2990">
            <v>0</v>
          </cell>
          <cell r="AH2990" t="str">
            <v>N</v>
          </cell>
          <cell r="AI2990" t="str">
            <v>N</v>
          </cell>
        </row>
        <row r="2991">
          <cell r="U2991">
            <v>0</v>
          </cell>
          <cell r="V2991">
            <v>0</v>
          </cell>
          <cell r="W2991" t="str">
            <v/>
          </cell>
          <cell r="X2991" t="str">
            <v>N</v>
          </cell>
          <cell r="Y2991" t="str">
            <v>N</v>
          </cell>
          <cell r="Z2991" t="str">
            <v>N</v>
          </cell>
          <cell r="AA2991">
            <v>0</v>
          </cell>
          <cell r="AB2991">
            <v>0</v>
          </cell>
          <cell r="AC2991">
            <v>0</v>
          </cell>
          <cell r="AD2991">
            <v>0</v>
          </cell>
          <cell r="AE2991" t="str">
            <v>N</v>
          </cell>
          <cell r="AF2991" t="str">
            <v>N</v>
          </cell>
          <cell r="AG2991">
            <v>0</v>
          </cell>
          <cell r="AH2991" t="str">
            <v>N</v>
          </cell>
          <cell r="AI2991" t="str">
            <v>N</v>
          </cell>
        </row>
        <row r="2992">
          <cell r="U2992">
            <v>0</v>
          </cell>
          <cell r="V2992">
            <v>0</v>
          </cell>
          <cell r="W2992" t="str">
            <v/>
          </cell>
          <cell r="X2992" t="str">
            <v>N</v>
          </cell>
          <cell r="Y2992" t="str">
            <v>N</v>
          </cell>
          <cell r="Z2992" t="str">
            <v>N</v>
          </cell>
          <cell r="AA2992">
            <v>0</v>
          </cell>
          <cell r="AB2992">
            <v>0</v>
          </cell>
          <cell r="AC2992">
            <v>0</v>
          </cell>
          <cell r="AD2992">
            <v>0</v>
          </cell>
          <cell r="AE2992" t="str">
            <v>N</v>
          </cell>
          <cell r="AF2992" t="str">
            <v>N</v>
          </cell>
          <cell r="AG2992">
            <v>0</v>
          </cell>
          <cell r="AH2992" t="str">
            <v>N</v>
          </cell>
          <cell r="AI2992" t="str">
            <v>N</v>
          </cell>
        </row>
        <row r="2993">
          <cell r="U2993">
            <v>0</v>
          </cell>
          <cell r="V2993">
            <v>0</v>
          </cell>
          <cell r="W2993" t="str">
            <v/>
          </cell>
          <cell r="X2993" t="str">
            <v>N</v>
          </cell>
          <cell r="Y2993" t="str">
            <v>N</v>
          </cell>
          <cell r="Z2993" t="str">
            <v>N</v>
          </cell>
          <cell r="AA2993">
            <v>0</v>
          </cell>
          <cell r="AB2993">
            <v>0</v>
          </cell>
          <cell r="AC2993">
            <v>0</v>
          </cell>
          <cell r="AD2993">
            <v>0</v>
          </cell>
          <cell r="AE2993" t="str">
            <v>N</v>
          </cell>
          <cell r="AF2993" t="str">
            <v>N</v>
          </cell>
          <cell r="AG2993">
            <v>0</v>
          </cell>
          <cell r="AH2993" t="str">
            <v>N</v>
          </cell>
          <cell r="AI2993" t="str">
            <v>N</v>
          </cell>
        </row>
        <row r="2994">
          <cell r="U2994">
            <v>0</v>
          </cell>
          <cell r="V2994">
            <v>0</v>
          </cell>
          <cell r="W2994" t="str">
            <v/>
          </cell>
          <cell r="X2994" t="str">
            <v>N</v>
          </cell>
          <cell r="Y2994" t="str">
            <v>N</v>
          </cell>
          <cell r="Z2994" t="str">
            <v>N</v>
          </cell>
          <cell r="AA2994">
            <v>0</v>
          </cell>
          <cell r="AB2994">
            <v>0</v>
          </cell>
          <cell r="AC2994">
            <v>0</v>
          </cell>
          <cell r="AD2994">
            <v>0</v>
          </cell>
          <cell r="AE2994" t="str">
            <v>N</v>
          </cell>
          <cell r="AF2994" t="str">
            <v>N</v>
          </cell>
          <cell r="AG2994">
            <v>0</v>
          </cell>
          <cell r="AH2994" t="str">
            <v>N</v>
          </cell>
          <cell r="AI2994" t="str">
            <v>N</v>
          </cell>
        </row>
        <row r="2995">
          <cell r="U2995">
            <v>0</v>
          </cell>
          <cell r="V2995">
            <v>0</v>
          </cell>
          <cell r="W2995" t="str">
            <v/>
          </cell>
          <cell r="X2995" t="str">
            <v>N</v>
          </cell>
          <cell r="Y2995" t="str">
            <v>N</v>
          </cell>
          <cell r="Z2995" t="str">
            <v>N</v>
          </cell>
          <cell r="AA2995">
            <v>0</v>
          </cell>
          <cell r="AB2995">
            <v>0</v>
          </cell>
          <cell r="AC2995">
            <v>0</v>
          </cell>
          <cell r="AD2995">
            <v>0</v>
          </cell>
          <cell r="AE2995" t="str">
            <v>N</v>
          </cell>
          <cell r="AF2995" t="str">
            <v>N</v>
          </cell>
          <cell r="AG2995">
            <v>0</v>
          </cell>
          <cell r="AH2995" t="str">
            <v>N</v>
          </cell>
          <cell r="AI2995" t="str">
            <v>N</v>
          </cell>
        </row>
        <row r="2996">
          <cell r="U2996">
            <v>0</v>
          </cell>
          <cell r="V2996">
            <v>0</v>
          </cell>
          <cell r="W2996" t="str">
            <v/>
          </cell>
          <cell r="X2996" t="str">
            <v>N</v>
          </cell>
          <cell r="Y2996" t="str">
            <v>N</v>
          </cell>
          <cell r="Z2996" t="str">
            <v>N</v>
          </cell>
          <cell r="AA2996">
            <v>0</v>
          </cell>
          <cell r="AB2996">
            <v>0</v>
          </cell>
          <cell r="AC2996">
            <v>0</v>
          </cell>
          <cell r="AD2996">
            <v>0</v>
          </cell>
          <cell r="AE2996" t="str">
            <v>N</v>
          </cell>
          <cell r="AF2996" t="str">
            <v>N</v>
          </cell>
          <cell r="AG2996">
            <v>0</v>
          </cell>
          <cell r="AH2996" t="str">
            <v>N</v>
          </cell>
          <cell r="AI2996" t="str">
            <v>N</v>
          </cell>
        </row>
        <row r="2997">
          <cell r="U2997">
            <v>0</v>
          </cell>
          <cell r="V2997">
            <v>0</v>
          </cell>
          <cell r="W2997" t="str">
            <v/>
          </cell>
          <cell r="X2997" t="str">
            <v>N</v>
          </cell>
          <cell r="Y2997" t="str">
            <v>N</v>
          </cell>
          <cell r="Z2997" t="str">
            <v>N</v>
          </cell>
          <cell r="AA2997">
            <v>0</v>
          </cell>
          <cell r="AB2997">
            <v>0</v>
          </cell>
          <cell r="AC2997">
            <v>0</v>
          </cell>
          <cell r="AD2997">
            <v>0</v>
          </cell>
          <cell r="AE2997" t="str">
            <v>N</v>
          </cell>
          <cell r="AF2997" t="str">
            <v>N</v>
          </cell>
          <cell r="AG2997">
            <v>0</v>
          </cell>
          <cell r="AH2997" t="str">
            <v>N</v>
          </cell>
          <cell r="AI2997" t="str">
            <v>N</v>
          </cell>
        </row>
        <row r="2998">
          <cell r="U2998">
            <v>0</v>
          </cell>
          <cell r="V2998">
            <v>0</v>
          </cell>
          <cell r="W2998" t="str">
            <v/>
          </cell>
          <cell r="X2998" t="str">
            <v>N</v>
          </cell>
          <cell r="Y2998" t="str">
            <v>N</v>
          </cell>
          <cell r="Z2998" t="str">
            <v>N</v>
          </cell>
          <cell r="AA2998">
            <v>0</v>
          </cell>
          <cell r="AB2998">
            <v>0</v>
          </cell>
          <cell r="AC2998">
            <v>0</v>
          </cell>
          <cell r="AD2998">
            <v>0</v>
          </cell>
          <cell r="AE2998" t="str">
            <v>N</v>
          </cell>
          <cell r="AF2998" t="str">
            <v>N</v>
          </cell>
          <cell r="AG2998">
            <v>0</v>
          </cell>
          <cell r="AH2998" t="str">
            <v>N</v>
          </cell>
          <cell r="AI2998" t="str">
            <v>N</v>
          </cell>
        </row>
        <row r="2999">
          <cell r="U2999">
            <v>0</v>
          </cell>
          <cell r="V2999">
            <v>0</v>
          </cell>
          <cell r="W2999" t="str">
            <v/>
          </cell>
          <cell r="X2999" t="str">
            <v>N</v>
          </cell>
          <cell r="Y2999" t="str">
            <v>N</v>
          </cell>
          <cell r="Z2999" t="str">
            <v>N</v>
          </cell>
          <cell r="AA2999">
            <v>0</v>
          </cell>
          <cell r="AB2999">
            <v>0</v>
          </cell>
          <cell r="AC2999">
            <v>0</v>
          </cell>
          <cell r="AD2999">
            <v>0</v>
          </cell>
          <cell r="AE2999" t="str">
            <v>N</v>
          </cell>
          <cell r="AF2999" t="str">
            <v>N</v>
          </cell>
          <cell r="AG2999">
            <v>0</v>
          </cell>
          <cell r="AH2999" t="str">
            <v>N</v>
          </cell>
          <cell r="AI2999" t="str">
            <v>N</v>
          </cell>
        </row>
        <row r="3000">
          <cell r="U3000">
            <v>0</v>
          </cell>
          <cell r="V3000">
            <v>0</v>
          </cell>
          <cell r="W3000" t="str">
            <v/>
          </cell>
          <cell r="X3000" t="str">
            <v>N</v>
          </cell>
          <cell r="Y3000" t="str">
            <v>N</v>
          </cell>
          <cell r="Z3000" t="str">
            <v>N</v>
          </cell>
          <cell r="AA3000">
            <v>0</v>
          </cell>
          <cell r="AB3000">
            <v>0</v>
          </cell>
          <cell r="AC3000">
            <v>0</v>
          </cell>
          <cell r="AD3000">
            <v>0</v>
          </cell>
          <cell r="AE3000" t="str">
            <v>N</v>
          </cell>
          <cell r="AF3000" t="str">
            <v>N</v>
          </cell>
          <cell r="AG3000">
            <v>0</v>
          </cell>
          <cell r="AH3000" t="str">
            <v>N</v>
          </cell>
          <cell r="AI3000" t="str">
            <v>N</v>
          </cell>
        </row>
        <row r="3001">
          <cell r="U3001">
            <v>0</v>
          </cell>
          <cell r="V3001">
            <v>0</v>
          </cell>
          <cell r="W3001" t="str">
            <v/>
          </cell>
          <cell r="X3001" t="str">
            <v>N</v>
          </cell>
          <cell r="Y3001" t="str">
            <v>N</v>
          </cell>
          <cell r="Z3001" t="str">
            <v>N</v>
          </cell>
          <cell r="AA3001">
            <v>0</v>
          </cell>
          <cell r="AB3001">
            <v>0</v>
          </cell>
          <cell r="AC3001">
            <v>0</v>
          </cell>
          <cell r="AD3001">
            <v>0</v>
          </cell>
          <cell r="AE3001" t="str">
            <v>N</v>
          </cell>
          <cell r="AF3001" t="str">
            <v>N</v>
          </cell>
          <cell r="AG3001">
            <v>0</v>
          </cell>
          <cell r="AH3001" t="str">
            <v>N</v>
          </cell>
          <cell r="AI3001" t="str">
            <v>N</v>
          </cell>
        </row>
        <row r="3002">
          <cell r="U3002">
            <v>0</v>
          </cell>
          <cell r="V3002">
            <v>0</v>
          </cell>
          <cell r="W3002" t="str">
            <v/>
          </cell>
          <cell r="X3002" t="str">
            <v>N</v>
          </cell>
          <cell r="Y3002" t="str">
            <v>N</v>
          </cell>
          <cell r="Z3002" t="str">
            <v>N</v>
          </cell>
          <cell r="AA3002">
            <v>0</v>
          </cell>
          <cell r="AB3002">
            <v>0</v>
          </cell>
          <cell r="AC3002">
            <v>0</v>
          </cell>
          <cell r="AD3002">
            <v>0</v>
          </cell>
          <cell r="AE3002" t="str">
            <v>N</v>
          </cell>
          <cell r="AF3002" t="str">
            <v>N</v>
          </cell>
          <cell r="AG3002">
            <v>0</v>
          </cell>
          <cell r="AH3002" t="str">
            <v>N</v>
          </cell>
          <cell r="AI3002" t="str">
            <v>N</v>
          </cell>
        </row>
        <row r="3003">
          <cell r="U3003">
            <v>0</v>
          </cell>
          <cell r="V3003">
            <v>0</v>
          </cell>
          <cell r="W3003" t="str">
            <v/>
          </cell>
          <cell r="X3003" t="str">
            <v>N</v>
          </cell>
          <cell r="Y3003" t="str">
            <v>N</v>
          </cell>
          <cell r="Z3003" t="str">
            <v>N</v>
          </cell>
          <cell r="AA3003">
            <v>0</v>
          </cell>
          <cell r="AB3003">
            <v>0</v>
          </cell>
          <cell r="AC3003">
            <v>0</v>
          </cell>
          <cell r="AD3003">
            <v>0</v>
          </cell>
          <cell r="AE3003" t="str">
            <v>N</v>
          </cell>
          <cell r="AF3003" t="str">
            <v>N</v>
          </cell>
          <cell r="AG3003">
            <v>0</v>
          </cell>
          <cell r="AH3003" t="str">
            <v>N</v>
          </cell>
          <cell r="AI3003" t="str">
            <v>N</v>
          </cell>
        </row>
        <row r="3004">
          <cell r="U3004">
            <v>0</v>
          </cell>
          <cell r="V3004">
            <v>0</v>
          </cell>
          <cell r="W3004" t="str">
            <v/>
          </cell>
          <cell r="X3004" t="str">
            <v>N</v>
          </cell>
          <cell r="Y3004" t="str">
            <v>N</v>
          </cell>
          <cell r="Z3004" t="str">
            <v>N</v>
          </cell>
          <cell r="AA3004">
            <v>0</v>
          </cell>
          <cell r="AB3004">
            <v>0</v>
          </cell>
          <cell r="AC3004">
            <v>0</v>
          </cell>
          <cell r="AD3004">
            <v>0</v>
          </cell>
          <cell r="AE3004" t="str">
            <v>N</v>
          </cell>
          <cell r="AF3004" t="str">
            <v>N</v>
          </cell>
          <cell r="AG3004">
            <v>0</v>
          </cell>
          <cell r="AH3004" t="str">
            <v>N</v>
          </cell>
          <cell r="AI3004" t="str">
            <v>N</v>
          </cell>
        </row>
        <row r="3005">
          <cell r="U3005">
            <v>0</v>
          </cell>
          <cell r="V3005">
            <v>0</v>
          </cell>
          <cell r="W3005" t="str">
            <v/>
          </cell>
          <cell r="X3005" t="str">
            <v>N</v>
          </cell>
          <cell r="Y3005" t="str">
            <v>N</v>
          </cell>
          <cell r="Z3005" t="str">
            <v>N</v>
          </cell>
          <cell r="AA3005">
            <v>0</v>
          </cell>
          <cell r="AB3005">
            <v>0</v>
          </cell>
          <cell r="AC3005">
            <v>0</v>
          </cell>
          <cell r="AD3005">
            <v>0</v>
          </cell>
          <cell r="AE3005" t="str">
            <v>N</v>
          </cell>
          <cell r="AF3005" t="str">
            <v>N</v>
          </cell>
          <cell r="AG3005">
            <v>0</v>
          </cell>
          <cell r="AH3005" t="str">
            <v>N</v>
          </cell>
          <cell r="AI3005" t="str">
            <v>N</v>
          </cell>
        </row>
        <row r="3006">
          <cell r="U3006">
            <v>0</v>
          </cell>
          <cell r="V3006">
            <v>0</v>
          </cell>
          <cell r="W3006" t="str">
            <v/>
          </cell>
          <cell r="X3006" t="str">
            <v>N</v>
          </cell>
          <cell r="Y3006" t="str">
            <v>N</v>
          </cell>
          <cell r="Z3006" t="str">
            <v>N</v>
          </cell>
          <cell r="AA3006">
            <v>0</v>
          </cell>
          <cell r="AB3006">
            <v>0</v>
          </cell>
          <cell r="AC3006">
            <v>0</v>
          </cell>
          <cell r="AD3006">
            <v>0</v>
          </cell>
          <cell r="AE3006" t="str">
            <v>N</v>
          </cell>
          <cell r="AF3006" t="str">
            <v>N</v>
          </cell>
          <cell r="AG3006">
            <v>0</v>
          </cell>
          <cell r="AH3006" t="str">
            <v>N</v>
          </cell>
          <cell r="AI3006" t="str">
            <v>N</v>
          </cell>
        </row>
        <row r="3007">
          <cell r="U3007">
            <v>0</v>
          </cell>
          <cell r="V3007">
            <v>0</v>
          </cell>
          <cell r="W3007" t="str">
            <v/>
          </cell>
          <cell r="X3007" t="str">
            <v>N</v>
          </cell>
          <cell r="Y3007" t="str">
            <v>N</v>
          </cell>
          <cell r="Z3007" t="str">
            <v>N</v>
          </cell>
          <cell r="AA3007">
            <v>0</v>
          </cell>
          <cell r="AB3007">
            <v>0</v>
          </cell>
          <cell r="AC3007">
            <v>0</v>
          </cell>
          <cell r="AD3007">
            <v>0</v>
          </cell>
          <cell r="AE3007" t="str">
            <v>N</v>
          </cell>
          <cell r="AF3007" t="str">
            <v>N</v>
          </cell>
          <cell r="AG3007">
            <v>0</v>
          </cell>
          <cell r="AH3007" t="str">
            <v>N</v>
          </cell>
          <cell r="AI3007" t="str">
            <v>N</v>
          </cell>
        </row>
        <row r="3008">
          <cell r="U3008">
            <v>0</v>
          </cell>
          <cell r="V3008">
            <v>0</v>
          </cell>
          <cell r="W3008" t="str">
            <v/>
          </cell>
          <cell r="X3008" t="str">
            <v>N</v>
          </cell>
          <cell r="Y3008" t="str">
            <v>N</v>
          </cell>
          <cell r="Z3008" t="str">
            <v>N</v>
          </cell>
          <cell r="AA3008">
            <v>0</v>
          </cell>
          <cell r="AB3008">
            <v>0</v>
          </cell>
          <cell r="AC3008">
            <v>0</v>
          </cell>
          <cell r="AD3008">
            <v>0</v>
          </cell>
          <cell r="AE3008" t="str">
            <v>N</v>
          </cell>
          <cell r="AF3008" t="str">
            <v>N</v>
          </cell>
          <cell r="AG3008">
            <v>0</v>
          </cell>
          <cell r="AH3008" t="str">
            <v>N</v>
          </cell>
          <cell r="AI3008" t="str">
            <v>N</v>
          </cell>
        </row>
        <row r="3009">
          <cell r="U3009">
            <v>0</v>
          </cell>
          <cell r="V3009">
            <v>0</v>
          </cell>
          <cell r="W3009" t="str">
            <v/>
          </cell>
          <cell r="X3009" t="str">
            <v>N</v>
          </cell>
          <cell r="Y3009" t="str">
            <v>N</v>
          </cell>
          <cell r="Z3009" t="str">
            <v>N</v>
          </cell>
          <cell r="AA3009">
            <v>0</v>
          </cell>
          <cell r="AB3009">
            <v>0</v>
          </cell>
          <cell r="AC3009">
            <v>0</v>
          </cell>
          <cell r="AD3009">
            <v>0</v>
          </cell>
          <cell r="AE3009" t="str">
            <v>N</v>
          </cell>
          <cell r="AF3009" t="str">
            <v>N</v>
          </cell>
          <cell r="AG3009">
            <v>0</v>
          </cell>
          <cell r="AH3009" t="str">
            <v>N</v>
          </cell>
          <cell r="AI3009" t="str">
            <v>N</v>
          </cell>
        </row>
        <row r="3010">
          <cell r="U3010">
            <v>0</v>
          </cell>
          <cell r="V3010">
            <v>0</v>
          </cell>
          <cell r="W3010" t="str">
            <v/>
          </cell>
          <cell r="X3010" t="str">
            <v>N</v>
          </cell>
          <cell r="Y3010" t="str">
            <v>N</v>
          </cell>
          <cell r="Z3010" t="str">
            <v>N</v>
          </cell>
          <cell r="AA3010">
            <v>0</v>
          </cell>
          <cell r="AB3010">
            <v>0</v>
          </cell>
          <cell r="AC3010">
            <v>0</v>
          </cell>
          <cell r="AD3010">
            <v>0</v>
          </cell>
          <cell r="AE3010" t="str">
            <v>N</v>
          </cell>
          <cell r="AF3010" t="str">
            <v>N</v>
          </cell>
          <cell r="AG3010">
            <v>0</v>
          </cell>
          <cell r="AH3010" t="str">
            <v>N</v>
          </cell>
          <cell r="AI3010" t="str">
            <v>N</v>
          </cell>
        </row>
        <row r="3011">
          <cell r="U3011">
            <v>0</v>
          </cell>
          <cell r="V3011">
            <v>0</v>
          </cell>
          <cell r="W3011" t="str">
            <v/>
          </cell>
          <cell r="X3011" t="str">
            <v>N</v>
          </cell>
          <cell r="Y3011" t="str">
            <v>N</v>
          </cell>
          <cell r="Z3011" t="str">
            <v>N</v>
          </cell>
          <cell r="AA3011">
            <v>0</v>
          </cell>
          <cell r="AB3011">
            <v>0</v>
          </cell>
          <cell r="AC3011">
            <v>0</v>
          </cell>
          <cell r="AD3011">
            <v>0</v>
          </cell>
          <cell r="AE3011" t="str">
            <v>N</v>
          </cell>
          <cell r="AF3011" t="str">
            <v>N</v>
          </cell>
          <cell r="AG3011">
            <v>0</v>
          </cell>
          <cell r="AH3011" t="str">
            <v>N</v>
          </cell>
          <cell r="AI3011" t="str">
            <v>N</v>
          </cell>
        </row>
        <row r="3012">
          <cell r="U3012">
            <v>0</v>
          </cell>
          <cell r="V3012">
            <v>0</v>
          </cell>
          <cell r="W3012" t="str">
            <v/>
          </cell>
          <cell r="X3012" t="str">
            <v>N</v>
          </cell>
          <cell r="Y3012" t="str">
            <v>N</v>
          </cell>
          <cell r="Z3012" t="str">
            <v>N</v>
          </cell>
          <cell r="AA3012">
            <v>0</v>
          </cell>
          <cell r="AB3012">
            <v>0</v>
          </cell>
          <cell r="AC3012">
            <v>0</v>
          </cell>
          <cell r="AD3012">
            <v>0</v>
          </cell>
          <cell r="AE3012" t="str">
            <v>N</v>
          </cell>
          <cell r="AF3012" t="str">
            <v>N</v>
          </cell>
          <cell r="AG3012">
            <v>0</v>
          </cell>
          <cell r="AH3012" t="str">
            <v>N</v>
          </cell>
          <cell r="AI3012" t="str">
            <v>N</v>
          </cell>
        </row>
        <row r="3013">
          <cell r="U3013">
            <v>0</v>
          </cell>
          <cell r="V3013">
            <v>0</v>
          </cell>
          <cell r="W3013" t="str">
            <v/>
          </cell>
          <cell r="X3013" t="str">
            <v>N</v>
          </cell>
          <cell r="Y3013" t="str">
            <v>N</v>
          </cell>
          <cell r="Z3013" t="str">
            <v>N</v>
          </cell>
          <cell r="AA3013">
            <v>0</v>
          </cell>
          <cell r="AB3013">
            <v>0</v>
          </cell>
          <cell r="AC3013">
            <v>0</v>
          </cell>
          <cell r="AD3013">
            <v>0</v>
          </cell>
          <cell r="AE3013" t="str">
            <v>N</v>
          </cell>
          <cell r="AF3013" t="str">
            <v>N</v>
          </cell>
          <cell r="AG3013">
            <v>0</v>
          </cell>
          <cell r="AH3013" t="str">
            <v>N</v>
          </cell>
          <cell r="AI3013" t="str">
            <v>N</v>
          </cell>
        </row>
        <row r="3014">
          <cell r="U3014">
            <v>0</v>
          </cell>
          <cell r="V3014">
            <v>0</v>
          </cell>
          <cell r="W3014" t="str">
            <v/>
          </cell>
          <cell r="X3014" t="str">
            <v>N</v>
          </cell>
          <cell r="Y3014" t="str">
            <v>N</v>
          </cell>
          <cell r="Z3014" t="str">
            <v>N</v>
          </cell>
          <cell r="AA3014">
            <v>0</v>
          </cell>
          <cell r="AB3014">
            <v>0</v>
          </cell>
          <cell r="AC3014">
            <v>0</v>
          </cell>
          <cell r="AD3014">
            <v>0</v>
          </cell>
          <cell r="AE3014" t="str">
            <v>N</v>
          </cell>
          <cell r="AF3014" t="str">
            <v>N</v>
          </cell>
          <cell r="AG3014">
            <v>0</v>
          </cell>
          <cell r="AH3014" t="str">
            <v>N</v>
          </cell>
          <cell r="AI3014" t="str">
            <v>N</v>
          </cell>
        </row>
        <row r="3015">
          <cell r="U3015">
            <v>0</v>
          </cell>
          <cell r="V3015">
            <v>0</v>
          </cell>
          <cell r="W3015" t="str">
            <v/>
          </cell>
          <cell r="X3015" t="str">
            <v>N</v>
          </cell>
          <cell r="Y3015" t="str">
            <v>N</v>
          </cell>
          <cell r="Z3015" t="str">
            <v>N</v>
          </cell>
          <cell r="AA3015">
            <v>0</v>
          </cell>
          <cell r="AB3015">
            <v>0</v>
          </cell>
          <cell r="AC3015">
            <v>0</v>
          </cell>
          <cell r="AD3015">
            <v>0</v>
          </cell>
          <cell r="AE3015" t="str">
            <v>N</v>
          </cell>
          <cell r="AF3015" t="str">
            <v>N</v>
          </cell>
          <cell r="AG3015">
            <v>0</v>
          </cell>
          <cell r="AH3015" t="str">
            <v>N</v>
          </cell>
          <cell r="AI3015" t="str">
            <v>N</v>
          </cell>
        </row>
        <row r="3016">
          <cell r="U3016">
            <v>0</v>
          </cell>
          <cell r="V3016">
            <v>0</v>
          </cell>
          <cell r="W3016" t="str">
            <v/>
          </cell>
          <cell r="X3016" t="str">
            <v>N</v>
          </cell>
          <cell r="Y3016" t="str">
            <v>N</v>
          </cell>
          <cell r="Z3016" t="str">
            <v>N</v>
          </cell>
          <cell r="AA3016">
            <v>0</v>
          </cell>
          <cell r="AB3016">
            <v>0</v>
          </cell>
          <cell r="AC3016">
            <v>0</v>
          </cell>
          <cell r="AD3016">
            <v>0</v>
          </cell>
          <cell r="AE3016" t="str">
            <v>N</v>
          </cell>
          <cell r="AF3016" t="str">
            <v>N</v>
          </cell>
          <cell r="AG3016">
            <v>0</v>
          </cell>
          <cell r="AH3016" t="str">
            <v>N</v>
          </cell>
          <cell r="AI3016" t="str">
            <v>N</v>
          </cell>
        </row>
        <row r="3017">
          <cell r="U3017">
            <v>0</v>
          </cell>
          <cell r="V3017">
            <v>0</v>
          </cell>
          <cell r="W3017" t="str">
            <v/>
          </cell>
          <cell r="X3017" t="str">
            <v>N</v>
          </cell>
          <cell r="Y3017" t="str">
            <v>N</v>
          </cell>
          <cell r="Z3017" t="str">
            <v>N</v>
          </cell>
          <cell r="AA3017">
            <v>0</v>
          </cell>
          <cell r="AB3017">
            <v>0</v>
          </cell>
          <cell r="AC3017">
            <v>0</v>
          </cell>
          <cell r="AD3017">
            <v>0</v>
          </cell>
          <cell r="AE3017" t="str">
            <v>N</v>
          </cell>
          <cell r="AF3017" t="str">
            <v>N</v>
          </cell>
          <cell r="AG3017">
            <v>0</v>
          </cell>
          <cell r="AH3017" t="str">
            <v>N</v>
          </cell>
          <cell r="AI3017" t="str">
            <v>N</v>
          </cell>
        </row>
        <row r="3018">
          <cell r="U3018">
            <v>0</v>
          </cell>
          <cell r="V3018">
            <v>0</v>
          </cell>
          <cell r="W3018" t="str">
            <v/>
          </cell>
          <cell r="X3018" t="str">
            <v>N</v>
          </cell>
          <cell r="Y3018" t="str">
            <v>N</v>
          </cell>
          <cell r="Z3018" t="str">
            <v>N</v>
          </cell>
          <cell r="AA3018">
            <v>0</v>
          </cell>
          <cell r="AB3018">
            <v>0</v>
          </cell>
          <cell r="AC3018">
            <v>0</v>
          </cell>
          <cell r="AD3018">
            <v>0</v>
          </cell>
          <cell r="AE3018" t="str">
            <v>N</v>
          </cell>
          <cell r="AF3018" t="str">
            <v>N</v>
          </cell>
          <cell r="AG3018">
            <v>0</v>
          </cell>
          <cell r="AH3018" t="str">
            <v>N</v>
          </cell>
          <cell r="AI3018" t="str">
            <v>N</v>
          </cell>
        </row>
        <row r="3019">
          <cell r="U3019">
            <v>0</v>
          </cell>
          <cell r="V3019">
            <v>0</v>
          </cell>
          <cell r="W3019" t="str">
            <v/>
          </cell>
          <cell r="X3019" t="str">
            <v>N</v>
          </cell>
          <cell r="Y3019" t="str">
            <v>N</v>
          </cell>
          <cell r="Z3019" t="str">
            <v>N</v>
          </cell>
          <cell r="AA3019">
            <v>0</v>
          </cell>
          <cell r="AB3019">
            <v>0</v>
          </cell>
          <cell r="AC3019">
            <v>0</v>
          </cell>
          <cell r="AD3019">
            <v>0</v>
          </cell>
          <cell r="AE3019" t="str">
            <v>N</v>
          </cell>
          <cell r="AF3019" t="str">
            <v>N</v>
          </cell>
          <cell r="AG3019">
            <v>0</v>
          </cell>
          <cell r="AH3019" t="str">
            <v>N</v>
          </cell>
          <cell r="AI3019" t="str">
            <v>N</v>
          </cell>
        </row>
        <row r="3020">
          <cell r="U3020">
            <v>0</v>
          </cell>
          <cell r="V3020">
            <v>0</v>
          </cell>
          <cell r="W3020" t="str">
            <v/>
          </cell>
          <cell r="X3020" t="str">
            <v>N</v>
          </cell>
          <cell r="Y3020" t="str">
            <v>N</v>
          </cell>
          <cell r="Z3020" t="str">
            <v>N</v>
          </cell>
          <cell r="AA3020">
            <v>0</v>
          </cell>
          <cell r="AB3020">
            <v>0</v>
          </cell>
          <cell r="AC3020">
            <v>0</v>
          </cell>
          <cell r="AD3020">
            <v>0</v>
          </cell>
          <cell r="AE3020" t="str">
            <v>N</v>
          </cell>
          <cell r="AF3020" t="str">
            <v>N</v>
          </cell>
          <cell r="AG3020">
            <v>0</v>
          </cell>
          <cell r="AH3020" t="str">
            <v>N</v>
          </cell>
          <cell r="AI3020" t="str">
            <v>N</v>
          </cell>
        </row>
        <row r="3021">
          <cell r="U3021">
            <v>0</v>
          </cell>
          <cell r="V3021">
            <v>0</v>
          </cell>
          <cell r="W3021" t="str">
            <v/>
          </cell>
          <cell r="X3021" t="str">
            <v>N</v>
          </cell>
          <cell r="Y3021" t="str">
            <v>N</v>
          </cell>
          <cell r="Z3021" t="str">
            <v>N</v>
          </cell>
          <cell r="AA3021">
            <v>0</v>
          </cell>
          <cell r="AB3021">
            <v>0</v>
          </cell>
          <cell r="AC3021">
            <v>0</v>
          </cell>
          <cell r="AD3021">
            <v>0</v>
          </cell>
          <cell r="AE3021" t="str">
            <v>N</v>
          </cell>
          <cell r="AF3021" t="str">
            <v>N</v>
          </cell>
          <cell r="AG3021">
            <v>0</v>
          </cell>
          <cell r="AH3021" t="str">
            <v>N</v>
          </cell>
          <cell r="AI3021" t="str">
            <v>N</v>
          </cell>
        </row>
        <row r="3022">
          <cell r="U3022">
            <v>0</v>
          </cell>
          <cell r="V3022">
            <v>0</v>
          </cell>
          <cell r="W3022" t="str">
            <v/>
          </cell>
          <cell r="X3022" t="str">
            <v>N</v>
          </cell>
          <cell r="Y3022" t="str">
            <v>N</v>
          </cell>
          <cell r="Z3022" t="str">
            <v>N</v>
          </cell>
          <cell r="AA3022">
            <v>0</v>
          </cell>
          <cell r="AB3022">
            <v>0</v>
          </cell>
          <cell r="AC3022">
            <v>0</v>
          </cell>
          <cell r="AD3022">
            <v>0</v>
          </cell>
          <cell r="AE3022" t="str">
            <v>N</v>
          </cell>
          <cell r="AF3022" t="str">
            <v>N</v>
          </cell>
          <cell r="AG3022">
            <v>0</v>
          </cell>
          <cell r="AH3022" t="str">
            <v>N</v>
          </cell>
          <cell r="AI3022" t="str">
            <v>N</v>
          </cell>
        </row>
        <row r="3023">
          <cell r="U3023">
            <v>0</v>
          </cell>
          <cell r="V3023">
            <v>0</v>
          </cell>
          <cell r="W3023" t="str">
            <v/>
          </cell>
          <cell r="X3023" t="str">
            <v>N</v>
          </cell>
          <cell r="Y3023" t="str">
            <v>N</v>
          </cell>
          <cell r="Z3023" t="str">
            <v>N</v>
          </cell>
          <cell r="AA3023">
            <v>0</v>
          </cell>
          <cell r="AB3023">
            <v>0</v>
          </cell>
          <cell r="AC3023">
            <v>0</v>
          </cell>
          <cell r="AD3023">
            <v>0</v>
          </cell>
          <cell r="AE3023" t="str">
            <v>N</v>
          </cell>
          <cell r="AF3023" t="str">
            <v>N</v>
          </cell>
          <cell r="AG3023">
            <v>0</v>
          </cell>
          <cell r="AH3023" t="str">
            <v>N</v>
          </cell>
          <cell r="AI3023" t="str">
            <v>N</v>
          </cell>
        </row>
        <row r="3024">
          <cell r="U3024">
            <v>0</v>
          </cell>
          <cell r="V3024">
            <v>0</v>
          </cell>
          <cell r="W3024" t="str">
            <v/>
          </cell>
          <cell r="X3024" t="str">
            <v>N</v>
          </cell>
          <cell r="Y3024" t="str">
            <v>N</v>
          </cell>
          <cell r="Z3024" t="str">
            <v>N</v>
          </cell>
          <cell r="AA3024">
            <v>0</v>
          </cell>
          <cell r="AB3024">
            <v>0</v>
          </cell>
          <cell r="AC3024">
            <v>0</v>
          </cell>
          <cell r="AD3024">
            <v>0</v>
          </cell>
          <cell r="AE3024" t="str">
            <v>N</v>
          </cell>
          <cell r="AF3024" t="str">
            <v>N</v>
          </cell>
          <cell r="AG3024">
            <v>0</v>
          </cell>
          <cell r="AH3024" t="str">
            <v>N</v>
          </cell>
          <cell r="AI3024" t="str">
            <v>N</v>
          </cell>
        </row>
        <row r="3025">
          <cell r="U3025">
            <v>0</v>
          </cell>
          <cell r="V3025">
            <v>0</v>
          </cell>
          <cell r="W3025" t="str">
            <v/>
          </cell>
          <cell r="X3025" t="str">
            <v>N</v>
          </cell>
          <cell r="Y3025" t="str">
            <v>N</v>
          </cell>
          <cell r="Z3025" t="str">
            <v>N</v>
          </cell>
          <cell r="AA3025">
            <v>0</v>
          </cell>
          <cell r="AB3025">
            <v>0</v>
          </cell>
          <cell r="AC3025">
            <v>0</v>
          </cell>
          <cell r="AD3025">
            <v>0</v>
          </cell>
          <cell r="AE3025" t="str">
            <v>N</v>
          </cell>
          <cell r="AF3025" t="str">
            <v>N</v>
          </cell>
          <cell r="AG3025">
            <v>0</v>
          </cell>
          <cell r="AH3025" t="str">
            <v>N</v>
          </cell>
          <cell r="AI3025" t="str">
            <v>N</v>
          </cell>
        </row>
        <row r="3026">
          <cell r="U3026">
            <v>0</v>
          </cell>
          <cell r="V3026">
            <v>0</v>
          </cell>
          <cell r="W3026" t="str">
            <v/>
          </cell>
          <cell r="X3026" t="str">
            <v>N</v>
          </cell>
          <cell r="Y3026" t="str">
            <v>N</v>
          </cell>
          <cell r="Z3026" t="str">
            <v>N</v>
          </cell>
          <cell r="AA3026">
            <v>0</v>
          </cell>
          <cell r="AB3026">
            <v>0</v>
          </cell>
          <cell r="AC3026">
            <v>0</v>
          </cell>
          <cell r="AD3026">
            <v>0</v>
          </cell>
          <cell r="AE3026" t="str">
            <v>N</v>
          </cell>
          <cell r="AF3026" t="str">
            <v>N</v>
          </cell>
          <cell r="AG3026">
            <v>0</v>
          </cell>
          <cell r="AH3026" t="str">
            <v>N</v>
          </cell>
          <cell r="AI3026" t="str">
            <v>N</v>
          </cell>
        </row>
        <row r="3027">
          <cell r="U3027">
            <v>0</v>
          </cell>
          <cell r="V3027">
            <v>0</v>
          </cell>
          <cell r="W3027" t="str">
            <v/>
          </cell>
          <cell r="X3027" t="str">
            <v>N</v>
          </cell>
          <cell r="Y3027" t="str">
            <v>N</v>
          </cell>
          <cell r="Z3027" t="str">
            <v>N</v>
          </cell>
          <cell r="AA3027">
            <v>0</v>
          </cell>
          <cell r="AB3027">
            <v>0</v>
          </cell>
          <cell r="AC3027">
            <v>0</v>
          </cell>
          <cell r="AD3027">
            <v>0</v>
          </cell>
          <cell r="AE3027" t="str">
            <v>N</v>
          </cell>
          <cell r="AF3027" t="str">
            <v>N</v>
          </cell>
          <cell r="AG3027">
            <v>0</v>
          </cell>
          <cell r="AH3027" t="str">
            <v>N</v>
          </cell>
          <cell r="AI3027" t="str">
            <v>N</v>
          </cell>
        </row>
        <row r="3028">
          <cell r="U3028">
            <v>0</v>
          </cell>
          <cell r="V3028">
            <v>0</v>
          </cell>
          <cell r="W3028" t="str">
            <v/>
          </cell>
          <cell r="X3028" t="str">
            <v>N</v>
          </cell>
          <cell r="Y3028" t="str">
            <v>N</v>
          </cell>
          <cell r="Z3028" t="str">
            <v>N</v>
          </cell>
          <cell r="AA3028">
            <v>0</v>
          </cell>
          <cell r="AB3028">
            <v>0</v>
          </cell>
          <cell r="AC3028">
            <v>0</v>
          </cell>
          <cell r="AD3028">
            <v>0</v>
          </cell>
          <cell r="AE3028" t="str">
            <v>N</v>
          </cell>
          <cell r="AF3028" t="str">
            <v>N</v>
          </cell>
          <cell r="AG3028">
            <v>0</v>
          </cell>
          <cell r="AH3028" t="str">
            <v>N</v>
          </cell>
          <cell r="AI3028" t="str">
            <v>N</v>
          </cell>
        </row>
        <row r="3029">
          <cell r="U3029">
            <v>0</v>
          </cell>
          <cell r="V3029">
            <v>0</v>
          </cell>
          <cell r="W3029" t="str">
            <v/>
          </cell>
          <cell r="X3029" t="str">
            <v>N</v>
          </cell>
          <cell r="Y3029" t="str">
            <v>N</v>
          </cell>
          <cell r="Z3029" t="str">
            <v>N</v>
          </cell>
          <cell r="AA3029">
            <v>0</v>
          </cell>
          <cell r="AB3029">
            <v>0</v>
          </cell>
          <cell r="AC3029">
            <v>0</v>
          </cell>
          <cell r="AD3029">
            <v>0</v>
          </cell>
          <cell r="AE3029" t="str">
            <v>N</v>
          </cell>
          <cell r="AF3029" t="str">
            <v>N</v>
          </cell>
          <cell r="AG3029">
            <v>0</v>
          </cell>
          <cell r="AH3029" t="str">
            <v>N</v>
          </cell>
          <cell r="AI3029" t="str">
            <v>N</v>
          </cell>
        </row>
        <row r="3030">
          <cell r="U3030">
            <v>0</v>
          </cell>
          <cell r="V3030">
            <v>0</v>
          </cell>
          <cell r="W3030" t="str">
            <v/>
          </cell>
          <cell r="X3030" t="str">
            <v>N</v>
          </cell>
          <cell r="Y3030" t="str">
            <v>N</v>
          </cell>
          <cell r="Z3030" t="str">
            <v>N</v>
          </cell>
          <cell r="AA3030">
            <v>0</v>
          </cell>
          <cell r="AB3030">
            <v>0</v>
          </cell>
          <cell r="AC3030">
            <v>0</v>
          </cell>
          <cell r="AD3030">
            <v>0</v>
          </cell>
          <cell r="AE3030" t="str">
            <v>N</v>
          </cell>
          <cell r="AF3030" t="str">
            <v>N</v>
          </cell>
          <cell r="AG3030">
            <v>0</v>
          </cell>
          <cell r="AH3030" t="str">
            <v>N</v>
          </cell>
          <cell r="AI3030" t="str">
            <v>N</v>
          </cell>
        </row>
        <row r="3031">
          <cell r="U3031">
            <v>0</v>
          </cell>
          <cell r="V3031">
            <v>0</v>
          </cell>
          <cell r="W3031" t="str">
            <v/>
          </cell>
          <cell r="X3031" t="str">
            <v>N</v>
          </cell>
          <cell r="Y3031" t="str">
            <v>N</v>
          </cell>
          <cell r="Z3031" t="str">
            <v>N</v>
          </cell>
          <cell r="AA3031">
            <v>0</v>
          </cell>
          <cell r="AB3031">
            <v>0</v>
          </cell>
          <cell r="AC3031">
            <v>0</v>
          </cell>
          <cell r="AD3031">
            <v>0</v>
          </cell>
          <cell r="AE3031" t="str">
            <v>N</v>
          </cell>
          <cell r="AF3031" t="str">
            <v>N</v>
          </cell>
          <cell r="AG3031">
            <v>0</v>
          </cell>
          <cell r="AH3031" t="str">
            <v>N</v>
          </cell>
          <cell r="AI3031" t="str">
            <v>N</v>
          </cell>
        </row>
        <row r="3032">
          <cell r="U3032">
            <v>0</v>
          </cell>
          <cell r="V3032">
            <v>0</v>
          </cell>
          <cell r="W3032" t="str">
            <v/>
          </cell>
          <cell r="X3032" t="str">
            <v>N</v>
          </cell>
          <cell r="Y3032" t="str">
            <v>N</v>
          </cell>
          <cell r="Z3032" t="str">
            <v>N</v>
          </cell>
          <cell r="AA3032">
            <v>0</v>
          </cell>
          <cell r="AB3032">
            <v>0</v>
          </cell>
          <cell r="AC3032">
            <v>0</v>
          </cell>
          <cell r="AD3032">
            <v>0</v>
          </cell>
          <cell r="AE3032" t="str">
            <v>N</v>
          </cell>
          <cell r="AF3032" t="str">
            <v>N</v>
          </cell>
          <cell r="AG3032">
            <v>0</v>
          </cell>
          <cell r="AH3032" t="str">
            <v>N</v>
          </cell>
          <cell r="AI3032" t="str">
            <v>N</v>
          </cell>
        </row>
        <row r="3033">
          <cell r="U3033">
            <v>0</v>
          </cell>
          <cell r="V3033">
            <v>0</v>
          </cell>
          <cell r="W3033" t="str">
            <v/>
          </cell>
          <cell r="X3033" t="str">
            <v>N</v>
          </cell>
          <cell r="Y3033" t="str">
            <v>N</v>
          </cell>
          <cell r="Z3033" t="str">
            <v>N</v>
          </cell>
          <cell r="AA3033">
            <v>0</v>
          </cell>
          <cell r="AB3033">
            <v>0</v>
          </cell>
          <cell r="AC3033">
            <v>0</v>
          </cell>
          <cell r="AD3033">
            <v>0</v>
          </cell>
          <cell r="AE3033" t="str">
            <v>N</v>
          </cell>
          <cell r="AF3033" t="str">
            <v>N</v>
          </cell>
          <cell r="AG3033">
            <v>0</v>
          </cell>
          <cell r="AH3033" t="str">
            <v>N</v>
          </cell>
          <cell r="AI3033" t="str">
            <v>N</v>
          </cell>
        </row>
        <row r="3034">
          <cell r="U3034">
            <v>0</v>
          </cell>
          <cell r="V3034">
            <v>0</v>
          </cell>
          <cell r="W3034" t="str">
            <v/>
          </cell>
          <cell r="X3034" t="str">
            <v>N</v>
          </cell>
          <cell r="Y3034" t="str">
            <v>N</v>
          </cell>
          <cell r="Z3034" t="str">
            <v>N</v>
          </cell>
          <cell r="AA3034">
            <v>0</v>
          </cell>
          <cell r="AB3034">
            <v>0</v>
          </cell>
          <cell r="AC3034">
            <v>0</v>
          </cell>
          <cell r="AD3034">
            <v>0</v>
          </cell>
          <cell r="AE3034" t="str">
            <v>N</v>
          </cell>
          <cell r="AF3034" t="str">
            <v>N</v>
          </cell>
          <cell r="AG3034">
            <v>0</v>
          </cell>
          <cell r="AH3034" t="str">
            <v>N</v>
          </cell>
          <cell r="AI3034" t="str">
            <v>N</v>
          </cell>
        </row>
        <row r="3035">
          <cell r="U3035">
            <v>0</v>
          </cell>
          <cell r="V3035">
            <v>0</v>
          </cell>
          <cell r="W3035" t="str">
            <v/>
          </cell>
          <cell r="X3035" t="str">
            <v>N</v>
          </cell>
          <cell r="Y3035" t="str">
            <v>N</v>
          </cell>
          <cell r="Z3035" t="str">
            <v>N</v>
          </cell>
          <cell r="AA3035">
            <v>0</v>
          </cell>
          <cell r="AB3035">
            <v>0</v>
          </cell>
          <cell r="AC3035">
            <v>0</v>
          </cell>
          <cell r="AD3035">
            <v>0</v>
          </cell>
          <cell r="AE3035" t="str">
            <v>N</v>
          </cell>
          <cell r="AF3035" t="str">
            <v>N</v>
          </cell>
          <cell r="AG3035">
            <v>0</v>
          </cell>
          <cell r="AH3035" t="str">
            <v>N</v>
          </cell>
          <cell r="AI3035" t="str">
            <v>N</v>
          </cell>
        </row>
        <row r="3036">
          <cell r="U3036">
            <v>0</v>
          </cell>
          <cell r="V3036">
            <v>0</v>
          </cell>
          <cell r="W3036" t="str">
            <v/>
          </cell>
          <cell r="X3036" t="str">
            <v>N</v>
          </cell>
          <cell r="Y3036" t="str">
            <v>N</v>
          </cell>
          <cell r="Z3036" t="str">
            <v>N</v>
          </cell>
          <cell r="AA3036">
            <v>0</v>
          </cell>
          <cell r="AB3036">
            <v>0</v>
          </cell>
          <cell r="AC3036">
            <v>0</v>
          </cell>
          <cell r="AD3036">
            <v>0</v>
          </cell>
          <cell r="AE3036" t="str">
            <v>N</v>
          </cell>
          <cell r="AF3036" t="str">
            <v>N</v>
          </cell>
          <cell r="AG3036">
            <v>0</v>
          </cell>
          <cell r="AH3036" t="str">
            <v>N</v>
          </cell>
          <cell r="AI3036" t="str">
            <v>N</v>
          </cell>
        </row>
        <row r="3037">
          <cell r="U3037">
            <v>0</v>
          </cell>
          <cell r="V3037">
            <v>0</v>
          </cell>
          <cell r="W3037" t="str">
            <v/>
          </cell>
          <cell r="X3037" t="str">
            <v>N</v>
          </cell>
          <cell r="Y3037" t="str">
            <v>N</v>
          </cell>
          <cell r="Z3037" t="str">
            <v>N</v>
          </cell>
          <cell r="AA3037">
            <v>0</v>
          </cell>
          <cell r="AB3037">
            <v>0</v>
          </cell>
          <cell r="AC3037">
            <v>0</v>
          </cell>
          <cell r="AD3037">
            <v>0</v>
          </cell>
          <cell r="AE3037" t="str">
            <v>N</v>
          </cell>
          <cell r="AF3037" t="str">
            <v>N</v>
          </cell>
          <cell r="AG3037">
            <v>0</v>
          </cell>
          <cell r="AH3037" t="str">
            <v>N</v>
          </cell>
          <cell r="AI3037" t="str">
            <v>N</v>
          </cell>
        </row>
        <row r="3038">
          <cell r="U3038">
            <v>0</v>
          </cell>
          <cell r="V3038">
            <v>0</v>
          </cell>
          <cell r="W3038" t="str">
            <v/>
          </cell>
          <cell r="X3038" t="str">
            <v>N</v>
          </cell>
          <cell r="Y3038" t="str">
            <v>N</v>
          </cell>
          <cell r="Z3038" t="str">
            <v>N</v>
          </cell>
          <cell r="AA3038">
            <v>0</v>
          </cell>
          <cell r="AB3038">
            <v>0</v>
          </cell>
          <cell r="AC3038">
            <v>0</v>
          </cell>
          <cell r="AD3038">
            <v>0</v>
          </cell>
          <cell r="AE3038" t="str">
            <v>N</v>
          </cell>
          <cell r="AF3038" t="str">
            <v>N</v>
          </cell>
          <cell r="AG3038">
            <v>0</v>
          </cell>
          <cell r="AH3038" t="str">
            <v>N</v>
          </cell>
          <cell r="AI3038" t="str">
            <v>N</v>
          </cell>
        </row>
        <row r="3039">
          <cell r="U3039">
            <v>0</v>
          </cell>
          <cell r="V3039">
            <v>0</v>
          </cell>
          <cell r="W3039" t="str">
            <v/>
          </cell>
          <cell r="X3039" t="str">
            <v>N</v>
          </cell>
          <cell r="Y3039" t="str">
            <v>N</v>
          </cell>
          <cell r="Z3039" t="str">
            <v>N</v>
          </cell>
          <cell r="AA3039">
            <v>0</v>
          </cell>
          <cell r="AB3039">
            <v>0</v>
          </cell>
          <cell r="AC3039">
            <v>0</v>
          </cell>
          <cell r="AD3039">
            <v>0</v>
          </cell>
          <cell r="AE3039" t="str">
            <v>N</v>
          </cell>
          <cell r="AF3039" t="str">
            <v>N</v>
          </cell>
          <cell r="AG3039">
            <v>0</v>
          </cell>
          <cell r="AH3039" t="str">
            <v>N</v>
          </cell>
          <cell r="AI3039" t="str">
            <v>N</v>
          </cell>
        </row>
        <row r="3040">
          <cell r="U3040">
            <v>0</v>
          </cell>
          <cell r="V3040">
            <v>0</v>
          </cell>
          <cell r="W3040" t="str">
            <v/>
          </cell>
          <cell r="X3040" t="str">
            <v>N</v>
          </cell>
          <cell r="Y3040" t="str">
            <v>N</v>
          </cell>
          <cell r="Z3040" t="str">
            <v>N</v>
          </cell>
          <cell r="AA3040">
            <v>0</v>
          </cell>
          <cell r="AB3040">
            <v>0</v>
          </cell>
          <cell r="AC3040">
            <v>0</v>
          </cell>
          <cell r="AD3040">
            <v>0</v>
          </cell>
          <cell r="AE3040" t="str">
            <v>N</v>
          </cell>
          <cell r="AF3040" t="str">
            <v>N</v>
          </cell>
          <cell r="AG3040">
            <v>0</v>
          </cell>
          <cell r="AH3040" t="str">
            <v>N</v>
          </cell>
          <cell r="AI3040" t="str">
            <v>N</v>
          </cell>
        </row>
        <row r="3041">
          <cell r="U3041">
            <v>0</v>
          </cell>
          <cell r="V3041">
            <v>0</v>
          </cell>
          <cell r="W3041" t="str">
            <v/>
          </cell>
          <cell r="X3041" t="str">
            <v>N</v>
          </cell>
          <cell r="Y3041" t="str">
            <v>N</v>
          </cell>
          <cell r="Z3041" t="str">
            <v>N</v>
          </cell>
          <cell r="AA3041">
            <v>0</v>
          </cell>
          <cell r="AB3041">
            <v>0</v>
          </cell>
          <cell r="AC3041">
            <v>0</v>
          </cell>
          <cell r="AD3041">
            <v>0</v>
          </cell>
          <cell r="AE3041" t="str">
            <v>N</v>
          </cell>
          <cell r="AF3041" t="str">
            <v>N</v>
          </cell>
          <cell r="AG3041">
            <v>0</v>
          </cell>
          <cell r="AH3041" t="str">
            <v>N</v>
          </cell>
          <cell r="AI3041" t="str">
            <v>N</v>
          </cell>
        </row>
        <row r="3042">
          <cell r="U3042">
            <v>0</v>
          </cell>
          <cell r="V3042">
            <v>0</v>
          </cell>
          <cell r="W3042" t="str">
            <v/>
          </cell>
          <cell r="X3042" t="str">
            <v>N</v>
          </cell>
          <cell r="Y3042" t="str">
            <v>N</v>
          </cell>
          <cell r="Z3042" t="str">
            <v>N</v>
          </cell>
          <cell r="AA3042">
            <v>0</v>
          </cell>
          <cell r="AB3042">
            <v>0</v>
          </cell>
          <cell r="AC3042">
            <v>0</v>
          </cell>
          <cell r="AD3042">
            <v>0</v>
          </cell>
          <cell r="AE3042" t="str">
            <v>N</v>
          </cell>
          <cell r="AF3042" t="str">
            <v>N</v>
          </cell>
          <cell r="AG3042">
            <v>0</v>
          </cell>
          <cell r="AH3042" t="str">
            <v>N</v>
          </cell>
          <cell r="AI3042" t="str">
            <v>N</v>
          </cell>
        </row>
        <row r="3043">
          <cell r="U3043">
            <v>0</v>
          </cell>
          <cell r="V3043">
            <v>0</v>
          </cell>
          <cell r="W3043" t="str">
            <v/>
          </cell>
          <cell r="X3043" t="str">
            <v>N</v>
          </cell>
          <cell r="Y3043" t="str">
            <v>N</v>
          </cell>
          <cell r="Z3043" t="str">
            <v>N</v>
          </cell>
          <cell r="AA3043">
            <v>0</v>
          </cell>
          <cell r="AB3043">
            <v>0</v>
          </cell>
          <cell r="AC3043">
            <v>0</v>
          </cell>
          <cell r="AD3043">
            <v>0</v>
          </cell>
          <cell r="AE3043" t="str">
            <v>N</v>
          </cell>
          <cell r="AF3043" t="str">
            <v>N</v>
          </cell>
          <cell r="AG3043">
            <v>0</v>
          </cell>
          <cell r="AH3043" t="str">
            <v>N</v>
          </cell>
          <cell r="AI3043" t="str">
            <v>N</v>
          </cell>
        </row>
        <row r="3044">
          <cell r="U3044">
            <v>0</v>
          </cell>
          <cell r="V3044">
            <v>0</v>
          </cell>
          <cell r="W3044" t="str">
            <v/>
          </cell>
          <cell r="X3044" t="str">
            <v>N</v>
          </cell>
          <cell r="Y3044" t="str">
            <v>N</v>
          </cell>
          <cell r="Z3044" t="str">
            <v>N</v>
          </cell>
          <cell r="AA3044">
            <v>0</v>
          </cell>
          <cell r="AB3044">
            <v>0</v>
          </cell>
          <cell r="AC3044">
            <v>0</v>
          </cell>
          <cell r="AD3044">
            <v>0</v>
          </cell>
          <cell r="AE3044" t="str">
            <v>N</v>
          </cell>
          <cell r="AF3044" t="str">
            <v>N</v>
          </cell>
          <cell r="AG3044">
            <v>0</v>
          </cell>
          <cell r="AH3044" t="str">
            <v>N</v>
          </cell>
          <cell r="AI3044" t="str">
            <v>N</v>
          </cell>
        </row>
        <row r="3045">
          <cell r="U3045">
            <v>0</v>
          </cell>
          <cell r="V3045">
            <v>0</v>
          </cell>
          <cell r="W3045" t="str">
            <v/>
          </cell>
          <cell r="X3045" t="str">
            <v>N</v>
          </cell>
          <cell r="Y3045" t="str">
            <v>N</v>
          </cell>
          <cell r="Z3045" t="str">
            <v>N</v>
          </cell>
          <cell r="AA3045">
            <v>0</v>
          </cell>
          <cell r="AB3045">
            <v>0</v>
          </cell>
          <cell r="AC3045">
            <v>0</v>
          </cell>
          <cell r="AD3045">
            <v>0</v>
          </cell>
          <cell r="AE3045" t="str">
            <v>N</v>
          </cell>
          <cell r="AF3045" t="str">
            <v>N</v>
          </cell>
          <cell r="AG3045">
            <v>0</v>
          </cell>
          <cell r="AH3045" t="str">
            <v>N</v>
          </cell>
          <cell r="AI3045" t="str">
            <v>N</v>
          </cell>
        </row>
        <row r="3046">
          <cell r="U3046">
            <v>0</v>
          </cell>
          <cell r="V3046">
            <v>0</v>
          </cell>
          <cell r="W3046" t="str">
            <v/>
          </cell>
          <cell r="X3046" t="str">
            <v>N</v>
          </cell>
          <cell r="Y3046" t="str">
            <v>N</v>
          </cell>
          <cell r="Z3046" t="str">
            <v>N</v>
          </cell>
          <cell r="AA3046">
            <v>0</v>
          </cell>
          <cell r="AB3046">
            <v>0</v>
          </cell>
          <cell r="AC3046">
            <v>0</v>
          </cell>
          <cell r="AD3046">
            <v>0</v>
          </cell>
          <cell r="AE3046" t="str">
            <v>N</v>
          </cell>
          <cell r="AF3046" t="str">
            <v>N</v>
          </cell>
          <cell r="AG3046">
            <v>0</v>
          </cell>
          <cell r="AH3046" t="str">
            <v>N</v>
          </cell>
          <cell r="AI3046" t="str">
            <v>N</v>
          </cell>
        </row>
        <row r="3047">
          <cell r="U3047">
            <v>0</v>
          </cell>
          <cell r="V3047">
            <v>0</v>
          </cell>
          <cell r="W3047" t="str">
            <v/>
          </cell>
          <cell r="X3047" t="str">
            <v>N</v>
          </cell>
          <cell r="Y3047" t="str">
            <v>N</v>
          </cell>
          <cell r="Z3047" t="str">
            <v>N</v>
          </cell>
          <cell r="AA3047">
            <v>0</v>
          </cell>
          <cell r="AB3047">
            <v>0</v>
          </cell>
          <cell r="AC3047">
            <v>0</v>
          </cell>
          <cell r="AD3047">
            <v>0</v>
          </cell>
          <cell r="AE3047" t="str">
            <v>N</v>
          </cell>
          <cell r="AF3047" t="str">
            <v>N</v>
          </cell>
          <cell r="AG3047">
            <v>0</v>
          </cell>
          <cell r="AH3047" t="str">
            <v>N</v>
          </cell>
          <cell r="AI3047" t="str">
            <v>N</v>
          </cell>
        </row>
        <row r="3048">
          <cell r="U3048">
            <v>0</v>
          </cell>
          <cell r="V3048">
            <v>0</v>
          </cell>
          <cell r="W3048" t="str">
            <v/>
          </cell>
          <cell r="X3048" t="str">
            <v>N</v>
          </cell>
          <cell r="Y3048" t="str">
            <v>N</v>
          </cell>
          <cell r="Z3048" t="str">
            <v>N</v>
          </cell>
          <cell r="AA3048">
            <v>0</v>
          </cell>
          <cell r="AB3048">
            <v>0</v>
          </cell>
          <cell r="AC3048">
            <v>0</v>
          </cell>
          <cell r="AD3048">
            <v>0</v>
          </cell>
          <cell r="AE3048" t="str">
            <v>N</v>
          </cell>
          <cell r="AF3048" t="str">
            <v>N</v>
          </cell>
          <cell r="AG3048">
            <v>0</v>
          </cell>
          <cell r="AH3048" t="str">
            <v>N</v>
          </cell>
          <cell r="AI3048" t="str">
            <v>N</v>
          </cell>
        </row>
        <row r="3049">
          <cell r="U3049">
            <v>0</v>
          </cell>
          <cell r="V3049">
            <v>0</v>
          </cell>
          <cell r="W3049" t="str">
            <v/>
          </cell>
          <cell r="X3049" t="str">
            <v>N</v>
          </cell>
          <cell r="Y3049" t="str">
            <v>N</v>
          </cell>
          <cell r="Z3049" t="str">
            <v>N</v>
          </cell>
          <cell r="AA3049">
            <v>0</v>
          </cell>
          <cell r="AB3049">
            <v>0</v>
          </cell>
          <cell r="AC3049">
            <v>0</v>
          </cell>
          <cell r="AD3049">
            <v>0</v>
          </cell>
          <cell r="AE3049" t="str">
            <v>N</v>
          </cell>
          <cell r="AF3049" t="str">
            <v>N</v>
          </cell>
          <cell r="AG3049">
            <v>0</v>
          </cell>
          <cell r="AH3049" t="str">
            <v>N</v>
          </cell>
          <cell r="AI3049" t="str">
            <v>N</v>
          </cell>
        </row>
        <row r="3050">
          <cell r="U3050">
            <v>0</v>
          </cell>
          <cell r="V3050">
            <v>0</v>
          </cell>
          <cell r="W3050" t="str">
            <v/>
          </cell>
          <cell r="X3050" t="str">
            <v>N</v>
          </cell>
          <cell r="Y3050" t="str">
            <v>N</v>
          </cell>
          <cell r="Z3050" t="str">
            <v>N</v>
          </cell>
          <cell r="AA3050">
            <v>0</v>
          </cell>
          <cell r="AB3050">
            <v>0</v>
          </cell>
          <cell r="AC3050">
            <v>0</v>
          </cell>
          <cell r="AD3050">
            <v>0</v>
          </cell>
          <cell r="AE3050" t="str">
            <v>N</v>
          </cell>
          <cell r="AF3050" t="str">
            <v>N</v>
          </cell>
          <cell r="AG3050">
            <v>0</v>
          </cell>
          <cell r="AH3050" t="str">
            <v>N</v>
          </cell>
          <cell r="AI3050" t="str">
            <v>N</v>
          </cell>
        </row>
        <row r="3051">
          <cell r="U3051">
            <v>0</v>
          </cell>
          <cell r="V3051">
            <v>0</v>
          </cell>
          <cell r="W3051" t="str">
            <v/>
          </cell>
          <cell r="X3051" t="str">
            <v>N</v>
          </cell>
          <cell r="Y3051" t="str">
            <v>N</v>
          </cell>
          <cell r="Z3051" t="str">
            <v>N</v>
          </cell>
          <cell r="AA3051">
            <v>0</v>
          </cell>
          <cell r="AB3051">
            <v>0</v>
          </cell>
          <cell r="AC3051">
            <v>0</v>
          </cell>
          <cell r="AD3051">
            <v>0</v>
          </cell>
          <cell r="AE3051" t="str">
            <v>N</v>
          </cell>
          <cell r="AF3051" t="str">
            <v>N</v>
          </cell>
          <cell r="AG3051">
            <v>0</v>
          </cell>
          <cell r="AH3051" t="str">
            <v>N</v>
          </cell>
          <cell r="AI3051" t="str">
            <v>N</v>
          </cell>
        </row>
        <row r="3052">
          <cell r="U3052">
            <v>0</v>
          </cell>
          <cell r="V3052">
            <v>0</v>
          </cell>
          <cell r="W3052" t="str">
            <v/>
          </cell>
          <cell r="X3052" t="str">
            <v>N</v>
          </cell>
          <cell r="Y3052" t="str">
            <v>N</v>
          </cell>
          <cell r="Z3052" t="str">
            <v>N</v>
          </cell>
          <cell r="AA3052">
            <v>0</v>
          </cell>
          <cell r="AB3052">
            <v>0</v>
          </cell>
          <cell r="AC3052">
            <v>0</v>
          </cell>
          <cell r="AD3052">
            <v>0</v>
          </cell>
          <cell r="AE3052" t="str">
            <v>N</v>
          </cell>
          <cell r="AF3052" t="str">
            <v>N</v>
          </cell>
          <cell r="AG3052">
            <v>0</v>
          </cell>
          <cell r="AH3052" t="str">
            <v>N</v>
          </cell>
          <cell r="AI3052" t="str">
            <v>N</v>
          </cell>
        </row>
        <row r="3053">
          <cell r="U3053">
            <v>0</v>
          </cell>
          <cell r="V3053">
            <v>0</v>
          </cell>
          <cell r="W3053" t="str">
            <v/>
          </cell>
          <cell r="X3053" t="str">
            <v>N</v>
          </cell>
          <cell r="Y3053" t="str">
            <v>N</v>
          </cell>
          <cell r="Z3053" t="str">
            <v>N</v>
          </cell>
          <cell r="AA3053">
            <v>0</v>
          </cell>
          <cell r="AB3053">
            <v>0</v>
          </cell>
          <cell r="AC3053">
            <v>0</v>
          </cell>
          <cell r="AD3053">
            <v>0</v>
          </cell>
          <cell r="AE3053" t="str">
            <v>N</v>
          </cell>
          <cell r="AF3053" t="str">
            <v>N</v>
          </cell>
          <cell r="AG3053">
            <v>0</v>
          </cell>
          <cell r="AH3053" t="str">
            <v>N</v>
          </cell>
          <cell r="AI3053" t="str">
            <v>N</v>
          </cell>
        </row>
        <row r="3054">
          <cell r="U3054">
            <v>0</v>
          </cell>
          <cell r="V3054">
            <v>0</v>
          </cell>
          <cell r="W3054" t="str">
            <v/>
          </cell>
          <cell r="X3054" t="str">
            <v>N</v>
          </cell>
          <cell r="Y3054" t="str">
            <v>N</v>
          </cell>
          <cell r="Z3054" t="str">
            <v>N</v>
          </cell>
          <cell r="AA3054">
            <v>0</v>
          </cell>
          <cell r="AB3054">
            <v>0</v>
          </cell>
          <cell r="AC3054">
            <v>0</v>
          </cell>
          <cell r="AD3054">
            <v>0</v>
          </cell>
          <cell r="AE3054" t="str">
            <v>N</v>
          </cell>
          <cell r="AF3054" t="str">
            <v>N</v>
          </cell>
          <cell r="AG3054">
            <v>0</v>
          </cell>
          <cell r="AH3054" t="str">
            <v>N</v>
          </cell>
          <cell r="AI3054" t="str">
            <v>N</v>
          </cell>
        </row>
        <row r="3055">
          <cell r="U3055">
            <v>0</v>
          </cell>
          <cell r="V3055">
            <v>0</v>
          </cell>
          <cell r="W3055" t="str">
            <v/>
          </cell>
          <cell r="X3055" t="str">
            <v>N</v>
          </cell>
          <cell r="Y3055" t="str">
            <v>N</v>
          </cell>
          <cell r="Z3055" t="str">
            <v>N</v>
          </cell>
          <cell r="AA3055">
            <v>0</v>
          </cell>
          <cell r="AB3055">
            <v>0</v>
          </cell>
          <cell r="AC3055">
            <v>0</v>
          </cell>
          <cell r="AD3055">
            <v>0</v>
          </cell>
          <cell r="AE3055" t="str">
            <v>N</v>
          </cell>
          <cell r="AF3055" t="str">
            <v>N</v>
          </cell>
          <cell r="AG3055">
            <v>0</v>
          </cell>
          <cell r="AH3055" t="str">
            <v>N</v>
          </cell>
          <cell r="AI3055" t="str">
            <v>N</v>
          </cell>
        </row>
        <row r="3056">
          <cell r="U3056">
            <v>0</v>
          </cell>
          <cell r="V3056">
            <v>0</v>
          </cell>
          <cell r="W3056" t="str">
            <v/>
          </cell>
          <cell r="X3056" t="str">
            <v>N</v>
          </cell>
          <cell r="Y3056" t="str">
            <v>N</v>
          </cell>
          <cell r="Z3056" t="str">
            <v>N</v>
          </cell>
          <cell r="AA3056">
            <v>0</v>
          </cell>
          <cell r="AB3056">
            <v>0</v>
          </cell>
          <cell r="AC3056">
            <v>0</v>
          </cell>
          <cell r="AD3056">
            <v>0</v>
          </cell>
          <cell r="AE3056" t="str">
            <v>N</v>
          </cell>
          <cell r="AF3056" t="str">
            <v>N</v>
          </cell>
          <cell r="AG3056">
            <v>0</v>
          </cell>
          <cell r="AH3056" t="str">
            <v>N</v>
          </cell>
          <cell r="AI3056" t="str">
            <v>N</v>
          </cell>
        </row>
        <row r="3057">
          <cell r="U3057">
            <v>0</v>
          </cell>
          <cell r="V3057">
            <v>0</v>
          </cell>
          <cell r="W3057" t="str">
            <v/>
          </cell>
          <cell r="X3057" t="str">
            <v>N</v>
          </cell>
          <cell r="Y3057" t="str">
            <v>N</v>
          </cell>
          <cell r="Z3057" t="str">
            <v>N</v>
          </cell>
          <cell r="AA3057">
            <v>0</v>
          </cell>
          <cell r="AB3057">
            <v>0</v>
          </cell>
          <cell r="AC3057">
            <v>0</v>
          </cell>
          <cell r="AD3057">
            <v>0</v>
          </cell>
          <cell r="AE3057" t="str">
            <v>N</v>
          </cell>
          <cell r="AF3057" t="str">
            <v>N</v>
          </cell>
          <cell r="AG3057">
            <v>0</v>
          </cell>
          <cell r="AH3057" t="str">
            <v>N</v>
          </cell>
          <cell r="AI3057" t="str">
            <v>N</v>
          </cell>
        </row>
        <row r="3058">
          <cell r="U3058">
            <v>0</v>
          </cell>
          <cell r="V3058">
            <v>0</v>
          </cell>
          <cell r="W3058" t="str">
            <v/>
          </cell>
          <cell r="X3058" t="str">
            <v>N</v>
          </cell>
          <cell r="Y3058" t="str">
            <v>N</v>
          </cell>
          <cell r="Z3058" t="str">
            <v>N</v>
          </cell>
          <cell r="AA3058">
            <v>0</v>
          </cell>
          <cell r="AB3058">
            <v>0</v>
          </cell>
          <cell r="AC3058">
            <v>0</v>
          </cell>
          <cell r="AD3058">
            <v>0</v>
          </cell>
          <cell r="AE3058" t="str">
            <v>N</v>
          </cell>
          <cell r="AF3058" t="str">
            <v>N</v>
          </cell>
          <cell r="AG3058">
            <v>0</v>
          </cell>
          <cell r="AH3058" t="str">
            <v>N</v>
          </cell>
          <cell r="AI3058" t="str">
            <v>N</v>
          </cell>
        </row>
        <row r="3059">
          <cell r="U3059">
            <v>0</v>
          </cell>
          <cell r="V3059">
            <v>0</v>
          </cell>
          <cell r="W3059" t="str">
            <v/>
          </cell>
          <cell r="X3059" t="str">
            <v>N</v>
          </cell>
          <cell r="Y3059" t="str">
            <v>N</v>
          </cell>
          <cell r="Z3059" t="str">
            <v>N</v>
          </cell>
          <cell r="AA3059">
            <v>0</v>
          </cell>
          <cell r="AB3059">
            <v>0</v>
          </cell>
          <cell r="AC3059">
            <v>0</v>
          </cell>
          <cell r="AD3059">
            <v>0</v>
          </cell>
          <cell r="AE3059" t="str">
            <v>N</v>
          </cell>
          <cell r="AF3059" t="str">
            <v>N</v>
          </cell>
          <cell r="AG3059">
            <v>0</v>
          </cell>
          <cell r="AH3059" t="str">
            <v>N</v>
          </cell>
          <cell r="AI3059" t="str">
            <v>N</v>
          </cell>
        </row>
        <row r="3060">
          <cell r="U3060">
            <v>0</v>
          </cell>
          <cell r="V3060">
            <v>0</v>
          </cell>
          <cell r="W3060" t="str">
            <v/>
          </cell>
          <cell r="X3060" t="str">
            <v>N</v>
          </cell>
          <cell r="Y3060" t="str">
            <v>N</v>
          </cell>
          <cell r="Z3060" t="str">
            <v>N</v>
          </cell>
          <cell r="AA3060">
            <v>0</v>
          </cell>
          <cell r="AB3060">
            <v>0</v>
          </cell>
          <cell r="AC3060">
            <v>0</v>
          </cell>
          <cell r="AD3060">
            <v>0</v>
          </cell>
          <cell r="AE3060" t="str">
            <v>N</v>
          </cell>
          <cell r="AF3060" t="str">
            <v>N</v>
          </cell>
          <cell r="AG3060">
            <v>0</v>
          </cell>
          <cell r="AH3060" t="str">
            <v>N</v>
          </cell>
          <cell r="AI3060" t="str">
            <v>N</v>
          </cell>
        </row>
        <row r="3061">
          <cell r="U3061">
            <v>0</v>
          </cell>
          <cell r="V3061">
            <v>0</v>
          </cell>
          <cell r="W3061" t="str">
            <v/>
          </cell>
          <cell r="X3061" t="str">
            <v>N</v>
          </cell>
          <cell r="Y3061" t="str">
            <v>N</v>
          </cell>
          <cell r="Z3061" t="str">
            <v>N</v>
          </cell>
          <cell r="AA3061">
            <v>0</v>
          </cell>
          <cell r="AB3061">
            <v>0</v>
          </cell>
          <cell r="AC3061">
            <v>0</v>
          </cell>
          <cell r="AD3061">
            <v>0</v>
          </cell>
          <cell r="AE3061" t="str">
            <v>N</v>
          </cell>
          <cell r="AF3061" t="str">
            <v>N</v>
          </cell>
          <cell r="AG3061">
            <v>0</v>
          </cell>
          <cell r="AH3061" t="str">
            <v>N</v>
          </cell>
          <cell r="AI3061" t="str">
            <v>N</v>
          </cell>
        </row>
        <row r="3062">
          <cell r="U3062">
            <v>0</v>
          </cell>
          <cell r="V3062">
            <v>0</v>
          </cell>
          <cell r="W3062" t="str">
            <v/>
          </cell>
          <cell r="X3062" t="str">
            <v>N</v>
          </cell>
          <cell r="Y3062" t="str">
            <v>N</v>
          </cell>
          <cell r="Z3062" t="str">
            <v>N</v>
          </cell>
          <cell r="AA3062">
            <v>0</v>
          </cell>
          <cell r="AB3062">
            <v>0</v>
          </cell>
          <cell r="AC3062">
            <v>0</v>
          </cell>
          <cell r="AD3062">
            <v>0</v>
          </cell>
          <cell r="AE3062" t="str">
            <v>N</v>
          </cell>
          <cell r="AF3062" t="str">
            <v>N</v>
          </cell>
          <cell r="AG3062">
            <v>0</v>
          </cell>
          <cell r="AH3062" t="str">
            <v>N</v>
          </cell>
          <cell r="AI3062" t="str">
            <v>N</v>
          </cell>
        </row>
        <row r="3063">
          <cell r="U3063">
            <v>0</v>
          </cell>
          <cell r="V3063">
            <v>0</v>
          </cell>
          <cell r="W3063" t="str">
            <v/>
          </cell>
          <cell r="X3063" t="str">
            <v>N</v>
          </cell>
          <cell r="Y3063" t="str">
            <v>N</v>
          </cell>
          <cell r="Z3063" t="str">
            <v>N</v>
          </cell>
          <cell r="AA3063">
            <v>0</v>
          </cell>
          <cell r="AB3063">
            <v>0</v>
          </cell>
          <cell r="AC3063">
            <v>0</v>
          </cell>
          <cell r="AD3063">
            <v>0</v>
          </cell>
          <cell r="AE3063" t="str">
            <v>N</v>
          </cell>
          <cell r="AF3063" t="str">
            <v>N</v>
          </cell>
          <cell r="AG3063">
            <v>0</v>
          </cell>
          <cell r="AH3063" t="str">
            <v>N</v>
          </cell>
          <cell r="AI3063" t="str">
            <v>N</v>
          </cell>
        </row>
        <row r="3064">
          <cell r="U3064">
            <v>0</v>
          </cell>
          <cell r="V3064">
            <v>0</v>
          </cell>
          <cell r="W3064" t="str">
            <v/>
          </cell>
          <cell r="X3064" t="str">
            <v>N</v>
          </cell>
          <cell r="Y3064" t="str">
            <v>N</v>
          </cell>
          <cell r="Z3064" t="str">
            <v>N</v>
          </cell>
          <cell r="AA3064">
            <v>0</v>
          </cell>
          <cell r="AB3064">
            <v>0</v>
          </cell>
          <cell r="AC3064">
            <v>0</v>
          </cell>
          <cell r="AD3064">
            <v>0</v>
          </cell>
          <cell r="AE3064" t="str">
            <v>N</v>
          </cell>
          <cell r="AF3064" t="str">
            <v>N</v>
          </cell>
          <cell r="AG3064">
            <v>0</v>
          </cell>
          <cell r="AH3064" t="str">
            <v>N</v>
          </cell>
          <cell r="AI3064" t="str">
            <v>N</v>
          </cell>
        </row>
        <row r="3065">
          <cell r="U3065">
            <v>0</v>
          </cell>
          <cell r="V3065">
            <v>0</v>
          </cell>
          <cell r="W3065" t="str">
            <v/>
          </cell>
          <cell r="X3065" t="str">
            <v>N</v>
          </cell>
          <cell r="Y3065" t="str">
            <v>N</v>
          </cell>
          <cell r="Z3065" t="str">
            <v>N</v>
          </cell>
          <cell r="AA3065">
            <v>0</v>
          </cell>
          <cell r="AB3065">
            <v>0</v>
          </cell>
          <cell r="AC3065">
            <v>0</v>
          </cell>
          <cell r="AD3065">
            <v>0</v>
          </cell>
          <cell r="AE3065" t="str">
            <v>N</v>
          </cell>
          <cell r="AF3065" t="str">
            <v>N</v>
          </cell>
          <cell r="AG3065">
            <v>0</v>
          </cell>
          <cell r="AH3065" t="str">
            <v>N</v>
          </cell>
          <cell r="AI3065" t="str">
            <v>N</v>
          </cell>
        </row>
        <row r="3066">
          <cell r="U3066">
            <v>0</v>
          </cell>
          <cell r="V3066">
            <v>0</v>
          </cell>
          <cell r="W3066" t="str">
            <v/>
          </cell>
          <cell r="X3066" t="str">
            <v>N</v>
          </cell>
          <cell r="Y3066" t="str">
            <v>N</v>
          </cell>
          <cell r="Z3066" t="str">
            <v>N</v>
          </cell>
          <cell r="AA3066">
            <v>0</v>
          </cell>
          <cell r="AB3066">
            <v>0</v>
          </cell>
          <cell r="AC3066">
            <v>0</v>
          </cell>
          <cell r="AD3066">
            <v>0</v>
          </cell>
          <cell r="AE3066" t="str">
            <v>N</v>
          </cell>
          <cell r="AF3066" t="str">
            <v>N</v>
          </cell>
          <cell r="AG3066">
            <v>0</v>
          </cell>
          <cell r="AH3066" t="str">
            <v>N</v>
          </cell>
          <cell r="AI3066" t="str">
            <v>N</v>
          </cell>
        </row>
        <row r="3067">
          <cell r="U3067">
            <v>0</v>
          </cell>
          <cell r="V3067">
            <v>0</v>
          </cell>
          <cell r="W3067" t="str">
            <v/>
          </cell>
          <cell r="X3067" t="str">
            <v>N</v>
          </cell>
          <cell r="Y3067" t="str">
            <v>N</v>
          </cell>
          <cell r="Z3067" t="str">
            <v>N</v>
          </cell>
          <cell r="AA3067">
            <v>0</v>
          </cell>
          <cell r="AB3067">
            <v>0</v>
          </cell>
          <cell r="AC3067">
            <v>0</v>
          </cell>
          <cell r="AD3067">
            <v>0</v>
          </cell>
          <cell r="AE3067" t="str">
            <v>N</v>
          </cell>
          <cell r="AF3067" t="str">
            <v>N</v>
          </cell>
          <cell r="AG3067">
            <v>0</v>
          </cell>
          <cell r="AH3067" t="str">
            <v>N</v>
          </cell>
          <cell r="AI3067" t="str">
            <v>N</v>
          </cell>
        </row>
        <row r="3068">
          <cell r="U3068">
            <v>0</v>
          </cell>
          <cell r="V3068">
            <v>0</v>
          </cell>
          <cell r="W3068" t="str">
            <v/>
          </cell>
          <cell r="X3068" t="str">
            <v>N</v>
          </cell>
          <cell r="Y3068" t="str">
            <v>N</v>
          </cell>
          <cell r="Z3068" t="str">
            <v>N</v>
          </cell>
          <cell r="AA3068">
            <v>0</v>
          </cell>
          <cell r="AB3068">
            <v>0</v>
          </cell>
          <cell r="AC3068">
            <v>0</v>
          </cell>
          <cell r="AD3068">
            <v>0</v>
          </cell>
          <cell r="AE3068" t="str">
            <v>N</v>
          </cell>
          <cell r="AF3068" t="str">
            <v>N</v>
          </cell>
          <cell r="AG3068">
            <v>0</v>
          </cell>
          <cell r="AH3068" t="str">
            <v>N</v>
          </cell>
          <cell r="AI3068" t="str">
            <v>N</v>
          </cell>
        </row>
        <row r="3069">
          <cell r="U3069">
            <v>0</v>
          </cell>
          <cell r="V3069">
            <v>0</v>
          </cell>
          <cell r="W3069" t="str">
            <v/>
          </cell>
          <cell r="X3069" t="str">
            <v>N</v>
          </cell>
          <cell r="Y3069" t="str">
            <v>N</v>
          </cell>
          <cell r="Z3069" t="str">
            <v>N</v>
          </cell>
          <cell r="AA3069">
            <v>0</v>
          </cell>
          <cell r="AB3069">
            <v>0</v>
          </cell>
          <cell r="AC3069">
            <v>0</v>
          </cell>
          <cell r="AD3069">
            <v>0</v>
          </cell>
          <cell r="AE3069" t="str">
            <v>N</v>
          </cell>
          <cell r="AF3069" t="str">
            <v>N</v>
          </cell>
          <cell r="AG3069">
            <v>0</v>
          </cell>
          <cell r="AH3069" t="str">
            <v>N</v>
          </cell>
          <cell r="AI3069" t="str">
            <v>N</v>
          </cell>
        </row>
        <row r="3070">
          <cell r="U3070">
            <v>0</v>
          </cell>
          <cell r="V3070">
            <v>0</v>
          </cell>
          <cell r="W3070" t="str">
            <v/>
          </cell>
          <cell r="X3070" t="str">
            <v>N</v>
          </cell>
          <cell r="Y3070" t="str">
            <v>N</v>
          </cell>
          <cell r="Z3070" t="str">
            <v>N</v>
          </cell>
          <cell r="AA3070">
            <v>0</v>
          </cell>
          <cell r="AB3070">
            <v>0</v>
          </cell>
          <cell r="AC3070">
            <v>0</v>
          </cell>
          <cell r="AD3070">
            <v>0</v>
          </cell>
          <cell r="AE3070" t="str">
            <v>N</v>
          </cell>
          <cell r="AF3070" t="str">
            <v>N</v>
          </cell>
          <cell r="AG3070">
            <v>0</v>
          </cell>
          <cell r="AH3070" t="str">
            <v>N</v>
          </cell>
          <cell r="AI3070" t="str">
            <v>N</v>
          </cell>
        </row>
        <row r="3071">
          <cell r="U3071">
            <v>0</v>
          </cell>
          <cell r="V3071">
            <v>0</v>
          </cell>
          <cell r="W3071" t="str">
            <v/>
          </cell>
          <cell r="X3071" t="str">
            <v>N</v>
          </cell>
          <cell r="Y3071" t="str">
            <v>N</v>
          </cell>
          <cell r="Z3071" t="str">
            <v>N</v>
          </cell>
          <cell r="AA3071">
            <v>0</v>
          </cell>
          <cell r="AB3071">
            <v>0</v>
          </cell>
          <cell r="AC3071">
            <v>0</v>
          </cell>
          <cell r="AD3071">
            <v>0</v>
          </cell>
          <cell r="AE3071" t="str">
            <v>N</v>
          </cell>
          <cell r="AF3071" t="str">
            <v>N</v>
          </cell>
          <cell r="AG3071">
            <v>0</v>
          </cell>
          <cell r="AH3071" t="str">
            <v>N</v>
          </cell>
          <cell r="AI3071" t="str">
            <v>N</v>
          </cell>
        </row>
        <row r="3072">
          <cell r="U3072">
            <v>0</v>
          </cell>
          <cell r="V3072">
            <v>0</v>
          </cell>
          <cell r="W3072" t="str">
            <v/>
          </cell>
          <cell r="X3072" t="str">
            <v>N</v>
          </cell>
          <cell r="Y3072" t="str">
            <v>N</v>
          </cell>
          <cell r="Z3072" t="str">
            <v>N</v>
          </cell>
          <cell r="AA3072">
            <v>0</v>
          </cell>
          <cell r="AB3072">
            <v>0</v>
          </cell>
          <cell r="AC3072">
            <v>0</v>
          </cell>
          <cell r="AD3072">
            <v>0</v>
          </cell>
          <cell r="AE3072" t="str">
            <v>N</v>
          </cell>
          <cell r="AF3072" t="str">
            <v>N</v>
          </cell>
          <cell r="AG3072">
            <v>0</v>
          </cell>
          <cell r="AH3072" t="str">
            <v>N</v>
          </cell>
          <cell r="AI3072" t="str">
            <v>N</v>
          </cell>
        </row>
        <row r="3073">
          <cell r="U3073">
            <v>0</v>
          </cell>
          <cell r="V3073">
            <v>0</v>
          </cell>
          <cell r="W3073" t="str">
            <v/>
          </cell>
          <cell r="X3073" t="str">
            <v>N</v>
          </cell>
          <cell r="Y3073" t="str">
            <v>N</v>
          </cell>
          <cell r="Z3073" t="str">
            <v>N</v>
          </cell>
          <cell r="AA3073">
            <v>0</v>
          </cell>
          <cell r="AB3073">
            <v>0</v>
          </cell>
          <cell r="AC3073">
            <v>0</v>
          </cell>
          <cell r="AD3073">
            <v>0</v>
          </cell>
          <cell r="AE3073" t="str">
            <v>N</v>
          </cell>
          <cell r="AF3073" t="str">
            <v>N</v>
          </cell>
          <cell r="AG3073">
            <v>0</v>
          </cell>
          <cell r="AH3073" t="str">
            <v>N</v>
          </cell>
          <cell r="AI3073" t="str">
            <v>N</v>
          </cell>
        </row>
        <row r="3074">
          <cell r="U3074">
            <v>0</v>
          </cell>
          <cell r="V3074">
            <v>0</v>
          </cell>
          <cell r="W3074" t="str">
            <v/>
          </cell>
          <cell r="X3074" t="str">
            <v>N</v>
          </cell>
          <cell r="Y3074" t="str">
            <v>N</v>
          </cell>
          <cell r="Z3074" t="str">
            <v>N</v>
          </cell>
          <cell r="AA3074">
            <v>0</v>
          </cell>
          <cell r="AB3074">
            <v>0</v>
          </cell>
          <cell r="AC3074">
            <v>0</v>
          </cell>
          <cell r="AD3074">
            <v>0</v>
          </cell>
          <cell r="AE3074" t="str">
            <v>N</v>
          </cell>
          <cell r="AF3074" t="str">
            <v>N</v>
          </cell>
          <cell r="AG3074">
            <v>0</v>
          </cell>
          <cell r="AH3074" t="str">
            <v>N</v>
          </cell>
          <cell r="AI3074" t="str">
            <v>N</v>
          </cell>
        </row>
        <row r="3075">
          <cell r="U3075">
            <v>0</v>
          </cell>
          <cell r="V3075">
            <v>0</v>
          </cell>
          <cell r="W3075" t="str">
            <v/>
          </cell>
          <cell r="X3075" t="str">
            <v>N</v>
          </cell>
          <cell r="Y3075" t="str">
            <v>N</v>
          </cell>
          <cell r="Z3075" t="str">
            <v>N</v>
          </cell>
          <cell r="AA3075">
            <v>0</v>
          </cell>
          <cell r="AB3075">
            <v>0</v>
          </cell>
          <cell r="AC3075">
            <v>0</v>
          </cell>
          <cell r="AD3075">
            <v>0</v>
          </cell>
          <cell r="AE3075" t="str">
            <v>N</v>
          </cell>
          <cell r="AF3075" t="str">
            <v>N</v>
          </cell>
          <cell r="AG3075">
            <v>0</v>
          </cell>
          <cell r="AH3075" t="str">
            <v>N</v>
          </cell>
          <cell r="AI3075" t="str">
            <v>N</v>
          </cell>
        </row>
        <row r="3076">
          <cell r="U3076">
            <v>0</v>
          </cell>
          <cell r="V3076">
            <v>0</v>
          </cell>
          <cell r="W3076" t="str">
            <v/>
          </cell>
          <cell r="X3076" t="str">
            <v>N</v>
          </cell>
          <cell r="Y3076" t="str">
            <v>N</v>
          </cell>
          <cell r="Z3076" t="str">
            <v>N</v>
          </cell>
          <cell r="AA3076">
            <v>0</v>
          </cell>
          <cell r="AB3076">
            <v>0</v>
          </cell>
          <cell r="AC3076">
            <v>0</v>
          </cell>
          <cell r="AD3076">
            <v>0</v>
          </cell>
          <cell r="AE3076" t="str">
            <v>N</v>
          </cell>
          <cell r="AF3076" t="str">
            <v>N</v>
          </cell>
          <cell r="AG3076">
            <v>0</v>
          </cell>
          <cell r="AH3076" t="str">
            <v>N</v>
          </cell>
          <cell r="AI3076" t="str">
            <v>N</v>
          </cell>
        </row>
        <row r="3077">
          <cell r="U3077">
            <v>0</v>
          </cell>
          <cell r="V3077">
            <v>0</v>
          </cell>
          <cell r="W3077" t="str">
            <v/>
          </cell>
          <cell r="X3077" t="str">
            <v>N</v>
          </cell>
          <cell r="Y3077" t="str">
            <v>N</v>
          </cell>
          <cell r="Z3077" t="str">
            <v>N</v>
          </cell>
          <cell r="AA3077">
            <v>0</v>
          </cell>
          <cell r="AB3077">
            <v>0</v>
          </cell>
          <cell r="AC3077">
            <v>0</v>
          </cell>
          <cell r="AD3077">
            <v>0</v>
          </cell>
          <cell r="AE3077" t="str">
            <v>N</v>
          </cell>
          <cell r="AF3077" t="str">
            <v>N</v>
          </cell>
          <cell r="AG3077">
            <v>0</v>
          </cell>
          <cell r="AH3077" t="str">
            <v>N</v>
          </cell>
          <cell r="AI3077" t="str">
            <v>N</v>
          </cell>
        </row>
        <row r="3078">
          <cell r="U3078">
            <v>0</v>
          </cell>
          <cell r="V3078">
            <v>0</v>
          </cell>
          <cell r="W3078" t="str">
            <v/>
          </cell>
          <cell r="X3078" t="str">
            <v>N</v>
          </cell>
          <cell r="Y3078" t="str">
            <v>N</v>
          </cell>
          <cell r="Z3078" t="str">
            <v>N</v>
          </cell>
          <cell r="AA3078">
            <v>0</v>
          </cell>
          <cell r="AB3078">
            <v>0</v>
          </cell>
          <cell r="AC3078">
            <v>0</v>
          </cell>
          <cell r="AD3078">
            <v>0</v>
          </cell>
          <cell r="AE3078" t="str">
            <v>N</v>
          </cell>
          <cell r="AF3078" t="str">
            <v>N</v>
          </cell>
          <cell r="AG3078">
            <v>0</v>
          </cell>
          <cell r="AH3078" t="str">
            <v>N</v>
          </cell>
          <cell r="AI3078" t="str">
            <v>N</v>
          </cell>
        </row>
        <row r="3079">
          <cell r="U3079">
            <v>0</v>
          </cell>
          <cell r="V3079">
            <v>0</v>
          </cell>
          <cell r="W3079" t="str">
            <v/>
          </cell>
          <cell r="X3079" t="str">
            <v>N</v>
          </cell>
          <cell r="Y3079" t="str">
            <v>N</v>
          </cell>
          <cell r="Z3079" t="str">
            <v>N</v>
          </cell>
          <cell r="AA3079">
            <v>0</v>
          </cell>
          <cell r="AB3079">
            <v>0</v>
          </cell>
          <cell r="AC3079">
            <v>0</v>
          </cell>
          <cell r="AD3079">
            <v>0</v>
          </cell>
          <cell r="AE3079" t="str">
            <v>N</v>
          </cell>
          <cell r="AF3079" t="str">
            <v>N</v>
          </cell>
          <cell r="AG3079">
            <v>0</v>
          </cell>
          <cell r="AH3079" t="str">
            <v>N</v>
          </cell>
          <cell r="AI3079" t="str">
            <v>N</v>
          </cell>
        </row>
        <row r="3080">
          <cell r="U3080">
            <v>0</v>
          </cell>
          <cell r="V3080">
            <v>0</v>
          </cell>
          <cell r="W3080" t="str">
            <v/>
          </cell>
          <cell r="X3080" t="str">
            <v>N</v>
          </cell>
          <cell r="Y3080" t="str">
            <v>N</v>
          </cell>
          <cell r="Z3080" t="str">
            <v>N</v>
          </cell>
          <cell r="AA3080">
            <v>0</v>
          </cell>
          <cell r="AB3080">
            <v>0</v>
          </cell>
          <cell r="AC3080">
            <v>0</v>
          </cell>
          <cell r="AD3080">
            <v>0</v>
          </cell>
          <cell r="AE3080" t="str">
            <v>N</v>
          </cell>
          <cell r="AF3080" t="str">
            <v>N</v>
          </cell>
          <cell r="AG3080">
            <v>0</v>
          </cell>
          <cell r="AH3080" t="str">
            <v>N</v>
          </cell>
          <cell r="AI3080" t="str">
            <v>N</v>
          </cell>
        </row>
        <row r="3081">
          <cell r="U3081">
            <v>0</v>
          </cell>
          <cell r="V3081">
            <v>0</v>
          </cell>
          <cell r="W3081" t="str">
            <v/>
          </cell>
          <cell r="X3081" t="str">
            <v>N</v>
          </cell>
          <cell r="Y3081" t="str">
            <v>N</v>
          </cell>
          <cell r="Z3081" t="str">
            <v>N</v>
          </cell>
          <cell r="AA3081">
            <v>0</v>
          </cell>
          <cell r="AB3081">
            <v>0</v>
          </cell>
          <cell r="AC3081">
            <v>0</v>
          </cell>
          <cell r="AD3081">
            <v>0</v>
          </cell>
          <cell r="AE3081" t="str">
            <v>N</v>
          </cell>
          <cell r="AF3081" t="str">
            <v>N</v>
          </cell>
          <cell r="AG3081">
            <v>0</v>
          </cell>
          <cell r="AH3081" t="str">
            <v>N</v>
          </cell>
          <cell r="AI3081" t="str">
            <v>N</v>
          </cell>
        </row>
        <row r="3082">
          <cell r="U3082">
            <v>0</v>
          </cell>
          <cell r="V3082">
            <v>0</v>
          </cell>
          <cell r="W3082" t="str">
            <v/>
          </cell>
          <cell r="X3082" t="str">
            <v>N</v>
          </cell>
          <cell r="Y3082" t="str">
            <v>N</v>
          </cell>
          <cell r="Z3082" t="str">
            <v>N</v>
          </cell>
          <cell r="AA3082">
            <v>0</v>
          </cell>
          <cell r="AB3082">
            <v>0</v>
          </cell>
          <cell r="AC3082">
            <v>0</v>
          </cell>
          <cell r="AD3082">
            <v>0</v>
          </cell>
          <cell r="AE3082" t="str">
            <v>N</v>
          </cell>
          <cell r="AF3082" t="str">
            <v>N</v>
          </cell>
          <cell r="AG3082">
            <v>0</v>
          </cell>
          <cell r="AH3082" t="str">
            <v>N</v>
          </cell>
          <cell r="AI3082" t="str">
            <v>N</v>
          </cell>
        </row>
        <row r="3083">
          <cell r="U3083">
            <v>0</v>
          </cell>
          <cell r="V3083">
            <v>0</v>
          </cell>
          <cell r="W3083" t="str">
            <v/>
          </cell>
          <cell r="X3083" t="str">
            <v>N</v>
          </cell>
          <cell r="Y3083" t="str">
            <v>N</v>
          </cell>
          <cell r="Z3083" t="str">
            <v>N</v>
          </cell>
          <cell r="AA3083">
            <v>0</v>
          </cell>
          <cell r="AB3083">
            <v>0</v>
          </cell>
          <cell r="AC3083">
            <v>0</v>
          </cell>
          <cell r="AD3083">
            <v>0</v>
          </cell>
          <cell r="AE3083" t="str">
            <v>N</v>
          </cell>
          <cell r="AF3083" t="str">
            <v>N</v>
          </cell>
          <cell r="AG3083">
            <v>0</v>
          </cell>
          <cell r="AH3083" t="str">
            <v>N</v>
          </cell>
          <cell r="AI3083" t="str">
            <v>N</v>
          </cell>
        </row>
        <row r="3084">
          <cell r="U3084">
            <v>0</v>
          </cell>
          <cell r="V3084">
            <v>0</v>
          </cell>
          <cell r="W3084" t="str">
            <v/>
          </cell>
          <cell r="X3084" t="str">
            <v>N</v>
          </cell>
          <cell r="Y3084" t="str">
            <v>N</v>
          </cell>
          <cell r="Z3084" t="str">
            <v>N</v>
          </cell>
          <cell r="AA3084">
            <v>0</v>
          </cell>
          <cell r="AB3084">
            <v>0</v>
          </cell>
          <cell r="AC3084">
            <v>0</v>
          </cell>
          <cell r="AD3084">
            <v>0</v>
          </cell>
          <cell r="AE3084" t="str">
            <v>N</v>
          </cell>
          <cell r="AF3084" t="str">
            <v>N</v>
          </cell>
          <cell r="AG3084">
            <v>0</v>
          </cell>
          <cell r="AH3084" t="str">
            <v>N</v>
          </cell>
          <cell r="AI3084" t="str">
            <v>N</v>
          </cell>
        </row>
        <row r="3085">
          <cell r="U3085">
            <v>0</v>
          </cell>
          <cell r="V3085">
            <v>0</v>
          </cell>
          <cell r="W3085" t="str">
            <v/>
          </cell>
          <cell r="X3085" t="str">
            <v>N</v>
          </cell>
          <cell r="Y3085" t="str">
            <v>N</v>
          </cell>
          <cell r="Z3085" t="str">
            <v>N</v>
          </cell>
          <cell r="AA3085">
            <v>0</v>
          </cell>
          <cell r="AB3085">
            <v>0</v>
          </cell>
          <cell r="AC3085">
            <v>0</v>
          </cell>
          <cell r="AD3085">
            <v>0</v>
          </cell>
          <cell r="AE3085" t="str">
            <v>N</v>
          </cell>
          <cell r="AF3085" t="str">
            <v>N</v>
          </cell>
          <cell r="AG3085">
            <v>0</v>
          </cell>
          <cell r="AH3085" t="str">
            <v>N</v>
          </cell>
          <cell r="AI3085" t="str">
            <v>N</v>
          </cell>
        </row>
        <row r="3086">
          <cell r="U3086">
            <v>0</v>
          </cell>
          <cell r="V3086">
            <v>0</v>
          </cell>
          <cell r="W3086" t="str">
            <v/>
          </cell>
          <cell r="X3086" t="str">
            <v>N</v>
          </cell>
          <cell r="Y3086" t="str">
            <v>N</v>
          </cell>
          <cell r="Z3086" t="str">
            <v>N</v>
          </cell>
          <cell r="AA3086">
            <v>0</v>
          </cell>
          <cell r="AB3086">
            <v>0</v>
          </cell>
          <cell r="AC3086">
            <v>0</v>
          </cell>
          <cell r="AD3086">
            <v>0</v>
          </cell>
          <cell r="AE3086" t="str">
            <v>N</v>
          </cell>
          <cell r="AF3086" t="str">
            <v>N</v>
          </cell>
          <cell r="AG3086">
            <v>0</v>
          </cell>
          <cell r="AH3086" t="str">
            <v>N</v>
          </cell>
          <cell r="AI3086" t="str">
            <v>N</v>
          </cell>
        </row>
        <row r="3087">
          <cell r="U3087">
            <v>0</v>
          </cell>
          <cell r="V3087">
            <v>0</v>
          </cell>
          <cell r="W3087" t="str">
            <v/>
          </cell>
          <cell r="X3087" t="str">
            <v>N</v>
          </cell>
          <cell r="Y3087" t="str">
            <v>N</v>
          </cell>
          <cell r="Z3087" t="str">
            <v>N</v>
          </cell>
          <cell r="AA3087">
            <v>0</v>
          </cell>
          <cell r="AB3087">
            <v>0</v>
          </cell>
          <cell r="AC3087">
            <v>0</v>
          </cell>
          <cell r="AD3087">
            <v>0</v>
          </cell>
          <cell r="AE3087" t="str">
            <v>N</v>
          </cell>
          <cell r="AF3087" t="str">
            <v>N</v>
          </cell>
          <cell r="AG3087">
            <v>0</v>
          </cell>
          <cell r="AH3087" t="str">
            <v>N</v>
          </cell>
          <cell r="AI3087" t="str">
            <v>N</v>
          </cell>
        </row>
        <row r="3088">
          <cell r="U3088">
            <v>0</v>
          </cell>
          <cell r="V3088">
            <v>0</v>
          </cell>
          <cell r="W3088" t="str">
            <v/>
          </cell>
          <cell r="X3088" t="str">
            <v>N</v>
          </cell>
          <cell r="Y3088" t="str">
            <v>N</v>
          </cell>
          <cell r="Z3088" t="str">
            <v>N</v>
          </cell>
          <cell r="AA3088">
            <v>0</v>
          </cell>
          <cell r="AB3088">
            <v>0</v>
          </cell>
          <cell r="AC3088">
            <v>0</v>
          </cell>
          <cell r="AD3088">
            <v>0</v>
          </cell>
          <cell r="AE3088" t="str">
            <v>N</v>
          </cell>
          <cell r="AF3088" t="str">
            <v>N</v>
          </cell>
          <cell r="AG3088">
            <v>0</v>
          </cell>
          <cell r="AH3088" t="str">
            <v>N</v>
          </cell>
          <cell r="AI3088" t="str">
            <v>N</v>
          </cell>
        </row>
        <row r="3089">
          <cell r="U3089">
            <v>0</v>
          </cell>
          <cell r="V3089">
            <v>0</v>
          </cell>
          <cell r="W3089" t="str">
            <v/>
          </cell>
          <cell r="X3089" t="str">
            <v>N</v>
          </cell>
          <cell r="Y3089" t="str">
            <v>N</v>
          </cell>
          <cell r="Z3089" t="str">
            <v>N</v>
          </cell>
          <cell r="AA3089">
            <v>0</v>
          </cell>
          <cell r="AB3089">
            <v>0</v>
          </cell>
          <cell r="AC3089">
            <v>0</v>
          </cell>
          <cell r="AD3089">
            <v>0</v>
          </cell>
          <cell r="AE3089" t="str">
            <v>N</v>
          </cell>
          <cell r="AF3089" t="str">
            <v>N</v>
          </cell>
          <cell r="AG3089">
            <v>0</v>
          </cell>
          <cell r="AH3089" t="str">
            <v>N</v>
          </cell>
          <cell r="AI3089" t="str">
            <v>N</v>
          </cell>
        </row>
        <row r="3090">
          <cell r="U3090">
            <v>0</v>
          </cell>
          <cell r="V3090">
            <v>0</v>
          </cell>
          <cell r="W3090" t="str">
            <v/>
          </cell>
          <cell r="X3090" t="str">
            <v>N</v>
          </cell>
          <cell r="Y3090" t="str">
            <v>N</v>
          </cell>
          <cell r="Z3090" t="str">
            <v>N</v>
          </cell>
          <cell r="AA3090">
            <v>0</v>
          </cell>
          <cell r="AB3090">
            <v>0</v>
          </cell>
          <cell r="AC3090">
            <v>0</v>
          </cell>
          <cell r="AD3090">
            <v>0</v>
          </cell>
          <cell r="AE3090" t="str">
            <v>N</v>
          </cell>
          <cell r="AF3090" t="str">
            <v>N</v>
          </cell>
          <cell r="AG3090">
            <v>0</v>
          </cell>
          <cell r="AH3090" t="str">
            <v>N</v>
          </cell>
          <cell r="AI3090" t="str">
            <v>N</v>
          </cell>
        </row>
        <row r="3091">
          <cell r="U3091">
            <v>0</v>
          </cell>
          <cell r="V3091">
            <v>0</v>
          </cell>
          <cell r="W3091" t="str">
            <v/>
          </cell>
          <cell r="X3091" t="str">
            <v>N</v>
          </cell>
          <cell r="Y3091" t="str">
            <v>N</v>
          </cell>
          <cell r="Z3091" t="str">
            <v>N</v>
          </cell>
          <cell r="AA3091">
            <v>0</v>
          </cell>
          <cell r="AB3091">
            <v>0</v>
          </cell>
          <cell r="AC3091">
            <v>0</v>
          </cell>
          <cell r="AD3091">
            <v>0</v>
          </cell>
          <cell r="AE3091" t="str">
            <v>N</v>
          </cell>
          <cell r="AF3091" t="str">
            <v>N</v>
          </cell>
          <cell r="AG3091">
            <v>0</v>
          </cell>
          <cell r="AH3091" t="str">
            <v>N</v>
          </cell>
          <cell r="AI3091" t="str">
            <v>N</v>
          </cell>
        </row>
        <row r="3092">
          <cell r="U3092">
            <v>0</v>
          </cell>
          <cell r="V3092">
            <v>0</v>
          </cell>
          <cell r="W3092" t="str">
            <v/>
          </cell>
          <cell r="X3092" t="str">
            <v>N</v>
          </cell>
          <cell r="Y3092" t="str">
            <v>N</v>
          </cell>
          <cell r="Z3092" t="str">
            <v>N</v>
          </cell>
          <cell r="AA3092">
            <v>0</v>
          </cell>
          <cell r="AB3092">
            <v>0</v>
          </cell>
          <cell r="AC3092">
            <v>0</v>
          </cell>
          <cell r="AD3092">
            <v>0</v>
          </cell>
          <cell r="AE3092" t="str">
            <v>N</v>
          </cell>
          <cell r="AF3092" t="str">
            <v>N</v>
          </cell>
          <cell r="AG3092">
            <v>0</v>
          </cell>
          <cell r="AH3092" t="str">
            <v>N</v>
          </cell>
          <cell r="AI3092" t="str">
            <v>N</v>
          </cell>
        </row>
        <row r="3093">
          <cell r="U3093">
            <v>0</v>
          </cell>
          <cell r="V3093">
            <v>0</v>
          </cell>
          <cell r="W3093" t="str">
            <v/>
          </cell>
          <cell r="X3093" t="str">
            <v>N</v>
          </cell>
          <cell r="Y3093" t="str">
            <v>N</v>
          </cell>
          <cell r="Z3093" t="str">
            <v>N</v>
          </cell>
          <cell r="AA3093">
            <v>0</v>
          </cell>
          <cell r="AB3093">
            <v>0</v>
          </cell>
          <cell r="AC3093">
            <v>0</v>
          </cell>
          <cell r="AD3093">
            <v>0</v>
          </cell>
          <cell r="AE3093" t="str">
            <v>N</v>
          </cell>
          <cell r="AF3093" t="str">
            <v>N</v>
          </cell>
          <cell r="AG3093">
            <v>0</v>
          </cell>
          <cell r="AH3093" t="str">
            <v>N</v>
          </cell>
          <cell r="AI3093" t="str">
            <v>N</v>
          </cell>
        </row>
        <row r="3094">
          <cell r="U3094">
            <v>0</v>
          </cell>
          <cell r="V3094">
            <v>0</v>
          </cell>
          <cell r="W3094" t="str">
            <v/>
          </cell>
          <cell r="X3094" t="str">
            <v>N</v>
          </cell>
          <cell r="Y3094" t="str">
            <v>N</v>
          </cell>
          <cell r="Z3094" t="str">
            <v>N</v>
          </cell>
          <cell r="AA3094">
            <v>0</v>
          </cell>
          <cell r="AB3094">
            <v>0</v>
          </cell>
          <cell r="AC3094">
            <v>0</v>
          </cell>
          <cell r="AD3094">
            <v>0</v>
          </cell>
          <cell r="AE3094" t="str">
            <v>N</v>
          </cell>
          <cell r="AF3094" t="str">
            <v>N</v>
          </cell>
          <cell r="AG3094">
            <v>0</v>
          </cell>
          <cell r="AH3094" t="str">
            <v>N</v>
          </cell>
          <cell r="AI3094" t="str">
            <v>N</v>
          </cell>
        </row>
        <row r="3095">
          <cell r="U3095">
            <v>0</v>
          </cell>
          <cell r="V3095">
            <v>0</v>
          </cell>
          <cell r="W3095" t="str">
            <v/>
          </cell>
          <cell r="X3095" t="str">
            <v>N</v>
          </cell>
          <cell r="Y3095" t="str">
            <v>N</v>
          </cell>
          <cell r="Z3095" t="str">
            <v>N</v>
          </cell>
          <cell r="AA3095">
            <v>0</v>
          </cell>
          <cell r="AB3095">
            <v>0</v>
          </cell>
          <cell r="AC3095">
            <v>0</v>
          </cell>
          <cell r="AD3095">
            <v>0</v>
          </cell>
          <cell r="AE3095" t="str">
            <v>N</v>
          </cell>
          <cell r="AF3095" t="str">
            <v>N</v>
          </cell>
          <cell r="AG3095">
            <v>0</v>
          </cell>
          <cell r="AH3095" t="str">
            <v>N</v>
          </cell>
          <cell r="AI3095" t="str">
            <v>N</v>
          </cell>
        </row>
        <row r="3096">
          <cell r="U3096">
            <v>0</v>
          </cell>
          <cell r="V3096">
            <v>0</v>
          </cell>
          <cell r="W3096" t="str">
            <v/>
          </cell>
          <cell r="X3096" t="str">
            <v>N</v>
          </cell>
          <cell r="Y3096" t="str">
            <v>N</v>
          </cell>
          <cell r="Z3096" t="str">
            <v>N</v>
          </cell>
          <cell r="AA3096">
            <v>0</v>
          </cell>
          <cell r="AB3096">
            <v>0</v>
          </cell>
          <cell r="AC3096">
            <v>0</v>
          </cell>
          <cell r="AD3096">
            <v>0</v>
          </cell>
          <cell r="AE3096" t="str">
            <v>N</v>
          </cell>
          <cell r="AF3096" t="str">
            <v>N</v>
          </cell>
          <cell r="AG3096">
            <v>0</v>
          </cell>
          <cell r="AH3096" t="str">
            <v>N</v>
          </cell>
          <cell r="AI3096" t="str">
            <v>N</v>
          </cell>
        </row>
        <row r="3097">
          <cell r="U3097">
            <v>0</v>
          </cell>
          <cell r="V3097">
            <v>0</v>
          </cell>
          <cell r="W3097" t="str">
            <v/>
          </cell>
          <cell r="X3097" t="str">
            <v>N</v>
          </cell>
          <cell r="Y3097" t="str">
            <v>N</v>
          </cell>
          <cell r="Z3097" t="str">
            <v>N</v>
          </cell>
          <cell r="AA3097">
            <v>0</v>
          </cell>
          <cell r="AB3097">
            <v>0</v>
          </cell>
          <cell r="AC3097">
            <v>0</v>
          </cell>
          <cell r="AD3097">
            <v>0</v>
          </cell>
          <cell r="AE3097" t="str">
            <v>N</v>
          </cell>
          <cell r="AF3097" t="str">
            <v>N</v>
          </cell>
          <cell r="AG3097">
            <v>0</v>
          </cell>
          <cell r="AH3097" t="str">
            <v>N</v>
          </cell>
          <cell r="AI3097" t="str">
            <v>N</v>
          </cell>
        </row>
        <row r="3098">
          <cell r="U3098">
            <v>0</v>
          </cell>
          <cell r="V3098">
            <v>0</v>
          </cell>
          <cell r="W3098" t="str">
            <v/>
          </cell>
          <cell r="X3098" t="str">
            <v>N</v>
          </cell>
          <cell r="Y3098" t="str">
            <v>N</v>
          </cell>
          <cell r="Z3098" t="str">
            <v>N</v>
          </cell>
          <cell r="AA3098">
            <v>0</v>
          </cell>
          <cell r="AB3098">
            <v>0</v>
          </cell>
          <cell r="AC3098">
            <v>0</v>
          </cell>
          <cell r="AD3098">
            <v>0</v>
          </cell>
          <cell r="AE3098" t="str">
            <v>N</v>
          </cell>
          <cell r="AF3098" t="str">
            <v>N</v>
          </cell>
          <cell r="AG3098">
            <v>0</v>
          </cell>
          <cell r="AH3098" t="str">
            <v>N</v>
          </cell>
          <cell r="AI3098" t="str">
            <v>N</v>
          </cell>
        </row>
        <row r="3099">
          <cell r="U3099">
            <v>0</v>
          </cell>
          <cell r="V3099">
            <v>0</v>
          </cell>
          <cell r="W3099" t="str">
            <v/>
          </cell>
          <cell r="X3099" t="str">
            <v>N</v>
          </cell>
          <cell r="Y3099" t="str">
            <v>N</v>
          </cell>
          <cell r="Z3099" t="str">
            <v>N</v>
          </cell>
          <cell r="AA3099">
            <v>0</v>
          </cell>
          <cell r="AB3099">
            <v>0</v>
          </cell>
          <cell r="AC3099">
            <v>0</v>
          </cell>
          <cell r="AD3099">
            <v>0</v>
          </cell>
          <cell r="AE3099" t="str">
            <v>N</v>
          </cell>
          <cell r="AF3099" t="str">
            <v>N</v>
          </cell>
          <cell r="AG3099">
            <v>0</v>
          </cell>
          <cell r="AH3099" t="str">
            <v>N</v>
          </cell>
          <cell r="AI3099" t="str">
            <v>N</v>
          </cell>
        </row>
        <row r="3100">
          <cell r="U3100">
            <v>0</v>
          </cell>
          <cell r="V3100">
            <v>0</v>
          </cell>
          <cell r="W3100" t="str">
            <v/>
          </cell>
          <cell r="X3100" t="str">
            <v>N</v>
          </cell>
          <cell r="Y3100" t="str">
            <v>N</v>
          </cell>
          <cell r="Z3100" t="str">
            <v>N</v>
          </cell>
          <cell r="AA3100">
            <v>0</v>
          </cell>
          <cell r="AB3100">
            <v>0</v>
          </cell>
          <cell r="AC3100">
            <v>0</v>
          </cell>
          <cell r="AD3100">
            <v>0</v>
          </cell>
          <cell r="AE3100" t="str">
            <v>N</v>
          </cell>
          <cell r="AF3100" t="str">
            <v>N</v>
          </cell>
          <cell r="AG3100">
            <v>0</v>
          </cell>
          <cell r="AH3100" t="str">
            <v>N</v>
          </cell>
          <cell r="AI3100" t="str">
            <v>N</v>
          </cell>
        </row>
        <row r="3101">
          <cell r="U3101">
            <v>0</v>
          </cell>
          <cell r="V3101">
            <v>0</v>
          </cell>
          <cell r="W3101" t="str">
            <v/>
          </cell>
          <cell r="X3101" t="str">
            <v>N</v>
          </cell>
          <cell r="Y3101" t="str">
            <v>N</v>
          </cell>
          <cell r="Z3101" t="str">
            <v>N</v>
          </cell>
          <cell r="AA3101">
            <v>0</v>
          </cell>
          <cell r="AB3101">
            <v>0</v>
          </cell>
          <cell r="AC3101">
            <v>0</v>
          </cell>
          <cell r="AD3101">
            <v>0</v>
          </cell>
          <cell r="AE3101" t="str">
            <v>N</v>
          </cell>
          <cell r="AF3101" t="str">
            <v>N</v>
          </cell>
          <cell r="AG3101">
            <v>0</v>
          </cell>
          <cell r="AH3101" t="str">
            <v>N</v>
          </cell>
          <cell r="AI3101" t="str">
            <v>N</v>
          </cell>
        </row>
        <row r="3102">
          <cell r="U3102">
            <v>0</v>
          </cell>
          <cell r="V3102">
            <v>0</v>
          </cell>
          <cell r="W3102" t="str">
            <v/>
          </cell>
          <cell r="X3102" t="str">
            <v>N</v>
          </cell>
          <cell r="Y3102" t="str">
            <v>N</v>
          </cell>
          <cell r="Z3102" t="str">
            <v>N</v>
          </cell>
          <cell r="AA3102">
            <v>0</v>
          </cell>
          <cell r="AB3102">
            <v>0</v>
          </cell>
          <cell r="AC3102">
            <v>0</v>
          </cell>
          <cell r="AD3102">
            <v>0</v>
          </cell>
          <cell r="AE3102" t="str">
            <v>N</v>
          </cell>
          <cell r="AF3102" t="str">
            <v>N</v>
          </cell>
          <cell r="AG3102">
            <v>0</v>
          </cell>
          <cell r="AH3102" t="str">
            <v>N</v>
          </cell>
          <cell r="AI3102" t="str">
            <v>N</v>
          </cell>
        </row>
        <row r="3103">
          <cell r="U3103">
            <v>0</v>
          </cell>
          <cell r="V3103">
            <v>0</v>
          </cell>
          <cell r="W3103" t="str">
            <v/>
          </cell>
          <cell r="X3103" t="str">
            <v>N</v>
          </cell>
          <cell r="Y3103" t="str">
            <v>N</v>
          </cell>
          <cell r="Z3103" t="str">
            <v>N</v>
          </cell>
          <cell r="AA3103">
            <v>0</v>
          </cell>
          <cell r="AB3103">
            <v>0</v>
          </cell>
          <cell r="AC3103">
            <v>0</v>
          </cell>
          <cell r="AD3103">
            <v>0</v>
          </cell>
          <cell r="AE3103" t="str">
            <v>N</v>
          </cell>
          <cell r="AF3103" t="str">
            <v>N</v>
          </cell>
          <cell r="AG3103">
            <v>0</v>
          </cell>
          <cell r="AH3103" t="str">
            <v>N</v>
          </cell>
          <cell r="AI3103" t="str">
            <v>N</v>
          </cell>
        </row>
        <row r="3104">
          <cell r="U3104">
            <v>0</v>
          </cell>
          <cell r="V3104">
            <v>0</v>
          </cell>
          <cell r="W3104" t="str">
            <v/>
          </cell>
          <cell r="X3104" t="str">
            <v>N</v>
          </cell>
          <cell r="Y3104" t="str">
            <v>N</v>
          </cell>
          <cell r="Z3104" t="str">
            <v>N</v>
          </cell>
          <cell r="AA3104">
            <v>0</v>
          </cell>
          <cell r="AB3104">
            <v>0</v>
          </cell>
          <cell r="AC3104">
            <v>0</v>
          </cell>
          <cell r="AD3104">
            <v>0</v>
          </cell>
          <cell r="AE3104" t="str">
            <v>N</v>
          </cell>
          <cell r="AF3104" t="str">
            <v>N</v>
          </cell>
          <cell r="AG3104">
            <v>0</v>
          </cell>
          <cell r="AH3104" t="str">
            <v>N</v>
          </cell>
          <cell r="AI3104" t="str">
            <v>N</v>
          </cell>
        </row>
        <row r="3105">
          <cell r="U3105">
            <v>0</v>
          </cell>
          <cell r="V3105">
            <v>0</v>
          </cell>
          <cell r="W3105" t="str">
            <v/>
          </cell>
          <cell r="X3105" t="str">
            <v>N</v>
          </cell>
          <cell r="Y3105" t="str">
            <v>N</v>
          </cell>
          <cell r="Z3105" t="str">
            <v>N</v>
          </cell>
          <cell r="AA3105">
            <v>0</v>
          </cell>
          <cell r="AB3105">
            <v>0</v>
          </cell>
          <cell r="AC3105">
            <v>0</v>
          </cell>
          <cell r="AD3105">
            <v>0</v>
          </cell>
          <cell r="AE3105" t="str">
            <v>N</v>
          </cell>
          <cell r="AF3105" t="str">
            <v>N</v>
          </cell>
          <cell r="AG3105">
            <v>0</v>
          </cell>
          <cell r="AH3105" t="str">
            <v>N</v>
          </cell>
          <cell r="AI3105" t="str">
            <v>N</v>
          </cell>
        </row>
        <row r="3106">
          <cell r="U3106">
            <v>0</v>
          </cell>
          <cell r="V3106">
            <v>0</v>
          </cell>
          <cell r="W3106" t="str">
            <v/>
          </cell>
          <cell r="X3106" t="str">
            <v>N</v>
          </cell>
          <cell r="Y3106" t="str">
            <v>N</v>
          </cell>
          <cell r="Z3106" t="str">
            <v>N</v>
          </cell>
          <cell r="AA3106">
            <v>0</v>
          </cell>
          <cell r="AB3106">
            <v>0</v>
          </cell>
          <cell r="AC3106">
            <v>0</v>
          </cell>
          <cell r="AD3106">
            <v>0</v>
          </cell>
          <cell r="AE3106" t="str">
            <v>N</v>
          </cell>
          <cell r="AF3106" t="str">
            <v>N</v>
          </cell>
          <cell r="AG3106">
            <v>0</v>
          </cell>
          <cell r="AH3106" t="str">
            <v>N</v>
          </cell>
          <cell r="AI3106" t="str">
            <v>N</v>
          </cell>
        </row>
        <row r="3107">
          <cell r="U3107">
            <v>0</v>
          </cell>
          <cell r="V3107">
            <v>0</v>
          </cell>
          <cell r="W3107" t="str">
            <v/>
          </cell>
          <cell r="X3107" t="str">
            <v>N</v>
          </cell>
          <cell r="Y3107" t="str">
            <v>N</v>
          </cell>
          <cell r="Z3107" t="str">
            <v>N</v>
          </cell>
          <cell r="AA3107">
            <v>0</v>
          </cell>
          <cell r="AB3107">
            <v>0</v>
          </cell>
          <cell r="AC3107">
            <v>0</v>
          </cell>
          <cell r="AD3107">
            <v>0</v>
          </cell>
          <cell r="AE3107" t="str">
            <v>N</v>
          </cell>
          <cell r="AF3107" t="str">
            <v>N</v>
          </cell>
          <cell r="AG3107">
            <v>0</v>
          </cell>
          <cell r="AH3107" t="str">
            <v>N</v>
          </cell>
          <cell r="AI3107" t="str">
            <v>N</v>
          </cell>
        </row>
        <row r="3108">
          <cell r="U3108">
            <v>0</v>
          </cell>
          <cell r="V3108">
            <v>0</v>
          </cell>
          <cell r="W3108" t="str">
            <v/>
          </cell>
          <cell r="X3108" t="str">
            <v>N</v>
          </cell>
          <cell r="Y3108" t="str">
            <v>N</v>
          </cell>
          <cell r="Z3108" t="str">
            <v>N</v>
          </cell>
          <cell r="AA3108">
            <v>0</v>
          </cell>
          <cell r="AB3108">
            <v>0</v>
          </cell>
          <cell r="AC3108">
            <v>0</v>
          </cell>
          <cell r="AD3108">
            <v>0</v>
          </cell>
          <cell r="AE3108" t="str">
            <v>N</v>
          </cell>
          <cell r="AF3108" t="str">
            <v>N</v>
          </cell>
          <cell r="AG3108">
            <v>0</v>
          </cell>
          <cell r="AH3108" t="str">
            <v>N</v>
          </cell>
          <cell r="AI3108" t="str">
            <v>N</v>
          </cell>
        </row>
        <row r="3109">
          <cell r="U3109">
            <v>0</v>
          </cell>
          <cell r="V3109">
            <v>0</v>
          </cell>
          <cell r="W3109" t="str">
            <v/>
          </cell>
          <cell r="X3109" t="str">
            <v>N</v>
          </cell>
          <cell r="Y3109" t="str">
            <v>N</v>
          </cell>
          <cell r="Z3109" t="str">
            <v>N</v>
          </cell>
          <cell r="AA3109">
            <v>0</v>
          </cell>
          <cell r="AB3109">
            <v>0</v>
          </cell>
          <cell r="AC3109">
            <v>0</v>
          </cell>
          <cell r="AD3109">
            <v>0</v>
          </cell>
          <cell r="AE3109" t="str">
            <v>N</v>
          </cell>
          <cell r="AF3109" t="str">
            <v>N</v>
          </cell>
          <cell r="AG3109">
            <v>0</v>
          </cell>
          <cell r="AH3109" t="str">
            <v>N</v>
          </cell>
          <cell r="AI3109" t="str">
            <v>N</v>
          </cell>
        </row>
        <row r="3110">
          <cell r="U3110">
            <v>0</v>
          </cell>
          <cell r="V3110">
            <v>0</v>
          </cell>
          <cell r="W3110" t="str">
            <v/>
          </cell>
          <cell r="X3110" t="str">
            <v>N</v>
          </cell>
          <cell r="Y3110" t="str">
            <v>N</v>
          </cell>
          <cell r="Z3110" t="str">
            <v>N</v>
          </cell>
          <cell r="AA3110">
            <v>0</v>
          </cell>
          <cell r="AB3110">
            <v>0</v>
          </cell>
          <cell r="AC3110">
            <v>0</v>
          </cell>
          <cell r="AD3110">
            <v>0</v>
          </cell>
          <cell r="AE3110" t="str">
            <v>N</v>
          </cell>
          <cell r="AF3110" t="str">
            <v>N</v>
          </cell>
          <cell r="AG3110">
            <v>0</v>
          </cell>
          <cell r="AH3110" t="str">
            <v>N</v>
          </cell>
          <cell r="AI3110" t="str">
            <v>N</v>
          </cell>
        </row>
        <row r="3111">
          <cell r="U3111">
            <v>0</v>
          </cell>
          <cell r="V3111">
            <v>0</v>
          </cell>
          <cell r="W3111" t="str">
            <v/>
          </cell>
          <cell r="X3111" t="str">
            <v>N</v>
          </cell>
          <cell r="Y3111" t="str">
            <v>N</v>
          </cell>
          <cell r="Z3111" t="str">
            <v>N</v>
          </cell>
          <cell r="AA3111">
            <v>0</v>
          </cell>
          <cell r="AB3111">
            <v>0</v>
          </cell>
          <cell r="AC3111">
            <v>0</v>
          </cell>
          <cell r="AD3111">
            <v>0</v>
          </cell>
          <cell r="AE3111" t="str">
            <v>N</v>
          </cell>
          <cell r="AF3111" t="str">
            <v>N</v>
          </cell>
          <cell r="AG3111">
            <v>0</v>
          </cell>
          <cell r="AH3111" t="str">
            <v>N</v>
          </cell>
          <cell r="AI3111" t="str">
            <v>N</v>
          </cell>
        </row>
        <row r="3112">
          <cell r="U3112">
            <v>0</v>
          </cell>
          <cell r="V3112">
            <v>0</v>
          </cell>
          <cell r="W3112" t="str">
            <v/>
          </cell>
          <cell r="X3112" t="str">
            <v>N</v>
          </cell>
          <cell r="Y3112" t="str">
            <v>N</v>
          </cell>
          <cell r="Z3112" t="str">
            <v>N</v>
          </cell>
          <cell r="AA3112">
            <v>0</v>
          </cell>
          <cell r="AB3112">
            <v>0</v>
          </cell>
          <cell r="AC3112">
            <v>0</v>
          </cell>
          <cell r="AD3112">
            <v>0</v>
          </cell>
          <cell r="AE3112" t="str">
            <v>N</v>
          </cell>
          <cell r="AF3112" t="str">
            <v>N</v>
          </cell>
          <cell r="AG3112">
            <v>0</v>
          </cell>
          <cell r="AH3112" t="str">
            <v>N</v>
          </cell>
          <cell r="AI3112" t="str">
            <v>N</v>
          </cell>
        </row>
        <row r="3113">
          <cell r="U3113">
            <v>0</v>
          </cell>
          <cell r="V3113">
            <v>0</v>
          </cell>
          <cell r="W3113" t="str">
            <v/>
          </cell>
          <cell r="X3113" t="str">
            <v>N</v>
          </cell>
          <cell r="Y3113" t="str">
            <v>N</v>
          </cell>
          <cell r="Z3113" t="str">
            <v>N</v>
          </cell>
          <cell r="AA3113">
            <v>0</v>
          </cell>
          <cell r="AB3113">
            <v>0</v>
          </cell>
          <cell r="AC3113">
            <v>0</v>
          </cell>
          <cell r="AD3113">
            <v>0</v>
          </cell>
          <cell r="AE3113" t="str">
            <v>N</v>
          </cell>
          <cell r="AF3113" t="str">
            <v>N</v>
          </cell>
          <cell r="AG3113">
            <v>0</v>
          </cell>
          <cell r="AH3113" t="str">
            <v>N</v>
          </cell>
          <cell r="AI3113" t="str">
            <v>N</v>
          </cell>
        </row>
        <row r="3114">
          <cell r="U3114">
            <v>0</v>
          </cell>
          <cell r="V3114">
            <v>0</v>
          </cell>
          <cell r="W3114" t="str">
            <v/>
          </cell>
          <cell r="X3114" t="str">
            <v>N</v>
          </cell>
          <cell r="Y3114" t="str">
            <v>N</v>
          </cell>
          <cell r="Z3114" t="str">
            <v>N</v>
          </cell>
          <cell r="AA3114">
            <v>0</v>
          </cell>
          <cell r="AB3114">
            <v>0</v>
          </cell>
          <cell r="AC3114">
            <v>0</v>
          </cell>
          <cell r="AD3114">
            <v>0</v>
          </cell>
          <cell r="AE3114" t="str">
            <v>N</v>
          </cell>
          <cell r="AF3114" t="str">
            <v>N</v>
          </cell>
          <cell r="AG3114">
            <v>0</v>
          </cell>
          <cell r="AH3114" t="str">
            <v>N</v>
          </cell>
          <cell r="AI3114" t="str">
            <v>N</v>
          </cell>
        </row>
        <row r="3115">
          <cell r="U3115">
            <v>0</v>
          </cell>
          <cell r="V3115">
            <v>0</v>
          </cell>
          <cell r="W3115" t="str">
            <v/>
          </cell>
          <cell r="X3115" t="str">
            <v>N</v>
          </cell>
          <cell r="Y3115" t="str">
            <v>N</v>
          </cell>
          <cell r="Z3115" t="str">
            <v>N</v>
          </cell>
          <cell r="AA3115">
            <v>0</v>
          </cell>
          <cell r="AB3115">
            <v>0</v>
          </cell>
          <cell r="AC3115">
            <v>0</v>
          </cell>
          <cell r="AD3115">
            <v>0</v>
          </cell>
          <cell r="AE3115" t="str">
            <v>N</v>
          </cell>
          <cell r="AF3115" t="str">
            <v>N</v>
          </cell>
          <cell r="AG3115">
            <v>0</v>
          </cell>
          <cell r="AH3115" t="str">
            <v>N</v>
          </cell>
          <cell r="AI3115" t="str">
            <v>N</v>
          </cell>
        </row>
        <row r="3116">
          <cell r="U3116">
            <v>0</v>
          </cell>
          <cell r="V3116">
            <v>0</v>
          </cell>
          <cell r="W3116" t="str">
            <v/>
          </cell>
          <cell r="X3116" t="str">
            <v>N</v>
          </cell>
          <cell r="Y3116" t="str">
            <v>N</v>
          </cell>
          <cell r="Z3116" t="str">
            <v>N</v>
          </cell>
          <cell r="AA3116">
            <v>0</v>
          </cell>
          <cell r="AB3116">
            <v>0</v>
          </cell>
          <cell r="AC3116">
            <v>0</v>
          </cell>
          <cell r="AD3116">
            <v>0</v>
          </cell>
          <cell r="AE3116" t="str">
            <v>N</v>
          </cell>
          <cell r="AF3116" t="str">
            <v>N</v>
          </cell>
          <cell r="AG3116">
            <v>0</v>
          </cell>
          <cell r="AH3116" t="str">
            <v>N</v>
          </cell>
          <cell r="AI3116" t="str">
            <v>N</v>
          </cell>
        </row>
        <row r="3117">
          <cell r="U3117">
            <v>0</v>
          </cell>
          <cell r="V3117">
            <v>0</v>
          </cell>
          <cell r="W3117" t="str">
            <v/>
          </cell>
          <cell r="X3117" t="str">
            <v>N</v>
          </cell>
          <cell r="Y3117" t="str">
            <v>N</v>
          </cell>
          <cell r="Z3117" t="str">
            <v>N</v>
          </cell>
          <cell r="AA3117">
            <v>0</v>
          </cell>
          <cell r="AB3117">
            <v>0</v>
          </cell>
          <cell r="AC3117">
            <v>0</v>
          </cell>
          <cell r="AD3117">
            <v>0</v>
          </cell>
          <cell r="AE3117" t="str">
            <v>N</v>
          </cell>
          <cell r="AF3117" t="str">
            <v>N</v>
          </cell>
          <cell r="AG3117">
            <v>0</v>
          </cell>
          <cell r="AH3117" t="str">
            <v>N</v>
          </cell>
          <cell r="AI3117" t="str">
            <v>N</v>
          </cell>
        </row>
        <row r="3118">
          <cell r="U3118">
            <v>0</v>
          </cell>
          <cell r="V3118">
            <v>0</v>
          </cell>
          <cell r="W3118" t="str">
            <v/>
          </cell>
          <cell r="X3118" t="str">
            <v>N</v>
          </cell>
          <cell r="Y3118" t="str">
            <v>N</v>
          </cell>
          <cell r="Z3118" t="str">
            <v>N</v>
          </cell>
          <cell r="AA3118">
            <v>0</v>
          </cell>
          <cell r="AB3118">
            <v>0</v>
          </cell>
          <cell r="AC3118">
            <v>0</v>
          </cell>
          <cell r="AD3118">
            <v>0</v>
          </cell>
          <cell r="AE3118" t="str">
            <v>N</v>
          </cell>
          <cell r="AF3118" t="str">
            <v>N</v>
          </cell>
          <cell r="AG3118">
            <v>0</v>
          </cell>
          <cell r="AH3118" t="str">
            <v>N</v>
          </cell>
          <cell r="AI3118" t="str">
            <v>N</v>
          </cell>
        </row>
        <row r="3119">
          <cell r="U3119">
            <v>0</v>
          </cell>
          <cell r="V3119">
            <v>0</v>
          </cell>
          <cell r="W3119" t="str">
            <v/>
          </cell>
          <cell r="X3119" t="str">
            <v>N</v>
          </cell>
          <cell r="Y3119" t="str">
            <v>N</v>
          </cell>
          <cell r="Z3119" t="str">
            <v>N</v>
          </cell>
          <cell r="AA3119">
            <v>0</v>
          </cell>
          <cell r="AB3119">
            <v>0</v>
          </cell>
          <cell r="AC3119">
            <v>0</v>
          </cell>
          <cell r="AD3119">
            <v>0</v>
          </cell>
          <cell r="AE3119" t="str">
            <v>N</v>
          </cell>
          <cell r="AF3119" t="str">
            <v>N</v>
          </cell>
          <cell r="AG3119">
            <v>0</v>
          </cell>
          <cell r="AH3119" t="str">
            <v>N</v>
          </cell>
          <cell r="AI3119" t="str">
            <v>N</v>
          </cell>
        </row>
        <row r="3120">
          <cell r="U3120">
            <v>0</v>
          </cell>
          <cell r="V3120">
            <v>0</v>
          </cell>
          <cell r="W3120" t="str">
            <v/>
          </cell>
          <cell r="X3120" t="str">
            <v>N</v>
          </cell>
          <cell r="Y3120" t="str">
            <v>N</v>
          </cell>
          <cell r="Z3120" t="str">
            <v>N</v>
          </cell>
          <cell r="AA3120">
            <v>0</v>
          </cell>
          <cell r="AB3120">
            <v>0</v>
          </cell>
          <cell r="AC3120">
            <v>0</v>
          </cell>
          <cell r="AD3120">
            <v>0</v>
          </cell>
          <cell r="AE3120" t="str">
            <v>N</v>
          </cell>
          <cell r="AF3120" t="str">
            <v>N</v>
          </cell>
          <cell r="AG3120">
            <v>0</v>
          </cell>
          <cell r="AH3120" t="str">
            <v>N</v>
          </cell>
          <cell r="AI3120" t="str">
            <v>N</v>
          </cell>
        </row>
        <row r="3121">
          <cell r="U3121">
            <v>0</v>
          </cell>
          <cell r="V3121">
            <v>0</v>
          </cell>
          <cell r="W3121" t="str">
            <v/>
          </cell>
          <cell r="X3121" t="str">
            <v>N</v>
          </cell>
          <cell r="Y3121" t="str">
            <v>N</v>
          </cell>
          <cell r="Z3121" t="str">
            <v>N</v>
          </cell>
          <cell r="AA3121">
            <v>0</v>
          </cell>
          <cell r="AB3121">
            <v>0</v>
          </cell>
          <cell r="AC3121">
            <v>0</v>
          </cell>
          <cell r="AD3121">
            <v>0</v>
          </cell>
          <cell r="AE3121" t="str">
            <v>N</v>
          </cell>
          <cell r="AF3121" t="str">
            <v>N</v>
          </cell>
          <cell r="AG3121">
            <v>0</v>
          </cell>
          <cell r="AH3121" t="str">
            <v>N</v>
          </cell>
          <cell r="AI3121" t="str">
            <v>N</v>
          </cell>
        </row>
        <row r="3122">
          <cell r="U3122">
            <v>0</v>
          </cell>
          <cell r="V3122">
            <v>0</v>
          </cell>
          <cell r="W3122" t="str">
            <v/>
          </cell>
          <cell r="X3122" t="str">
            <v>N</v>
          </cell>
          <cell r="Y3122" t="str">
            <v>N</v>
          </cell>
          <cell r="Z3122" t="str">
            <v>N</v>
          </cell>
          <cell r="AA3122">
            <v>0</v>
          </cell>
          <cell r="AB3122">
            <v>0</v>
          </cell>
          <cell r="AC3122">
            <v>0</v>
          </cell>
          <cell r="AD3122">
            <v>0</v>
          </cell>
          <cell r="AE3122" t="str">
            <v>N</v>
          </cell>
          <cell r="AF3122" t="str">
            <v>N</v>
          </cell>
          <cell r="AG3122">
            <v>0</v>
          </cell>
          <cell r="AH3122" t="str">
            <v>N</v>
          </cell>
          <cell r="AI3122" t="str">
            <v>N</v>
          </cell>
        </row>
        <row r="3123">
          <cell r="U3123">
            <v>0</v>
          </cell>
          <cell r="V3123">
            <v>0</v>
          </cell>
          <cell r="W3123" t="str">
            <v/>
          </cell>
          <cell r="X3123" t="str">
            <v>N</v>
          </cell>
          <cell r="Y3123" t="str">
            <v>N</v>
          </cell>
          <cell r="Z3123" t="str">
            <v>N</v>
          </cell>
          <cell r="AA3123">
            <v>0</v>
          </cell>
          <cell r="AB3123">
            <v>0</v>
          </cell>
          <cell r="AC3123">
            <v>0</v>
          </cell>
          <cell r="AD3123">
            <v>0</v>
          </cell>
          <cell r="AE3123" t="str">
            <v>N</v>
          </cell>
          <cell r="AF3123" t="str">
            <v>N</v>
          </cell>
          <cell r="AG3123">
            <v>0</v>
          </cell>
          <cell r="AH3123" t="str">
            <v>N</v>
          </cell>
          <cell r="AI3123" t="str">
            <v>N</v>
          </cell>
        </row>
        <row r="3124">
          <cell r="U3124">
            <v>0</v>
          </cell>
          <cell r="V3124">
            <v>0</v>
          </cell>
          <cell r="W3124" t="str">
            <v/>
          </cell>
          <cell r="X3124" t="str">
            <v>N</v>
          </cell>
          <cell r="Y3124" t="str">
            <v>N</v>
          </cell>
          <cell r="Z3124" t="str">
            <v>N</v>
          </cell>
          <cell r="AA3124">
            <v>0</v>
          </cell>
          <cell r="AB3124">
            <v>0</v>
          </cell>
          <cell r="AC3124">
            <v>0</v>
          </cell>
          <cell r="AD3124">
            <v>0</v>
          </cell>
          <cell r="AE3124" t="str">
            <v>N</v>
          </cell>
          <cell r="AF3124" t="str">
            <v>N</v>
          </cell>
          <cell r="AG3124">
            <v>0</v>
          </cell>
          <cell r="AH3124" t="str">
            <v>N</v>
          </cell>
          <cell r="AI3124" t="str">
            <v>N</v>
          </cell>
        </row>
        <row r="3125">
          <cell r="U3125">
            <v>0</v>
          </cell>
          <cell r="V3125">
            <v>0</v>
          </cell>
          <cell r="W3125" t="str">
            <v/>
          </cell>
          <cell r="X3125" t="str">
            <v>N</v>
          </cell>
          <cell r="Y3125" t="str">
            <v>N</v>
          </cell>
          <cell r="Z3125" t="str">
            <v>N</v>
          </cell>
          <cell r="AA3125">
            <v>0</v>
          </cell>
          <cell r="AB3125">
            <v>0</v>
          </cell>
          <cell r="AC3125">
            <v>0</v>
          </cell>
          <cell r="AD3125">
            <v>0</v>
          </cell>
          <cell r="AE3125" t="str">
            <v>N</v>
          </cell>
          <cell r="AF3125" t="str">
            <v>N</v>
          </cell>
          <cell r="AG3125">
            <v>0</v>
          </cell>
          <cell r="AH3125" t="str">
            <v>N</v>
          </cell>
          <cell r="AI3125" t="str">
            <v>N</v>
          </cell>
        </row>
        <row r="3126">
          <cell r="U3126">
            <v>0</v>
          </cell>
          <cell r="V3126">
            <v>0</v>
          </cell>
          <cell r="W3126" t="str">
            <v/>
          </cell>
          <cell r="X3126" t="str">
            <v>N</v>
          </cell>
          <cell r="Y3126" t="str">
            <v>N</v>
          </cell>
          <cell r="Z3126" t="str">
            <v>N</v>
          </cell>
          <cell r="AA3126">
            <v>0</v>
          </cell>
          <cell r="AB3126">
            <v>0</v>
          </cell>
          <cell r="AC3126">
            <v>0</v>
          </cell>
          <cell r="AD3126">
            <v>0</v>
          </cell>
          <cell r="AE3126" t="str">
            <v>N</v>
          </cell>
          <cell r="AF3126" t="str">
            <v>N</v>
          </cell>
          <cell r="AG3126">
            <v>0</v>
          </cell>
          <cell r="AH3126" t="str">
            <v>N</v>
          </cell>
          <cell r="AI3126" t="str">
            <v>N</v>
          </cell>
        </row>
        <row r="3127">
          <cell r="U3127">
            <v>0</v>
          </cell>
          <cell r="V3127">
            <v>0</v>
          </cell>
          <cell r="W3127" t="str">
            <v/>
          </cell>
          <cell r="X3127" t="str">
            <v>N</v>
          </cell>
          <cell r="Y3127" t="str">
            <v>N</v>
          </cell>
          <cell r="Z3127" t="str">
            <v>N</v>
          </cell>
          <cell r="AA3127">
            <v>0</v>
          </cell>
          <cell r="AB3127">
            <v>0</v>
          </cell>
          <cell r="AC3127">
            <v>0</v>
          </cell>
          <cell r="AD3127">
            <v>0</v>
          </cell>
          <cell r="AE3127" t="str">
            <v>N</v>
          </cell>
          <cell r="AF3127" t="str">
            <v>N</v>
          </cell>
          <cell r="AG3127">
            <v>0</v>
          </cell>
          <cell r="AH3127" t="str">
            <v>N</v>
          </cell>
          <cell r="AI3127" t="str">
            <v>N</v>
          </cell>
        </row>
        <row r="3128">
          <cell r="U3128">
            <v>0</v>
          </cell>
          <cell r="V3128">
            <v>0</v>
          </cell>
          <cell r="W3128" t="str">
            <v/>
          </cell>
          <cell r="X3128" t="str">
            <v>N</v>
          </cell>
          <cell r="Y3128" t="str">
            <v>N</v>
          </cell>
          <cell r="Z3128" t="str">
            <v>N</v>
          </cell>
          <cell r="AA3128">
            <v>0</v>
          </cell>
          <cell r="AB3128">
            <v>0</v>
          </cell>
          <cell r="AC3128">
            <v>0</v>
          </cell>
          <cell r="AD3128">
            <v>0</v>
          </cell>
          <cell r="AE3128" t="str">
            <v>N</v>
          </cell>
          <cell r="AF3128" t="str">
            <v>N</v>
          </cell>
          <cell r="AG3128">
            <v>0</v>
          </cell>
          <cell r="AH3128" t="str">
            <v>N</v>
          </cell>
          <cell r="AI3128" t="str">
            <v>N</v>
          </cell>
        </row>
        <row r="3129">
          <cell r="U3129">
            <v>0</v>
          </cell>
          <cell r="V3129">
            <v>0</v>
          </cell>
          <cell r="W3129" t="str">
            <v/>
          </cell>
          <cell r="X3129" t="str">
            <v>N</v>
          </cell>
          <cell r="Y3129" t="str">
            <v>N</v>
          </cell>
          <cell r="Z3129" t="str">
            <v>N</v>
          </cell>
          <cell r="AA3129">
            <v>0</v>
          </cell>
          <cell r="AB3129">
            <v>0</v>
          </cell>
          <cell r="AC3129">
            <v>0</v>
          </cell>
          <cell r="AD3129">
            <v>0</v>
          </cell>
          <cell r="AE3129" t="str">
            <v>N</v>
          </cell>
          <cell r="AF3129" t="str">
            <v>N</v>
          </cell>
          <cell r="AG3129">
            <v>0</v>
          </cell>
          <cell r="AH3129" t="str">
            <v>N</v>
          </cell>
          <cell r="AI3129" t="str">
            <v>N</v>
          </cell>
        </row>
        <row r="3130">
          <cell r="U3130">
            <v>0</v>
          </cell>
          <cell r="V3130">
            <v>0</v>
          </cell>
          <cell r="W3130" t="str">
            <v/>
          </cell>
          <cell r="X3130" t="str">
            <v>N</v>
          </cell>
          <cell r="Y3130" t="str">
            <v>N</v>
          </cell>
          <cell r="Z3130" t="str">
            <v>N</v>
          </cell>
          <cell r="AA3130">
            <v>0</v>
          </cell>
          <cell r="AB3130">
            <v>0</v>
          </cell>
          <cell r="AC3130">
            <v>0</v>
          </cell>
          <cell r="AD3130">
            <v>0</v>
          </cell>
          <cell r="AE3130" t="str">
            <v>N</v>
          </cell>
          <cell r="AF3130" t="str">
            <v>N</v>
          </cell>
          <cell r="AG3130">
            <v>0</v>
          </cell>
          <cell r="AH3130" t="str">
            <v>N</v>
          </cell>
          <cell r="AI3130" t="str">
            <v>N</v>
          </cell>
        </row>
        <row r="3131">
          <cell r="U3131">
            <v>0</v>
          </cell>
          <cell r="V3131">
            <v>0</v>
          </cell>
          <cell r="W3131" t="str">
            <v/>
          </cell>
          <cell r="X3131" t="str">
            <v>N</v>
          </cell>
          <cell r="Y3131" t="str">
            <v>N</v>
          </cell>
          <cell r="Z3131" t="str">
            <v>N</v>
          </cell>
          <cell r="AA3131">
            <v>0</v>
          </cell>
          <cell r="AB3131">
            <v>0</v>
          </cell>
          <cell r="AC3131">
            <v>0</v>
          </cell>
          <cell r="AD3131">
            <v>0</v>
          </cell>
          <cell r="AE3131" t="str">
            <v>N</v>
          </cell>
          <cell r="AF3131" t="str">
            <v>N</v>
          </cell>
          <cell r="AG3131">
            <v>0</v>
          </cell>
          <cell r="AH3131" t="str">
            <v>N</v>
          </cell>
          <cell r="AI3131" t="str">
            <v>N</v>
          </cell>
        </row>
        <row r="3132">
          <cell r="U3132">
            <v>0</v>
          </cell>
          <cell r="V3132">
            <v>0</v>
          </cell>
          <cell r="W3132" t="str">
            <v/>
          </cell>
          <cell r="X3132" t="str">
            <v>N</v>
          </cell>
          <cell r="Y3132" t="str">
            <v>N</v>
          </cell>
          <cell r="Z3132" t="str">
            <v>N</v>
          </cell>
          <cell r="AA3132">
            <v>0</v>
          </cell>
          <cell r="AB3132">
            <v>0</v>
          </cell>
          <cell r="AC3132">
            <v>0</v>
          </cell>
          <cell r="AD3132">
            <v>0</v>
          </cell>
          <cell r="AE3132" t="str">
            <v>N</v>
          </cell>
          <cell r="AF3132" t="str">
            <v>N</v>
          </cell>
          <cell r="AG3132">
            <v>0</v>
          </cell>
          <cell r="AH3132" t="str">
            <v>N</v>
          </cell>
          <cell r="AI3132" t="str">
            <v>N</v>
          </cell>
        </row>
        <row r="3133">
          <cell r="U3133">
            <v>0</v>
          </cell>
          <cell r="V3133">
            <v>0</v>
          </cell>
          <cell r="W3133" t="str">
            <v/>
          </cell>
          <cell r="X3133" t="str">
            <v>N</v>
          </cell>
          <cell r="Y3133" t="str">
            <v>N</v>
          </cell>
          <cell r="Z3133" t="str">
            <v>N</v>
          </cell>
          <cell r="AA3133">
            <v>0</v>
          </cell>
          <cell r="AB3133">
            <v>0</v>
          </cell>
          <cell r="AC3133">
            <v>0</v>
          </cell>
          <cell r="AD3133">
            <v>0</v>
          </cell>
          <cell r="AE3133" t="str">
            <v>N</v>
          </cell>
          <cell r="AF3133" t="str">
            <v>N</v>
          </cell>
          <cell r="AG3133">
            <v>0</v>
          </cell>
          <cell r="AH3133" t="str">
            <v>N</v>
          </cell>
          <cell r="AI3133" t="str">
            <v>N</v>
          </cell>
        </row>
        <row r="3134">
          <cell r="U3134">
            <v>0</v>
          </cell>
          <cell r="V3134">
            <v>0</v>
          </cell>
          <cell r="W3134" t="str">
            <v/>
          </cell>
          <cell r="X3134" t="str">
            <v>N</v>
          </cell>
          <cell r="Y3134" t="str">
            <v>N</v>
          </cell>
          <cell r="Z3134" t="str">
            <v>N</v>
          </cell>
          <cell r="AA3134">
            <v>0</v>
          </cell>
          <cell r="AB3134">
            <v>0</v>
          </cell>
          <cell r="AC3134">
            <v>0</v>
          </cell>
          <cell r="AD3134">
            <v>0</v>
          </cell>
          <cell r="AE3134" t="str">
            <v>N</v>
          </cell>
          <cell r="AF3134" t="str">
            <v>N</v>
          </cell>
          <cell r="AG3134">
            <v>0</v>
          </cell>
          <cell r="AH3134" t="str">
            <v>N</v>
          </cell>
          <cell r="AI3134" t="str">
            <v>N</v>
          </cell>
        </row>
        <row r="3135">
          <cell r="U3135">
            <v>0</v>
          </cell>
          <cell r="V3135">
            <v>0</v>
          </cell>
          <cell r="W3135" t="str">
            <v/>
          </cell>
          <cell r="X3135" t="str">
            <v>N</v>
          </cell>
          <cell r="Y3135" t="str">
            <v>N</v>
          </cell>
          <cell r="Z3135" t="str">
            <v>N</v>
          </cell>
          <cell r="AA3135">
            <v>0</v>
          </cell>
          <cell r="AB3135">
            <v>0</v>
          </cell>
          <cell r="AC3135">
            <v>0</v>
          </cell>
          <cell r="AD3135">
            <v>0</v>
          </cell>
          <cell r="AE3135" t="str">
            <v>N</v>
          </cell>
          <cell r="AF3135" t="str">
            <v>N</v>
          </cell>
          <cell r="AG3135">
            <v>0</v>
          </cell>
          <cell r="AH3135" t="str">
            <v>N</v>
          </cell>
          <cell r="AI3135" t="str">
            <v>N</v>
          </cell>
        </row>
        <row r="3136">
          <cell r="U3136">
            <v>0</v>
          </cell>
          <cell r="V3136">
            <v>0</v>
          </cell>
          <cell r="W3136" t="str">
            <v/>
          </cell>
          <cell r="X3136" t="str">
            <v>N</v>
          </cell>
          <cell r="Y3136" t="str">
            <v>N</v>
          </cell>
          <cell r="Z3136" t="str">
            <v>N</v>
          </cell>
          <cell r="AA3136">
            <v>0</v>
          </cell>
          <cell r="AB3136">
            <v>0</v>
          </cell>
          <cell r="AC3136">
            <v>0</v>
          </cell>
          <cell r="AD3136">
            <v>0</v>
          </cell>
          <cell r="AE3136" t="str">
            <v>N</v>
          </cell>
          <cell r="AF3136" t="str">
            <v>N</v>
          </cell>
          <cell r="AG3136">
            <v>0</v>
          </cell>
          <cell r="AH3136" t="str">
            <v>N</v>
          </cell>
          <cell r="AI3136" t="str">
            <v>N</v>
          </cell>
        </row>
        <row r="3137">
          <cell r="U3137">
            <v>0</v>
          </cell>
          <cell r="V3137">
            <v>0</v>
          </cell>
          <cell r="W3137" t="str">
            <v/>
          </cell>
          <cell r="X3137" t="str">
            <v>N</v>
          </cell>
          <cell r="Y3137" t="str">
            <v>N</v>
          </cell>
          <cell r="Z3137" t="str">
            <v>N</v>
          </cell>
          <cell r="AA3137">
            <v>0</v>
          </cell>
          <cell r="AB3137">
            <v>0</v>
          </cell>
          <cell r="AC3137">
            <v>0</v>
          </cell>
          <cell r="AD3137">
            <v>0</v>
          </cell>
          <cell r="AE3137" t="str">
            <v>N</v>
          </cell>
          <cell r="AF3137" t="str">
            <v>N</v>
          </cell>
          <cell r="AG3137">
            <v>0</v>
          </cell>
          <cell r="AH3137" t="str">
            <v>N</v>
          </cell>
          <cell r="AI3137" t="str">
            <v>N</v>
          </cell>
        </row>
        <row r="3138">
          <cell r="U3138">
            <v>0</v>
          </cell>
          <cell r="V3138">
            <v>0</v>
          </cell>
          <cell r="W3138" t="str">
            <v/>
          </cell>
          <cell r="X3138" t="str">
            <v>N</v>
          </cell>
          <cell r="Y3138" t="str">
            <v>N</v>
          </cell>
          <cell r="Z3138" t="str">
            <v>N</v>
          </cell>
          <cell r="AA3138">
            <v>0</v>
          </cell>
          <cell r="AB3138">
            <v>0</v>
          </cell>
          <cell r="AC3138">
            <v>0</v>
          </cell>
          <cell r="AD3138">
            <v>0</v>
          </cell>
          <cell r="AE3138" t="str">
            <v>N</v>
          </cell>
          <cell r="AF3138" t="str">
            <v>N</v>
          </cell>
          <cell r="AG3138">
            <v>0</v>
          </cell>
          <cell r="AH3138" t="str">
            <v>N</v>
          </cell>
          <cell r="AI3138" t="str">
            <v>N</v>
          </cell>
        </row>
        <row r="3139">
          <cell r="U3139">
            <v>0</v>
          </cell>
          <cell r="V3139">
            <v>0</v>
          </cell>
          <cell r="W3139" t="str">
            <v/>
          </cell>
          <cell r="X3139" t="str">
            <v>N</v>
          </cell>
          <cell r="Y3139" t="str">
            <v>N</v>
          </cell>
          <cell r="Z3139" t="str">
            <v>N</v>
          </cell>
          <cell r="AA3139">
            <v>0</v>
          </cell>
          <cell r="AB3139">
            <v>0</v>
          </cell>
          <cell r="AC3139">
            <v>0</v>
          </cell>
          <cell r="AD3139">
            <v>0</v>
          </cell>
          <cell r="AE3139" t="str">
            <v>N</v>
          </cell>
          <cell r="AF3139" t="str">
            <v>N</v>
          </cell>
          <cell r="AG3139">
            <v>0</v>
          </cell>
          <cell r="AH3139" t="str">
            <v>N</v>
          </cell>
          <cell r="AI3139" t="str">
            <v>N</v>
          </cell>
        </row>
        <row r="3140">
          <cell r="U3140">
            <v>0</v>
          </cell>
          <cell r="V3140">
            <v>0</v>
          </cell>
          <cell r="W3140" t="str">
            <v/>
          </cell>
          <cell r="X3140" t="str">
            <v>N</v>
          </cell>
          <cell r="Y3140" t="str">
            <v>N</v>
          </cell>
          <cell r="Z3140" t="str">
            <v>N</v>
          </cell>
          <cell r="AA3140">
            <v>0</v>
          </cell>
          <cell r="AB3140">
            <v>0</v>
          </cell>
          <cell r="AC3140">
            <v>0</v>
          </cell>
          <cell r="AD3140">
            <v>0</v>
          </cell>
          <cell r="AE3140" t="str">
            <v>N</v>
          </cell>
          <cell r="AF3140" t="str">
            <v>N</v>
          </cell>
          <cell r="AG3140">
            <v>0</v>
          </cell>
          <cell r="AH3140" t="str">
            <v>N</v>
          </cell>
          <cell r="AI3140" t="str">
            <v>N</v>
          </cell>
        </row>
        <row r="3141">
          <cell r="U3141">
            <v>0</v>
          </cell>
          <cell r="V3141">
            <v>0</v>
          </cell>
          <cell r="W3141" t="str">
            <v/>
          </cell>
          <cell r="X3141" t="str">
            <v>N</v>
          </cell>
          <cell r="Y3141" t="str">
            <v>N</v>
          </cell>
          <cell r="Z3141" t="str">
            <v>N</v>
          </cell>
          <cell r="AA3141">
            <v>0</v>
          </cell>
          <cell r="AB3141">
            <v>0</v>
          </cell>
          <cell r="AC3141">
            <v>0</v>
          </cell>
          <cell r="AD3141">
            <v>0</v>
          </cell>
          <cell r="AE3141" t="str">
            <v>N</v>
          </cell>
          <cell r="AF3141" t="str">
            <v>N</v>
          </cell>
          <cell r="AG3141">
            <v>0</v>
          </cell>
          <cell r="AH3141" t="str">
            <v>N</v>
          </cell>
          <cell r="AI3141" t="str">
            <v>N</v>
          </cell>
        </row>
        <row r="3142">
          <cell r="U3142">
            <v>0</v>
          </cell>
          <cell r="V3142">
            <v>0</v>
          </cell>
          <cell r="W3142" t="str">
            <v/>
          </cell>
          <cell r="X3142" t="str">
            <v>N</v>
          </cell>
          <cell r="Y3142" t="str">
            <v>N</v>
          </cell>
          <cell r="Z3142" t="str">
            <v>N</v>
          </cell>
          <cell r="AA3142">
            <v>0</v>
          </cell>
          <cell r="AB3142">
            <v>0</v>
          </cell>
          <cell r="AC3142">
            <v>0</v>
          </cell>
          <cell r="AD3142">
            <v>0</v>
          </cell>
          <cell r="AE3142" t="str">
            <v>N</v>
          </cell>
          <cell r="AF3142" t="str">
            <v>N</v>
          </cell>
          <cell r="AG3142">
            <v>0</v>
          </cell>
          <cell r="AH3142" t="str">
            <v>N</v>
          </cell>
          <cell r="AI3142" t="str">
            <v>N</v>
          </cell>
        </row>
        <row r="3143">
          <cell r="U3143">
            <v>0</v>
          </cell>
          <cell r="V3143">
            <v>0</v>
          </cell>
          <cell r="W3143" t="str">
            <v/>
          </cell>
          <cell r="X3143" t="str">
            <v>N</v>
          </cell>
          <cell r="Y3143" t="str">
            <v>N</v>
          </cell>
          <cell r="Z3143" t="str">
            <v>N</v>
          </cell>
          <cell r="AA3143">
            <v>0</v>
          </cell>
          <cell r="AB3143">
            <v>0</v>
          </cell>
          <cell r="AC3143">
            <v>0</v>
          </cell>
          <cell r="AD3143">
            <v>0</v>
          </cell>
          <cell r="AE3143" t="str">
            <v>N</v>
          </cell>
          <cell r="AF3143" t="str">
            <v>N</v>
          </cell>
          <cell r="AG3143">
            <v>0</v>
          </cell>
          <cell r="AH3143" t="str">
            <v>N</v>
          </cell>
          <cell r="AI3143" t="str">
            <v>N</v>
          </cell>
        </row>
        <row r="3144">
          <cell r="U3144">
            <v>0</v>
          </cell>
          <cell r="V3144">
            <v>0</v>
          </cell>
          <cell r="W3144" t="str">
            <v/>
          </cell>
          <cell r="X3144" t="str">
            <v>N</v>
          </cell>
          <cell r="Y3144" t="str">
            <v>N</v>
          </cell>
          <cell r="Z3144" t="str">
            <v>N</v>
          </cell>
          <cell r="AA3144">
            <v>0</v>
          </cell>
          <cell r="AB3144">
            <v>0</v>
          </cell>
          <cell r="AC3144">
            <v>0</v>
          </cell>
          <cell r="AD3144">
            <v>0</v>
          </cell>
          <cell r="AE3144" t="str">
            <v>N</v>
          </cell>
          <cell r="AF3144" t="str">
            <v>N</v>
          </cell>
          <cell r="AG3144">
            <v>0</v>
          </cell>
          <cell r="AH3144" t="str">
            <v>N</v>
          </cell>
          <cell r="AI3144" t="str">
            <v>N</v>
          </cell>
        </row>
        <row r="3145">
          <cell r="U3145">
            <v>0</v>
          </cell>
          <cell r="V3145">
            <v>0</v>
          </cell>
          <cell r="W3145" t="str">
            <v/>
          </cell>
          <cell r="X3145" t="str">
            <v>N</v>
          </cell>
          <cell r="Y3145" t="str">
            <v>N</v>
          </cell>
          <cell r="Z3145" t="str">
            <v>N</v>
          </cell>
          <cell r="AA3145">
            <v>0</v>
          </cell>
          <cell r="AB3145">
            <v>0</v>
          </cell>
          <cell r="AC3145">
            <v>0</v>
          </cell>
          <cell r="AD3145">
            <v>0</v>
          </cell>
          <cell r="AE3145" t="str">
            <v>N</v>
          </cell>
          <cell r="AF3145" t="str">
            <v>N</v>
          </cell>
          <cell r="AG3145">
            <v>0</v>
          </cell>
          <cell r="AH3145" t="str">
            <v>N</v>
          </cell>
          <cell r="AI3145" t="str">
            <v>N</v>
          </cell>
        </row>
        <row r="3146">
          <cell r="U3146">
            <v>0</v>
          </cell>
          <cell r="V3146">
            <v>0</v>
          </cell>
          <cell r="W3146" t="str">
            <v/>
          </cell>
          <cell r="X3146" t="str">
            <v>N</v>
          </cell>
          <cell r="Y3146" t="str">
            <v>N</v>
          </cell>
          <cell r="Z3146" t="str">
            <v>N</v>
          </cell>
          <cell r="AA3146">
            <v>0</v>
          </cell>
          <cell r="AB3146">
            <v>0</v>
          </cell>
          <cell r="AC3146">
            <v>0</v>
          </cell>
          <cell r="AD3146">
            <v>0</v>
          </cell>
          <cell r="AE3146" t="str">
            <v>N</v>
          </cell>
          <cell r="AF3146" t="str">
            <v>N</v>
          </cell>
          <cell r="AG3146">
            <v>0</v>
          </cell>
          <cell r="AH3146" t="str">
            <v>N</v>
          </cell>
          <cell r="AI3146" t="str">
            <v>N</v>
          </cell>
        </row>
        <row r="3147">
          <cell r="U3147">
            <v>0</v>
          </cell>
          <cell r="V3147">
            <v>0</v>
          </cell>
          <cell r="W3147" t="str">
            <v/>
          </cell>
          <cell r="X3147" t="str">
            <v>N</v>
          </cell>
          <cell r="Y3147" t="str">
            <v>N</v>
          </cell>
          <cell r="Z3147" t="str">
            <v>N</v>
          </cell>
          <cell r="AA3147">
            <v>0</v>
          </cell>
          <cell r="AB3147">
            <v>0</v>
          </cell>
          <cell r="AC3147">
            <v>0</v>
          </cell>
          <cell r="AD3147">
            <v>0</v>
          </cell>
          <cell r="AE3147" t="str">
            <v>N</v>
          </cell>
          <cell r="AF3147" t="str">
            <v>N</v>
          </cell>
          <cell r="AG3147">
            <v>0</v>
          </cell>
          <cell r="AH3147" t="str">
            <v>N</v>
          </cell>
          <cell r="AI3147" t="str">
            <v>N</v>
          </cell>
        </row>
        <row r="3148">
          <cell r="U3148">
            <v>0</v>
          </cell>
          <cell r="V3148">
            <v>0</v>
          </cell>
          <cell r="W3148" t="str">
            <v/>
          </cell>
          <cell r="X3148" t="str">
            <v>N</v>
          </cell>
          <cell r="Y3148" t="str">
            <v>N</v>
          </cell>
          <cell r="Z3148" t="str">
            <v>N</v>
          </cell>
          <cell r="AA3148">
            <v>0</v>
          </cell>
          <cell r="AB3148">
            <v>0</v>
          </cell>
          <cell r="AC3148">
            <v>0</v>
          </cell>
          <cell r="AD3148">
            <v>0</v>
          </cell>
          <cell r="AE3148" t="str">
            <v>N</v>
          </cell>
          <cell r="AF3148" t="str">
            <v>N</v>
          </cell>
          <cell r="AG3148">
            <v>0</v>
          </cell>
          <cell r="AH3148" t="str">
            <v>N</v>
          </cell>
          <cell r="AI3148" t="str">
            <v>N</v>
          </cell>
        </row>
        <row r="3149">
          <cell r="U3149">
            <v>0</v>
          </cell>
          <cell r="V3149">
            <v>0</v>
          </cell>
          <cell r="W3149" t="str">
            <v/>
          </cell>
          <cell r="X3149" t="str">
            <v>N</v>
          </cell>
          <cell r="Y3149" t="str">
            <v>N</v>
          </cell>
          <cell r="Z3149" t="str">
            <v>N</v>
          </cell>
          <cell r="AA3149">
            <v>0</v>
          </cell>
          <cell r="AB3149">
            <v>0</v>
          </cell>
          <cell r="AC3149">
            <v>0</v>
          </cell>
          <cell r="AD3149">
            <v>0</v>
          </cell>
          <cell r="AE3149" t="str">
            <v>N</v>
          </cell>
          <cell r="AF3149" t="str">
            <v>N</v>
          </cell>
          <cell r="AG3149">
            <v>0</v>
          </cell>
          <cell r="AH3149" t="str">
            <v>N</v>
          </cell>
          <cell r="AI3149" t="str">
            <v>N</v>
          </cell>
        </row>
        <row r="3150">
          <cell r="U3150">
            <v>0</v>
          </cell>
          <cell r="V3150">
            <v>0</v>
          </cell>
          <cell r="W3150" t="str">
            <v/>
          </cell>
          <cell r="X3150" t="str">
            <v>N</v>
          </cell>
          <cell r="Y3150" t="str">
            <v>N</v>
          </cell>
          <cell r="Z3150" t="str">
            <v>N</v>
          </cell>
          <cell r="AA3150">
            <v>0</v>
          </cell>
          <cell r="AB3150">
            <v>0</v>
          </cell>
          <cell r="AC3150">
            <v>0</v>
          </cell>
          <cell r="AD3150">
            <v>0</v>
          </cell>
          <cell r="AE3150" t="str">
            <v>N</v>
          </cell>
          <cell r="AF3150" t="str">
            <v>N</v>
          </cell>
          <cell r="AG3150">
            <v>0</v>
          </cell>
          <cell r="AH3150" t="str">
            <v>N</v>
          </cell>
          <cell r="AI3150" t="str">
            <v>N</v>
          </cell>
        </row>
        <row r="3151">
          <cell r="U3151">
            <v>0</v>
          </cell>
          <cell r="V3151">
            <v>0</v>
          </cell>
          <cell r="W3151" t="str">
            <v/>
          </cell>
          <cell r="X3151" t="str">
            <v>N</v>
          </cell>
          <cell r="Y3151" t="str">
            <v>N</v>
          </cell>
          <cell r="Z3151" t="str">
            <v>N</v>
          </cell>
          <cell r="AA3151">
            <v>0</v>
          </cell>
          <cell r="AB3151">
            <v>0</v>
          </cell>
          <cell r="AC3151">
            <v>0</v>
          </cell>
          <cell r="AD3151">
            <v>0</v>
          </cell>
          <cell r="AE3151" t="str">
            <v>N</v>
          </cell>
          <cell r="AF3151" t="str">
            <v>N</v>
          </cell>
          <cell r="AG3151">
            <v>0</v>
          </cell>
          <cell r="AH3151" t="str">
            <v>N</v>
          </cell>
          <cell r="AI3151" t="str">
            <v>N</v>
          </cell>
        </row>
        <row r="3152">
          <cell r="U3152">
            <v>0</v>
          </cell>
          <cell r="V3152">
            <v>0</v>
          </cell>
          <cell r="W3152" t="str">
            <v/>
          </cell>
          <cell r="X3152" t="str">
            <v>N</v>
          </cell>
          <cell r="Y3152" t="str">
            <v>N</v>
          </cell>
          <cell r="Z3152" t="str">
            <v>N</v>
          </cell>
          <cell r="AA3152">
            <v>0</v>
          </cell>
          <cell r="AB3152">
            <v>0</v>
          </cell>
          <cell r="AC3152">
            <v>0</v>
          </cell>
          <cell r="AD3152">
            <v>0</v>
          </cell>
          <cell r="AE3152" t="str">
            <v>N</v>
          </cell>
          <cell r="AF3152" t="str">
            <v>N</v>
          </cell>
          <cell r="AG3152">
            <v>0</v>
          </cell>
          <cell r="AH3152" t="str">
            <v>N</v>
          </cell>
          <cell r="AI3152" t="str">
            <v>N</v>
          </cell>
        </row>
        <row r="3153">
          <cell r="U3153">
            <v>0</v>
          </cell>
          <cell r="V3153">
            <v>0</v>
          </cell>
          <cell r="W3153" t="str">
            <v/>
          </cell>
          <cell r="X3153" t="str">
            <v>N</v>
          </cell>
          <cell r="Y3153" t="str">
            <v>N</v>
          </cell>
          <cell r="Z3153" t="str">
            <v>N</v>
          </cell>
          <cell r="AA3153">
            <v>0</v>
          </cell>
          <cell r="AB3153">
            <v>0</v>
          </cell>
          <cell r="AC3153">
            <v>0</v>
          </cell>
          <cell r="AD3153">
            <v>0</v>
          </cell>
          <cell r="AE3153" t="str">
            <v>N</v>
          </cell>
          <cell r="AF3153" t="str">
            <v>N</v>
          </cell>
          <cell r="AG3153">
            <v>0</v>
          </cell>
          <cell r="AH3153" t="str">
            <v>N</v>
          </cell>
          <cell r="AI3153" t="str">
            <v>N</v>
          </cell>
        </row>
        <row r="3154">
          <cell r="U3154">
            <v>0</v>
          </cell>
          <cell r="V3154">
            <v>0</v>
          </cell>
          <cell r="W3154" t="str">
            <v/>
          </cell>
          <cell r="X3154" t="str">
            <v>N</v>
          </cell>
          <cell r="Y3154" t="str">
            <v>N</v>
          </cell>
          <cell r="Z3154" t="str">
            <v>N</v>
          </cell>
          <cell r="AA3154">
            <v>0</v>
          </cell>
          <cell r="AB3154">
            <v>0</v>
          </cell>
          <cell r="AC3154">
            <v>0</v>
          </cell>
          <cell r="AD3154">
            <v>0</v>
          </cell>
          <cell r="AE3154" t="str">
            <v>N</v>
          </cell>
          <cell r="AF3154" t="str">
            <v>N</v>
          </cell>
          <cell r="AG3154">
            <v>0</v>
          </cell>
          <cell r="AH3154" t="str">
            <v>N</v>
          </cell>
          <cell r="AI3154" t="str">
            <v>N</v>
          </cell>
        </row>
        <row r="3155">
          <cell r="U3155">
            <v>0</v>
          </cell>
          <cell r="V3155">
            <v>0</v>
          </cell>
          <cell r="W3155" t="str">
            <v/>
          </cell>
          <cell r="X3155" t="str">
            <v>N</v>
          </cell>
          <cell r="Y3155" t="str">
            <v>N</v>
          </cell>
          <cell r="Z3155" t="str">
            <v>N</v>
          </cell>
          <cell r="AA3155">
            <v>0</v>
          </cell>
          <cell r="AB3155">
            <v>0</v>
          </cell>
          <cell r="AC3155">
            <v>0</v>
          </cell>
          <cell r="AD3155">
            <v>0</v>
          </cell>
          <cell r="AE3155" t="str">
            <v>N</v>
          </cell>
          <cell r="AF3155" t="str">
            <v>N</v>
          </cell>
          <cell r="AG3155">
            <v>0</v>
          </cell>
          <cell r="AH3155" t="str">
            <v>N</v>
          </cell>
          <cell r="AI3155" t="str">
            <v>N</v>
          </cell>
        </row>
        <row r="3156">
          <cell r="U3156">
            <v>0</v>
          </cell>
          <cell r="V3156">
            <v>0</v>
          </cell>
          <cell r="W3156" t="str">
            <v/>
          </cell>
          <cell r="X3156" t="str">
            <v>N</v>
          </cell>
          <cell r="Y3156" t="str">
            <v>N</v>
          </cell>
          <cell r="Z3156" t="str">
            <v>N</v>
          </cell>
          <cell r="AA3156">
            <v>0</v>
          </cell>
          <cell r="AB3156">
            <v>0</v>
          </cell>
          <cell r="AC3156">
            <v>0</v>
          </cell>
          <cell r="AD3156">
            <v>0</v>
          </cell>
          <cell r="AE3156" t="str">
            <v>N</v>
          </cell>
          <cell r="AF3156" t="str">
            <v>N</v>
          </cell>
          <cell r="AG3156">
            <v>0</v>
          </cell>
          <cell r="AH3156" t="str">
            <v>N</v>
          </cell>
          <cell r="AI3156" t="str">
            <v>N</v>
          </cell>
        </row>
        <row r="3157">
          <cell r="U3157">
            <v>0</v>
          </cell>
          <cell r="V3157">
            <v>0</v>
          </cell>
          <cell r="W3157" t="str">
            <v/>
          </cell>
          <cell r="X3157" t="str">
            <v>N</v>
          </cell>
          <cell r="Y3157" t="str">
            <v>N</v>
          </cell>
          <cell r="Z3157" t="str">
            <v>N</v>
          </cell>
          <cell r="AA3157">
            <v>0</v>
          </cell>
          <cell r="AB3157">
            <v>0</v>
          </cell>
          <cell r="AC3157">
            <v>0</v>
          </cell>
          <cell r="AD3157">
            <v>0</v>
          </cell>
          <cell r="AE3157" t="str">
            <v>N</v>
          </cell>
          <cell r="AF3157" t="str">
            <v>N</v>
          </cell>
          <cell r="AG3157">
            <v>0</v>
          </cell>
          <cell r="AH3157" t="str">
            <v>N</v>
          </cell>
          <cell r="AI3157" t="str">
            <v>N</v>
          </cell>
        </row>
        <row r="3158">
          <cell r="U3158">
            <v>0</v>
          </cell>
          <cell r="V3158">
            <v>0</v>
          </cell>
          <cell r="W3158" t="str">
            <v/>
          </cell>
          <cell r="X3158" t="str">
            <v>N</v>
          </cell>
          <cell r="Y3158" t="str">
            <v>N</v>
          </cell>
          <cell r="Z3158" t="str">
            <v>N</v>
          </cell>
          <cell r="AA3158">
            <v>0</v>
          </cell>
          <cell r="AB3158">
            <v>0</v>
          </cell>
          <cell r="AC3158">
            <v>0</v>
          </cell>
          <cell r="AD3158">
            <v>0</v>
          </cell>
          <cell r="AE3158" t="str">
            <v>N</v>
          </cell>
          <cell r="AF3158" t="str">
            <v>N</v>
          </cell>
          <cell r="AG3158">
            <v>0</v>
          </cell>
          <cell r="AH3158" t="str">
            <v>N</v>
          </cell>
          <cell r="AI3158" t="str">
            <v>N</v>
          </cell>
        </row>
        <row r="3159">
          <cell r="U3159">
            <v>0</v>
          </cell>
          <cell r="V3159">
            <v>0</v>
          </cell>
          <cell r="W3159" t="str">
            <v/>
          </cell>
          <cell r="X3159" t="str">
            <v>N</v>
          </cell>
          <cell r="Y3159" t="str">
            <v>N</v>
          </cell>
          <cell r="Z3159" t="str">
            <v>N</v>
          </cell>
          <cell r="AA3159">
            <v>0</v>
          </cell>
          <cell r="AB3159">
            <v>0</v>
          </cell>
          <cell r="AC3159">
            <v>0</v>
          </cell>
          <cell r="AD3159">
            <v>0</v>
          </cell>
          <cell r="AE3159" t="str">
            <v>N</v>
          </cell>
          <cell r="AF3159" t="str">
            <v>N</v>
          </cell>
          <cell r="AG3159">
            <v>0</v>
          </cell>
          <cell r="AH3159" t="str">
            <v>N</v>
          </cell>
          <cell r="AI3159" t="str">
            <v>N</v>
          </cell>
        </row>
        <row r="3160">
          <cell r="U3160">
            <v>0</v>
          </cell>
          <cell r="V3160">
            <v>0</v>
          </cell>
          <cell r="W3160" t="str">
            <v/>
          </cell>
          <cell r="X3160" t="str">
            <v>N</v>
          </cell>
          <cell r="Y3160" t="str">
            <v>N</v>
          </cell>
          <cell r="Z3160" t="str">
            <v>N</v>
          </cell>
          <cell r="AA3160">
            <v>0</v>
          </cell>
          <cell r="AB3160">
            <v>0</v>
          </cell>
          <cell r="AC3160">
            <v>0</v>
          </cell>
          <cell r="AD3160">
            <v>0</v>
          </cell>
          <cell r="AE3160" t="str">
            <v>N</v>
          </cell>
          <cell r="AF3160" t="str">
            <v>N</v>
          </cell>
          <cell r="AG3160">
            <v>0</v>
          </cell>
          <cell r="AH3160" t="str">
            <v>N</v>
          </cell>
          <cell r="AI3160" t="str">
            <v>N</v>
          </cell>
        </row>
        <row r="3161">
          <cell r="U3161">
            <v>0</v>
          </cell>
          <cell r="V3161">
            <v>0</v>
          </cell>
          <cell r="W3161" t="str">
            <v/>
          </cell>
          <cell r="X3161" t="str">
            <v>N</v>
          </cell>
          <cell r="Y3161" t="str">
            <v>N</v>
          </cell>
          <cell r="Z3161" t="str">
            <v>N</v>
          </cell>
          <cell r="AA3161">
            <v>0</v>
          </cell>
          <cell r="AB3161">
            <v>0</v>
          </cell>
          <cell r="AC3161">
            <v>0</v>
          </cell>
          <cell r="AD3161">
            <v>0</v>
          </cell>
          <cell r="AE3161" t="str">
            <v>N</v>
          </cell>
          <cell r="AF3161" t="str">
            <v>N</v>
          </cell>
          <cell r="AG3161">
            <v>0</v>
          </cell>
          <cell r="AH3161" t="str">
            <v>N</v>
          </cell>
          <cell r="AI3161" t="str">
            <v>N</v>
          </cell>
        </row>
        <row r="3162">
          <cell r="U3162">
            <v>0</v>
          </cell>
          <cell r="V3162">
            <v>0</v>
          </cell>
          <cell r="W3162" t="str">
            <v/>
          </cell>
          <cell r="X3162" t="str">
            <v>N</v>
          </cell>
          <cell r="Y3162" t="str">
            <v>N</v>
          </cell>
          <cell r="Z3162" t="str">
            <v>N</v>
          </cell>
          <cell r="AA3162">
            <v>0</v>
          </cell>
          <cell r="AB3162">
            <v>0</v>
          </cell>
          <cell r="AC3162">
            <v>0</v>
          </cell>
          <cell r="AD3162">
            <v>0</v>
          </cell>
          <cell r="AE3162" t="str">
            <v>N</v>
          </cell>
          <cell r="AF3162" t="str">
            <v>N</v>
          </cell>
          <cell r="AG3162">
            <v>0</v>
          </cell>
          <cell r="AH3162" t="str">
            <v>N</v>
          </cell>
          <cell r="AI3162" t="str">
            <v>N</v>
          </cell>
        </row>
        <row r="3163">
          <cell r="U3163">
            <v>0</v>
          </cell>
          <cell r="V3163">
            <v>0</v>
          </cell>
          <cell r="W3163" t="str">
            <v/>
          </cell>
          <cell r="X3163" t="str">
            <v>N</v>
          </cell>
          <cell r="Y3163" t="str">
            <v>N</v>
          </cell>
          <cell r="Z3163" t="str">
            <v>N</v>
          </cell>
          <cell r="AA3163">
            <v>0</v>
          </cell>
          <cell r="AB3163">
            <v>0</v>
          </cell>
          <cell r="AC3163">
            <v>0</v>
          </cell>
          <cell r="AD3163">
            <v>0</v>
          </cell>
          <cell r="AE3163" t="str">
            <v>N</v>
          </cell>
          <cell r="AF3163" t="str">
            <v>N</v>
          </cell>
          <cell r="AG3163">
            <v>0</v>
          </cell>
          <cell r="AH3163" t="str">
            <v>N</v>
          </cell>
          <cell r="AI3163" t="str">
            <v>N</v>
          </cell>
        </row>
        <row r="3164">
          <cell r="U3164">
            <v>0</v>
          </cell>
          <cell r="V3164">
            <v>0</v>
          </cell>
          <cell r="W3164" t="str">
            <v/>
          </cell>
          <cell r="X3164" t="str">
            <v>N</v>
          </cell>
          <cell r="Y3164" t="str">
            <v>N</v>
          </cell>
          <cell r="Z3164" t="str">
            <v>N</v>
          </cell>
          <cell r="AA3164">
            <v>0</v>
          </cell>
          <cell r="AB3164">
            <v>0</v>
          </cell>
          <cell r="AC3164">
            <v>0</v>
          </cell>
          <cell r="AD3164">
            <v>0</v>
          </cell>
          <cell r="AE3164" t="str">
            <v>N</v>
          </cell>
          <cell r="AF3164" t="str">
            <v>N</v>
          </cell>
          <cell r="AG3164">
            <v>0</v>
          </cell>
          <cell r="AH3164" t="str">
            <v>N</v>
          </cell>
          <cell r="AI3164" t="str">
            <v>N</v>
          </cell>
        </row>
        <row r="3165">
          <cell r="U3165">
            <v>0</v>
          </cell>
          <cell r="V3165">
            <v>0</v>
          </cell>
          <cell r="W3165" t="str">
            <v/>
          </cell>
          <cell r="X3165" t="str">
            <v>N</v>
          </cell>
          <cell r="Y3165" t="str">
            <v>N</v>
          </cell>
          <cell r="Z3165" t="str">
            <v>N</v>
          </cell>
          <cell r="AA3165">
            <v>0</v>
          </cell>
          <cell r="AB3165">
            <v>0</v>
          </cell>
          <cell r="AC3165">
            <v>0</v>
          </cell>
          <cell r="AD3165">
            <v>0</v>
          </cell>
          <cell r="AE3165" t="str">
            <v>N</v>
          </cell>
          <cell r="AF3165" t="str">
            <v>N</v>
          </cell>
          <cell r="AG3165">
            <v>0</v>
          </cell>
          <cell r="AH3165" t="str">
            <v>N</v>
          </cell>
          <cell r="AI3165" t="str">
            <v>N</v>
          </cell>
        </row>
        <row r="3166">
          <cell r="U3166">
            <v>0</v>
          </cell>
          <cell r="V3166">
            <v>0</v>
          </cell>
          <cell r="W3166" t="str">
            <v/>
          </cell>
          <cell r="X3166" t="str">
            <v>N</v>
          </cell>
          <cell r="Y3166" t="str">
            <v>N</v>
          </cell>
          <cell r="Z3166" t="str">
            <v>N</v>
          </cell>
          <cell r="AA3166">
            <v>0</v>
          </cell>
          <cell r="AB3166">
            <v>0</v>
          </cell>
          <cell r="AC3166">
            <v>0</v>
          </cell>
          <cell r="AD3166">
            <v>0</v>
          </cell>
          <cell r="AE3166" t="str">
            <v>N</v>
          </cell>
          <cell r="AF3166" t="str">
            <v>N</v>
          </cell>
          <cell r="AG3166">
            <v>0</v>
          </cell>
          <cell r="AH3166" t="str">
            <v>N</v>
          </cell>
          <cell r="AI3166" t="str">
            <v>N</v>
          </cell>
        </row>
        <row r="3167">
          <cell r="U3167">
            <v>0</v>
          </cell>
          <cell r="V3167">
            <v>0</v>
          </cell>
          <cell r="W3167" t="str">
            <v/>
          </cell>
          <cell r="X3167" t="str">
            <v>N</v>
          </cell>
          <cell r="Y3167" t="str">
            <v>N</v>
          </cell>
          <cell r="Z3167" t="str">
            <v>N</v>
          </cell>
          <cell r="AA3167">
            <v>0</v>
          </cell>
          <cell r="AB3167">
            <v>0</v>
          </cell>
          <cell r="AC3167">
            <v>0</v>
          </cell>
          <cell r="AD3167">
            <v>0</v>
          </cell>
          <cell r="AE3167" t="str">
            <v>N</v>
          </cell>
          <cell r="AF3167" t="str">
            <v>N</v>
          </cell>
          <cell r="AG3167">
            <v>0</v>
          </cell>
          <cell r="AH3167" t="str">
            <v>N</v>
          </cell>
          <cell r="AI3167" t="str">
            <v>N</v>
          </cell>
        </row>
        <row r="3168">
          <cell r="U3168">
            <v>0</v>
          </cell>
          <cell r="V3168">
            <v>0</v>
          </cell>
          <cell r="W3168" t="str">
            <v/>
          </cell>
          <cell r="X3168" t="str">
            <v>N</v>
          </cell>
          <cell r="Y3168" t="str">
            <v>N</v>
          </cell>
          <cell r="Z3168" t="str">
            <v>N</v>
          </cell>
          <cell r="AA3168">
            <v>0</v>
          </cell>
          <cell r="AB3168">
            <v>0</v>
          </cell>
          <cell r="AC3168">
            <v>0</v>
          </cell>
          <cell r="AD3168">
            <v>0</v>
          </cell>
          <cell r="AE3168" t="str">
            <v>N</v>
          </cell>
          <cell r="AF3168" t="str">
            <v>N</v>
          </cell>
          <cell r="AG3168">
            <v>0</v>
          </cell>
          <cell r="AH3168" t="str">
            <v>N</v>
          </cell>
          <cell r="AI3168" t="str">
            <v>N</v>
          </cell>
        </row>
        <row r="3169">
          <cell r="U3169">
            <v>0</v>
          </cell>
          <cell r="V3169">
            <v>0</v>
          </cell>
          <cell r="W3169" t="str">
            <v/>
          </cell>
          <cell r="X3169" t="str">
            <v>N</v>
          </cell>
          <cell r="Y3169" t="str">
            <v>N</v>
          </cell>
          <cell r="Z3169" t="str">
            <v>N</v>
          </cell>
          <cell r="AA3169">
            <v>0</v>
          </cell>
          <cell r="AB3169">
            <v>0</v>
          </cell>
          <cell r="AC3169">
            <v>0</v>
          </cell>
          <cell r="AD3169">
            <v>0</v>
          </cell>
          <cell r="AE3169" t="str">
            <v>N</v>
          </cell>
          <cell r="AF3169" t="str">
            <v>N</v>
          </cell>
          <cell r="AG3169">
            <v>0</v>
          </cell>
          <cell r="AH3169" t="str">
            <v>N</v>
          </cell>
          <cell r="AI3169" t="str">
            <v>N</v>
          </cell>
        </row>
        <row r="3170">
          <cell r="U3170">
            <v>0</v>
          </cell>
          <cell r="V3170">
            <v>0</v>
          </cell>
          <cell r="W3170" t="str">
            <v/>
          </cell>
          <cell r="X3170" t="str">
            <v>N</v>
          </cell>
          <cell r="Y3170" t="str">
            <v>N</v>
          </cell>
          <cell r="Z3170" t="str">
            <v>N</v>
          </cell>
          <cell r="AA3170">
            <v>0</v>
          </cell>
          <cell r="AB3170">
            <v>0</v>
          </cell>
          <cell r="AC3170">
            <v>0</v>
          </cell>
          <cell r="AD3170">
            <v>0</v>
          </cell>
          <cell r="AE3170" t="str">
            <v>N</v>
          </cell>
          <cell r="AF3170" t="str">
            <v>N</v>
          </cell>
          <cell r="AG3170">
            <v>0</v>
          </cell>
          <cell r="AH3170" t="str">
            <v>N</v>
          </cell>
          <cell r="AI3170" t="str">
            <v>N</v>
          </cell>
        </row>
        <row r="3171">
          <cell r="U3171">
            <v>0</v>
          </cell>
          <cell r="V3171">
            <v>0</v>
          </cell>
          <cell r="W3171" t="str">
            <v/>
          </cell>
          <cell r="X3171" t="str">
            <v>N</v>
          </cell>
          <cell r="Y3171" t="str">
            <v>N</v>
          </cell>
          <cell r="Z3171" t="str">
            <v>N</v>
          </cell>
          <cell r="AA3171">
            <v>0</v>
          </cell>
          <cell r="AB3171">
            <v>0</v>
          </cell>
          <cell r="AC3171">
            <v>0</v>
          </cell>
          <cell r="AD3171">
            <v>0</v>
          </cell>
          <cell r="AE3171" t="str">
            <v>N</v>
          </cell>
          <cell r="AF3171" t="str">
            <v>N</v>
          </cell>
          <cell r="AG3171">
            <v>0</v>
          </cell>
          <cell r="AH3171" t="str">
            <v>N</v>
          </cell>
          <cell r="AI3171" t="str">
            <v>N</v>
          </cell>
        </row>
        <row r="3172">
          <cell r="U3172">
            <v>0</v>
          </cell>
          <cell r="V3172">
            <v>0</v>
          </cell>
          <cell r="W3172" t="str">
            <v/>
          </cell>
          <cell r="X3172" t="str">
            <v>N</v>
          </cell>
          <cell r="Y3172" t="str">
            <v>N</v>
          </cell>
          <cell r="Z3172" t="str">
            <v>N</v>
          </cell>
          <cell r="AA3172">
            <v>0</v>
          </cell>
          <cell r="AB3172">
            <v>0</v>
          </cell>
          <cell r="AC3172">
            <v>0</v>
          </cell>
          <cell r="AD3172">
            <v>0</v>
          </cell>
          <cell r="AE3172" t="str">
            <v>N</v>
          </cell>
          <cell r="AF3172" t="str">
            <v>N</v>
          </cell>
          <cell r="AG3172">
            <v>0</v>
          </cell>
          <cell r="AH3172" t="str">
            <v>N</v>
          </cell>
          <cell r="AI3172" t="str">
            <v>N</v>
          </cell>
        </row>
        <row r="3173">
          <cell r="U3173">
            <v>0</v>
          </cell>
          <cell r="V3173">
            <v>0</v>
          </cell>
          <cell r="W3173" t="str">
            <v/>
          </cell>
          <cell r="X3173" t="str">
            <v>N</v>
          </cell>
          <cell r="Y3173" t="str">
            <v>N</v>
          </cell>
          <cell r="Z3173" t="str">
            <v>N</v>
          </cell>
          <cell r="AA3173">
            <v>0</v>
          </cell>
          <cell r="AB3173">
            <v>0</v>
          </cell>
          <cell r="AC3173">
            <v>0</v>
          </cell>
          <cell r="AD3173">
            <v>0</v>
          </cell>
          <cell r="AE3173" t="str">
            <v>N</v>
          </cell>
          <cell r="AF3173" t="str">
            <v>N</v>
          </cell>
          <cell r="AG3173">
            <v>0</v>
          </cell>
          <cell r="AH3173" t="str">
            <v>N</v>
          </cell>
          <cell r="AI3173" t="str">
            <v>N</v>
          </cell>
        </row>
        <row r="3174">
          <cell r="U3174">
            <v>0</v>
          </cell>
          <cell r="V3174">
            <v>0</v>
          </cell>
          <cell r="W3174" t="str">
            <v/>
          </cell>
          <cell r="X3174" t="str">
            <v>N</v>
          </cell>
          <cell r="Y3174" t="str">
            <v>N</v>
          </cell>
          <cell r="Z3174" t="str">
            <v>N</v>
          </cell>
          <cell r="AA3174">
            <v>0</v>
          </cell>
          <cell r="AB3174">
            <v>0</v>
          </cell>
          <cell r="AC3174">
            <v>0</v>
          </cell>
          <cell r="AD3174">
            <v>0</v>
          </cell>
          <cell r="AE3174" t="str">
            <v>N</v>
          </cell>
          <cell r="AF3174" t="str">
            <v>N</v>
          </cell>
          <cell r="AG3174">
            <v>0</v>
          </cell>
          <cell r="AH3174" t="str">
            <v>N</v>
          </cell>
          <cell r="AI3174" t="str">
            <v>N</v>
          </cell>
        </row>
        <row r="3175">
          <cell r="U3175">
            <v>0</v>
          </cell>
          <cell r="V3175">
            <v>0</v>
          </cell>
          <cell r="W3175" t="str">
            <v/>
          </cell>
          <cell r="X3175" t="str">
            <v>N</v>
          </cell>
          <cell r="Y3175" t="str">
            <v>N</v>
          </cell>
          <cell r="Z3175" t="str">
            <v>N</v>
          </cell>
          <cell r="AA3175">
            <v>0</v>
          </cell>
          <cell r="AB3175">
            <v>0</v>
          </cell>
          <cell r="AC3175">
            <v>0</v>
          </cell>
          <cell r="AD3175">
            <v>0</v>
          </cell>
          <cell r="AE3175" t="str">
            <v>N</v>
          </cell>
          <cell r="AF3175" t="str">
            <v>N</v>
          </cell>
          <cell r="AG3175">
            <v>0</v>
          </cell>
          <cell r="AH3175" t="str">
            <v>N</v>
          </cell>
          <cell r="AI3175" t="str">
            <v>N</v>
          </cell>
        </row>
        <row r="3176">
          <cell r="U3176">
            <v>0</v>
          </cell>
          <cell r="V3176">
            <v>0</v>
          </cell>
          <cell r="W3176" t="str">
            <v/>
          </cell>
          <cell r="X3176" t="str">
            <v>N</v>
          </cell>
          <cell r="Y3176" t="str">
            <v>N</v>
          </cell>
          <cell r="Z3176" t="str">
            <v>N</v>
          </cell>
          <cell r="AA3176">
            <v>0</v>
          </cell>
          <cell r="AB3176">
            <v>0</v>
          </cell>
          <cell r="AC3176">
            <v>0</v>
          </cell>
          <cell r="AD3176">
            <v>0</v>
          </cell>
          <cell r="AE3176" t="str">
            <v>N</v>
          </cell>
          <cell r="AF3176" t="str">
            <v>N</v>
          </cell>
          <cell r="AG3176">
            <v>0</v>
          </cell>
          <cell r="AH3176" t="str">
            <v>N</v>
          </cell>
          <cell r="AI3176" t="str">
            <v>N</v>
          </cell>
        </row>
        <row r="3177">
          <cell r="U3177">
            <v>0</v>
          </cell>
          <cell r="V3177">
            <v>0</v>
          </cell>
          <cell r="W3177" t="str">
            <v/>
          </cell>
          <cell r="X3177" t="str">
            <v>N</v>
          </cell>
          <cell r="Y3177" t="str">
            <v>N</v>
          </cell>
          <cell r="Z3177" t="str">
            <v>N</v>
          </cell>
          <cell r="AA3177">
            <v>0</v>
          </cell>
          <cell r="AB3177">
            <v>0</v>
          </cell>
          <cell r="AC3177">
            <v>0</v>
          </cell>
          <cell r="AD3177">
            <v>0</v>
          </cell>
          <cell r="AE3177" t="str">
            <v>N</v>
          </cell>
          <cell r="AF3177" t="str">
            <v>N</v>
          </cell>
          <cell r="AG3177">
            <v>0</v>
          </cell>
          <cell r="AH3177" t="str">
            <v>N</v>
          </cell>
          <cell r="AI3177" t="str">
            <v>N</v>
          </cell>
        </row>
        <row r="3178">
          <cell r="U3178">
            <v>0</v>
          </cell>
          <cell r="V3178">
            <v>0</v>
          </cell>
          <cell r="W3178" t="str">
            <v/>
          </cell>
          <cell r="X3178" t="str">
            <v>N</v>
          </cell>
          <cell r="Y3178" t="str">
            <v>N</v>
          </cell>
          <cell r="Z3178" t="str">
            <v>N</v>
          </cell>
          <cell r="AA3178">
            <v>0</v>
          </cell>
          <cell r="AB3178">
            <v>0</v>
          </cell>
          <cell r="AC3178">
            <v>0</v>
          </cell>
          <cell r="AD3178">
            <v>0</v>
          </cell>
          <cell r="AE3178" t="str">
            <v>N</v>
          </cell>
          <cell r="AF3178" t="str">
            <v>N</v>
          </cell>
          <cell r="AG3178">
            <v>0</v>
          </cell>
          <cell r="AH3178" t="str">
            <v>N</v>
          </cell>
          <cell r="AI3178" t="str">
            <v>N</v>
          </cell>
        </row>
        <row r="3179">
          <cell r="U3179">
            <v>0</v>
          </cell>
          <cell r="V3179">
            <v>0</v>
          </cell>
          <cell r="W3179" t="str">
            <v/>
          </cell>
          <cell r="X3179" t="str">
            <v>N</v>
          </cell>
          <cell r="Y3179" t="str">
            <v>N</v>
          </cell>
          <cell r="Z3179" t="str">
            <v>N</v>
          </cell>
          <cell r="AA3179">
            <v>0</v>
          </cell>
          <cell r="AB3179">
            <v>0</v>
          </cell>
          <cell r="AC3179">
            <v>0</v>
          </cell>
          <cell r="AD3179">
            <v>0</v>
          </cell>
          <cell r="AE3179" t="str">
            <v>N</v>
          </cell>
          <cell r="AF3179" t="str">
            <v>N</v>
          </cell>
          <cell r="AG3179">
            <v>0</v>
          </cell>
          <cell r="AH3179" t="str">
            <v>N</v>
          </cell>
          <cell r="AI3179" t="str">
            <v>N</v>
          </cell>
        </row>
        <row r="3180">
          <cell r="U3180">
            <v>0</v>
          </cell>
          <cell r="V3180">
            <v>0</v>
          </cell>
          <cell r="W3180" t="str">
            <v/>
          </cell>
          <cell r="X3180" t="str">
            <v>N</v>
          </cell>
          <cell r="Y3180" t="str">
            <v>N</v>
          </cell>
          <cell r="Z3180" t="str">
            <v>N</v>
          </cell>
          <cell r="AA3180">
            <v>0</v>
          </cell>
          <cell r="AB3180">
            <v>0</v>
          </cell>
          <cell r="AC3180">
            <v>0</v>
          </cell>
          <cell r="AD3180">
            <v>0</v>
          </cell>
          <cell r="AE3180" t="str">
            <v>N</v>
          </cell>
          <cell r="AF3180" t="str">
            <v>N</v>
          </cell>
          <cell r="AG3180">
            <v>0</v>
          </cell>
          <cell r="AH3180" t="str">
            <v>N</v>
          </cell>
          <cell r="AI3180" t="str">
            <v>N</v>
          </cell>
        </row>
        <row r="3181">
          <cell r="U3181">
            <v>0</v>
          </cell>
          <cell r="V3181">
            <v>0</v>
          </cell>
          <cell r="W3181" t="str">
            <v/>
          </cell>
          <cell r="X3181" t="str">
            <v>N</v>
          </cell>
          <cell r="Y3181" t="str">
            <v>N</v>
          </cell>
          <cell r="Z3181" t="str">
            <v>N</v>
          </cell>
          <cell r="AA3181">
            <v>0</v>
          </cell>
          <cell r="AB3181">
            <v>0</v>
          </cell>
          <cell r="AC3181">
            <v>0</v>
          </cell>
          <cell r="AD3181">
            <v>0</v>
          </cell>
          <cell r="AE3181" t="str">
            <v>N</v>
          </cell>
          <cell r="AF3181" t="str">
            <v>N</v>
          </cell>
          <cell r="AG3181">
            <v>0</v>
          </cell>
          <cell r="AH3181" t="str">
            <v>N</v>
          </cell>
          <cell r="AI3181" t="str">
            <v>N</v>
          </cell>
        </row>
        <row r="3182">
          <cell r="U3182">
            <v>0</v>
          </cell>
          <cell r="V3182">
            <v>0</v>
          </cell>
          <cell r="W3182" t="str">
            <v/>
          </cell>
          <cell r="X3182" t="str">
            <v>N</v>
          </cell>
          <cell r="Y3182" t="str">
            <v>N</v>
          </cell>
          <cell r="Z3182" t="str">
            <v>N</v>
          </cell>
          <cell r="AA3182">
            <v>0</v>
          </cell>
          <cell r="AB3182">
            <v>0</v>
          </cell>
          <cell r="AC3182">
            <v>0</v>
          </cell>
          <cell r="AD3182">
            <v>0</v>
          </cell>
          <cell r="AE3182" t="str">
            <v>N</v>
          </cell>
          <cell r="AF3182" t="str">
            <v>N</v>
          </cell>
          <cell r="AG3182">
            <v>0</v>
          </cell>
          <cell r="AH3182" t="str">
            <v>N</v>
          </cell>
          <cell r="AI3182" t="str">
            <v>N</v>
          </cell>
        </row>
        <row r="3183">
          <cell r="U3183">
            <v>0</v>
          </cell>
          <cell r="V3183">
            <v>0</v>
          </cell>
          <cell r="W3183" t="str">
            <v/>
          </cell>
          <cell r="X3183" t="str">
            <v>N</v>
          </cell>
          <cell r="Y3183" t="str">
            <v>N</v>
          </cell>
          <cell r="Z3183" t="str">
            <v>N</v>
          </cell>
          <cell r="AA3183">
            <v>0</v>
          </cell>
          <cell r="AB3183">
            <v>0</v>
          </cell>
          <cell r="AC3183">
            <v>0</v>
          </cell>
          <cell r="AD3183">
            <v>0</v>
          </cell>
          <cell r="AE3183" t="str">
            <v>N</v>
          </cell>
          <cell r="AF3183" t="str">
            <v>N</v>
          </cell>
          <cell r="AG3183">
            <v>0</v>
          </cell>
          <cell r="AH3183" t="str">
            <v>N</v>
          </cell>
          <cell r="AI3183" t="str">
            <v>N</v>
          </cell>
        </row>
        <row r="3184">
          <cell r="U3184">
            <v>0</v>
          </cell>
          <cell r="V3184">
            <v>0</v>
          </cell>
          <cell r="W3184" t="str">
            <v/>
          </cell>
          <cell r="X3184" t="str">
            <v>N</v>
          </cell>
          <cell r="Y3184" t="str">
            <v>N</v>
          </cell>
          <cell r="Z3184" t="str">
            <v>N</v>
          </cell>
          <cell r="AA3184">
            <v>0</v>
          </cell>
          <cell r="AB3184">
            <v>0</v>
          </cell>
          <cell r="AC3184">
            <v>0</v>
          </cell>
          <cell r="AD3184">
            <v>0</v>
          </cell>
          <cell r="AE3184" t="str">
            <v>N</v>
          </cell>
          <cell r="AF3184" t="str">
            <v>N</v>
          </cell>
          <cell r="AG3184">
            <v>0</v>
          </cell>
          <cell r="AH3184" t="str">
            <v>N</v>
          </cell>
          <cell r="AI3184" t="str">
            <v>N</v>
          </cell>
        </row>
        <row r="3185">
          <cell r="U3185">
            <v>0</v>
          </cell>
          <cell r="V3185">
            <v>0</v>
          </cell>
          <cell r="W3185" t="str">
            <v/>
          </cell>
          <cell r="X3185" t="str">
            <v>N</v>
          </cell>
          <cell r="Y3185" t="str">
            <v>N</v>
          </cell>
          <cell r="Z3185" t="str">
            <v>N</v>
          </cell>
          <cell r="AA3185">
            <v>0</v>
          </cell>
          <cell r="AB3185">
            <v>0</v>
          </cell>
          <cell r="AC3185">
            <v>0</v>
          </cell>
          <cell r="AD3185">
            <v>0</v>
          </cell>
          <cell r="AE3185" t="str">
            <v>N</v>
          </cell>
          <cell r="AF3185" t="str">
            <v>N</v>
          </cell>
          <cell r="AG3185">
            <v>0</v>
          </cell>
          <cell r="AH3185" t="str">
            <v>N</v>
          </cell>
          <cell r="AI3185" t="str">
            <v>N</v>
          </cell>
        </row>
        <row r="3186">
          <cell r="U3186">
            <v>0</v>
          </cell>
          <cell r="V3186">
            <v>0</v>
          </cell>
          <cell r="W3186" t="str">
            <v/>
          </cell>
          <cell r="X3186" t="str">
            <v>N</v>
          </cell>
          <cell r="Y3186" t="str">
            <v>N</v>
          </cell>
          <cell r="Z3186" t="str">
            <v>N</v>
          </cell>
          <cell r="AA3186">
            <v>0</v>
          </cell>
          <cell r="AB3186">
            <v>0</v>
          </cell>
          <cell r="AC3186">
            <v>0</v>
          </cell>
          <cell r="AD3186">
            <v>0</v>
          </cell>
          <cell r="AE3186" t="str">
            <v>N</v>
          </cell>
          <cell r="AF3186" t="str">
            <v>N</v>
          </cell>
          <cell r="AG3186">
            <v>0</v>
          </cell>
          <cell r="AH3186" t="str">
            <v>N</v>
          </cell>
          <cell r="AI3186" t="str">
            <v>N</v>
          </cell>
        </row>
        <row r="3187">
          <cell r="U3187">
            <v>0</v>
          </cell>
          <cell r="V3187">
            <v>0</v>
          </cell>
          <cell r="W3187" t="str">
            <v/>
          </cell>
          <cell r="X3187" t="str">
            <v>N</v>
          </cell>
          <cell r="Y3187" t="str">
            <v>N</v>
          </cell>
          <cell r="Z3187" t="str">
            <v>N</v>
          </cell>
          <cell r="AA3187">
            <v>0</v>
          </cell>
          <cell r="AB3187">
            <v>0</v>
          </cell>
          <cell r="AC3187">
            <v>0</v>
          </cell>
          <cell r="AD3187">
            <v>0</v>
          </cell>
          <cell r="AE3187" t="str">
            <v>N</v>
          </cell>
          <cell r="AF3187" t="str">
            <v>N</v>
          </cell>
          <cell r="AG3187">
            <v>0</v>
          </cell>
          <cell r="AH3187" t="str">
            <v>N</v>
          </cell>
          <cell r="AI3187" t="str">
            <v>N</v>
          </cell>
        </row>
        <row r="3188">
          <cell r="U3188">
            <v>0</v>
          </cell>
          <cell r="V3188">
            <v>0</v>
          </cell>
          <cell r="W3188" t="str">
            <v/>
          </cell>
          <cell r="X3188" t="str">
            <v>N</v>
          </cell>
          <cell r="Y3188" t="str">
            <v>N</v>
          </cell>
          <cell r="Z3188" t="str">
            <v>N</v>
          </cell>
          <cell r="AA3188">
            <v>0</v>
          </cell>
          <cell r="AB3188">
            <v>0</v>
          </cell>
          <cell r="AC3188">
            <v>0</v>
          </cell>
          <cell r="AD3188">
            <v>0</v>
          </cell>
          <cell r="AE3188" t="str">
            <v>N</v>
          </cell>
          <cell r="AF3188" t="str">
            <v>N</v>
          </cell>
          <cell r="AG3188">
            <v>0</v>
          </cell>
          <cell r="AH3188" t="str">
            <v>N</v>
          </cell>
          <cell r="AI3188" t="str">
            <v>N</v>
          </cell>
        </row>
        <row r="3189">
          <cell r="U3189">
            <v>0</v>
          </cell>
          <cell r="V3189">
            <v>0</v>
          </cell>
          <cell r="W3189" t="str">
            <v/>
          </cell>
          <cell r="X3189" t="str">
            <v>N</v>
          </cell>
          <cell r="Y3189" t="str">
            <v>N</v>
          </cell>
          <cell r="Z3189" t="str">
            <v>N</v>
          </cell>
          <cell r="AA3189">
            <v>0</v>
          </cell>
          <cell r="AB3189">
            <v>0</v>
          </cell>
          <cell r="AC3189">
            <v>0</v>
          </cell>
          <cell r="AD3189">
            <v>0</v>
          </cell>
          <cell r="AE3189" t="str">
            <v>N</v>
          </cell>
          <cell r="AF3189" t="str">
            <v>N</v>
          </cell>
          <cell r="AG3189">
            <v>0</v>
          </cell>
          <cell r="AH3189" t="str">
            <v>N</v>
          </cell>
          <cell r="AI3189" t="str">
            <v>N</v>
          </cell>
        </row>
        <row r="3190">
          <cell r="U3190">
            <v>0</v>
          </cell>
          <cell r="V3190">
            <v>0</v>
          </cell>
          <cell r="W3190" t="str">
            <v/>
          </cell>
          <cell r="X3190" t="str">
            <v>N</v>
          </cell>
          <cell r="Y3190" t="str">
            <v>N</v>
          </cell>
          <cell r="Z3190" t="str">
            <v>N</v>
          </cell>
          <cell r="AA3190">
            <v>0</v>
          </cell>
          <cell r="AB3190">
            <v>0</v>
          </cell>
          <cell r="AC3190">
            <v>0</v>
          </cell>
          <cell r="AD3190">
            <v>0</v>
          </cell>
          <cell r="AE3190" t="str">
            <v>N</v>
          </cell>
          <cell r="AF3190" t="str">
            <v>N</v>
          </cell>
          <cell r="AG3190">
            <v>0</v>
          </cell>
          <cell r="AH3190" t="str">
            <v>N</v>
          </cell>
          <cell r="AI3190" t="str">
            <v>N</v>
          </cell>
        </row>
        <row r="3191">
          <cell r="U3191">
            <v>0</v>
          </cell>
          <cell r="V3191">
            <v>0</v>
          </cell>
          <cell r="W3191" t="str">
            <v/>
          </cell>
          <cell r="X3191" t="str">
            <v>N</v>
          </cell>
          <cell r="Y3191" t="str">
            <v>N</v>
          </cell>
          <cell r="Z3191" t="str">
            <v>N</v>
          </cell>
          <cell r="AA3191">
            <v>0</v>
          </cell>
          <cell r="AB3191">
            <v>0</v>
          </cell>
          <cell r="AC3191">
            <v>0</v>
          </cell>
          <cell r="AD3191">
            <v>0</v>
          </cell>
          <cell r="AE3191" t="str">
            <v>N</v>
          </cell>
          <cell r="AF3191" t="str">
            <v>N</v>
          </cell>
          <cell r="AG3191">
            <v>0</v>
          </cell>
          <cell r="AH3191" t="str">
            <v>N</v>
          </cell>
          <cell r="AI3191" t="str">
            <v>N</v>
          </cell>
        </row>
        <row r="3192">
          <cell r="U3192">
            <v>0</v>
          </cell>
          <cell r="V3192">
            <v>0</v>
          </cell>
          <cell r="W3192" t="str">
            <v/>
          </cell>
          <cell r="X3192" t="str">
            <v>N</v>
          </cell>
          <cell r="Y3192" t="str">
            <v>N</v>
          </cell>
          <cell r="Z3192" t="str">
            <v>N</v>
          </cell>
          <cell r="AA3192">
            <v>0</v>
          </cell>
          <cell r="AB3192">
            <v>0</v>
          </cell>
          <cell r="AC3192">
            <v>0</v>
          </cell>
          <cell r="AD3192">
            <v>0</v>
          </cell>
          <cell r="AE3192" t="str">
            <v>N</v>
          </cell>
          <cell r="AF3192" t="str">
            <v>N</v>
          </cell>
          <cell r="AG3192">
            <v>0</v>
          </cell>
          <cell r="AH3192" t="str">
            <v>N</v>
          </cell>
          <cell r="AI3192" t="str">
            <v>N</v>
          </cell>
        </row>
        <row r="3193">
          <cell r="U3193">
            <v>0</v>
          </cell>
          <cell r="V3193">
            <v>0</v>
          </cell>
          <cell r="W3193" t="str">
            <v/>
          </cell>
          <cell r="X3193" t="str">
            <v>N</v>
          </cell>
          <cell r="Y3193" t="str">
            <v>N</v>
          </cell>
          <cell r="Z3193" t="str">
            <v>N</v>
          </cell>
          <cell r="AA3193">
            <v>0</v>
          </cell>
          <cell r="AB3193">
            <v>0</v>
          </cell>
          <cell r="AC3193">
            <v>0</v>
          </cell>
          <cell r="AD3193">
            <v>0</v>
          </cell>
          <cell r="AE3193" t="str">
            <v>N</v>
          </cell>
          <cell r="AF3193" t="str">
            <v>N</v>
          </cell>
          <cell r="AG3193">
            <v>0</v>
          </cell>
          <cell r="AH3193" t="str">
            <v>N</v>
          </cell>
          <cell r="AI3193" t="str">
            <v>N</v>
          </cell>
        </row>
        <row r="3194">
          <cell r="U3194">
            <v>0</v>
          </cell>
          <cell r="V3194">
            <v>0</v>
          </cell>
          <cell r="W3194" t="str">
            <v/>
          </cell>
          <cell r="X3194" t="str">
            <v>N</v>
          </cell>
          <cell r="Y3194" t="str">
            <v>N</v>
          </cell>
          <cell r="Z3194" t="str">
            <v>N</v>
          </cell>
          <cell r="AA3194">
            <v>0</v>
          </cell>
          <cell r="AB3194">
            <v>0</v>
          </cell>
          <cell r="AC3194">
            <v>0</v>
          </cell>
          <cell r="AD3194">
            <v>0</v>
          </cell>
          <cell r="AE3194" t="str">
            <v>N</v>
          </cell>
          <cell r="AF3194" t="str">
            <v>N</v>
          </cell>
          <cell r="AG3194">
            <v>0</v>
          </cell>
          <cell r="AH3194" t="str">
            <v>N</v>
          </cell>
          <cell r="AI3194" t="str">
            <v>N</v>
          </cell>
        </row>
        <row r="3195">
          <cell r="U3195">
            <v>0</v>
          </cell>
          <cell r="V3195">
            <v>0</v>
          </cell>
          <cell r="W3195" t="str">
            <v/>
          </cell>
          <cell r="X3195" t="str">
            <v>N</v>
          </cell>
          <cell r="Y3195" t="str">
            <v>N</v>
          </cell>
          <cell r="Z3195" t="str">
            <v>N</v>
          </cell>
          <cell r="AA3195">
            <v>0</v>
          </cell>
          <cell r="AB3195">
            <v>0</v>
          </cell>
          <cell r="AC3195">
            <v>0</v>
          </cell>
          <cell r="AD3195">
            <v>0</v>
          </cell>
          <cell r="AE3195" t="str">
            <v>N</v>
          </cell>
          <cell r="AF3195" t="str">
            <v>N</v>
          </cell>
          <cell r="AG3195">
            <v>0</v>
          </cell>
          <cell r="AH3195" t="str">
            <v>N</v>
          </cell>
          <cell r="AI3195" t="str">
            <v>N</v>
          </cell>
        </row>
        <row r="3196">
          <cell r="U3196">
            <v>0</v>
          </cell>
          <cell r="V3196">
            <v>0</v>
          </cell>
          <cell r="W3196" t="str">
            <v/>
          </cell>
          <cell r="X3196" t="str">
            <v>N</v>
          </cell>
          <cell r="Y3196" t="str">
            <v>N</v>
          </cell>
          <cell r="Z3196" t="str">
            <v>N</v>
          </cell>
          <cell r="AA3196">
            <v>0</v>
          </cell>
          <cell r="AB3196">
            <v>0</v>
          </cell>
          <cell r="AC3196">
            <v>0</v>
          </cell>
          <cell r="AD3196">
            <v>0</v>
          </cell>
          <cell r="AE3196" t="str">
            <v>N</v>
          </cell>
          <cell r="AF3196" t="str">
            <v>N</v>
          </cell>
          <cell r="AG3196">
            <v>0</v>
          </cell>
          <cell r="AH3196" t="str">
            <v>N</v>
          </cell>
          <cell r="AI3196" t="str">
            <v>N</v>
          </cell>
        </row>
        <row r="3197">
          <cell r="U3197">
            <v>0</v>
          </cell>
          <cell r="V3197">
            <v>0</v>
          </cell>
          <cell r="W3197" t="str">
            <v/>
          </cell>
          <cell r="X3197" t="str">
            <v>N</v>
          </cell>
          <cell r="Y3197" t="str">
            <v>N</v>
          </cell>
          <cell r="Z3197" t="str">
            <v>N</v>
          </cell>
          <cell r="AA3197">
            <v>0</v>
          </cell>
          <cell r="AB3197">
            <v>0</v>
          </cell>
          <cell r="AC3197">
            <v>0</v>
          </cell>
          <cell r="AD3197">
            <v>0</v>
          </cell>
          <cell r="AE3197" t="str">
            <v>N</v>
          </cell>
          <cell r="AF3197" t="str">
            <v>N</v>
          </cell>
          <cell r="AG3197">
            <v>0</v>
          </cell>
          <cell r="AH3197" t="str">
            <v>N</v>
          </cell>
          <cell r="AI3197" t="str">
            <v>N</v>
          </cell>
        </row>
        <row r="3198">
          <cell r="U3198">
            <v>0</v>
          </cell>
          <cell r="V3198">
            <v>0</v>
          </cell>
          <cell r="W3198" t="str">
            <v/>
          </cell>
          <cell r="X3198" t="str">
            <v>N</v>
          </cell>
          <cell r="Y3198" t="str">
            <v>N</v>
          </cell>
          <cell r="Z3198" t="str">
            <v>N</v>
          </cell>
          <cell r="AA3198">
            <v>0</v>
          </cell>
          <cell r="AB3198">
            <v>0</v>
          </cell>
          <cell r="AC3198">
            <v>0</v>
          </cell>
          <cell r="AD3198">
            <v>0</v>
          </cell>
          <cell r="AE3198" t="str">
            <v>N</v>
          </cell>
          <cell r="AF3198" t="str">
            <v>N</v>
          </cell>
          <cell r="AG3198">
            <v>0</v>
          </cell>
          <cell r="AH3198" t="str">
            <v>N</v>
          </cell>
          <cell r="AI3198" t="str">
            <v>N</v>
          </cell>
        </row>
        <row r="3199">
          <cell r="U3199">
            <v>0</v>
          </cell>
          <cell r="V3199">
            <v>0</v>
          </cell>
          <cell r="W3199" t="str">
            <v/>
          </cell>
          <cell r="X3199" t="str">
            <v>N</v>
          </cell>
          <cell r="Y3199" t="str">
            <v>N</v>
          </cell>
          <cell r="Z3199" t="str">
            <v>N</v>
          </cell>
          <cell r="AA3199">
            <v>0</v>
          </cell>
          <cell r="AB3199">
            <v>0</v>
          </cell>
          <cell r="AC3199">
            <v>0</v>
          </cell>
          <cell r="AD3199">
            <v>0</v>
          </cell>
          <cell r="AE3199" t="str">
            <v>N</v>
          </cell>
          <cell r="AF3199" t="str">
            <v>N</v>
          </cell>
          <cell r="AG3199">
            <v>0</v>
          </cell>
          <cell r="AH3199" t="str">
            <v>N</v>
          </cell>
          <cell r="AI3199" t="str">
            <v>N</v>
          </cell>
        </row>
        <row r="3200">
          <cell r="U3200">
            <v>0</v>
          </cell>
          <cell r="V3200">
            <v>0</v>
          </cell>
          <cell r="W3200" t="str">
            <v/>
          </cell>
          <cell r="X3200" t="str">
            <v>N</v>
          </cell>
          <cell r="Y3200" t="str">
            <v>N</v>
          </cell>
          <cell r="Z3200" t="str">
            <v>N</v>
          </cell>
          <cell r="AA3200">
            <v>0</v>
          </cell>
          <cell r="AB3200">
            <v>0</v>
          </cell>
          <cell r="AC3200">
            <v>0</v>
          </cell>
          <cell r="AD3200">
            <v>0</v>
          </cell>
          <cell r="AE3200" t="str">
            <v>N</v>
          </cell>
          <cell r="AF3200" t="str">
            <v>N</v>
          </cell>
          <cell r="AG3200">
            <v>0</v>
          </cell>
          <cell r="AH3200" t="str">
            <v>N</v>
          </cell>
          <cell r="AI3200" t="str">
            <v>N</v>
          </cell>
        </row>
        <row r="3201">
          <cell r="U3201">
            <v>0</v>
          </cell>
          <cell r="V3201">
            <v>0</v>
          </cell>
          <cell r="W3201" t="str">
            <v/>
          </cell>
          <cell r="X3201" t="str">
            <v>N</v>
          </cell>
          <cell r="Y3201" t="str">
            <v>N</v>
          </cell>
          <cell r="Z3201" t="str">
            <v>N</v>
          </cell>
          <cell r="AA3201">
            <v>0</v>
          </cell>
          <cell r="AB3201">
            <v>0</v>
          </cell>
          <cell r="AC3201">
            <v>0</v>
          </cell>
          <cell r="AD3201">
            <v>0</v>
          </cell>
          <cell r="AE3201" t="str">
            <v>N</v>
          </cell>
          <cell r="AF3201" t="str">
            <v>N</v>
          </cell>
          <cell r="AG3201">
            <v>0</v>
          </cell>
          <cell r="AH3201" t="str">
            <v>N</v>
          </cell>
          <cell r="AI3201" t="str">
            <v>N</v>
          </cell>
        </row>
        <row r="3202">
          <cell r="U3202">
            <v>0</v>
          </cell>
          <cell r="V3202">
            <v>0</v>
          </cell>
          <cell r="W3202" t="str">
            <v/>
          </cell>
          <cell r="X3202" t="str">
            <v>N</v>
          </cell>
          <cell r="Y3202" t="str">
            <v>N</v>
          </cell>
          <cell r="Z3202" t="str">
            <v>N</v>
          </cell>
          <cell r="AA3202">
            <v>0</v>
          </cell>
          <cell r="AB3202">
            <v>0</v>
          </cell>
          <cell r="AC3202">
            <v>0</v>
          </cell>
          <cell r="AD3202">
            <v>0</v>
          </cell>
          <cell r="AE3202" t="str">
            <v>N</v>
          </cell>
          <cell r="AF3202" t="str">
            <v>N</v>
          </cell>
          <cell r="AG3202">
            <v>0</v>
          </cell>
          <cell r="AH3202" t="str">
            <v>N</v>
          </cell>
          <cell r="AI3202" t="str">
            <v>N</v>
          </cell>
        </row>
        <row r="3203">
          <cell r="U3203">
            <v>0</v>
          </cell>
          <cell r="V3203">
            <v>0</v>
          </cell>
          <cell r="W3203" t="str">
            <v/>
          </cell>
          <cell r="X3203" t="str">
            <v>N</v>
          </cell>
          <cell r="Y3203" t="str">
            <v>N</v>
          </cell>
          <cell r="Z3203" t="str">
            <v>N</v>
          </cell>
          <cell r="AA3203">
            <v>0</v>
          </cell>
          <cell r="AB3203">
            <v>0</v>
          </cell>
          <cell r="AC3203">
            <v>0</v>
          </cell>
          <cell r="AD3203">
            <v>0</v>
          </cell>
          <cell r="AE3203" t="str">
            <v>N</v>
          </cell>
          <cell r="AF3203" t="str">
            <v>N</v>
          </cell>
          <cell r="AG3203">
            <v>0</v>
          </cell>
          <cell r="AH3203" t="str">
            <v>N</v>
          </cell>
          <cell r="AI3203" t="str">
            <v>N</v>
          </cell>
        </row>
        <row r="3204">
          <cell r="U3204">
            <v>0</v>
          </cell>
          <cell r="V3204">
            <v>0</v>
          </cell>
          <cell r="W3204" t="str">
            <v/>
          </cell>
          <cell r="X3204" t="str">
            <v>N</v>
          </cell>
          <cell r="Y3204" t="str">
            <v>N</v>
          </cell>
          <cell r="Z3204" t="str">
            <v>N</v>
          </cell>
          <cell r="AA3204">
            <v>0</v>
          </cell>
          <cell r="AB3204">
            <v>0</v>
          </cell>
          <cell r="AC3204">
            <v>0</v>
          </cell>
          <cell r="AD3204">
            <v>0</v>
          </cell>
          <cell r="AE3204" t="str">
            <v>N</v>
          </cell>
          <cell r="AF3204" t="str">
            <v>N</v>
          </cell>
          <cell r="AG3204">
            <v>0</v>
          </cell>
          <cell r="AH3204" t="str">
            <v>N</v>
          </cell>
          <cell r="AI3204" t="str">
            <v>N</v>
          </cell>
        </row>
        <row r="3205">
          <cell r="U3205">
            <v>0</v>
          </cell>
          <cell r="V3205">
            <v>0</v>
          </cell>
          <cell r="W3205" t="str">
            <v/>
          </cell>
          <cell r="X3205" t="str">
            <v>N</v>
          </cell>
          <cell r="Y3205" t="str">
            <v>N</v>
          </cell>
          <cell r="Z3205" t="str">
            <v>N</v>
          </cell>
          <cell r="AA3205">
            <v>0</v>
          </cell>
          <cell r="AB3205">
            <v>0</v>
          </cell>
          <cell r="AC3205">
            <v>0</v>
          </cell>
          <cell r="AD3205">
            <v>0</v>
          </cell>
          <cell r="AE3205" t="str">
            <v>N</v>
          </cell>
          <cell r="AF3205" t="str">
            <v>N</v>
          </cell>
          <cell r="AG3205">
            <v>0</v>
          </cell>
          <cell r="AH3205" t="str">
            <v>N</v>
          </cell>
          <cell r="AI3205" t="str">
            <v>N</v>
          </cell>
        </row>
        <row r="3206">
          <cell r="U3206">
            <v>0</v>
          </cell>
          <cell r="V3206">
            <v>0</v>
          </cell>
          <cell r="W3206" t="str">
            <v/>
          </cell>
          <cell r="X3206" t="str">
            <v>N</v>
          </cell>
          <cell r="Y3206" t="str">
            <v>N</v>
          </cell>
          <cell r="Z3206" t="str">
            <v>N</v>
          </cell>
          <cell r="AA3206">
            <v>0</v>
          </cell>
          <cell r="AB3206">
            <v>0</v>
          </cell>
          <cell r="AC3206">
            <v>0</v>
          </cell>
          <cell r="AD3206">
            <v>0</v>
          </cell>
          <cell r="AE3206" t="str">
            <v>N</v>
          </cell>
          <cell r="AF3206" t="str">
            <v>N</v>
          </cell>
          <cell r="AG3206">
            <v>0</v>
          </cell>
          <cell r="AH3206" t="str">
            <v>N</v>
          </cell>
          <cell r="AI3206" t="str">
            <v>N</v>
          </cell>
        </row>
        <row r="3207">
          <cell r="U3207">
            <v>0</v>
          </cell>
          <cell r="V3207">
            <v>0</v>
          </cell>
          <cell r="W3207" t="str">
            <v/>
          </cell>
          <cell r="X3207" t="str">
            <v>N</v>
          </cell>
          <cell r="Y3207" t="str">
            <v>N</v>
          </cell>
          <cell r="Z3207" t="str">
            <v>N</v>
          </cell>
          <cell r="AA3207">
            <v>0</v>
          </cell>
          <cell r="AB3207">
            <v>0</v>
          </cell>
          <cell r="AC3207">
            <v>0</v>
          </cell>
          <cell r="AD3207">
            <v>0</v>
          </cell>
          <cell r="AE3207" t="str">
            <v>N</v>
          </cell>
          <cell r="AF3207" t="str">
            <v>N</v>
          </cell>
          <cell r="AG3207">
            <v>0</v>
          </cell>
          <cell r="AH3207" t="str">
            <v>N</v>
          </cell>
          <cell r="AI3207" t="str">
            <v>N</v>
          </cell>
        </row>
        <row r="3208">
          <cell r="U3208">
            <v>0</v>
          </cell>
          <cell r="V3208">
            <v>0</v>
          </cell>
          <cell r="W3208" t="str">
            <v/>
          </cell>
          <cell r="X3208" t="str">
            <v>N</v>
          </cell>
          <cell r="Y3208" t="str">
            <v>N</v>
          </cell>
          <cell r="Z3208" t="str">
            <v>N</v>
          </cell>
          <cell r="AA3208">
            <v>0</v>
          </cell>
          <cell r="AB3208">
            <v>0</v>
          </cell>
          <cell r="AC3208">
            <v>0</v>
          </cell>
          <cell r="AD3208">
            <v>0</v>
          </cell>
          <cell r="AE3208" t="str">
            <v>N</v>
          </cell>
          <cell r="AF3208" t="str">
            <v>N</v>
          </cell>
          <cell r="AG3208">
            <v>0</v>
          </cell>
          <cell r="AH3208" t="str">
            <v>N</v>
          </cell>
          <cell r="AI3208" t="str">
            <v>N</v>
          </cell>
        </row>
        <row r="3209">
          <cell r="U3209">
            <v>0</v>
          </cell>
          <cell r="V3209">
            <v>0</v>
          </cell>
          <cell r="W3209" t="str">
            <v/>
          </cell>
          <cell r="X3209" t="str">
            <v>N</v>
          </cell>
          <cell r="Y3209" t="str">
            <v>N</v>
          </cell>
          <cell r="Z3209" t="str">
            <v>N</v>
          </cell>
          <cell r="AA3209">
            <v>0</v>
          </cell>
          <cell r="AB3209">
            <v>0</v>
          </cell>
          <cell r="AC3209">
            <v>0</v>
          </cell>
          <cell r="AD3209">
            <v>0</v>
          </cell>
          <cell r="AE3209" t="str">
            <v>N</v>
          </cell>
          <cell r="AF3209" t="str">
            <v>N</v>
          </cell>
          <cell r="AG3209">
            <v>0</v>
          </cell>
          <cell r="AH3209" t="str">
            <v>N</v>
          </cell>
          <cell r="AI3209" t="str">
            <v>N</v>
          </cell>
        </row>
        <row r="3210">
          <cell r="U3210">
            <v>0</v>
          </cell>
          <cell r="V3210">
            <v>0</v>
          </cell>
          <cell r="W3210" t="str">
            <v/>
          </cell>
          <cell r="X3210" t="str">
            <v>N</v>
          </cell>
          <cell r="Y3210" t="str">
            <v>N</v>
          </cell>
          <cell r="Z3210" t="str">
            <v>N</v>
          </cell>
          <cell r="AA3210">
            <v>0</v>
          </cell>
          <cell r="AB3210">
            <v>0</v>
          </cell>
          <cell r="AC3210">
            <v>0</v>
          </cell>
          <cell r="AD3210">
            <v>0</v>
          </cell>
          <cell r="AE3210" t="str">
            <v>N</v>
          </cell>
          <cell r="AF3210" t="str">
            <v>N</v>
          </cell>
          <cell r="AG3210">
            <v>0</v>
          </cell>
          <cell r="AH3210" t="str">
            <v>N</v>
          </cell>
          <cell r="AI3210" t="str">
            <v>N</v>
          </cell>
        </row>
        <row r="3211">
          <cell r="U3211">
            <v>0</v>
          </cell>
          <cell r="V3211">
            <v>0</v>
          </cell>
          <cell r="W3211" t="str">
            <v/>
          </cell>
          <cell r="X3211" t="str">
            <v>N</v>
          </cell>
          <cell r="Y3211" t="str">
            <v>N</v>
          </cell>
          <cell r="Z3211" t="str">
            <v>N</v>
          </cell>
          <cell r="AA3211">
            <v>0</v>
          </cell>
          <cell r="AB3211">
            <v>0</v>
          </cell>
          <cell r="AC3211">
            <v>0</v>
          </cell>
          <cell r="AD3211">
            <v>0</v>
          </cell>
          <cell r="AE3211" t="str">
            <v>N</v>
          </cell>
          <cell r="AF3211" t="str">
            <v>N</v>
          </cell>
          <cell r="AG3211">
            <v>0</v>
          </cell>
          <cell r="AH3211" t="str">
            <v>N</v>
          </cell>
          <cell r="AI3211" t="str">
            <v>N</v>
          </cell>
        </row>
        <row r="3212">
          <cell r="U3212">
            <v>0</v>
          </cell>
          <cell r="V3212">
            <v>0</v>
          </cell>
          <cell r="W3212" t="str">
            <v/>
          </cell>
          <cell r="X3212" t="str">
            <v>N</v>
          </cell>
          <cell r="Y3212" t="str">
            <v>N</v>
          </cell>
          <cell r="Z3212" t="str">
            <v>N</v>
          </cell>
          <cell r="AA3212">
            <v>0</v>
          </cell>
          <cell r="AB3212">
            <v>0</v>
          </cell>
          <cell r="AC3212">
            <v>0</v>
          </cell>
          <cell r="AD3212">
            <v>0</v>
          </cell>
          <cell r="AE3212" t="str">
            <v>N</v>
          </cell>
          <cell r="AF3212" t="str">
            <v>N</v>
          </cell>
          <cell r="AG3212">
            <v>0</v>
          </cell>
          <cell r="AH3212" t="str">
            <v>N</v>
          </cell>
          <cell r="AI3212" t="str">
            <v>N</v>
          </cell>
        </row>
        <row r="3213">
          <cell r="U3213">
            <v>0</v>
          </cell>
          <cell r="V3213">
            <v>0</v>
          </cell>
          <cell r="W3213" t="str">
            <v/>
          </cell>
          <cell r="X3213" t="str">
            <v>N</v>
          </cell>
          <cell r="Y3213" t="str">
            <v>N</v>
          </cell>
          <cell r="Z3213" t="str">
            <v>N</v>
          </cell>
          <cell r="AA3213">
            <v>0</v>
          </cell>
          <cell r="AB3213">
            <v>0</v>
          </cell>
          <cell r="AC3213">
            <v>0</v>
          </cell>
          <cell r="AD3213">
            <v>0</v>
          </cell>
          <cell r="AE3213" t="str">
            <v>N</v>
          </cell>
          <cell r="AF3213" t="str">
            <v>N</v>
          </cell>
          <cell r="AG3213">
            <v>0</v>
          </cell>
          <cell r="AH3213" t="str">
            <v>N</v>
          </cell>
          <cell r="AI3213" t="str">
            <v>N</v>
          </cell>
        </row>
        <row r="3214">
          <cell r="U3214">
            <v>0</v>
          </cell>
          <cell r="V3214">
            <v>0</v>
          </cell>
          <cell r="W3214" t="str">
            <v/>
          </cell>
          <cell r="X3214" t="str">
            <v>N</v>
          </cell>
          <cell r="Y3214" t="str">
            <v>N</v>
          </cell>
          <cell r="Z3214" t="str">
            <v>N</v>
          </cell>
          <cell r="AA3214">
            <v>0</v>
          </cell>
          <cell r="AB3214">
            <v>0</v>
          </cell>
          <cell r="AC3214">
            <v>0</v>
          </cell>
          <cell r="AD3214">
            <v>0</v>
          </cell>
          <cell r="AE3214" t="str">
            <v>N</v>
          </cell>
          <cell r="AF3214" t="str">
            <v>N</v>
          </cell>
          <cell r="AG3214">
            <v>0</v>
          </cell>
          <cell r="AH3214" t="str">
            <v>N</v>
          </cell>
          <cell r="AI3214" t="str">
            <v>N</v>
          </cell>
        </row>
        <row r="3215">
          <cell r="U3215">
            <v>0</v>
          </cell>
          <cell r="V3215">
            <v>0</v>
          </cell>
          <cell r="W3215" t="str">
            <v/>
          </cell>
          <cell r="X3215" t="str">
            <v>N</v>
          </cell>
          <cell r="Y3215" t="str">
            <v>N</v>
          </cell>
          <cell r="Z3215" t="str">
            <v>N</v>
          </cell>
          <cell r="AA3215">
            <v>0</v>
          </cell>
          <cell r="AB3215">
            <v>0</v>
          </cell>
          <cell r="AC3215">
            <v>0</v>
          </cell>
          <cell r="AD3215">
            <v>0</v>
          </cell>
          <cell r="AE3215" t="str">
            <v>N</v>
          </cell>
          <cell r="AF3215" t="str">
            <v>N</v>
          </cell>
          <cell r="AG3215">
            <v>0</v>
          </cell>
          <cell r="AH3215" t="str">
            <v>N</v>
          </cell>
          <cell r="AI3215" t="str">
            <v>N</v>
          </cell>
        </row>
        <row r="3216">
          <cell r="U3216">
            <v>0</v>
          </cell>
          <cell r="V3216">
            <v>0</v>
          </cell>
          <cell r="W3216" t="str">
            <v/>
          </cell>
          <cell r="X3216" t="str">
            <v>N</v>
          </cell>
          <cell r="Y3216" t="str">
            <v>N</v>
          </cell>
          <cell r="Z3216" t="str">
            <v>N</v>
          </cell>
          <cell r="AA3216">
            <v>0</v>
          </cell>
          <cell r="AB3216">
            <v>0</v>
          </cell>
          <cell r="AC3216">
            <v>0</v>
          </cell>
          <cell r="AD3216">
            <v>0</v>
          </cell>
          <cell r="AE3216" t="str">
            <v>N</v>
          </cell>
          <cell r="AF3216" t="str">
            <v>N</v>
          </cell>
          <cell r="AG3216">
            <v>0</v>
          </cell>
          <cell r="AH3216" t="str">
            <v>N</v>
          </cell>
          <cell r="AI3216" t="str">
            <v>N</v>
          </cell>
        </row>
        <row r="3217">
          <cell r="U3217">
            <v>0</v>
          </cell>
          <cell r="V3217">
            <v>0</v>
          </cell>
          <cell r="W3217" t="str">
            <v/>
          </cell>
          <cell r="X3217" t="str">
            <v>N</v>
          </cell>
          <cell r="Y3217" t="str">
            <v>N</v>
          </cell>
          <cell r="Z3217" t="str">
            <v>N</v>
          </cell>
          <cell r="AA3217">
            <v>0</v>
          </cell>
          <cell r="AB3217">
            <v>0</v>
          </cell>
          <cell r="AC3217">
            <v>0</v>
          </cell>
          <cell r="AD3217">
            <v>0</v>
          </cell>
          <cell r="AE3217" t="str">
            <v>N</v>
          </cell>
          <cell r="AF3217" t="str">
            <v>N</v>
          </cell>
          <cell r="AG3217">
            <v>0</v>
          </cell>
          <cell r="AH3217" t="str">
            <v>N</v>
          </cell>
          <cell r="AI3217" t="str">
            <v>N</v>
          </cell>
        </row>
        <row r="3218">
          <cell r="U3218">
            <v>0</v>
          </cell>
          <cell r="V3218">
            <v>0</v>
          </cell>
          <cell r="W3218" t="str">
            <v/>
          </cell>
          <cell r="X3218" t="str">
            <v>N</v>
          </cell>
          <cell r="Y3218" t="str">
            <v>N</v>
          </cell>
          <cell r="Z3218" t="str">
            <v>N</v>
          </cell>
          <cell r="AA3218">
            <v>0</v>
          </cell>
          <cell r="AB3218">
            <v>0</v>
          </cell>
          <cell r="AC3218">
            <v>0</v>
          </cell>
          <cell r="AD3218">
            <v>0</v>
          </cell>
          <cell r="AE3218" t="str">
            <v>N</v>
          </cell>
          <cell r="AF3218" t="str">
            <v>N</v>
          </cell>
          <cell r="AG3218">
            <v>0</v>
          </cell>
          <cell r="AH3218" t="str">
            <v>N</v>
          </cell>
          <cell r="AI3218" t="str">
            <v>N</v>
          </cell>
        </row>
        <row r="3219">
          <cell r="U3219">
            <v>0</v>
          </cell>
          <cell r="V3219">
            <v>0</v>
          </cell>
          <cell r="W3219" t="str">
            <v/>
          </cell>
          <cell r="X3219" t="str">
            <v>N</v>
          </cell>
          <cell r="Y3219" t="str">
            <v>N</v>
          </cell>
          <cell r="Z3219" t="str">
            <v>N</v>
          </cell>
          <cell r="AA3219">
            <v>0</v>
          </cell>
          <cell r="AB3219">
            <v>0</v>
          </cell>
          <cell r="AC3219">
            <v>0</v>
          </cell>
          <cell r="AD3219">
            <v>0</v>
          </cell>
          <cell r="AE3219" t="str">
            <v>N</v>
          </cell>
          <cell r="AF3219" t="str">
            <v>N</v>
          </cell>
          <cell r="AG3219">
            <v>0</v>
          </cell>
          <cell r="AH3219" t="str">
            <v>N</v>
          </cell>
          <cell r="AI3219" t="str">
            <v>N</v>
          </cell>
        </row>
        <row r="3220">
          <cell r="U3220">
            <v>0</v>
          </cell>
          <cell r="V3220">
            <v>0</v>
          </cell>
          <cell r="W3220" t="str">
            <v/>
          </cell>
          <cell r="X3220" t="str">
            <v>N</v>
          </cell>
          <cell r="Y3220" t="str">
            <v>N</v>
          </cell>
          <cell r="Z3220" t="str">
            <v>N</v>
          </cell>
          <cell r="AA3220">
            <v>0</v>
          </cell>
          <cell r="AB3220">
            <v>0</v>
          </cell>
          <cell r="AC3220">
            <v>0</v>
          </cell>
          <cell r="AD3220">
            <v>0</v>
          </cell>
          <cell r="AE3220" t="str">
            <v>N</v>
          </cell>
          <cell r="AF3220" t="str">
            <v>N</v>
          </cell>
          <cell r="AG3220">
            <v>0</v>
          </cell>
          <cell r="AH3220" t="str">
            <v>N</v>
          </cell>
          <cell r="AI3220" t="str">
            <v>N</v>
          </cell>
        </row>
        <row r="3221">
          <cell r="U3221">
            <v>0</v>
          </cell>
          <cell r="V3221">
            <v>0</v>
          </cell>
          <cell r="W3221" t="str">
            <v/>
          </cell>
          <cell r="X3221" t="str">
            <v>N</v>
          </cell>
          <cell r="Y3221" t="str">
            <v>N</v>
          </cell>
          <cell r="Z3221" t="str">
            <v>N</v>
          </cell>
          <cell r="AA3221">
            <v>0</v>
          </cell>
          <cell r="AB3221">
            <v>0</v>
          </cell>
          <cell r="AC3221">
            <v>0</v>
          </cell>
          <cell r="AD3221">
            <v>0</v>
          </cell>
          <cell r="AE3221" t="str">
            <v>N</v>
          </cell>
          <cell r="AF3221" t="str">
            <v>N</v>
          </cell>
          <cell r="AG3221">
            <v>0</v>
          </cell>
          <cell r="AH3221" t="str">
            <v>N</v>
          </cell>
          <cell r="AI3221" t="str">
            <v>N</v>
          </cell>
        </row>
        <row r="3222">
          <cell r="U3222">
            <v>0</v>
          </cell>
          <cell r="V3222">
            <v>0</v>
          </cell>
          <cell r="W3222" t="str">
            <v/>
          </cell>
          <cell r="X3222" t="str">
            <v>N</v>
          </cell>
          <cell r="Y3222" t="str">
            <v>N</v>
          </cell>
          <cell r="Z3222" t="str">
            <v>N</v>
          </cell>
          <cell r="AA3222">
            <v>0</v>
          </cell>
          <cell r="AB3222">
            <v>0</v>
          </cell>
          <cell r="AC3222">
            <v>0</v>
          </cell>
          <cell r="AD3222">
            <v>0</v>
          </cell>
          <cell r="AE3222" t="str">
            <v>N</v>
          </cell>
          <cell r="AF3222" t="str">
            <v>N</v>
          </cell>
          <cell r="AG3222">
            <v>0</v>
          </cell>
          <cell r="AH3222" t="str">
            <v>N</v>
          </cell>
          <cell r="AI3222" t="str">
            <v>N</v>
          </cell>
        </row>
        <row r="3223">
          <cell r="U3223">
            <v>0</v>
          </cell>
          <cell r="V3223">
            <v>0</v>
          </cell>
          <cell r="W3223" t="str">
            <v/>
          </cell>
          <cell r="X3223" t="str">
            <v>N</v>
          </cell>
          <cell r="Y3223" t="str">
            <v>N</v>
          </cell>
          <cell r="Z3223" t="str">
            <v>N</v>
          </cell>
          <cell r="AA3223">
            <v>0</v>
          </cell>
          <cell r="AB3223">
            <v>0</v>
          </cell>
          <cell r="AC3223">
            <v>0</v>
          </cell>
          <cell r="AD3223">
            <v>0</v>
          </cell>
          <cell r="AE3223" t="str">
            <v>N</v>
          </cell>
          <cell r="AF3223" t="str">
            <v>N</v>
          </cell>
          <cell r="AG3223">
            <v>0</v>
          </cell>
          <cell r="AH3223" t="str">
            <v>N</v>
          </cell>
          <cell r="AI3223" t="str">
            <v>N</v>
          </cell>
        </row>
        <row r="3224">
          <cell r="U3224">
            <v>0</v>
          </cell>
          <cell r="V3224">
            <v>0</v>
          </cell>
          <cell r="W3224" t="str">
            <v/>
          </cell>
          <cell r="X3224" t="str">
            <v>N</v>
          </cell>
          <cell r="Y3224" t="str">
            <v>N</v>
          </cell>
          <cell r="Z3224" t="str">
            <v>N</v>
          </cell>
          <cell r="AA3224">
            <v>0</v>
          </cell>
          <cell r="AB3224">
            <v>0</v>
          </cell>
          <cell r="AC3224">
            <v>0</v>
          </cell>
          <cell r="AD3224">
            <v>0</v>
          </cell>
          <cell r="AE3224" t="str">
            <v>N</v>
          </cell>
          <cell r="AF3224" t="str">
            <v>N</v>
          </cell>
          <cell r="AG3224">
            <v>0</v>
          </cell>
          <cell r="AH3224" t="str">
            <v>N</v>
          </cell>
          <cell r="AI3224" t="str">
            <v>N</v>
          </cell>
        </row>
        <row r="3225">
          <cell r="U3225">
            <v>0</v>
          </cell>
          <cell r="V3225">
            <v>0</v>
          </cell>
          <cell r="W3225" t="str">
            <v/>
          </cell>
          <cell r="X3225" t="str">
            <v>N</v>
          </cell>
          <cell r="Y3225" t="str">
            <v>N</v>
          </cell>
          <cell r="Z3225" t="str">
            <v>N</v>
          </cell>
          <cell r="AA3225">
            <v>0</v>
          </cell>
          <cell r="AB3225">
            <v>0</v>
          </cell>
          <cell r="AC3225">
            <v>0</v>
          </cell>
          <cell r="AD3225">
            <v>0</v>
          </cell>
          <cell r="AE3225" t="str">
            <v>N</v>
          </cell>
          <cell r="AF3225" t="str">
            <v>N</v>
          </cell>
          <cell r="AG3225">
            <v>0</v>
          </cell>
          <cell r="AH3225" t="str">
            <v>N</v>
          </cell>
          <cell r="AI3225" t="str">
            <v>N</v>
          </cell>
        </row>
        <row r="3226">
          <cell r="U3226">
            <v>0</v>
          </cell>
          <cell r="V3226">
            <v>0</v>
          </cell>
          <cell r="W3226" t="str">
            <v/>
          </cell>
          <cell r="X3226" t="str">
            <v>N</v>
          </cell>
          <cell r="Y3226" t="str">
            <v>N</v>
          </cell>
          <cell r="Z3226" t="str">
            <v>N</v>
          </cell>
          <cell r="AA3226">
            <v>0</v>
          </cell>
          <cell r="AB3226">
            <v>0</v>
          </cell>
          <cell r="AC3226">
            <v>0</v>
          </cell>
          <cell r="AD3226">
            <v>0</v>
          </cell>
          <cell r="AE3226" t="str">
            <v>N</v>
          </cell>
          <cell r="AF3226" t="str">
            <v>N</v>
          </cell>
          <cell r="AG3226">
            <v>0</v>
          </cell>
          <cell r="AH3226" t="str">
            <v>N</v>
          </cell>
          <cell r="AI3226" t="str">
            <v>N</v>
          </cell>
        </row>
        <row r="3227">
          <cell r="U3227">
            <v>0</v>
          </cell>
          <cell r="V3227">
            <v>0</v>
          </cell>
          <cell r="W3227" t="str">
            <v/>
          </cell>
          <cell r="X3227" t="str">
            <v>N</v>
          </cell>
          <cell r="Y3227" t="str">
            <v>N</v>
          </cell>
          <cell r="Z3227" t="str">
            <v>N</v>
          </cell>
          <cell r="AA3227">
            <v>0</v>
          </cell>
          <cell r="AB3227">
            <v>0</v>
          </cell>
          <cell r="AC3227">
            <v>0</v>
          </cell>
          <cell r="AD3227">
            <v>0</v>
          </cell>
          <cell r="AE3227" t="str">
            <v>N</v>
          </cell>
          <cell r="AF3227" t="str">
            <v>N</v>
          </cell>
          <cell r="AG3227">
            <v>0</v>
          </cell>
          <cell r="AH3227" t="str">
            <v>N</v>
          </cell>
          <cell r="AI3227" t="str">
            <v>N</v>
          </cell>
        </row>
        <row r="3228">
          <cell r="U3228">
            <v>0</v>
          </cell>
          <cell r="V3228">
            <v>0</v>
          </cell>
          <cell r="W3228" t="str">
            <v/>
          </cell>
          <cell r="X3228" t="str">
            <v>N</v>
          </cell>
          <cell r="Y3228" t="str">
            <v>N</v>
          </cell>
          <cell r="Z3228" t="str">
            <v>N</v>
          </cell>
          <cell r="AA3228">
            <v>0</v>
          </cell>
          <cell r="AB3228">
            <v>0</v>
          </cell>
          <cell r="AC3228">
            <v>0</v>
          </cell>
          <cell r="AD3228">
            <v>0</v>
          </cell>
          <cell r="AE3228" t="str">
            <v>N</v>
          </cell>
          <cell r="AF3228" t="str">
            <v>N</v>
          </cell>
          <cell r="AG3228">
            <v>0</v>
          </cell>
          <cell r="AH3228" t="str">
            <v>N</v>
          </cell>
          <cell r="AI3228" t="str">
            <v>N</v>
          </cell>
        </row>
        <row r="3229">
          <cell r="U3229">
            <v>0</v>
          </cell>
          <cell r="V3229">
            <v>0</v>
          </cell>
          <cell r="W3229" t="str">
            <v/>
          </cell>
          <cell r="X3229" t="str">
            <v>N</v>
          </cell>
          <cell r="Y3229" t="str">
            <v>N</v>
          </cell>
          <cell r="Z3229" t="str">
            <v>N</v>
          </cell>
          <cell r="AA3229">
            <v>0</v>
          </cell>
          <cell r="AB3229">
            <v>0</v>
          </cell>
          <cell r="AC3229">
            <v>0</v>
          </cell>
          <cell r="AD3229">
            <v>0</v>
          </cell>
          <cell r="AE3229" t="str">
            <v>N</v>
          </cell>
          <cell r="AF3229" t="str">
            <v>N</v>
          </cell>
          <cell r="AG3229">
            <v>0</v>
          </cell>
          <cell r="AH3229" t="str">
            <v>N</v>
          </cell>
          <cell r="AI3229" t="str">
            <v>N</v>
          </cell>
        </row>
        <row r="3230">
          <cell r="U3230">
            <v>0</v>
          </cell>
          <cell r="V3230">
            <v>0</v>
          </cell>
          <cell r="W3230" t="str">
            <v/>
          </cell>
          <cell r="X3230" t="str">
            <v>N</v>
          </cell>
          <cell r="Y3230" t="str">
            <v>N</v>
          </cell>
          <cell r="Z3230" t="str">
            <v>N</v>
          </cell>
          <cell r="AA3230">
            <v>0</v>
          </cell>
          <cell r="AB3230">
            <v>0</v>
          </cell>
          <cell r="AC3230">
            <v>0</v>
          </cell>
          <cell r="AD3230">
            <v>0</v>
          </cell>
          <cell r="AE3230" t="str">
            <v>N</v>
          </cell>
          <cell r="AF3230" t="str">
            <v>N</v>
          </cell>
          <cell r="AG3230">
            <v>0</v>
          </cell>
          <cell r="AH3230" t="str">
            <v>N</v>
          </cell>
          <cell r="AI3230" t="str">
            <v>N</v>
          </cell>
        </row>
        <row r="3231">
          <cell r="U3231">
            <v>0</v>
          </cell>
          <cell r="V3231">
            <v>0</v>
          </cell>
          <cell r="W3231" t="str">
            <v/>
          </cell>
          <cell r="X3231" t="str">
            <v>N</v>
          </cell>
          <cell r="Y3231" t="str">
            <v>N</v>
          </cell>
          <cell r="Z3231" t="str">
            <v>N</v>
          </cell>
          <cell r="AA3231">
            <v>0</v>
          </cell>
          <cell r="AB3231">
            <v>0</v>
          </cell>
          <cell r="AC3231">
            <v>0</v>
          </cell>
          <cell r="AD3231">
            <v>0</v>
          </cell>
          <cell r="AE3231" t="str">
            <v>N</v>
          </cell>
          <cell r="AF3231" t="str">
            <v>N</v>
          </cell>
          <cell r="AG3231">
            <v>0</v>
          </cell>
          <cell r="AH3231" t="str">
            <v>N</v>
          </cell>
          <cell r="AI3231" t="str">
            <v>N</v>
          </cell>
        </row>
        <row r="3232">
          <cell r="U3232">
            <v>0</v>
          </cell>
          <cell r="V3232">
            <v>0</v>
          </cell>
          <cell r="W3232" t="str">
            <v/>
          </cell>
          <cell r="X3232" t="str">
            <v>N</v>
          </cell>
          <cell r="Y3232" t="str">
            <v>N</v>
          </cell>
          <cell r="Z3232" t="str">
            <v>N</v>
          </cell>
          <cell r="AA3232">
            <v>0</v>
          </cell>
          <cell r="AB3232">
            <v>0</v>
          </cell>
          <cell r="AC3232">
            <v>0</v>
          </cell>
          <cell r="AD3232">
            <v>0</v>
          </cell>
          <cell r="AE3232" t="str">
            <v>N</v>
          </cell>
          <cell r="AF3232" t="str">
            <v>N</v>
          </cell>
          <cell r="AG3232">
            <v>0</v>
          </cell>
          <cell r="AH3232" t="str">
            <v>N</v>
          </cell>
          <cell r="AI3232" t="str">
            <v>N</v>
          </cell>
        </row>
        <row r="3233">
          <cell r="U3233">
            <v>0</v>
          </cell>
          <cell r="V3233">
            <v>0</v>
          </cell>
          <cell r="W3233" t="str">
            <v/>
          </cell>
          <cell r="X3233" t="str">
            <v>N</v>
          </cell>
          <cell r="Y3233" t="str">
            <v>N</v>
          </cell>
          <cell r="Z3233" t="str">
            <v>N</v>
          </cell>
          <cell r="AA3233">
            <v>0</v>
          </cell>
          <cell r="AB3233">
            <v>0</v>
          </cell>
          <cell r="AC3233">
            <v>0</v>
          </cell>
          <cell r="AD3233">
            <v>0</v>
          </cell>
          <cell r="AE3233" t="str">
            <v>N</v>
          </cell>
          <cell r="AF3233" t="str">
            <v>N</v>
          </cell>
          <cell r="AG3233">
            <v>0</v>
          </cell>
          <cell r="AH3233" t="str">
            <v>N</v>
          </cell>
          <cell r="AI3233" t="str">
            <v>N</v>
          </cell>
        </row>
        <row r="3234">
          <cell r="U3234">
            <v>0</v>
          </cell>
          <cell r="V3234">
            <v>0</v>
          </cell>
          <cell r="W3234" t="str">
            <v/>
          </cell>
          <cell r="X3234" t="str">
            <v>N</v>
          </cell>
          <cell r="Y3234" t="str">
            <v>N</v>
          </cell>
          <cell r="Z3234" t="str">
            <v>N</v>
          </cell>
          <cell r="AA3234">
            <v>0</v>
          </cell>
          <cell r="AB3234">
            <v>0</v>
          </cell>
          <cell r="AC3234">
            <v>0</v>
          </cell>
          <cell r="AD3234">
            <v>0</v>
          </cell>
          <cell r="AE3234" t="str">
            <v>N</v>
          </cell>
          <cell r="AF3234" t="str">
            <v>N</v>
          </cell>
          <cell r="AG3234">
            <v>0</v>
          </cell>
          <cell r="AH3234" t="str">
            <v>N</v>
          </cell>
          <cell r="AI3234" t="str">
            <v>N</v>
          </cell>
        </row>
        <row r="3235">
          <cell r="U3235">
            <v>0</v>
          </cell>
          <cell r="V3235">
            <v>0</v>
          </cell>
          <cell r="W3235" t="str">
            <v/>
          </cell>
          <cell r="X3235" t="str">
            <v>N</v>
          </cell>
          <cell r="Y3235" t="str">
            <v>N</v>
          </cell>
          <cell r="Z3235" t="str">
            <v>N</v>
          </cell>
          <cell r="AA3235">
            <v>0</v>
          </cell>
          <cell r="AB3235">
            <v>0</v>
          </cell>
          <cell r="AC3235">
            <v>0</v>
          </cell>
          <cell r="AD3235">
            <v>0</v>
          </cell>
          <cell r="AE3235" t="str">
            <v>N</v>
          </cell>
          <cell r="AF3235" t="str">
            <v>N</v>
          </cell>
          <cell r="AG3235">
            <v>0</v>
          </cell>
          <cell r="AH3235" t="str">
            <v>N</v>
          </cell>
          <cell r="AI3235" t="str">
            <v>N</v>
          </cell>
        </row>
        <row r="3236">
          <cell r="U3236">
            <v>0</v>
          </cell>
          <cell r="V3236">
            <v>0</v>
          </cell>
          <cell r="W3236" t="str">
            <v/>
          </cell>
          <cell r="X3236" t="str">
            <v>N</v>
          </cell>
          <cell r="Y3236" t="str">
            <v>N</v>
          </cell>
          <cell r="Z3236" t="str">
            <v>N</v>
          </cell>
          <cell r="AA3236">
            <v>0</v>
          </cell>
          <cell r="AB3236">
            <v>0</v>
          </cell>
          <cell r="AC3236">
            <v>0</v>
          </cell>
          <cell r="AD3236">
            <v>0</v>
          </cell>
          <cell r="AE3236" t="str">
            <v>N</v>
          </cell>
          <cell r="AF3236" t="str">
            <v>N</v>
          </cell>
          <cell r="AG3236">
            <v>0</v>
          </cell>
          <cell r="AH3236" t="str">
            <v>N</v>
          </cell>
          <cell r="AI3236" t="str">
            <v>N</v>
          </cell>
        </row>
        <row r="3237">
          <cell r="U3237">
            <v>0</v>
          </cell>
          <cell r="V3237">
            <v>0</v>
          </cell>
          <cell r="W3237" t="str">
            <v/>
          </cell>
          <cell r="X3237" t="str">
            <v>N</v>
          </cell>
          <cell r="Y3237" t="str">
            <v>N</v>
          </cell>
          <cell r="Z3237" t="str">
            <v>N</v>
          </cell>
          <cell r="AA3237">
            <v>0</v>
          </cell>
          <cell r="AB3237">
            <v>0</v>
          </cell>
          <cell r="AC3237">
            <v>0</v>
          </cell>
          <cell r="AD3237">
            <v>0</v>
          </cell>
          <cell r="AE3237" t="str">
            <v>N</v>
          </cell>
          <cell r="AF3237" t="str">
            <v>N</v>
          </cell>
          <cell r="AG3237">
            <v>0</v>
          </cell>
          <cell r="AH3237" t="str">
            <v>N</v>
          </cell>
          <cell r="AI3237" t="str">
            <v>N</v>
          </cell>
        </row>
        <row r="3238">
          <cell r="U3238">
            <v>0</v>
          </cell>
          <cell r="V3238">
            <v>0</v>
          </cell>
          <cell r="W3238" t="str">
            <v/>
          </cell>
          <cell r="X3238" t="str">
            <v>N</v>
          </cell>
          <cell r="Y3238" t="str">
            <v>N</v>
          </cell>
          <cell r="Z3238" t="str">
            <v>N</v>
          </cell>
          <cell r="AA3238">
            <v>0</v>
          </cell>
          <cell r="AB3238">
            <v>0</v>
          </cell>
          <cell r="AC3238">
            <v>0</v>
          </cell>
          <cell r="AD3238">
            <v>0</v>
          </cell>
          <cell r="AE3238" t="str">
            <v>N</v>
          </cell>
          <cell r="AF3238" t="str">
            <v>N</v>
          </cell>
          <cell r="AG3238">
            <v>0</v>
          </cell>
          <cell r="AH3238" t="str">
            <v>N</v>
          </cell>
          <cell r="AI3238" t="str">
            <v>N</v>
          </cell>
        </row>
        <row r="3239">
          <cell r="U3239">
            <v>0</v>
          </cell>
          <cell r="V3239">
            <v>0</v>
          </cell>
          <cell r="W3239" t="str">
            <v/>
          </cell>
          <cell r="X3239" t="str">
            <v>N</v>
          </cell>
          <cell r="Y3239" t="str">
            <v>N</v>
          </cell>
          <cell r="Z3239" t="str">
            <v>N</v>
          </cell>
          <cell r="AA3239">
            <v>0</v>
          </cell>
          <cell r="AB3239">
            <v>0</v>
          </cell>
          <cell r="AC3239">
            <v>0</v>
          </cell>
          <cell r="AD3239">
            <v>0</v>
          </cell>
          <cell r="AE3239" t="str">
            <v>N</v>
          </cell>
          <cell r="AF3239" t="str">
            <v>N</v>
          </cell>
          <cell r="AG3239">
            <v>0</v>
          </cell>
          <cell r="AH3239" t="str">
            <v>N</v>
          </cell>
          <cell r="AI3239" t="str">
            <v>N</v>
          </cell>
        </row>
        <row r="3240">
          <cell r="U3240">
            <v>0</v>
          </cell>
          <cell r="V3240">
            <v>0</v>
          </cell>
          <cell r="W3240" t="str">
            <v/>
          </cell>
          <cell r="X3240" t="str">
            <v>N</v>
          </cell>
          <cell r="Y3240" t="str">
            <v>N</v>
          </cell>
          <cell r="Z3240" t="str">
            <v>N</v>
          </cell>
          <cell r="AA3240">
            <v>0</v>
          </cell>
          <cell r="AB3240">
            <v>0</v>
          </cell>
          <cell r="AC3240">
            <v>0</v>
          </cell>
          <cell r="AD3240">
            <v>0</v>
          </cell>
          <cell r="AE3240" t="str">
            <v>N</v>
          </cell>
          <cell r="AF3240" t="str">
            <v>N</v>
          </cell>
          <cell r="AG3240">
            <v>0</v>
          </cell>
          <cell r="AH3240" t="str">
            <v>N</v>
          </cell>
          <cell r="AI3240" t="str">
            <v>N</v>
          </cell>
        </row>
        <row r="3241">
          <cell r="U3241">
            <v>0</v>
          </cell>
          <cell r="V3241">
            <v>0</v>
          </cell>
          <cell r="W3241" t="str">
            <v/>
          </cell>
          <cell r="X3241" t="str">
            <v>N</v>
          </cell>
          <cell r="Y3241" t="str">
            <v>N</v>
          </cell>
          <cell r="Z3241" t="str">
            <v>N</v>
          </cell>
          <cell r="AA3241">
            <v>0</v>
          </cell>
          <cell r="AB3241">
            <v>0</v>
          </cell>
          <cell r="AC3241">
            <v>0</v>
          </cell>
          <cell r="AD3241">
            <v>0</v>
          </cell>
          <cell r="AE3241" t="str">
            <v>N</v>
          </cell>
          <cell r="AF3241" t="str">
            <v>N</v>
          </cell>
          <cell r="AG3241">
            <v>0</v>
          </cell>
          <cell r="AH3241" t="str">
            <v>N</v>
          </cell>
          <cell r="AI3241" t="str">
            <v>N</v>
          </cell>
        </row>
        <row r="3242">
          <cell r="U3242">
            <v>0</v>
          </cell>
          <cell r="V3242">
            <v>0</v>
          </cell>
          <cell r="W3242" t="str">
            <v/>
          </cell>
          <cell r="X3242" t="str">
            <v>N</v>
          </cell>
          <cell r="Y3242" t="str">
            <v>N</v>
          </cell>
          <cell r="Z3242" t="str">
            <v>N</v>
          </cell>
          <cell r="AA3242">
            <v>0</v>
          </cell>
          <cell r="AB3242">
            <v>0</v>
          </cell>
          <cell r="AC3242">
            <v>0</v>
          </cell>
          <cell r="AD3242">
            <v>0</v>
          </cell>
          <cell r="AE3242" t="str">
            <v>N</v>
          </cell>
          <cell r="AF3242" t="str">
            <v>N</v>
          </cell>
          <cell r="AG3242">
            <v>0</v>
          </cell>
          <cell r="AH3242" t="str">
            <v>N</v>
          </cell>
          <cell r="AI3242" t="str">
            <v>N</v>
          </cell>
        </row>
        <row r="3243">
          <cell r="U3243">
            <v>0</v>
          </cell>
          <cell r="V3243">
            <v>0</v>
          </cell>
          <cell r="W3243" t="str">
            <v/>
          </cell>
          <cell r="X3243" t="str">
            <v>N</v>
          </cell>
          <cell r="Y3243" t="str">
            <v>N</v>
          </cell>
          <cell r="Z3243" t="str">
            <v>N</v>
          </cell>
          <cell r="AA3243">
            <v>0</v>
          </cell>
          <cell r="AB3243">
            <v>0</v>
          </cell>
          <cell r="AC3243">
            <v>0</v>
          </cell>
          <cell r="AD3243">
            <v>0</v>
          </cell>
          <cell r="AE3243" t="str">
            <v>N</v>
          </cell>
          <cell r="AF3243" t="str">
            <v>N</v>
          </cell>
          <cell r="AG3243">
            <v>0</v>
          </cell>
          <cell r="AH3243" t="str">
            <v>N</v>
          </cell>
          <cell r="AI3243" t="str">
            <v>N</v>
          </cell>
        </row>
        <row r="3244">
          <cell r="U3244">
            <v>0</v>
          </cell>
          <cell r="V3244">
            <v>0</v>
          </cell>
          <cell r="W3244" t="str">
            <v/>
          </cell>
          <cell r="X3244" t="str">
            <v>N</v>
          </cell>
          <cell r="Y3244" t="str">
            <v>N</v>
          </cell>
          <cell r="Z3244" t="str">
            <v>N</v>
          </cell>
          <cell r="AA3244">
            <v>0</v>
          </cell>
          <cell r="AB3244">
            <v>0</v>
          </cell>
          <cell r="AC3244">
            <v>0</v>
          </cell>
          <cell r="AD3244">
            <v>0</v>
          </cell>
          <cell r="AE3244" t="str">
            <v>N</v>
          </cell>
          <cell r="AF3244" t="str">
            <v>N</v>
          </cell>
          <cell r="AG3244">
            <v>0</v>
          </cell>
          <cell r="AH3244" t="str">
            <v>N</v>
          </cell>
          <cell r="AI3244" t="str">
            <v>N</v>
          </cell>
        </row>
        <row r="3245">
          <cell r="U3245">
            <v>0</v>
          </cell>
          <cell r="V3245">
            <v>0</v>
          </cell>
          <cell r="W3245" t="str">
            <v/>
          </cell>
          <cell r="X3245" t="str">
            <v>N</v>
          </cell>
          <cell r="Y3245" t="str">
            <v>N</v>
          </cell>
          <cell r="Z3245" t="str">
            <v>N</v>
          </cell>
          <cell r="AA3245">
            <v>0</v>
          </cell>
          <cell r="AB3245">
            <v>0</v>
          </cell>
          <cell r="AC3245">
            <v>0</v>
          </cell>
          <cell r="AD3245">
            <v>0</v>
          </cell>
          <cell r="AE3245" t="str">
            <v>N</v>
          </cell>
          <cell r="AF3245" t="str">
            <v>N</v>
          </cell>
          <cell r="AG3245">
            <v>0</v>
          </cell>
          <cell r="AH3245" t="str">
            <v>N</v>
          </cell>
          <cell r="AI3245" t="str">
            <v>N</v>
          </cell>
        </row>
        <row r="3246">
          <cell r="U3246">
            <v>0</v>
          </cell>
          <cell r="V3246">
            <v>0</v>
          </cell>
          <cell r="W3246" t="str">
            <v/>
          </cell>
          <cell r="X3246" t="str">
            <v>N</v>
          </cell>
          <cell r="Y3246" t="str">
            <v>N</v>
          </cell>
          <cell r="Z3246" t="str">
            <v>N</v>
          </cell>
          <cell r="AA3246">
            <v>0</v>
          </cell>
          <cell r="AB3246">
            <v>0</v>
          </cell>
          <cell r="AC3246">
            <v>0</v>
          </cell>
          <cell r="AD3246">
            <v>0</v>
          </cell>
          <cell r="AE3246" t="str">
            <v>N</v>
          </cell>
          <cell r="AF3246" t="str">
            <v>N</v>
          </cell>
          <cell r="AG3246">
            <v>0</v>
          </cell>
          <cell r="AH3246" t="str">
            <v>N</v>
          </cell>
          <cell r="AI3246" t="str">
            <v>N</v>
          </cell>
        </row>
        <row r="3247">
          <cell r="U3247">
            <v>0</v>
          </cell>
          <cell r="V3247">
            <v>0</v>
          </cell>
          <cell r="W3247" t="str">
            <v/>
          </cell>
          <cell r="X3247" t="str">
            <v>N</v>
          </cell>
          <cell r="Y3247" t="str">
            <v>N</v>
          </cell>
          <cell r="Z3247" t="str">
            <v>N</v>
          </cell>
          <cell r="AA3247">
            <v>0</v>
          </cell>
          <cell r="AB3247">
            <v>0</v>
          </cell>
          <cell r="AC3247">
            <v>0</v>
          </cell>
          <cell r="AD3247">
            <v>0</v>
          </cell>
          <cell r="AE3247" t="str">
            <v>N</v>
          </cell>
          <cell r="AF3247" t="str">
            <v>N</v>
          </cell>
          <cell r="AG3247">
            <v>0</v>
          </cell>
          <cell r="AH3247" t="str">
            <v>N</v>
          </cell>
          <cell r="AI3247" t="str">
            <v>N</v>
          </cell>
        </row>
        <row r="3248">
          <cell r="U3248">
            <v>0</v>
          </cell>
          <cell r="V3248">
            <v>0</v>
          </cell>
          <cell r="W3248" t="str">
            <v/>
          </cell>
          <cell r="X3248" t="str">
            <v>N</v>
          </cell>
          <cell r="Y3248" t="str">
            <v>N</v>
          </cell>
          <cell r="Z3248" t="str">
            <v>N</v>
          </cell>
          <cell r="AA3248">
            <v>0</v>
          </cell>
          <cell r="AB3248">
            <v>0</v>
          </cell>
          <cell r="AC3248">
            <v>0</v>
          </cell>
          <cell r="AD3248">
            <v>0</v>
          </cell>
          <cell r="AE3248" t="str">
            <v>N</v>
          </cell>
          <cell r="AF3248" t="str">
            <v>N</v>
          </cell>
          <cell r="AG3248">
            <v>0</v>
          </cell>
          <cell r="AH3248" t="str">
            <v>N</v>
          </cell>
          <cell r="AI3248" t="str">
            <v>N</v>
          </cell>
        </row>
        <row r="3249">
          <cell r="U3249">
            <v>0</v>
          </cell>
          <cell r="V3249">
            <v>0</v>
          </cell>
          <cell r="W3249" t="str">
            <v/>
          </cell>
          <cell r="X3249" t="str">
            <v>N</v>
          </cell>
          <cell r="Y3249" t="str">
            <v>N</v>
          </cell>
          <cell r="Z3249" t="str">
            <v>N</v>
          </cell>
          <cell r="AA3249">
            <v>0</v>
          </cell>
          <cell r="AB3249">
            <v>0</v>
          </cell>
          <cell r="AC3249">
            <v>0</v>
          </cell>
          <cell r="AD3249">
            <v>0</v>
          </cell>
          <cell r="AE3249" t="str">
            <v>N</v>
          </cell>
          <cell r="AF3249" t="str">
            <v>N</v>
          </cell>
          <cell r="AG3249">
            <v>0</v>
          </cell>
          <cell r="AH3249" t="str">
            <v>N</v>
          </cell>
          <cell r="AI3249" t="str">
            <v>N</v>
          </cell>
        </row>
        <row r="3250">
          <cell r="U3250">
            <v>0</v>
          </cell>
          <cell r="V3250">
            <v>0</v>
          </cell>
          <cell r="W3250" t="str">
            <v/>
          </cell>
          <cell r="X3250" t="str">
            <v>N</v>
          </cell>
          <cell r="Y3250" t="str">
            <v>N</v>
          </cell>
          <cell r="Z3250" t="str">
            <v>N</v>
          </cell>
          <cell r="AA3250">
            <v>0</v>
          </cell>
          <cell r="AB3250">
            <v>0</v>
          </cell>
          <cell r="AC3250">
            <v>0</v>
          </cell>
          <cell r="AD3250">
            <v>0</v>
          </cell>
          <cell r="AE3250" t="str">
            <v>N</v>
          </cell>
          <cell r="AF3250" t="str">
            <v>N</v>
          </cell>
          <cell r="AG3250">
            <v>0</v>
          </cell>
          <cell r="AH3250" t="str">
            <v>N</v>
          </cell>
          <cell r="AI3250" t="str">
            <v>N</v>
          </cell>
        </row>
        <row r="3251">
          <cell r="U3251">
            <v>0</v>
          </cell>
          <cell r="V3251">
            <v>0</v>
          </cell>
          <cell r="W3251" t="str">
            <v/>
          </cell>
          <cell r="X3251" t="str">
            <v>N</v>
          </cell>
          <cell r="Y3251" t="str">
            <v>N</v>
          </cell>
          <cell r="Z3251" t="str">
            <v>N</v>
          </cell>
          <cell r="AA3251">
            <v>0</v>
          </cell>
          <cell r="AB3251">
            <v>0</v>
          </cell>
          <cell r="AC3251">
            <v>0</v>
          </cell>
          <cell r="AD3251">
            <v>0</v>
          </cell>
          <cell r="AE3251" t="str">
            <v>N</v>
          </cell>
          <cell r="AF3251" t="str">
            <v>N</v>
          </cell>
          <cell r="AG3251">
            <v>0</v>
          </cell>
          <cell r="AH3251" t="str">
            <v>N</v>
          </cell>
          <cell r="AI3251" t="str">
            <v>N</v>
          </cell>
        </row>
        <row r="3252">
          <cell r="U3252">
            <v>0</v>
          </cell>
          <cell r="V3252">
            <v>0</v>
          </cell>
          <cell r="W3252" t="str">
            <v/>
          </cell>
          <cell r="X3252" t="str">
            <v>N</v>
          </cell>
          <cell r="Y3252" t="str">
            <v>N</v>
          </cell>
          <cell r="Z3252" t="str">
            <v>N</v>
          </cell>
          <cell r="AA3252">
            <v>0</v>
          </cell>
          <cell r="AB3252">
            <v>0</v>
          </cell>
          <cell r="AC3252">
            <v>0</v>
          </cell>
          <cell r="AD3252">
            <v>0</v>
          </cell>
          <cell r="AE3252" t="str">
            <v>N</v>
          </cell>
          <cell r="AF3252" t="str">
            <v>N</v>
          </cell>
          <cell r="AG3252">
            <v>0</v>
          </cell>
          <cell r="AH3252" t="str">
            <v>N</v>
          </cell>
          <cell r="AI3252" t="str">
            <v>N</v>
          </cell>
        </row>
        <row r="3253">
          <cell r="U3253">
            <v>0</v>
          </cell>
          <cell r="V3253">
            <v>0</v>
          </cell>
          <cell r="W3253" t="str">
            <v/>
          </cell>
          <cell r="X3253" t="str">
            <v>N</v>
          </cell>
          <cell r="Y3253" t="str">
            <v>N</v>
          </cell>
          <cell r="Z3253" t="str">
            <v>N</v>
          </cell>
          <cell r="AA3253">
            <v>0</v>
          </cell>
          <cell r="AB3253">
            <v>0</v>
          </cell>
          <cell r="AC3253">
            <v>0</v>
          </cell>
          <cell r="AD3253">
            <v>0</v>
          </cell>
          <cell r="AE3253" t="str">
            <v>N</v>
          </cell>
          <cell r="AF3253" t="str">
            <v>N</v>
          </cell>
          <cell r="AG3253">
            <v>0</v>
          </cell>
          <cell r="AH3253" t="str">
            <v>N</v>
          </cell>
          <cell r="AI3253" t="str">
            <v>N</v>
          </cell>
        </row>
        <row r="3254">
          <cell r="U3254">
            <v>0</v>
          </cell>
          <cell r="V3254">
            <v>0</v>
          </cell>
          <cell r="W3254" t="str">
            <v/>
          </cell>
          <cell r="X3254" t="str">
            <v>N</v>
          </cell>
          <cell r="Y3254" t="str">
            <v>N</v>
          </cell>
          <cell r="Z3254" t="str">
            <v>N</v>
          </cell>
          <cell r="AA3254">
            <v>0</v>
          </cell>
          <cell r="AB3254">
            <v>0</v>
          </cell>
          <cell r="AC3254">
            <v>0</v>
          </cell>
          <cell r="AD3254">
            <v>0</v>
          </cell>
          <cell r="AE3254" t="str">
            <v>N</v>
          </cell>
          <cell r="AF3254" t="str">
            <v>N</v>
          </cell>
          <cell r="AG3254">
            <v>0</v>
          </cell>
          <cell r="AH3254" t="str">
            <v>N</v>
          </cell>
          <cell r="AI3254" t="str">
            <v>N</v>
          </cell>
        </row>
        <row r="3255">
          <cell r="U3255">
            <v>0</v>
          </cell>
          <cell r="V3255">
            <v>0</v>
          </cell>
          <cell r="W3255" t="str">
            <v/>
          </cell>
          <cell r="X3255" t="str">
            <v>N</v>
          </cell>
          <cell r="Y3255" t="str">
            <v>N</v>
          </cell>
          <cell r="Z3255" t="str">
            <v>N</v>
          </cell>
          <cell r="AA3255">
            <v>0</v>
          </cell>
          <cell r="AB3255">
            <v>0</v>
          </cell>
          <cell r="AC3255">
            <v>0</v>
          </cell>
          <cell r="AD3255">
            <v>0</v>
          </cell>
          <cell r="AE3255" t="str">
            <v>N</v>
          </cell>
          <cell r="AF3255" t="str">
            <v>N</v>
          </cell>
          <cell r="AG3255">
            <v>0</v>
          </cell>
          <cell r="AH3255" t="str">
            <v>N</v>
          </cell>
          <cell r="AI3255" t="str">
            <v>N</v>
          </cell>
        </row>
        <row r="3256">
          <cell r="U3256">
            <v>0</v>
          </cell>
          <cell r="V3256">
            <v>0</v>
          </cell>
          <cell r="W3256" t="str">
            <v/>
          </cell>
          <cell r="X3256" t="str">
            <v>N</v>
          </cell>
          <cell r="Y3256" t="str">
            <v>N</v>
          </cell>
          <cell r="Z3256" t="str">
            <v>N</v>
          </cell>
          <cell r="AA3256">
            <v>0</v>
          </cell>
          <cell r="AB3256">
            <v>0</v>
          </cell>
          <cell r="AC3256">
            <v>0</v>
          </cell>
          <cell r="AD3256">
            <v>0</v>
          </cell>
          <cell r="AE3256" t="str">
            <v>N</v>
          </cell>
          <cell r="AF3256" t="str">
            <v>N</v>
          </cell>
          <cell r="AG3256">
            <v>0</v>
          </cell>
          <cell r="AH3256" t="str">
            <v>N</v>
          </cell>
          <cell r="AI3256" t="str">
            <v>N</v>
          </cell>
        </row>
        <row r="3257">
          <cell r="U3257">
            <v>0</v>
          </cell>
          <cell r="V3257">
            <v>0</v>
          </cell>
          <cell r="W3257" t="str">
            <v/>
          </cell>
          <cell r="X3257" t="str">
            <v>N</v>
          </cell>
          <cell r="Y3257" t="str">
            <v>N</v>
          </cell>
          <cell r="Z3257" t="str">
            <v>N</v>
          </cell>
          <cell r="AA3257">
            <v>0</v>
          </cell>
          <cell r="AB3257">
            <v>0</v>
          </cell>
          <cell r="AC3257">
            <v>0</v>
          </cell>
          <cell r="AD3257">
            <v>0</v>
          </cell>
          <cell r="AE3257" t="str">
            <v>N</v>
          </cell>
          <cell r="AF3257" t="str">
            <v>N</v>
          </cell>
          <cell r="AG3257">
            <v>0</v>
          </cell>
          <cell r="AH3257" t="str">
            <v>N</v>
          </cell>
          <cell r="AI3257" t="str">
            <v>N</v>
          </cell>
        </row>
        <row r="3258">
          <cell r="U3258">
            <v>0</v>
          </cell>
          <cell r="V3258">
            <v>0</v>
          </cell>
          <cell r="W3258" t="str">
            <v/>
          </cell>
          <cell r="X3258" t="str">
            <v>N</v>
          </cell>
          <cell r="Y3258" t="str">
            <v>N</v>
          </cell>
          <cell r="Z3258" t="str">
            <v>N</v>
          </cell>
          <cell r="AA3258">
            <v>0</v>
          </cell>
          <cell r="AB3258">
            <v>0</v>
          </cell>
          <cell r="AC3258">
            <v>0</v>
          </cell>
          <cell r="AD3258">
            <v>0</v>
          </cell>
          <cell r="AE3258" t="str">
            <v>N</v>
          </cell>
          <cell r="AF3258" t="str">
            <v>N</v>
          </cell>
          <cell r="AG3258">
            <v>0</v>
          </cell>
          <cell r="AH3258" t="str">
            <v>N</v>
          </cell>
          <cell r="AI3258" t="str">
            <v>N</v>
          </cell>
        </row>
        <row r="3259">
          <cell r="U3259">
            <v>0</v>
          </cell>
          <cell r="V3259">
            <v>0</v>
          </cell>
          <cell r="W3259" t="str">
            <v/>
          </cell>
          <cell r="X3259" t="str">
            <v>N</v>
          </cell>
          <cell r="Y3259" t="str">
            <v>N</v>
          </cell>
          <cell r="Z3259" t="str">
            <v>N</v>
          </cell>
          <cell r="AA3259">
            <v>0</v>
          </cell>
          <cell r="AB3259">
            <v>0</v>
          </cell>
          <cell r="AC3259">
            <v>0</v>
          </cell>
          <cell r="AD3259">
            <v>0</v>
          </cell>
          <cell r="AE3259" t="str">
            <v>N</v>
          </cell>
          <cell r="AF3259" t="str">
            <v>N</v>
          </cell>
          <cell r="AG3259">
            <v>0</v>
          </cell>
          <cell r="AH3259" t="str">
            <v>N</v>
          </cell>
          <cell r="AI3259" t="str">
            <v>N</v>
          </cell>
        </row>
        <row r="3260">
          <cell r="U3260">
            <v>0</v>
          </cell>
          <cell r="V3260">
            <v>0</v>
          </cell>
          <cell r="W3260" t="str">
            <v/>
          </cell>
          <cell r="X3260" t="str">
            <v>N</v>
          </cell>
          <cell r="Y3260" t="str">
            <v>N</v>
          </cell>
          <cell r="Z3260" t="str">
            <v>N</v>
          </cell>
          <cell r="AA3260">
            <v>0</v>
          </cell>
          <cell r="AB3260">
            <v>0</v>
          </cell>
          <cell r="AC3260">
            <v>0</v>
          </cell>
          <cell r="AD3260">
            <v>0</v>
          </cell>
          <cell r="AE3260" t="str">
            <v>N</v>
          </cell>
          <cell r="AF3260" t="str">
            <v>N</v>
          </cell>
          <cell r="AG3260">
            <v>0</v>
          </cell>
          <cell r="AH3260" t="str">
            <v>N</v>
          </cell>
          <cell r="AI3260" t="str">
            <v>N</v>
          </cell>
        </row>
        <row r="3261">
          <cell r="U3261">
            <v>0</v>
          </cell>
          <cell r="V3261">
            <v>0</v>
          </cell>
          <cell r="W3261" t="str">
            <v/>
          </cell>
          <cell r="X3261" t="str">
            <v>N</v>
          </cell>
          <cell r="Y3261" t="str">
            <v>N</v>
          </cell>
          <cell r="Z3261" t="str">
            <v>N</v>
          </cell>
          <cell r="AA3261">
            <v>0</v>
          </cell>
          <cell r="AB3261">
            <v>0</v>
          </cell>
          <cell r="AC3261">
            <v>0</v>
          </cell>
          <cell r="AD3261">
            <v>0</v>
          </cell>
          <cell r="AE3261" t="str">
            <v>N</v>
          </cell>
          <cell r="AF3261" t="str">
            <v>N</v>
          </cell>
          <cell r="AG3261">
            <v>0</v>
          </cell>
          <cell r="AH3261" t="str">
            <v>N</v>
          </cell>
          <cell r="AI3261" t="str">
            <v>N</v>
          </cell>
        </row>
        <row r="3262">
          <cell r="U3262">
            <v>0</v>
          </cell>
          <cell r="V3262">
            <v>0</v>
          </cell>
          <cell r="W3262" t="str">
            <v/>
          </cell>
          <cell r="X3262" t="str">
            <v>N</v>
          </cell>
          <cell r="Y3262" t="str">
            <v>N</v>
          </cell>
          <cell r="Z3262" t="str">
            <v>N</v>
          </cell>
          <cell r="AA3262">
            <v>0</v>
          </cell>
          <cell r="AB3262">
            <v>0</v>
          </cell>
          <cell r="AC3262">
            <v>0</v>
          </cell>
          <cell r="AD3262">
            <v>0</v>
          </cell>
          <cell r="AE3262" t="str">
            <v>N</v>
          </cell>
          <cell r="AF3262" t="str">
            <v>N</v>
          </cell>
          <cell r="AG3262">
            <v>0</v>
          </cell>
          <cell r="AH3262" t="str">
            <v>N</v>
          </cell>
          <cell r="AI3262" t="str">
            <v>N</v>
          </cell>
        </row>
        <row r="3263">
          <cell r="U3263">
            <v>0</v>
          </cell>
          <cell r="V3263">
            <v>0</v>
          </cell>
          <cell r="W3263" t="str">
            <v/>
          </cell>
          <cell r="X3263" t="str">
            <v>N</v>
          </cell>
          <cell r="Y3263" t="str">
            <v>N</v>
          </cell>
          <cell r="Z3263" t="str">
            <v>N</v>
          </cell>
          <cell r="AA3263">
            <v>0</v>
          </cell>
          <cell r="AB3263">
            <v>0</v>
          </cell>
          <cell r="AC3263">
            <v>0</v>
          </cell>
          <cell r="AD3263">
            <v>0</v>
          </cell>
          <cell r="AE3263" t="str">
            <v>N</v>
          </cell>
          <cell r="AF3263" t="str">
            <v>N</v>
          </cell>
          <cell r="AG3263">
            <v>0</v>
          </cell>
          <cell r="AH3263" t="str">
            <v>N</v>
          </cell>
          <cell r="AI3263" t="str">
            <v>N</v>
          </cell>
        </row>
        <row r="3264">
          <cell r="U3264">
            <v>0</v>
          </cell>
          <cell r="V3264">
            <v>0</v>
          </cell>
          <cell r="W3264" t="str">
            <v/>
          </cell>
          <cell r="X3264" t="str">
            <v>N</v>
          </cell>
          <cell r="Y3264" t="str">
            <v>N</v>
          </cell>
          <cell r="Z3264" t="str">
            <v>N</v>
          </cell>
          <cell r="AA3264">
            <v>0</v>
          </cell>
          <cell r="AB3264">
            <v>0</v>
          </cell>
          <cell r="AC3264">
            <v>0</v>
          </cell>
          <cell r="AD3264">
            <v>0</v>
          </cell>
          <cell r="AE3264" t="str">
            <v>N</v>
          </cell>
          <cell r="AF3264" t="str">
            <v>N</v>
          </cell>
          <cell r="AG3264">
            <v>0</v>
          </cell>
          <cell r="AH3264" t="str">
            <v>N</v>
          </cell>
          <cell r="AI3264" t="str">
            <v>N</v>
          </cell>
        </row>
        <row r="3265">
          <cell r="U3265">
            <v>0</v>
          </cell>
          <cell r="V3265">
            <v>0</v>
          </cell>
          <cell r="W3265" t="str">
            <v/>
          </cell>
          <cell r="X3265" t="str">
            <v>N</v>
          </cell>
          <cell r="Y3265" t="str">
            <v>N</v>
          </cell>
          <cell r="Z3265" t="str">
            <v>N</v>
          </cell>
          <cell r="AA3265">
            <v>0</v>
          </cell>
          <cell r="AB3265">
            <v>0</v>
          </cell>
          <cell r="AC3265">
            <v>0</v>
          </cell>
          <cell r="AD3265">
            <v>0</v>
          </cell>
          <cell r="AE3265" t="str">
            <v>N</v>
          </cell>
          <cell r="AF3265" t="str">
            <v>N</v>
          </cell>
          <cell r="AG3265">
            <v>0</v>
          </cell>
          <cell r="AH3265" t="str">
            <v>N</v>
          </cell>
          <cell r="AI3265" t="str">
            <v>N</v>
          </cell>
        </row>
        <row r="3266">
          <cell r="U3266">
            <v>0</v>
          </cell>
          <cell r="V3266">
            <v>0</v>
          </cell>
          <cell r="W3266" t="str">
            <v/>
          </cell>
          <cell r="X3266" t="str">
            <v>N</v>
          </cell>
          <cell r="Y3266" t="str">
            <v>N</v>
          </cell>
          <cell r="Z3266" t="str">
            <v>N</v>
          </cell>
          <cell r="AA3266">
            <v>0</v>
          </cell>
          <cell r="AB3266">
            <v>0</v>
          </cell>
          <cell r="AC3266">
            <v>0</v>
          </cell>
          <cell r="AD3266">
            <v>0</v>
          </cell>
          <cell r="AE3266" t="str">
            <v>N</v>
          </cell>
          <cell r="AF3266" t="str">
            <v>N</v>
          </cell>
          <cell r="AG3266">
            <v>0</v>
          </cell>
          <cell r="AH3266" t="str">
            <v>N</v>
          </cell>
          <cell r="AI3266" t="str">
            <v>N</v>
          </cell>
        </row>
        <row r="3267">
          <cell r="U3267">
            <v>0</v>
          </cell>
          <cell r="V3267">
            <v>0</v>
          </cell>
          <cell r="W3267" t="str">
            <v/>
          </cell>
          <cell r="X3267" t="str">
            <v>N</v>
          </cell>
          <cell r="Y3267" t="str">
            <v>N</v>
          </cell>
          <cell r="Z3267" t="str">
            <v>N</v>
          </cell>
          <cell r="AA3267">
            <v>0</v>
          </cell>
          <cell r="AB3267">
            <v>0</v>
          </cell>
          <cell r="AC3267">
            <v>0</v>
          </cell>
          <cell r="AD3267">
            <v>0</v>
          </cell>
          <cell r="AE3267" t="str">
            <v>N</v>
          </cell>
          <cell r="AF3267" t="str">
            <v>N</v>
          </cell>
          <cell r="AG3267">
            <v>0</v>
          </cell>
          <cell r="AH3267" t="str">
            <v>N</v>
          </cell>
          <cell r="AI3267" t="str">
            <v>N</v>
          </cell>
        </row>
        <row r="3268">
          <cell r="U3268">
            <v>0</v>
          </cell>
          <cell r="V3268">
            <v>0</v>
          </cell>
          <cell r="W3268" t="str">
            <v/>
          </cell>
          <cell r="X3268" t="str">
            <v>N</v>
          </cell>
          <cell r="Y3268" t="str">
            <v>N</v>
          </cell>
          <cell r="Z3268" t="str">
            <v>N</v>
          </cell>
          <cell r="AA3268">
            <v>0</v>
          </cell>
          <cell r="AB3268">
            <v>0</v>
          </cell>
          <cell r="AC3268">
            <v>0</v>
          </cell>
          <cell r="AD3268">
            <v>0</v>
          </cell>
          <cell r="AE3268" t="str">
            <v>N</v>
          </cell>
          <cell r="AF3268" t="str">
            <v>N</v>
          </cell>
          <cell r="AG3268">
            <v>0</v>
          </cell>
          <cell r="AH3268" t="str">
            <v>N</v>
          </cell>
          <cell r="AI3268" t="str">
            <v>N</v>
          </cell>
        </row>
        <row r="3269">
          <cell r="U3269">
            <v>0</v>
          </cell>
          <cell r="V3269">
            <v>0</v>
          </cell>
          <cell r="W3269" t="str">
            <v/>
          </cell>
          <cell r="X3269" t="str">
            <v>N</v>
          </cell>
          <cell r="Y3269" t="str">
            <v>N</v>
          </cell>
          <cell r="Z3269" t="str">
            <v>N</v>
          </cell>
          <cell r="AA3269">
            <v>0</v>
          </cell>
          <cell r="AB3269">
            <v>0</v>
          </cell>
          <cell r="AC3269">
            <v>0</v>
          </cell>
          <cell r="AD3269">
            <v>0</v>
          </cell>
          <cell r="AE3269" t="str">
            <v>N</v>
          </cell>
          <cell r="AF3269" t="str">
            <v>N</v>
          </cell>
          <cell r="AG3269">
            <v>0</v>
          </cell>
          <cell r="AH3269" t="str">
            <v>N</v>
          </cell>
          <cell r="AI3269" t="str">
            <v>N</v>
          </cell>
        </row>
        <row r="3270">
          <cell r="U3270">
            <v>0</v>
          </cell>
          <cell r="V3270">
            <v>0</v>
          </cell>
          <cell r="W3270" t="str">
            <v/>
          </cell>
          <cell r="X3270" t="str">
            <v>N</v>
          </cell>
          <cell r="Y3270" t="str">
            <v>N</v>
          </cell>
          <cell r="Z3270" t="str">
            <v>N</v>
          </cell>
          <cell r="AA3270">
            <v>0</v>
          </cell>
          <cell r="AB3270">
            <v>0</v>
          </cell>
          <cell r="AC3270">
            <v>0</v>
          </cell>
          <cell r="AD3270">
            <v>0</v>
          </cell>
          <cell r="AE3270" t="str">
            <v>N</v>
          </cell>
          <cell r="AF3270" t="str">
            <v>N</v>
          </cell>
          <cell r="AG3270">
            <v>0</v>
          </cell>
          <cell r="AH3270" t="str">
            <v>N</v>
          </cell>
          <cell r="AI3270" t="str">
            <v>N</v>
          </cell>
        </row>
        <row r="3271">
          <cell r="U3271">
            <v>0</v>
          </cell>
          <cell r="V3271">
            <v>0</v>
          </cell>
          <cell r="W3271" t="str">
            <v/>
          </cell>
          <cell r="X3271" t="str">
            <v>N</v>
          </cell>
          <cell r="Y3271" t="str">
            <v>N</v>
          </cell>
          <cell r="Z3271" t="str">
            <v>N</v>
          </cell>
          <cell r="AA3271">
            <v>0</v>
          </cell>
          <cell r="AB3271">
            <v>0</v>
          </cell>
          <cell r="AC3271">
            <v>0</v>
          </cell>
          <cell r="AD3271">
            <v>0</v>
          </cell>
          <cell r="AE3271" t="str">
            <v>N</v>
          </cell>
          <cell r="AF3271" t="str">
            <v>N</v>
          </cell>
          <cell r="AG3271">
            <v>0</v>
          </cell>
          <cell r="AH3271" t="str">
            <v>N</v>
          </cell>
          <cell r="AI3271" t="str">
            <v>N</v>
          </cell>
        </row>
        <row r="3272">
          <cell r="U3272">
            <v>0</v>
          </cell>
          <cell r="V3272">
            <v>0</v>
          </cell>
          <cell r="W3272" t="str">
            <v/>
          </cell>
          <cell r="X3272" t="str">
            <v>N</v>
          </cell>
          <cell r="Y3272" t="str">
            <v>N</v>
          </cell>
          <cell r="Z3272" t="str">
            <v>N</v>
          </cell>
          <cell r="AA3272">
            <v>0</v>
          </cell>
          <cell r="AB3272">
            <v>0</v>
          </cell>
          <cell r="AC3272">
            <v>0</v>
          </cell>
          <cell r="AD3272">
            <v>0</v>
          </cell>
          <cell r="AE3272" t="str">
            <v>N</v>
          </cell>
          <cell r="AF3272" t="str">
            <v>N</v>
          </cell>
          <cell r="AG3272">
            <v>0</v>
          </cell>
          <cell r="AH3272" t="str">
            <v>N</v>
          </cell>
          <cell r="AI3272" t="str">
            <v>N</v>
          </cell>
        </row>
        <row r="3273">
          <cell r="U3273">
            <v>0</v>
          </cell>
          <cell r="V3273">
            <v>0</v>
          </cell>
          <cell r="W3273" t="str">
            <v/>
          </cell>
          <cell r="X3273" t="str">
            <v>N</v>
          </cell>
          <cell r="Y3273" t="str">
            <v>N</v>
          </cell>
          <cell r="Z3273" t="str">
            <v>N</v>
          </cell>
          <cell r="AA3273">
            <v>0</v>
          </cell>
          <cell r="AB3273">
            <v>0</v>
          </cell>
          <cell r="AC3273">
            <v>0</v>
          </cell>
          <cell r="AD3273">
            <v>0</v>
          </cell>
          <cell r="AE3273" t="str">
            <v>N</v>
          </cell>
          <cell r="AF3273" t="str">
            <v>N</v>
          </cell>
          <cell r="AG3273">
            <v>0</v>
          </cell>
          <cell r="AH3273" t="str">
            <v>N</v>
          </cell>
          <cell r="AI3273" t="str">
            <v>N</v>
          </cell>
        </row>
        <row r="3274">
          <cell r="U3274">
            <v>0</v>
          </cell>
          <cell r="V3274">
            <v>0</v>
          </cell>
          <cell r="W3274" t="str">
            <v/>
          </cell>
          <cell r="X3274" t="str">
            <v>N</v>
          </cell>
          <cell r="Y3274" t="str">
            <v>N</v>
          </cell>
          <cell r="Z3274" t="str">
            <v>N</v>
          </cell>
          <cell r="AA3274">
            <v>0</v>
          </cell>
          <cell r="AB3274">
            <v>0</v>
          </cell>
          <cell r="AC3274">
            <v>0</v>
          </cell>
          <cell r="AD3274">
            <v>0</v>
          </cell>
          <cell r="AE3274" t="str">
            <v>N</v>
          </cell>
          <cell r="AF3274" t="str">
            <v>N</v>
          </cell>
          <cell r="AG3274">
            <v>0</v>
          </cell>
          <cell r="AH3274" t="str">
            <v>N</v>
          </cell>
          <cell r="AI3274" t="str">
            <v>N</v>
          </cell>
        </row>
        <row r="3275">
          <cell r="U3275">
            <v>0</v>
          </cell>
          <cell r="V3275">
            <v>0</v>
          </cell>
          <cell r="W3275" t="str">
            <v/>
          </cell>
          <cell r="X3275" t="str">
            <v>N</v>
          </cell>
          <cell r="Y3275" t="str">
            <v>N</v>
          </cell>
          <cell r="Z3275" t="str">
            <v>N</v>
          </cell>
          <cell r="AA3275">
            <v>0</v>
          </cell>
          <cell r="AB3275">
            <v>0</v>
          </cell>
          <cell r="AC3275">
            <v>0</v>
          </cell>
          <cell r="AD3275">
            <v>0</v>
          </cell>
          <cell r="AE3275" t="str">
            <v>N</v>
          </cell>
          <cell r="AF3275" t="str">
            <v>N</v>
          </cell>
          <cell r="AG3275">
            <v>0</v>
          </cell>
          <cell r="AH3275" t="str">
            <v>N</v>
          </cell>
          <cell r="AI3275" t="str">
            <v>N</v>
          </cell>
        </row>
        <row r="3276">
          <cell r="U3276">
            <v>0</v>
          </cell>
          <cell r="V3276">
            <v>0</v>
          </cell>
          <cell r="W3276" t="str">
            <v/>
          </cell>
          <cell r="X3276" t="str">
            <v>N</v>
          </cell>
          <cell r="Y3276" t="str">
            <v>N</v>
          </cell>
          <cell r="Z3276" t="str">
            <v>N</v>
          </cell>
          <cell r="AA3276">
            <v>0</v>
          </cell>
          <cell r="AB3276">
            <v>0</v>
          </cell>
          <cell r="AC3276">
            <v>0</v>
          </cell>
          <cell r="AD3276">
            <v>0</v>
          </cell>
          <cell r="AE3276" t="str">
            <v>N</v>
          </cell>
          <cell r="AF3276" t="str">
            <v>N</v>
          </cell>
          <cell r="AG3276">
            <v>0</v>
          </cell>
          <cell r="AH3276" t="str">
            <v>N</v>
          </cell>
          <cell r="AI3276" t="str">
            <v>N</v>
          </cell>
        </row>
        <row r="3277">
          <cell r="U3277">
            <v>0</v>
          </cell>
          <cell r="V3277">
            <v>0</v>
          </cell>
          <cell r="W3277" t="str">
            <v/>
          </cell>
          <cell r="X3277" t="str">
            <v>N</v>
          </cell>
          <cell r="Y3277" t="str">
            <v>N</v>
          </cell>
          <cell r="Z3277" t="str">
            <v>N</v>
          </cell>
          <cell r="AA3277">
            <v>0</v>
          </cell>
          <cell r="AB3277">
            <v>0</v>
          </cell>
          <cell r="AC3277">
            <v>0</v>
          </cell>
          <cell r="AD3277">
            <v>0</v>
          </cell>
          <cell r="AE3277" t="str">
            <v>N</v>
          </cell>
          <cell r="AF3277" t="str">
            <v>N</v>
          </cell>
          <cell r="AG3277">
            <v>0</v>
          </cell>
          <cell r="AH3277" t="str">
            <v>N</v>
          </cell>
          <cell r="AI3277" t="str">
            <v>N</v>
          </cell>
        </row>
        <row r="3278">
          <cell r="U3278">
            <v>0</v>
          </cell>
          <cell r="V3278">
            <v>0</v>
          </cell>
          <cell r="W3278" t="str">
            <v/>
          </cell>
          <cell r="X3278" t="str">
            <v>N</v>
          </cell>
          <cell r="Y3278" t="str">
            <v>N</v>
          </cell>
          <cell r="Z3278" t="str">
            <v>N</v>
          </cell>
          <cell r="AA3278">
            <v>0</v>
          </cell>
          <cell r="AB3278">
            <v>0</v>
          </cell>
          <cell r="AC3278">
            <v>0</v>
          </cell>
          <cell r="AD3278">
            <v>0</v>
          </cell>
          <cell r="AE3278" t="str">
            <v>N</v>
          </cell>
          <cell r="AF3278" t="str">
            <v>N</v>
          </cell>
          <cell r="AG3278">
            <v>0</v>
          </cell>
          <cell r="AH3278" t="str">
            <v>N</v>
          </cell>
          <cell r="AI3278" t="str">
            <v>N</v>
          </cell>
        </row>
        <row r="3279">
          <cell r="U3279">
            <v>0</v>
          </cell>
          <cell r="V3279">
            <v>0</v>
          </cell>
          <cell r="W3279" t="str">
            <v/>
          </cell>
          <cell r="X3279" t="str">
            <v>N</v>
          </cell>
          <cell r="Y3279" t="str">
            <v>N</v>
          </cell>
          <cell r="Z3279" t="str">
            <v>N</v>
          </cell>
          <cell r="AA3279">
            <v>0</v>
          </cell>
          <cell r="AB3279">
            <v>0</v>
          </cell>
          <cell r="AC3279">
            <v>0</v>
          </cell>
          <cell r="AD3279">
            <v>0</v>
          </cell>
          <cell r="AE3279" t="str">
            <v>N</v>
          </cell>
          <cell r="AF3279" t="str">
            <v>N</v>
          </cell>
          <cell r="AG3279">
            <v>0</v>
          </cell>
          <cell r="AH3279" t="str">
            <v>N</v>
          </cell>
          <cell r="AI3279" t="str">
            <v>N</v>
          </cell>
        </row>
        <row r="3280">
          <cell r="U3280">
            <v>0</v>
          </cell>
          <cell r="V3280">
            <v>0</v>
          </cell>
          <cell r="W3280" t="str">
            <v/>
          </cell>
          <cell r="X3280" t="str">
            <v>N</v>
          </cell>
          <cell r="Y3280" t="str">
            <v>N</v>
          </cell>
          <cell r="Z3280" t="str">
            <v>N</v>
          </cell>
          <cell r="AA3280">
            <v>0</v>
          </cell>
          <cell r="AB3280">
            <v>0</v>
          </cell>
          <cell r="AC3280">
            <v>0</v>
          </cell>
          <cell r="AD3280">
            <v>0</v>
          </cell>
          <cell r="AE3280" t="str">
            <v>N</v>
          </cell>
          <cell r="AF3280" t="str">
            <v>N</v>
          </cell>
          <cell r="AG3280">
            <v>0</v>
          </cell>
          <cell r="AH3280" t="str">
            <v>N</v>
          </cell>
          <cell r="AI3280" t="str">
            <v>N</v>
          </cell>
        </row>
        <row r="3281">
          <cell r="U3281">
            <v>0</v>
          </cell>
          <cell r="V3281">
            <v>0</v>
          </cell>
          <cell r="W3281" t="str">
            <v/>
          </cell>
          <cell r="X3281" t="str">
            <v>N</v>
          </cell>
          <cell r="Y3281" t="str">
            <v>N</v>
          </cell>
          <cell r="Z3281" t="str">
            <v>N</v>
          </cell>
          <cell r="AA3281">
            <v>0</v>
          </cell>
          <cell r="AB3281">
            <v>0</v>
          </cell>
          <cell r="AC3281">
            <v>0</v>
          </cell>
          <cell r="AD3281">
            <v>0</v>
          </cell>
          <cell r="AE3281" t="str">
            <v>N</v>
          </cell>
          <cell r="AF3281" t="str">
            <v>N</v>
          </cell>
          <cell r="AG3281">
            <v>0</v>
          </cell>
          <cell r="AH3281" t="str">
            <v>N</v>
          </cell>
          <cell r="AI3281" t="str">
            <v>N</v>
          </cell>
        </row>
        <row r="3282">
          <cell r="U3282">
            <v>0</v>
          </cell>
          <cell r="V3282">
            <v>0</v>
          </cell>
          <cell r="W3282" t="str">
            <v/>
          </cell>
          <cell r="X3282" t="str">
            <v>N</v>
          </cell>
          <cell r="Y3282" t="str">
            <v>N</v>
          </cell>
          <cell r="Z3282" t="str">
            <v>N</v>
          </cell>
          <cell r="AA3282">
            <v>0</v>
          </cell>
          <cell r="AB3282">
            <v>0</v>
          </cell>
          <cell r="AC3282">
            <v>0</v>
          </cell>
          <cell r="AD3282">
            <v>0</v>
          </cell>
          <cell r="AE3282" t="str">
            <v>N</v>
          </cell>
          <cell r="AF3282" t="str">
            <v>N</v>
          </cell>
          <cell r="AG3282">
            <v>0</v>
          </cell>
          <cell r="AH3282" t="str">
            <v>N</v>
          </cell>
          <cell r="AI3282" t="str">
            <v>N</v>
          </cell>
        </row>
        <row r="3283">
          <cell r="U3283">
            <v>0</v>
          </cell>
          <cell r="V3283">
            <v>0</v>
          </cell>
          <cell r="W3283" t="str">
            <v/>
          </cell>
          <cell r="X3283" t="str">
            <v>N</v>
          </cell>
          <cell r="Y3283" t="str">
            <v>N</v>
          </cell>
          <cell r="Z3283" t="str">
            <v>N</v>
          </cell>
          <cell r="AA3283">
            <v>0</v>
          </cell>
          <cell r="AB3283">
            <v>0</v>
          </cell>
          <cell r="AC3283">
            <v>0</v>
          </cell>
          <cell r="AD3283">
            <v>0</v>
          </cell>
          <cell r="AE3283" t="str">
            <v>N</v>
          </cell>
          <cell r="AF3283" t="str">
            <v>N</v>
          </cell>
          <cell r="AG3283">
            <v>0</v>
          </cell>
          <cell r="AH3283" t="str">
            <v>N</v>
          </cell>
          <cell r="AI3283" t="str">
            <v>N</v>
          </cell>
        </row>
        <row r="3284">
          <cell r="U3284">
            <v>0</v>
          </cell>
          <cell r="V3284">
            <v>0</v>
          </cell>
          <cell r="W3284" t="str">
            <v/>
          </cell>
          <cell r="X3284" t="str">
            <v>N</v>
          </cell>
          <cell r="Y3284" t="str">
            <v>N</v>
          </cell>
          <cell r="Z3284" t="str">
            <v>N</v>
          </cell>
          <cell r="AA3284">
            <v>0</v>
          </cell>
          <cell r="AB3284">
            <v>0</v>
          </cell>
          <cell r="AC3284">
            <v>0</v>
          </cell>
          <cell r="AD3284">
            <v>0</v>
          </cell>
          <cell r="AE3284" t="str">
            <v>N</v>
          </cell>
          <cell r="AF3284" t="str">
            <v>N</v>
          </cell>
          <cell r="AG3284">
            <v>0</v>
          </cell>
          <cell r="AH3284" t="str">
            <v>N</v>
          </cell>
          <cell r="AI3284" t="str">
            <v>N</v>
          </cell>
        </row>
        <row r="3285">
          <cell r="U3285">
            <v>0</v>
          </cell>
          <cell r="V3285">
            <v>0</v>
          </cell>
          <cell r="W3285" t="str">
            <v/>
          </cell>
          <cell r="X3285" t="str">
            <v>N</v>
          </cell>
          <cell r="Y3285" t="str">
            <v>N</v>
          </cell>
          <cell r="Z3285" t="str">
            <v>N</v>
          </cell>
          <cell r="AA3285">
            <v>0</v>
          </cell>
          <cell r="AB3285">
            <v>0</v>
          </cell>
          <cell r="AC3285">
            <v>0</v>
          </cell>
          <cell r="AD3285">
            <v>0</v>
          </cell>
          <cell r="AE3285" t="str">
            <v>N</v>
          </cell>
          <cell r="AF3285" t="str">
            <v>N</v>
          </cell>
          <cell r="AG3285">
            <v>0</v>
          </cell>
          <cell r="AH3285" t="str">
            <v>N</v>
          </cell>
          <cell r="AI3285" t="str">
            <v>N</v>
          </cell>
        </row>
        <row r="3286">
          <cell r="U3286">
            <v>0</v>
          </cell>
          <cell r="V3286">
            <v>0</v>
          </cell>
          <cell r="W3286" t="str">
            <v/>
          </cell>
          <cell r="X3286" t="str">
            <v>N</v>
          </cell>
          <cell r="Y3286" t="str">
            <v>N</v>
          </cell>
          <cell r="Z3286" t="str">
            <v>N</v>
          </cell>
          <cell r="AA3286">
            <v>0</v>
          </cell>
          <cell r="AB3286">
            <v>0</v>
          </cell>
          <cell r="AC3286">
            <v>0</v>
          </cell>
          <cell r="AD3286">
            <v>0</v>
          </cell>
          <cell r="AE3286" t="str">
            <v>N</v>
          </cell>
          <cell r="AF3286" t="str">
            <v>N</v>
          </cell>
          <cell r="AG3286">
            <v>0</v>
          </cell>
          <cell r="AH3286" t="str">
            <v>N</v>
          </cell>
          <cell r="AI3286" t="str">
            <v>N</v>
          </cell>
        </row>
        <row r="3287">
          <cell r="U3287">
            <v>0</v>
          </cell>
          <cell r="V3287">
            <v>0</v>
          </cell>
          <cell r="W3287" t="str">
            <v/>
          </cell>
          <cell r="X3287" t="str">
            <v>N</v>
          </cell>
          <cell r="Y3287" t="str">
            <v>N</v>
          </cell>
          <cell r="Z3287" t="str">
            <v>N</v>
          </cell>
          <cell r="AA3287">
            <v>0</v>
          </cell>
          <cell r="AB3287">
            <v>0</v>
          </cell>
          <cell r="AC3287">
            <v>0</v>
          </cell>
          <cell r="AD3287">
            <v>0</v>
          </cell>
          <cell r="AE3287" t="str">
            <v>N</v>
          </cell>
          <cell r="AF3287" t="str">
            <v>N</v>
          </cell>
          <cell r="AG3287">
            <v>0</v>
          </cell>
          <cell r="AH3287" t="str">
            <v>N</v>
          </cell>
          <cell r="AI3287" t="str">
            <v>N</v>
          </cell>
        </row>
        <row r="3288">
          <cell r="U3288">
            <v>0</v>
          </cell>
          <cell r="V3288">
            <v>0</v>
          </cell>
          <cell r="W3288" t="str">
            <v/>
          </cell>
          <cell r="X3288" t="str">
            <v>N</v>
          </cell>
          <cell r="Y3288" t="str">
            <v>N</v>
          </cell>
          <cell r="Z3288" t="str">
            <v>N</v>
          </cell>
          <cell r="AA3288">
            <v>0</v>
          </cell>
          <cell r="AB3288">
            <v>0</v>
          </cell>
          <cell r="AC3288">
            <v>0</v>
          </cell>
          <cell r="AD3288">
            <v>0</v>
          </cell>
          <cell r="AE3288" t="str">
            <v>N</v>
          </cell>
          <cell r="AF3288" t="str">
            <v>N</v>
          </cell>
          <cell r="AG3288">
            <v>0</v>
          </cell>
          <cell r="AH3288" t="str">
            <v>N</v>
          </cell>
          <cell r="AI3288" t="str">
            <v>N</v>
          </cell>
        </row>
        <row r="3289">
          <cell r="U3289">
            <v>0</v>
          </cell>
          <cell r="V3289">
            <v>0</v>
          </cell>
          <cell r="W3289" t="str">
            <v/>
          </cell>
          <cell r="X3289" t="str">
            <v>N</v>
          </cell>
          <cell r="Y3289" t="str">
            <v>N</v>
          </cell>
          <cell r="Z3289" t="str">
            <v>N</v>
          </cell>
          <cell r="AA3289">
            <v>0</v>
          </cell>
          <cell r="AB3289">
            <v>0</v>
          </cell>
          <cell r="AC3289">
            <v>0</v>
          </cell>
          <cell r="AD3289">
            <v>0</v>
          </cell>
          <cell r="AE3289" t="str">
            <v>N</v>
          </cell>
          <cell r="AF3289" t="str">
            <v>N</v>
          </cell>
          <cell r="AG3289">
            <v>0</v>
          </cell>
          <cell r="AH3289" t="str">
            <v>N</v>
          </cell>
          <cell r="AI3289" t="str">
            <v>N</v>
          </cell>
        </row>
        <row r="3290">
          <cell r="U3290">
            <v>0</v>
          </cell>
          <cell r="V3290">
            <v>0</v>
          </cell>
          <cell r="W3290" t="str">
            <v/>
          </cell>
          <cell r="X3290" t="str">
            <v>N</v>
          </cell>
          <cell r="Y3290" t="str">
            <v>N</v>
          </cell>
          <cell r="Z3290" t="str">
            <v>N</v>
          </cell>
          <cell r="AA3290">
            <v>0</v>
          </cell>
          <cell r="AB3290">
            <v>0</v>
          </cell>
          <cell r="AC3290">
            <v>0</v>
          </cell>
          <cell r="AD3290">
            <v>0</v>
          </cell>
          <cell r="AE3290" t="str">
            <v>N</v>
          </cell>
          <cell r="AF3290" t="str">
            <v>N</v>
          </cell>
          <cell r="AG3290">
            <v>0</v>
          </cell>
          <cell r="AH3290" t="str">
            <v>N</v>
          </cell>
          <cell r="AI3290" t="str">
            <v>N</v>
          </cell>
        </row>
        <row r="3291">
          <cell r="U3291">
            <v>0</v>
          </cell>
          <cell r="V3291">
            <v>0</v>
          </cell>
          <cell r="W3291" t="str">
            <v/>
          </cell>
          <cell r="X3291" t="str">
            <v>N</v>
          </cell>
          <cell r="Y3291" t="str">
            <v>N</v>
          </cell>
          <cell r="Z3291" t="str">
            <v>N</v>
          </cell>
          <cell r="AA3291">
            <v>0</v>
          </cell>
          <cell r="AB3291">
            <v>0</v>
          </cell>
          <cell r="AC3291">
            <v>0</v>
          </cell>
          <cell r="AD3291">
            <v>0</v>
          </cell>
          <cell r="AE3291" t="str">
            <v>N</v>
          </cell>
          <cell r="AF3291" t="str">
            <v>N</v>
          </cell>
          <cell r="AG3291">
            <v>0</v>
          </cell>
          <cell r="AH3291" t="str">
            <v>N</v>
          </cell>
          <cell r="AI3291" t="str">
            <v>N</v>
          </cell>
        </row>
        <row r="3292">
          <cell r="U3292">
            <v>0</v>
          </cell>
          <cell r="V3292">
            <v>0</v>
          </cell>
          <cell r="W3292" t="str">
            <v/>
          </cell>
          <cell r="X3292" t="str">
            <v>N</v>
          </cell>
          <cell r="Y3292" t="str">
            <v>N</v>
          </cell>
          <cell r="Z3292" t="str">
            <v>N</v>
          </cell>
          <cell r="AA3292">
            <v>0</v>
          </cell>
          <cell r="AB3292">
            <v>0</v>
          </cell>
          <cell r="AC3292">
            <v>0</v>
          </cell>
          <cell r="AD3292">
            <v>0</v>
          </cell>
          <cell r="AE3292" t="str">
            <v>N</v>
          </cell>
          <cell r="AF3292" t="str">
            <v>N</v>
          </cell>
          <cell r="AG3292">
            <v>0</v>
          </cell>
          <cell r="AH3292" t="str">
            <v>N</v>
          </cell>
          <cell r="AI3292" t="str">
            <v>N</v>
          </cell>
        </row>
        <row r="3293">
          <cell r="U3293">
            <v>0</v>
          </cell>
          <cell r="V3293">
            <v>0</v>
          </cell>
          <cell r="W3293" t="str">
            <v/>
          </cell>
          <cell r="X3293" t="str">
            <v>N</v>
          </cell>
          <cell r="Y3293" t="str">
            <v>N</v>
          </cell>
          <cell r="Z3293" t="str">
            <v>N</v>
          </cell>
          <cell r="AA3293">
            <v>0</v>
          </cell>
          <cell r="AB3293">
            <v>0</v>
          </cell>
          <cell r="AC3293">
            <v>0</v>
          </cell>
          <cell r="AD3293">
            <v>0</v>
          </cell>
          <cell r="AE3293" t="str">
            <v>N</v>
          </cell>
          <cell r="AF3293" t="str">
            <v>N</v>
          </cell>
          <cell r="AG3293">
            <v>0</v>
          </cell>
          <cell r="AH3293" t="str">
            <v>N</v>
          </cell>
          <cell r="AI3293" t="str">
            <v>N</v>
          </cell>
        </row>
        <row r="3294">
          <cell r="U3294">
            <v>0</v>
          </cell>
          <cell r="V3294">
            <v>0</v>
          </cell>
          <cell r="W3294" t="str">
            <v/>
          </cell>
          <cell r="X3294" t="str">
            <v>N</v>
          </cell>
          <cell r="Y3294" t="str">
            <v>N</v>
          </cell>
          <cell r="Z3294" t="str">
            <v>N</v>
          </cell>
          <cell r="AA3294">
            <v>0</v>
          </cell>
          <cell r="AB3294">
            <v>0</v>
          </cell>
          <cell r="AC3294">
            <v>0</v>
          </cell>
          <cell r="AD3294">
            <v>0</v>
          </cell>
          <cell r="AE3294" t="str">
            <v>N</v>
          </cell>
          <cell r="AF3294" t="str">
            <v>N</v>
          </cell>
          <cell r="AG3294">
            <v>0</v>
          </cell>
          <cell r="AH3294" t="str">
            <v>N</v>
          </cell>
          <cell r="AI3294" t="str">
            <v>N</v>
          </cell>
        </row>
        <row r="3295">
          <cell r="U3295">
            <v>0</v>
          </cell>
          <cell r="V3295">
            <v>0</v>
          </cell>
          <cell r="W3295" t="str">
            <v/>
          </cell>
          <cell r="X3295" t="str">
            <v>N</v>
          </cell>
          <cell r="Y3295" t="str">
            <v>N</v>
          </cell>
          <cell r="Z3295" t="str">
            <v>N</v>
          </cell>
          <cell r="AA3295">
            <v>0</v>
          </cell>
          <cell r="AB3295">
            <v>0</v>
          </cell>
          <cell r="AC3295">
            <v>0</v>
          </cell>
          <cell r="AD3295">
            <v>0</v>
          </cell>
          <cell r="AE3295" t="str">
            <v>N</v>
          </cell>
          <cell r="AF3295" t="str">
            <v>N</v>
          </cell>
          <cell r="AG3295">
            <v>0</v>
          </cell>
          <cell r="AH3295" t="str">
            <v>N</v>
          </cell>
          <cell r="AI3295" t="str">
            <v>N</v>
          </cell>
        </row>
        <row r="3296">
          <cell r="U3296">
            <v>0</v>
          </cell>
          <cell r="V3296">
            <v>0</v>
          </cell>
          <cell r="W3296" t="str">
            <v/>
          </cell>
          <cell r="X3296" t="str">
            <v>N</v>
          </cell>
          <cell r="Y3296" t="str">
            <v>N</v>
          </cell>
          <cell r="Z3296" t="str">
            <v>N</v>
          </cell>
          <cell r="AA3296">
            <v>0</v>
          </cell>
          <cell r="AB3296">
            <v>0</v>
          </cell>
          <cell r="AC3296">
            <v>0</v>
          </cell>
          <cell r="AD3296">
            <v>0</v>
          </cell>
          <cell r="AE3296" t="str">
            <v>N</v>
          </cell>
          <cell r="AF3296" t="str">
            <v>N</v>
          </cell>
          <cell r="AG3296">
            <v>0</v>
          </cell>
          <cell r="AH3296" t="str">
            <v>N</v>
          </cell>
          <cell r="AI3296" t="str">
            <v>N</v>
          </cell>
        </row>
        <row r="3297">
          <cell r="U3297">
            <v>0</v>
          </cell>
          <cell r="V3297">
            <v>0</v>
          </cell>
          <cell r="W3297" t="str">
            <v/>
          </cell>
          <cell r="X3297" t="str">
            <v>N</v>
          </cell>
          <cell r="Y3297" t="str">
            <v>N</v>
          </cell>
          <cell r="Z3297" t="str">
            <v>N</v>
          </cell>
          <cell r="AA3297">
            <v>0</v>
          </cell>
          <cell r="AB3297">
            <v>0</v>
          </cell>
          <cell r="AC3297">
            <v>0</v>
          </cell>
          <cell r="AD3297">
            <v>0</v>
          </cell>
          <cell r="AE3297" t="str">
            <v>N</v>
          </cell>
          <cell r="AF3297" t="str">
            <v>N</v>
          </cell>
          <cell r="AG3297">
            <v>0</v>
          </cell>
          <cell r="AH3297" t="str">
            <v>N</v>
          </cell>
          <cell r="AI3297" t="str">
            <v>N</v>
          </cell>
        </row>
        <row r="3298">
          <cell r="U3298">
            <v>0</v>
          </cell>
          <cell r="V3298">
            <v>0</v>
          </cell>
          <cell r="W3298" t="str">
            <v/>
          </cell>
          <cell r="X3298" t="str">
            <v>N</v>
          </cell>
          <cell r="Y3298" t="str">
            <v>N</v>
          </cell>
          <cell r="Z3298" t="str">
            <v>N</v>
          </cell>
          <cell r="AA3298">
            <v>0</v>
          </cell>
          <cell r="AB3298">
            <v>0</v>
          </cell>
          <cell r="AC3298">
            <v>0</v>
          </cell>
          <cell r="AD3298">
            <v>0</v>
          </cell>
          <cell r="AE3298" t="str">
            <v>N</v>
          </cell>
          <cell r="AF3298" t="str">
            <v>N</v>
          </cell>
          <cell r="AG3298">
            <v>0</v>
          </cell>
          <cell r="AH3298" t="str">
            <v>N</v>
          </cell>
          <cell r="AI3298" t="str">
            <v>N</v>
          </cell>
        </row>
        <row r="3299">
          <cell r="U3299">
            <v>0</v>
          </cell>
          <cell r="V3299">
            <v>0</v>
          </cell>
          <cell r="W3299" t="str">
            <v/>
          </cell>
          <cell r="X3299" t="str">
            <v>N</v>
          </cell>
          <cell r="Y3299" t="str">
            <v>N</v>
          </cell>
          <cell r="Z3299" t="str">
            <v>N</v>
          </cell>
          <cell r="AA3299">
            <v>0</v>
          </cell>
          <cell r="AB3299">
            <v>0</v>
          </cell>
          <cell r="AC3299">
            <v>0</v>
          </cell>
          <cell r="AD3299">
            <v>0</v>
          </cell>
          <cell r="AE3299" t="str">
            <v>N</v>
          </cell>
          <cell r="AF3299" t="str">
            <v>N</v>
          </cell>
          <cell r="AG3299">
            <v>0</v>
          </cell>
          <cell r="AH3299" t="str">
            <v>N</v>
          </cell>
          <cell r="AI3299" t="str">
            <v>N</v>
          </cell>
        </row>
        <row r="3300">
          <cell r="U3300">
            <v>0</v>
          </cell>
          <cell r="V3300">
            <v>0</v>
          </cell>
          <cell r="W3300" t="str">
            <v/>
          </cell>
          <cell r="X3300" t="str">
            <v>N</v>
          </cell>
          <cell r="Y3300" t="str">
            <v>N</v>
          </cell>
          <cell r="Z3300" t="str">
            <v>N</v>
          </cell>
          <cell r="AA3300">
            <v>0</v>
          </cell>
          <cell r="AB3300">
            <v>0</v>
          </cell>
          <cell r="AC3300">
            <v>0</v>
          </cell>
          <cell r="AD3300">
            <v>0</v>
          </cell>
          <cell r="AE3300" t="str">
            <v>N</v>
          </cell>
          <cell r="AF3300" t="str">
            <v>N</v>
          </cell>
          <cell r="AG3300">
            <v>0</v>
          </cell>
          <cell r="AH3300" t="str">
            <v>N</v>
          </cell>
          <cell r="AI3300" t="str">
            <v>N</v>
          </cell>
        </row>
        <row r="3301">
          <cell r="U3301">
            <v>0</v>
          </cell>
          <cell r="V3301">
            <v>0</v>
          </cell>
          <cell r="W3301" t="str">
            <v/>
          </cell>
          <cell r="X3301" t="str">
            <v>N</v>
          </cell>
          <cell r="Y3301" t="str">
            <v>N</v>
          </cell>
          <cell r="Z3301" t="str">
            <v>N</v>
          </cell>
          <cell r="AA3301">
            <v>0</v>
          </cell>
          <cell r="AB3301">
            <v>0</v>
          </cell>
          <cell r="AC3301">
            <v>0</v>
          </cell>
          <cell r="AD3301">
            <v>0</v>
          </cell>
          <cell r="AE3301" t="str">
            <v>N</v>
          </cell>
          <cell r="AF3301" t="str">
            <v>N</v>
          </cell>
          <cell r="AG3301">
            <v>0</v>
          </cell>
          <cell r="AH3301" t="str">
            <v>N</v>
          </cell>
          <cell r="AI3301" t="str">
            <v>N</v>
          </cell>
        </row>
        <row r="3302">
          <cell r="U3302">
            <v>0</v>
          </cell>
          <cell r="V3302">
            <v>0</v>
          </cell>
          <cell r="W3302" t="str">
            <v/>
          </cell>
          <cell r="X3302" t="str">
            <v>N</v>
          </cell>
          <cell r="Y3302" t="str">
            <v>N</v>
          </cell>
          <cell r="Z3302" t="str">
            <v>N</v>
          </cell>
          <cell r="AA3302">
            <v>0</v>
          </cell>
          <cell r="AB3302">
            <v>0</v>
          </cell>
          <cell r="AC3302">
            <v>0</v>
          </cell>
          <cell r="AD3302">
            <v>0</v>
          </cell>
          <cell r="AE3302" t="str">
            <v>N</v>
          </cell>
          <cell r="AF3302" t="str">
            <v>N</v>
          </cell>
          <cell r="AG3302">
            <v>0</v>
          </cell>
          <cell r="AH3302" t="str">
            <v>N</v>
          </cell>
          <cell r="AI3302" t="str">
            <v>N</v>
          </cell>
        </row>
        <row r="3303">
          <cell r="U3303">
            <v>0</v>
          </cell>
          <cell r="V3303">
            <v>0</v>
          </cell>
          <cell r="W3303" t="str">
            <v/>
          </cell>
          <cell r="X3303" t="str">
            <v>N</v>
          </cell>
          <cell r="Y3303" t="str">
            <v>N</v>
          </cell>
          <cell r="Z3303" t="str">
            <v>N</v>
          </cell>
          <cell r="AA3303">
            <v>0</v>
          </cell>
          <cell r="AB3303">
            <v>0</v>
          </cell>
          <cell r="AC3303">
            <v>0</v>
          </cell>
          <cell r="AD3303">
            <v>0</v>
          </cell>
          <cell r="AE3303" t="str">
            <v>N</v>
          </cell>
          <cell r="AF3303" t="str">
            <v>N</v>
          </cell>
          <cell r="AG3303">
            <v>0</v>
          </cell>
          <cell r="AH3303" t="str">
            <v>N</v>
          </cell>
          <cell r="AI3303" t="str">
            <v>N</v>
          </cell>
        </row>
        <row r="3304">
          <cell r="U3304">
            <v>0</v>
          </cell>
          <cell r="V3304">
            <v>0</v>
          </cell>
          <cell r="W3304" t="str">
            <v/>
          </cell>
          <cell r="X3304" t="str">
            <v>N</v>
          </cell>
          <cell r="Y3304" t="str">
            <v>N</v>
          </cell>
          <cell r="Z3304" t="str">
            <v>N</v>
          </cell>
          <cell r="AA3304">
            <v>0</v>
          </cell>
          <cell r="AB3304">
            <v>0</v>
          </cell>
          <cell r="AC3304">
            <v>0</v>
          </cell>
          <cell r="AD3304">
            <v>0</v>
          </cell>
          <cell r="AE3304" t="str">
            <v>N</v>
          </cell>
          <cell r="AF3304" t="str">
            <v>N</v>
          </cell>
          <cell r="AG3304">
            <v>0</v>
          </cell>
          <cell r="AH3304" t="str">
            <v>N</v>
          </cell>
          <cell r="AI3304" t="str">
            <v>N</v>
          </cell>
        </row>
        <row r="3305">
          <cell r="U3305">
            <v>0</v>
          </cell>
          <cell r="V3305">
            <v>0</v>
          </cell>
          <cell r="W3305" t="str">
            <v/>
          </cell>
          <cell r="X3305" t="str">
            <v>N</v>
          </cell>
          <cell r="Y3305" t="str">
            <v>N</v>
          </cell>
          <cell r="Z3305" t="str">
            <v>N</v>
          </cell>
          <cell r="AA3305">
            <v>0</v>
          </cell>
          <cell r="AB3305">
            <v>0</v>
          </cell>
          <cell r="AC3305">
            <v>0</v>
          </cell>
          <cell r="AD3305">
            <v>0</v>
          </cell>
          <cell r="AE3305" t="str">
            <v>N</v>
          </cell>
          <cell r="AF3305" t="str">
            <v>N</v>
          </cell>
          <cell r="AG3305">
            <v>0</v>
          </cell>
          <cell r="AH3305" t="str">
            <v>N</v>
          </cell>
          <cell r="AI3305" t="str">
            <v>N</v>
          </cell>
        </row>
        <row r="3306">
          <cell r="U3306">
            <v>0</v>
          </cell>
          <cell r="V3306">
            <v>0</v>
          </cell>
          <cell r="W3306" t="str">
            <v/>
          </cell>
          <cell r="X3306" t="str">
            <v>N</v>
          </cell>
          <cell r="Y3306" t="str">
            <v>N</v>
          </cell>
          <cell r="Z3306" t="str">
            <v>N</v>
          </cell>
          <cell r="AA3306">
            <v>0</v>
          </cell>
          <cell r="AB3306">
            <v>0</v>
          </cell>
          <cell r="AC3306">
            <v>0</v>
          </cell>
          <cell r="AD3306">
            <v>0</v>
          </cell>
          <cell r="AE3306" t="str">
            <v>N</v>
          </cell>
          <cell r="AF3306" t="str">
            <v>N</v>
          </cell>
          <cell r="AG3306">
            <v>0</v>
          </cell>
          <cell r="AH3306" t="str">
            <v>N</v>
          </cell>
          <cell r="AI3306" t="str">
            <v>N</v>
          </cell>
        </row>
        <row r="3307">
          <cell r="U3307">
            <v>0</v>
          </cell>
          <cell r="V3307">
            <v>0</v>
          </cell>
          <cell r="W3307" t="str">
            <v/>
          </cell>
          <cell r="X3307" t="str">
            <v>N</v>
          </cell>
          <cell r="Y3307" t="str">
            <v>N</v>
          </cell>
          <cell r="Z3307" t="str">
            <v>N</v>
          </cell>
          <cell r="AA3307">
            <v>0</v>
          </cell>
          <cell r="AB3307">
            <v>0</v>
          </cell>
          <cell r="AC3307">
            <v>0</v>
          </cell>
          <cell r="AD3307">
            <v>0</v>
          </cell>
          <cell r="AE3307" t="str">
            <v>N</v>
          </cell>
          <cell r="AF3307" t="str">
            <v>N</v>
          </cell>
          <cell r="AG3307">
            <v>0</v>
          </cell>
          <cell r="AH3307" t="str">
            <v>N</v>
          </cell>
          <cell r="AI3307" t="str">
            <v>N</v>
          </cell>
        </row>
        <row r="3308">
          <cell r="U3308">
            <v>0</v>
          </cell>
          <cell r="V3308">
            <v>0</v>
          </cell>
          <cell r="W3308" t="str">
            <v/>
          </cell>
          <cell r="X3308" t="str">
            <v>N</v>
          </cell>
          <cell r="Y3308" t="str">
            <v>N</v>
          </cell>
          <cell r="Z3308" t="str">
            <v>N</v>
          </cell>
          <cell r="AA3308">
            <v>0</v>
          </cell>
          <cell r="AB3308">
            <v>0</v>
          </cell>
          <cell r="AC3308">
            <v>0</v>
          </cell>
          <cell r="AD3308">
            <v>0</v>
          </cell>
          <cell r="AE3308" t="str">
            <v>N</v>
          </cell>
          <cell r="AF3308" t="str">
            <v>N</v>
          </cell>
          <cell r="AG3308">
            <v>0</v>
          </cell>
          <cell r="AH3308" t="str">
            <v>N</v>
          </cell>
          <cell r="AI3308" t="str">
            <v>N</v>
          </cell>
        </row>
        <row r="3309">
          <cell r="U3309">
            <v>0</v>
          </cell>
          <cell r="V3309">
            <v>0</v>
          </cell>
          <cell r="W3309" t="str">
            <v/>
          </cell>
          <cell r="X3309" t="str">
            <v>N</v>
          </cell>
          <cell r="Y3309" t="str">
            <v>N</v>
          </cell>
          <cell r="Z3309" t="str">
            <v>N</v>
          </cell>
          <cell r="AA3309">
            <v>0</v>
          </cell>
          <cell r="AB3309">
            <v>0</v>
          </cell>
          <cell r="AC3309">
            <v>0</v>
          </cell>
          <cell r="AD3309">
            <v>0</v>
          </cell>
          <cell r="AE3309" t="str">
            <v>N</v>
          </cell>
          <cell r="AF3309" t="str">
            <v>N</v>
          </cell>
          <cell r="AG3309">
            <v>0</v>
          </cell>
          <cell r="AH3309" t="str">
            <v>N</v>
          </cell>
          <cell r="AI3309" t="str">
            <v>N</v>
          </cell>
        </row>
        <row r="3310">
          <cell r="U3310">
            <v>0</v>
          </cell>
          <cell r="V3310">
            <v>0</v>
          </cell>
          <cell r="W3310" t="str">
            <v/>
          </cell>
          <cell r="X3310" t="str">
            <v>N</v>
          </cell>
          <cell r="Y3310" t="str">
            <v>N</v>
          </cell>
          <cell r="Z3310" t="str">
            <v>N</v>
          </cell>
          <cell r="AA3310">
            <v>0</v>
          </cell>
          <cell r="AB3310">
            <v>0</v>
          </cell>
          <cell r="AC3310">
            <v>0</v>
          </cell>
          <cell r="AD3310">
            <v>0</v>
          </cell>
          <cell r="AE3310" t="str">
            <v>N</v>
          </cell>
          <cell r="AF3310" t="str">
            <v>N</v>
          </cell>
          <cell r="AG3310">
            <v>0</v>
          </cell>
          <cell r="AH3310" t="str">
            <v>N</v>
          </cell>
          <cell r="AI3310" t="str">
            <v>N</v>
          </cell>
        </row>
        <row r="3311">
          <cell r="U3311">
            <v>0</v>
          </cell>
          <cell r="V3311">
            <v>0</v>
          </cell>
          <cell r="W3311" t="str">
            <v/>
          </cell>
          <cell r="X3311" t="str">
            <v>N</v>
          </cell>
          <cell r="Y3311" t="str">
            <v>N</v>
          </cell>
          <cell r="Z3311" t="str">
            <v>N</v>
          </cell>
          <cell r="AA3311">
            <v>0</v>
          </cell>
          <cell r="AB3311">
            <v>0</v>
          </cell>
          <cell r="AC3311">
            <v>0</v>
          </cell>
          <cell r="AD3311">
            <v>0</v>
          </cell>
          <cell r="AE3311" t="str">
            <v>N</v>
          </cell>
          <cell r="AF3311" t="str">
            <v>N</v>
          </cell>
          <cell r="AG3311">
            <v>0</v>
          </cell>
          <cell r="AH3311" t="str">
            <v>N</v>
          </cell>
          <cell r="AI3311" t="str">
            <v>N</v>
          </cell>
        </row>
        <row r="3312">
          <cell r="U3312">
            <v>0</v>
          </cell>
          <cell r="V3312">
            <v>0</v>
          </cell>
          <cell r="W3312" t="str">
            <v/>
          </cell>
          <cell r="X3312" t="str">
            <v>N</v>
          </cell>
          <cell r="Y3312" t="str">
            <v>N</v>
          </cell>
          <cell r="Z3312" t="str">
            <v>N</v>
          </cell>
          <cell r="AA3312">
            <v>0</v>
          </cell>
          <cell r="AB3312">
            <v>0</v>
          </cell>
          <cell r="AC3312">
            <v>0</v>
          </cell>
          <cell r="AD3312">
            <v>0</v>
          </cell>
          <cell r="AE3312" t="str">
            <v>N</v>
          </cell>
          <cell r="AF3312" t="str">
            <v>N</v>
          </cell>
          <cell r="AG3312">
            <v>0</v>
          </cell>
          <cell r="AH3312" t="str">
            <v>N</v>
          </cell>
          <cell r="AI3312" t="str">
            <v>N</v>
          </cell>
        </row>
        <row r="3313">
          <cell r="U3313">
            <v>0</v>
          </cell>
          <cell r="V3313">
            <v>0</v>
          </cell>
          <cell r="W3313" t="str">
            <v/>
          </cell>
          <cell r="X3313" t="str">
            <v>N</v>
          </cell>
          <cell r="Y3313" t="str">
            <v>N</v>
          </cell>
          <cell r="Z3313" t="str">
            <v>N</v>
          </cell>
          <cell r="AA3313">
            <v>0</v>
          </cell>
          <cell r="AB3313">
            <v>0</v>
          </cell>
          <cell r="AC3313">
            <v>0</v>
          </cell>
          <cell r="AD3313">
            <v>0</v>
          </cell>
          <cell r="AE3313" t="str">
            <v>N</v>
          </cell>
          <cell r="AF3313" t="str">
            <v>N</v>
          </cell>
          <cell r="AG3313">
            <v>0</v>
          </cell>
          <cell r="AH3313" t="str">
            <v>N</v>
          </cell>
          <cell r="AI3313" t="str">
            <v>N</v>
          </cell>
        </row>
        <row r="3314">
          <cell r="U3314">
            <v>0</v>
          </cell>
          <cell r="V3314">
            <v>0</v>
          </cell>
          <cell r="W3314" t="str">
            <v/>
          </cell>
          <cell r="X3314" t="str">
            <v>N</v>
          </cell>
          <cell r="Y3314" t="str">
            <v>N</v>
          </cell>
          <cell r="Z3314" t="str">
            <v>N</v>
          </cell>
          <cell r="AA3314">
            <v>0</v>
          </cell>
          <cell r="AB3314">
            <v>0</v>
          </cell>
          <cell r="AC3314">
            <v>0</v>
          </cell>
          <cell r="AD3314">
            <v>0</v>
          </cell>
          <cell r="AE3314" t="str">
            <v>N</v>
          </cell>
          <cell r="AF3314" t="str">
            <v>N</v>
          </cell>
          <cell r="AG3314">
            <v>0</v>
          </cell>
          <cell r="AH3314" t="str">
            <v>N</v>
          </cell>
          <cell r="AI3314" t="str">
            <v>N</v>
          </cell>
        </row>
        <row r="3315">
          <cell r="U3315">
            <v>0</v>
          </cell>
          <cell r="V3315">
            <v>0</v>
          </cell>
          <cell r="W3315" t="str">
            <v/>
          </cell>
          <cell r="X3315" t="str">
            <v>N</v>
          </cell>
          <cell r="Y3315" t="str">
            <v>N</v>
          </cell>
          <cell r="Z3315" t="str">
            <v>N</v>
          </cell>
          <cell r="AA3315">
            <v>0</v>
          </cell>
          <cell r="AB3315">
            <v>0</v>
          </cell>
          <cell r="AC3315">
            <v>0</v>
          </cell>
          <cell r="AD3315">
            <v>0</v>
          </cell>
          <cell r="AE3315" t="str">
            <v>N</v>
          </cell>
          <cell r="AF3315" t="str">
            <v>N</v>
          </cell>
          <cell r="AG3315">
            <v>0</v>
          </cell>
          <cell r="AH3315" t="str">
            <v>N</v>
          </cell>
          <cell r="AI3315" t="str">
            <v>N</v>
          </cell>
        </row>
        <row r="3316">
          <cell r="U3316">
            <v>0</v>
          </cell>
          <cell r="V3316">
            <v>0</v>
          </cell>
          <cell r="W3316" t="str">
            <v/>
          </cell>
          <cell r="X3316" t="str">
            <v>N</v>
          </cell>
          <cell r="Y3316" t="str">
            <v>N</v>
          </cell>
          <cell r="Z3316" t="str">
            <v>N</v>
          </cell>
          <cell r="AA3316">
            <v>0</v>
          </cell>
          <cell r="AB3316">
            <v>0</v>
          </cell>
          <cell r="AC3316">
            <v>0</v>
          </cell>
          <cell r="AD3316">
            <v>0</v>
          </cell>
          <cell r="AE3316" t="str">
            <v>N</v>
          </cell>
          <cell r="AF3316" t="str">
            <v>N</v>
          </cell>
          <cell r="AG3316">
            <v>0</v>
          </cell>
          <cell r="AH3316" t="str">
            <v>N</v>
          </cell>
          <cell r="AI3316" t="str">
            <v>N</v>
          </cell>
        </row>
        <row r="3317">
          <cell r="U3317">
            <v>0</v>
          </cell>
          <cell r="V3317">
            <v>0</v>
          </cell>
          <cell r="W3317" t="str">
            <v/>
          </cell>
          <cell r="X3317" t="str">
            <v>N</v>
          </cell>
          <cell r="Y3317" t="str">
            <v>N</v>
          </cell>
          <cell r="Z3317" t="str">
            <v>N</v>
          </cell>
          <cell r="AA3317">
            <v>0</v>
          </cell>
          <cell r="AB3317">
            <v>0</v>
          </cell>
          <cell r="AC3317">
            <v>0</v>
          </cell>
          <cell r="AD3317">
            <v>0</v>
          </cell>
          <cell r="AE3317" t="str">
            <v>N</v>
          </cell>
          <cell r="AF3317" t="str">
            <v>N</v>
          </cell>
          <cell r="AG3317">
            <v>0</v>
          </cell>
          <cell r="AH3317" t="str">
            <v>N</v>
          </cell>
          <cell r="AI3317" t="str">
            <v>N</v>
          </cell>
        </row>
        <row r="3318">
          <cell r="U3318">
            <v>0</v>
          </cell>
          <cell r="V3318">
            <v>0</v>
          </cell>
          <cell r="W3318" t="str">
            <v/>
          </cell>
          <cell r="X3318" t="str">
            <v>N</v>
          </cell>
          <cell r="Y3318" t="str">
            <v>N</v>
          </cell>
          <cell r="Z3318" t="str">
            <v>N</v>
          </cell>
          <cell r="AA3318">
            <v>0</v>
          </cell>
          <cell r="AB3318">
            <v>0</v>
          </cell>
          <cell r="AC3318">
            <v>0</v>
          </cell>
          <cell r="AD3318">
            <v>0</v>
          </cell>
          <cell r="AE3318" t="str">
            <v>N</v>
          </cell>
          <cell r="AF3318" t="str">
            <v>N</v>
          </cell>
          <cell r="AG3318">
            <v>0</v>
          </cell>
          <cell r="AH3318" t="str">
            <v>N</v>
          </cell>
          <cell r="AI3318" t="str">
            <v>N</v>
          </cell>
        </row>
        <row r="3319">
          <cell r="U3319">
            <v>0</v>
          </cell>
          <cell r="V3319">
            <v>0</v>
          </cell>
          <cell r="W3319" t="str">
            <v/>
          </cell>
          <cell r="X3319" t="str">
            <v>N</v>
          </cell>
          <cell r="Y3319" t="str">
            <v>N</v>
          </cell>
          <cell r="Z3319" t="str">
            <v>N</v>
          </cell>
          <cell r="AA3319">
            <v>0</v>
          </cell>
          <cell r="AB3319">
            <v>0</v>
          </cell>
          <cell r="AC3319">
            <v>0</v>
          </cell>
          <cell r="AD3319">
            <v>0</v>
          </cell>
          <cell r="AE3319" t="str">
            <v>N</v>
          </cell>
          <cell r="AF3319" t="str">
            <v>N</v>
          </cell>
          <cell r="AG3319">
            <v>0</v>
          </cell>
          <cell r="AH3319" t="str">
            <v>N</v>
          </cell>
          <cell r="AI3319" t="str">
            <v>N</v>
          </cell>
        </row>
        <row r="3320">
          <cell r="U3320">
            <v>0</v>
          </cell>
          <cell r="V3320">
            <v>0</v>
          </cell>
          <cell r="W3320" t="str">
            <v/>
          </cell>
          <cell r="X3320" t="str">
            <v>N</v>
          </cell>
          <cell r="Y3320" t="str">
            <v>N</v>
          </cell>
          <cell r="Z3320" t="str">
            <v>N</v>
          </cell>
          <cell r="AA3320">
            <v>0</v>
          </cell>
          <cell r="AB3320">
            <v>0</v>
          </cell>
          <cell r="AC3320">
            <v>0</v>
          </cell>
          <cell r="AD3320">
            <v>0</v>
          </cell>
          <cell r="AE3320" t="str">
            <v>N</v>
          </cell>
          <cell r="AF3320" t="str">
            <v>N</v>
          </cell>
          <cell r="AG3320">
            <v>0</v>
          </cell>
          <cell r="AH3320" t="str">
            <v>N</v>
          </cell>
          <cell r="AI3320" t="str">
            <v>N</v>
          </cell>
        </row>
        <row r="3321">
          <cell r="U3321">
            <v>0</v>
          </cell>
          <cell r="V3321">
            <v>0</v>
          </cell>
          <cell r="W3321" t="str">
            <v/>
          </cell>
          <cell r="X3321" t="str">
            <v>N</v>
          </cell>
          <cell r="Y3321" t="str">
            <v>N</v>
          </cell>
          <cell r="Z3321" t="str">
            <v>N</v>
          </cell>
          <cell r="AA3321">
            <v>0</v>
          </cell>
          <cell r="AB3321">
            <v>0</v>
          </cell>
          <cell r="AC3321">
            <v>0</v>
          </cell>
          <cell r="AD3321">
            <v>0</v>
          </cell>
          <cell r="AE3321" t="str">
            <v>N</v>
          </cell>
          <cell r="AF3321" t="str">
            <v>N</v>
          </cell>
          <cell r="AG3321">
            <v>0</v>
          </cell>
          <cell r="AH3321" t="str">
            <v>N</v>
          </cell>
          <cell r="AI3321" t="str">
            <v>N</v>
          </cell>
        </row>
        <row r="3322">
          <cell r="U3322">
            <v>0</v>
          </cell>
          <cell r="V3322">
            <v>0</v>
          </cell>
          <cell r="W3322" t="str">
            <v/>
          </cell>
          <cell r="X3322" t="str">
            <v>N</v>
          </cell>
          <cell r="Y3322" t="str">
            <v>N</v>
          </cell>
          <cell r="Z3322" t="str">
            <v>N</v>
          </cell>
          <cell r="AA3322">
            <v>0</v>
          </cell>
          <cell r="AB3322">
            <v>0</v>
          </cell>
          <cell r="AC3322">
            <v>0</v>
          </cell>
          <cell r="AD3322">
            <v>0</v>
          </cell>
          <cell r="AE3322" t="str">
            <v>N</v>
          </cell>
          <cell r="AF3322" t="str">
            <v>N</v>
          </cell>
          <cell r="AG3322">
            <v>0</v>
          </cell>
          <cell r="AH3322" t="str">
            <v>N</v>
          </cell>
          <cell r="AI3322" t="str">
            <v>N</v>
          </cell>
        </row>
        <row r="3323">
          <cell r="U3323">
            <v>0</v>
          </cell>
          <cell r="V3323">
            <v>0</v>
          </cell>
          <cell r="W3323" t="str">
            <v/>
          </cell>
          <cell r="X3323" t="str">
            <v>N</v>
          </cell>
          <cell r="Y3323" t="str">
            <v>N</v>
          </cell>
          <cell r="Z3323" t="str">
            <v>N</v>
          </cell>
          <cell r="AA3323">
            <v>0</v>
          </cell>
          <cell r="AB3323">
            <v>0</v>
          </cell>
          <cell r="AC3323">
            <v>0</v>
          </cell>
          <cell r="AD3323">
            <v>0</v>
          </cell>
          <cell r="AE3323" t="str">
            <v>N</v>
          </cell>
          <cell r="AF3323" t="str">
            <v>N</v>
          </cell>
          <cell r="AG3323">
            <v>0</v>
          </cell>
          <cell r="AH3323" t="str">
            <v>N</v>
          </cell>
          <cell r="AI3323" t="str">
            <v>N</v>
          </cell>
        </row>
        <row r="3324">
          <cell r="U3324">
            <v>0</v>
          </cell>
          <cell r="V3324">
            <v>0</v>
          </cell>
          <cell r="W3324" t="str">
            <v/>
          </cell>
          <cell r="X3324" t="str">
            <v>N</v>
          </cell>
          <cell r="Y3324" t="str">
            <v>N</v>
          </cell>
          <cell r="Z3324" t="str">
            <v>N</v>
          </cell>
          <cell r="AA3324">
            <v>0</v>
          </cell>
          <cell r="AB3324">
            <v>0</v>
          </cell>
          <cell r="AC3324">
            <v>0</v>
          </cell>
          <cell r="AD3324">
            <v>0</v>
          </cell>
          <cell r="AE3324" t="str">
            <v>N</v>
          </cell>
          <cell r="AF3324" t="str">
            <v>N</v>
          </cell>
          <cell r="AG3324">
            <v>0</v>
          </cell>
          <cell r="AH3324" t="str">
            <v>N</v>
          </cell>
          <cell r="AI3324" t="str">
            <v>N</v>
          </cell>
        </row>
        <row r="3325">
          <cell r="U3325">
            <v>0</v>
          </cell>
          <cell r="V3325">
            <v>0</v>
          </cell>
          <cell r="W3325" t="str">
            <v/>
          </cell>
          <cell r="X3325" t="str">
            <v>N</v>
          </cell>
          <cell r="Y3325" t="str">
            <v>N</v>
          </cell>
          <cell r="Z3325" t="str">
            <v>N</v>
          </cell>
          <cell r="AA3325">
            <v>0</v>
          </cell>
          <cell r="AB3325">
            <v>0</v>
          </cell>
          <cell r="AC3325">
            <v>0</v>
          </cell>
          <cell r="AD3325">
            <v>0</v>
          </cell>
          <cell r="AE3325" t="str">
            <v>N</v>
          </cell>
          <cell r="AF3325" t="str">
            <v>N</v>
          </cell>
          <cell r="AG3325">
            <v>0</v>
          </cell>
          <cell r="AH3325" t="str">
            <v>N</v>
          </cell>
          <cell r="AI3325" t="str">
            <v>N</v>
          </cell>
        </row>
        <row r="3326">
          <cell r="U3326">
            <v>0</v>
          </cell>
          <cell r="V3326">
            <v>0</v>
          </cell>
          <cell r="W3326" t="str">
            <v/>
          </cell>
          <cell r="X3326" t="str">
            <v>N</v>
          </cell>
          <cell r="Y3326" t="str">
            <v>N</v>
          </cell>
          <cell r="Z3326" t="str">
            <v>N</v>
          </cell>
          <cell r="AA3326">
            <v>0</v>
          </cell>
          <cell r="AB3326">
            <v>0</v>
          </cell>
          <cell r="AC3326">
            <v>0</v>
          </cell>
          <cell r="AD3326">
            <v>0</v>
          </cell>
          <cell r="AE3326" t="str">
            <v>N</v>
          </cell>
          <cell r="AF3326" t="str">
            <v>N</v>
          </cell>
          <cell r="AG3326">
            <v>0</v>
          </cell>
          <cell r="AH3326" t="str">
            <v>N</v>
          </cell>
          <cell r="AI3326" t="str">
            <v>N</v>
          </cell>
        </row>
        <row r="3327">
          <cell r="U3327">
            <v>0</v>
          </cell>
          <cell r="V3327">
            <v>0</v>
          </cell>
          <cell r="W3327" t="str">
            <v/>
          </cell>
          <cell r="X3327" t="str">
            <v>N</v>
          </cell>
          <cell r="Y3327" t="str">
            <v>N</v>
          </cell>
          <cell r="Z3327" t="str">
            <v>N</v>
          </cell>
          <cell r="AA3327">
            <v>0</v>
          </cell>
          <cell r="AB3327">
            <v>0</v>
          </cell>
          <cell r="AC3327">
            <v>0</v>
          </cell>
          <cell r="AD3327">
            <v>0</v>
          </cell>
          <cell r="AE3327" t="str">
            <v>N</v>
          </cell>
          <cell r="AF3327" t="str">
            <v>N</v>
          </cell>
          <cell r="AG3327">
            <v>0</v>
          </cell>
          <cell r="AH3327" t="str">
            <v>N</v>
          </cell>
          <cell r="AI3327" t="str">
            <v>N</v>
          </cell>
        </row>
        <row r="3328">
          <cell r="U3328">
            <v>0</v>
          </cell>
          <cell r="V3328">
            <v>0</v>
          </cell>
          <cell r="W3328" t="str">
            <v/>
          </cell>
          <cell r="X3328" t="str">
            <v>N</v>
          </cell>
          <cell r="Y3328" t="str">
            <v>N</v>
          </cell>
          <cell r="Z3328" t="str">
            <v>N</v>
          </cell>
          <cell r="AA3328">
            <v>0</v>
          </cell>
          <cell r="AB3328">
            <v>0</v>
          </cell>
          <cell r="AC3328">
            <v>0</v>
          </cell>
          <cell r="AD3328">
            <v>0</v>
          </cell>
          <cell r="AE3328" t="str">
            <v>N</v>
          </cell>
          <cell r="AF3328" t="str">
            <v>N</v>
          </cell>
          <cell r="AG3328">
            <v>0</v>
          </cell>
          <cell r="AH3328" t="str">
            <v>N</v>
          </cell>
          <cell r="AI3328" t="str">
            <v>N</v>
          </cell>
        </row>
        <row r="3329">
          <cell r="U3329">
            <v>0</v>
          </cell>
          <cell r="V3329">
            <v>0</v>
          </cell>
          <cell r="W3329" t="str">
            <v/>
          </cell>
          <cell r="X3329" t="str">
            <v>N</v>
          </cell>
          <cell r="Y3329" t="str">
            <v>N</v>
          </cell>
          <cell r="Z3329" t="str">
            <v>N</v>
          </cell>
          <cell r="AA3329">
            <v>0</v>
          </cell>
          <cell r="AB3329">
            <v>0</v>
          </cell>
          <cell r="AC3329">
            <v>0</v>
          </cell>
          <cell r="AD3329">
            <v>0</v>
          </cell>
          <cell r="AE3329" t="str">
            <v>N</v>
          </cell>
          <cell r="AF3329" t="str">
            <v>N</v>
          </cell>
          <cell r="AG3329">
            <v>0</v>
          </cell>
          <cell r="AH3329" t="str">
            <v>N</v>
          </cell>
          <cell r="AI3329" t="str">
            <v>N</v>
          </cell>
        </row>
        <row r="3330">
          <cell r="U3330">
            <v>0</v>
          </cell>
          <cell r="V3330">
            <v>0</v>
          </cell>
          <cell r="W3330" t="str">
            <v/>
          </cell>
          <cell r="X3330" t="str">
            <v>N</v>
          </cell>
          <cell r="Y3330" t="str">
            <v>N</v>
          </cell>
          <cell r="Z3330" t="str">
            <v>N</v>
          </cell>
          <cell r="AA3330">
            <v>0</v>
          </cell>
          <cell r="AB3330">
            <v>0</v>
          </cell>
          <cell r="AC3330">
            <v>0</v>
          </cell>
          <cell r="AD3330">
            <v>0</v>
          </cell>
          <cell r="AE3330" t="str">
            <v>N</v>
          </cell>
          <cell r="AF3330" t="str">
            <v>N</v>
          </cell>
          <cell r="AG3330">
            <v>0</v>
          </cell>
          <cell r="AH3330" t="str">
            <v>N</v>
          </cell>
          <cell r="AI3330" t="str">
            <v>N</v>
          </cell>
        </row>
        <row r="3331">
          <cell r="U3331">
            <v>0</v>
          </cell>
          <cell r="V3331">
            <v>0</v>
          </cell>
          <cell r="W3331" t="str">
            <v/>
          </cell>
          <cell r="X3331" t="str">
            <v>N</v>
          </cell>
          <cell r="Y3331" t="str">
            <v>N</v>
          </cell>
          <cell r="Z3331" t="str">
            <v>N</v>
          </cell>
          <cell r="AA3331">
            <v>0</v>
          </cell>
          <cell r="AB3331">
            <v>0</v>
          </cell>
          <cell r="AC3331">
            <v>0</v>
          </cell>
          <cell r="AD3331">
            <v>0</v>
          </cell>
          <cell r="AE3331" t="str">
            <v>N</v>
          </cell>
          <cell r="AF3331" t="str">
            <v>N</v>
          </cell>
          <cell r="AG3331">
            <v>0</v>
          </cell>
          <cell r="AH3331" t="str">
            <v>N</v>
          </cell>
          <cell r="AI3331" t="str">
            <v>N</v>
          </cell>
        </row>
        <row r="3332">
          <cell r="U3332">
            <v>0</v>
          </cell>
          <cell r="V3332">
            <v>0</v>
          </cell>
          <cell r="W3332" t="str">
            <v/>
          </cell>
          <cell r="X3332" t="str">
            <v>N</v>
          </cell>
          <cell r="Y3332" t="str">
            <v>N</v>
          </cell>
          <cell r="Z3332" t="str">
            <v>N</v>
          </cell>
          <cell r="AA3332">
            <v>0</v>
          </cell>
          <cell r="AB3332">
            <v>0</v>
          </cell>
          <cell r="AC3332">
            <v>0</v>
          </cell>
          <cell r="AD3332">
            <v>0</v>
          </cell>
          <cell r="AE3332" t="str">
            <v>N</v>
          </cell>
          <cell r="AF3332" t="str">
            <v>N</v>
          </cell>
          <cell r="AG3332">
            <v>0</v>
          </cell>
          <cell r="AH3332" t="str">
            <v>N</v>
          </cell>
          <cell r="AI3332" t="str">
            <v>N</v>
          </cell>
        </row>
        <row r="3333">
          <cell r="U3333">
            <v>0</v>
          </cell>
          <cell r="V3333">
            <v>0</v>
          </cell>
          <cell r="W3333" t="str">
            <v/>
          </cell>
          <cell r="X3333" t="str">
            <v>N</v>
          </cell>
          <cell r="Y3333" t="str">
            <v>N</v>
          </cell>
          <cell r="Z3333" t="str">
            <v>N</v>
          </cell>
          <cell r="AA3333">
            <v>0</v>
          </cell>
          <cell r="AB3333">
            <v>0</v>
          </cell>
          <cell r="AC3333">
            <v>0</v>
          </cell>
          <cell r="AD3333">
            <v>0</v>
          </cell>
          <cell r="AE3333" t="str">
            <v>N</v>
          </cell>
          <cell r="AF3333" t="str">
            <v>N</v>
          </cell>
          <cell r="AG3333">
            <v>0</v>
          </cell>
          <cell r="AH3333" t="str">
            <v>N</v>
          </cell>
          <cell r="AI3333" t="str">
            <v>N</v>
          </cell>
        </row>
        <row r="3334">
          <cell r="U3334">
            <v>0</v>
          </cell>
          <cell r="V3334">
            <v>0</v>
          </cell>
          <cell r="W3334" t="str">
            <v/>
          </cell>
          <cell r="X3334" t="str">
            <v>N</v>
          </cell>
          <cell r="Y3334" t="str">
            <v>N</v>
          </cell>
          <cell r="Z3334" t="str">
            <v>N</v>
          </cell>
          <cell r="AA3334">
            <v>0</v>
          </cell>
          <cell r="AB3334">
            <v>0</v>
          </cell>
          <cell r="AC3334">
            <v>0</v>
          </cell>
          <cell r="AD3334">
            <v>0</v>
          </cell>
          <cell r="AE3334" t="str">
            <v>N</v>
          </cell>
          <cell r="AF3334" t="str">
            <v>N</v>
          </cell>
          <cell r="AG3334">
            <v>0</v>
          </cell>
          <cell r="AH3334" t="str">
            <v>N</v>
          </cell>
          <cell r="AI3334" t="str">
            <v>N</v>
          </cell>
        </row>
        <row r="3335">
          <cell r="U3335">
            <v>0</v>
          </cell>
          <cell r="V3335">
            <v>0</v>
          </cell>
          <cell r="W3335" t="str">
            <v/>
          </cell>
          <cell r="X3335" t="str">
            <v>N</v>
          </cell>
          <cell r="Y3335" t="str">
            <v>N</v>
          </cell>
          <cell r="Z3335" t="str">
            <v>N</v>
          </cell>
          <cell r="AA3335">
            <v>0</v>
          </cell>
          <cell r="AB3335">
            <v>0</v>
          </cell>
          <cell r="AC3335">
            <v>0</v>
          </cell>
          <cell r="AD3335">
            <v>0</v>
          </cell>
          <cell r="AE3335" t="str">
            <v>N</v>
          </cell>
          <cell r="AF3335" t="str">
            <v>N</v>
          </cell>
          <cell r="AG3335">
            <v>0</v>
          </cell>
          <cell r="AH3335" t="str">
            <v>N</v>
          </cell>
          <cell r="AI3335" t="str">
            <v>N</v>
          </cell>
        </row>
        <row r="3336">
          <cell r="U3336">
            <v>0</v>
          </cell>
          <cell r="V3336">
            <v>0</v>
          </cell>
          <cell r="W3336" t="str">
            <v/>
          </cell>
          <cell r="X3336" t="str">
            <v>N</v>
          </cell>
          <cell r="Y3336" t="str">
            <v>N</v>
          </cell>
          <cell r="Z3336" t="str">
            <v>N</v>
          </cell>
          <cell r="AA3336">
            <v>0</v>
          </cell>
          <cell r="AB3336">
            <v>0</v>
          </cell>
          <cell r="AC3336">
            <v>0</v>
          </cell>
          <cell r="AD3336">
            <v>0</v>
          </cell>
          <cell r="AE3336" t="str">
            <v>N</v>
          </cell>
          <cell r="AF3336" t="str">
            <v>N</v>
          </cell>
          <cell r="AG3336">
            <v>0</v>
          </cell>
          <cell r="AH3336" t="str">
            <v>N</v>
          </cell>
          <cell r="AI3336" t="str">
            <v>N</v>
          </cell>
        </row>
        <row r="3337">
          <cell r="U3337">
            <v>0</v>
          </cell>
          <cell r="V3337">
            <v>0</v>
          </cell>
          <cell r="W3337" t="str">
            <v/>
          </cell>
          <cell r="X3337" t="str">
            <v>N</v>
          </cell>
          <cell r="Y3337" t="str">
            <v>N</v>
          </cell>
          <cell r="Z3337" t="str">
            <v>N</v>
          </cell>
          <cell r="AA3337">
            <v>0</v>
          </cell>
          <cell r="AB3337">
            <v>0</v>
          </cell>
          <cell r="AC3337">
            <v>0</v>
          </cell>
          <cell r="AD3337">
            <v>0</v>
          </cell>
          <cell r="AE3337" t="str">
            <v>N</v>
          </cell>
          <cell r="AF3337" t="str">
            <v>N</v>
          </cell>
          <cell r="AG3337">
            <v>0</v>
          </cell>
          <cell r="AH3337" t="str">
            <v>N</v>
          </cell>
          <cell r="AI3337" t="str">
            <v>N</v>
          </cell>
        </row>
        <row r="3338">
          <cell r="U3338">
            <v>0</v>
          </cell>
          <cell r="V3338">
            <v>0</v>
          </cell>
          <cell r="W3338" t="str">
            <v/>
          </cell>
          <cell r="X3338" t="str">
            <v>N</v>
          </cell>
          <cell r="Y3338" t="str">
            <v>N</v>
          </cell>
          <cell r="Z3338" t="str">
            <v>N</v>
          </cell>
          <cell r="AA3338">
            <v>0</v>
          </cell>
          <cell r="AB3338">
            <v>0</v>
          </cell>
          <cell r="AC3338">
            <v>0</v>
          </cell>
          <cell r="AD3338">
            <v>0</v>
          </cell>
          <cell r="AE3338" t="str">
            <v>N</v>
          </cell>
          <cell r="AF3338" t="str">
            <v>N</v>
          </cell>
          <cell r="AG3338">
            <v>0</v>
          </cell>
          <cell r="AH3338" t="str">
            <v>N</v>
          </cell>
          <cell r="AI3338" t="str">
            <v>N</v>
          </cell>
        </row>
        <row r="3339">
          <cell r="U3339">
            <v>0</v>
          </cell>
          <cell r="V3339">
            <v>0</v>
          </cell>
          <cell r="W3339" t="str">
            <v/>
          </cell>
          <cell r="X3339" t="str">
            <v>N</v>
          </cell>
          <cell r="Y3339" t="str">
            <v>N</v>
          </cell>
          <cell r="Z3339" t="str">
            <v>N</v>
          </cell>
          <cell r="AA3339">
            <v>0</v>
          </cell>
          <cell r="AB3339">
            <v>0</v>
          </cell>
          <cell r="AC3339">
            <v>0</v>
          </cell>
          <cell r="AD3339">
            <v>0</v>
          </cell>
          <cell r="AE3339" t="str">
            <v>N</v>
          </cell>
          <cell r="AF3339" t="str">
            <v>N</v>
          </cell>
          <cell r="AG3339">
            <v>0</v>
          </cell>
          <cell r="AH3339" t="str">
            <v>N</v>
          </cell>
          <cell r="AI3339" t="str">
            <v>N</v>
          </cell>
        </row>
        <row r="3340">
          <cell r="U3340">
            <v>0</v>
          </cell>
          <cell r="V3340">
            <v>0</v>
          </cell>
          <cell r="W3340" t="str">
            <v/>
          </cell>
          <cell r="X3340" t="str">
            <v>N</v>
          </cell>
          <cell r="Y3340" t="str">
            <v>N</v>
          </cell>
          <cell r="Z3340" t="str">
            <v>N</v>
          </cell>
          <cell r="AA3340">
            <v>0</v>
          </cell>
          <cell r="AB3340">
            <v>0</v>
          </cell>
          <cell r="AC3340">
            <v>0</v>
          </cell>
          <cell r="AD3340">
            <v>0</v>
          </cell>
          <cell r="AE3340" t="str">
            <v>N</v>
          </cell>
          <cell r="AF3340" t="str">
            <v>N</v>
          </cell>
          <cell r="AG3340">
            <v>0</v>
          </cell>
          <cell r="AH3340" t="str">
            <v>N</v>
          </cell>
          <cell r="AI3340" t="str">
            <v>N</v>
          </cell>
        </row>
        <row r="3341">
          <cell r="U3341">
            <v>0</v>
          </cell>
          <cell r="V3341">
            <v>0</v>
          </cell>
          <cell r="W3341" t="str">
            <v/>
          </cell>
          <cell r="X3341" t="str">
            <v>N</v>
          </cell>
          <cell r="Y3341" t="str">
            <v>N</v>
          </cell>
          <cell r="Z3341" t="str">
            <v>N</v>
          </cell>
          <cell r="AA3341">
            <v>0</v>
          </cell>
          <cell r="AB3341">
            <v>0</v>
          </cell>
          <cell r="AC3341">
            <v>0</v>
          </cell>
          <cell r="AD3341">
            <v>0</v>
          </cell>
          <cell r="AE3341" t="str">
            <v>N</v>
          </cell>
          <cell r="AF3341" t="str">
            <v>N</v>
          </cell>
          <cell r="AG3341">
            <v>0</v>
          </cell>
          <cell r="AH3341" t="str">
            <v>N</v>
          </cell>
          <cell r="AI3341" t="str">
            <v>N</v>
          </cell>
        </row>
        <row r="3342">
          <cell r="U3342">
            <v>0</v>
          </cell>
          <cell r="V3342">
            <v>0</v>
          </cell>
          <cell r="W3342" t="str">
            <v/>
          </cell>
          <cell r="X3342" t="str">
            <v>N</v>
          </cell>
          <cell r="Y3342" t="str">
            <v>N</v>
          </cell>
          <cell r="Z3342" t="str">
            <v>N</v>
          </cell>
          <cell r="AA3342">
            <v>0</v>
          </cell>
          <cell r="AB3342">
            <v>0</v>
          </cell>
          <cell r="AC3342">
            <v>0</v>
          </cell>
          <cell r="AD3342">
            <v>0</v>
          </cell>
          <cell r="AE3342" t="str">
            <v>N</v>
          </cell>
          <cell r="AF3342" t="str">
            <v>N</v>
          </cell>
          <cell r="AG3342">
            <v>0</v>
          </cell>
          <cell r="AH3342" t="str">
            <v>N</v>
          </cell>
          <cell r="AI3342" t="str">
            <v>N</v>
          </cell>
        </row>
        <row r="3343">
          <cell r="U3343">
            <v>0</v>
          </cell>
          <cell r="V3343">
            <v>0</v>
          </cell>
          <cell r="W3343" t="str">
            <v/>
          </cell>
          <cell r="X3343" t="str">
            <v>N</v>
          </cell>
          <cell r="Y3343" t="str">
            <v>N</v>
          </cell>
          <cell r="Z3343" t="str">
            <v>N</v>
          </cell>
          <cell r="AA3343">
            <v>0</v>
          </cell>
          <cell r="AB3343">
            <v>0</v>
          </cell>
          <cell r="AC3343">
            <v>0</v>
          </cell>
          <cell r="AD3343">
            <v>0</v>
          </cell>
          <cell r="AE3343" t="str">
            <v>N</v>
          </cell>
          <cell r="AF3343" t="str">
            <v>N</v>
          </cell>
          <cell r="AG3343">
            <v>0</v>
          </cell>
          <cell r="AH3343" t="str">
            <v>N</v>
          </cell>
          <cell r="AI3343" t="str">
            <v>N</v>
          </cell>
        </row>
        <row r="3344">
          <cell r="U3344">
            <v>0</v>
          </cell>
          <cell r="V3344">
            <v>0</v>
          </cell>
          <cell r="W3344" t="str">
            <v/>
          </cell>
          <cell r="X3344" t="str">
            <v>N</v>
          </cell>
          <cell r="Y3344" t="str">
            <v>N</v>
          </cell>
          <cell r="Z3344" t="str">
            <v>N</v>
          </cell>
          <cell r="AA3344">
            <v>0</v>
          </cell>
          <cell r="AB3344">
            <v>0</v>
          </cell>
          <cell r="AC3344">
            <v>0</v>
          </cell>
          <cell r="AD3344">
            <v>0</v>
          </cell>
          <cell r="AE3344" t="str">
            <v>N</v>
          </cell>
          <cell r="AF3344" t="str">
            <v>N</v>
          </cell>
          <cell r="AG3344">
            <v>0</v>
          </cell>
          <cell r="AH3344" t="str">
            <v>N</v>
          </cell>
          <cell r="AI3344" t="str">
            <v>N</v>
          </cell>
        </row>
        <row r="3345">
          <cell r="U3345">
            <v>0</v>
          </cell>
          <cell r="V3345">
            <v>0</v>
          </cell>
          <cell r="W3345" t="str">
            <v/>
          </cell>
          <cell r="X3345" t="str">
            <v>N</v>
          </cell>
          <cell r="Y3345" t="str">
            <v>N</v>
          </cell>
          <cell r="Z3345" t="str">
            <v>N</v>
          </cell>
          <cell r="AA3345">
            <v>0</v>
          </cell>
          <cell r="AB3345">
            <v>0</v>
          </cell>
          <cell r="AC3345">
            <v>0</v>
          </cell>
          <cell r="AD3345">
            <v>0</v>
          </cell>
          <cell r="AE3345" t="str">
            <v>N</v>
          </cell>
          <cell r="AF3345" t="str">
            <v>N</v>
          </cell>
          <cell r="AG3345">
            <v>0</v>
          </cell>
          <cell r="AH3345" t="str">
            <v>N</v>
          </cell>
          <cell r="AI3345" t="str">
            <v>N</v>
          </cell>
        </row>
        <row r="3346">
          <cell r="U3346">
            <v>0</v>
          </cell>
          <cell r="V3346">
            <v>0</v>
          </cell>
          <cell r="W3346" t="str">
            <v/>
          </cell>
          <cell r="X3346" t="str">
            <v>N</v>
          </cell>
          <cell r="Y3346" t="str">
            <v>N</v>
          </cell>
          <cell r="Z3346" t="str">
            <v>N</v>
          </cell>
          <cell r="AA3346">
            <v>0</v>
          </cell>
          <cell r="AB3346">
            <v>0</v>
          </cell>
          <cell r="AC3346">
            <v>0</v>
          </cell>
          <cell r="AD3346">
            <v>0</v>
          </cell>
          <cell r="AE3346" t="str">
            <v>N</v>
          </cell>
          <cell r="AF3346" t="str">
            <v>N</v>
          </cell>
          <cell r="AG3346">
            <v>0</v>
          </cell>
          <cell r="AH3346" t="str">
            <v>N</v>
          </cell>
          <cell r="AI3346" t="str">
            <v>N</v>
          </cell>
        </row>
        <row r="3347">
          <cell r="U3347">
            <v>0</v>
          </cell>
          <cell r="V3347">
            <v>0</v>
          </cell>
          <cell r="W3347" t="str">
            <v/>
          </cell>
          <cell r="X3347" t="str">
            <v>N</v>
          </cell>
          <cell r="Y3347" t="str">
            <v>N</v>
          </cell>
          <cell r="Z3347" t="str">
            <v>N</v>
          </cell>
          <cell r="AA3347">
            <v>0</v>
          </cell>
          <cell r="AB3347">
            <v>0</v>
          </cell>
          <cell r="AC3347">
            <v>0</v>
          </cell>
          <cell r="AD3347">
            <v>0</v>
          </cell>
          <cell r="AE3347" t="str">
            <v>N</v>
          </cell>
          <cell r="AF3347" t="str">
            <v>N</v>
          </cell>
          <cell r="AG3347">
            <v>0</v>
          </cell>
          <cell r="AH3347" t="str">
            <v>N</v>
          </cell>
          <cell r="AI3347" t="str">
            <v>N</v>
          </cell>
        </row>
        <row r="3348">
          <cell r="U3348">
            <v>0</v>
          </cell>
          <cell r="V3348">
            <v>0</v>
          </cell>
          <cell r="W3348" t="str">
            <v/>
          </cell>
          <cell r="X3348" t="str">
            <v>N</v>
          </cell>
          <cell r="Y3348" t="str">
            <v>N</v>
          </cell>
          <cell r="Z3348" t="str">
            <v>N</v>
          </cell>
          <cell r="AA3348">
            <v>0</v>
          </cell>
          <cell r="AB3348">
            <v>0</v>
          </cell>
          <cell r="AC3348">
            <v>0</v>
          </cell>
          <cell r="AD3348">
            <v>0</v>
          </cell>
          <cell r="AE3348" t="str">
            <v>N</v>
          </cell>
          <cell r="AF3348" t="str">
            <v>N</v>
          </cell>
          <cell r="AG3348">
            <v>0</v>
          </cell>
          <cell r="AH3348" t="str">
            <v>N</v>
          </cell>
          <cell r="AI3348" t="str">
            <v>N</v>
          </cell>
        </row>
        <row r="3349">
          <cell r="U3349">
            <v>0</v>
          </cell>
          <cell r="V3349">
            <v>0</v>
          </cell>
          <cell r="W3349" t="str">
            <v/>
          </cell>
          <cell r="X3349" t="str">
            <v>N</v>
          </cell>
          <cell r="Y3349" t="str">
            <v>N</v>
          </cell>
          <cell r="Z3349" t="str">
            <v>N</v>
          </cell>
          <cell r="AA3349">
            <v>0</v>
          </cell>
          <cell r="AB3349">
            <v>0</v>
          </cell>
          <cell r="AC3349">
            <v>0</v>
          </cell>
          <cell r="AD3349">
            <v>0</v>
          </cell>
          <cell r="AE3349" t="str">
            <v>N</v>
          </cell>
          <cell r="AF3349" t="str">
            <v>N</v>
          </cell>
          <cell r="AG3349">
            <v>0</v>
          </cell>
          <cell r="AH3349" t="str">
            <v>N</v>
          </cell>
          <cell r="AI3349" t="str">
            <v>N</v>
          </cell>
        </row>
        <row r="3350">
          <cell r="U3350">
            <v>0</v>
          </cell>
          <cell r="V3350">
            <v>0</v>
          </cell>
          <cell r="W3350" t="str">
            <v/>
          </cell>
          <cell r="X3350" t="str">
            <v>N</v>
          </cell>
          <cell r="Y3350" t="str">
            <v>N</v>
          </cell>
          <cell r="Z3350" t="str">
            <v>N</v>
          </cell>
          <cell r="AA3350">
            <v>0</v>
          </cell>
          <cell r="AB3350">
            <v>0</v>
          </cell>
          <cell r="AC3350">
            <v>0</v>
          </cell>
          <cell r="AD3350">
            <v>0</v>
          </cell>
          <cell r="AE3350" t="str">
            <v>N</v>
          </cell>
          <cell r="AF3350" t="str">
            <v>N</v>
          </cell>
          <cell r="AG3350">
            <v>0</v>
          </cell>
          <cell r="AH3350" t="str">
            <v>N</v>
          </cell>
          <cell r="AI3350" t="str">
            <v>N</v>
          </cell>
        </row>
        <row r="3351">
          <cell r="U3351">
            <v>0</v>
          </cell>
          <cell r="V3351">
            <v>0</v>
          </cell>
          <cell r="W3351" t="str">
            <v/>
          </cell>
          <cell r="X3351" t="str">
            <v>N</v>
          </cell>
          <cell r="Y3351" t="str">
            <v>N</v>
          </cell>
          <cell r="Z3351" t="str">
            <v>N</v>
          </cell>
          <cell r="AA3351">
            <v>0</v>
          </cell>
          <cell r="AB3351">
            <v>0</v>
          </cell>
          <cell r="AC3351">
            <v>0</v>
          </cell>
          <cell r="AD3351">
            <v>0</v>
          </cell>
          <cell r="AE3351" t="str">
            <v>N</v>
          </cell>
          <cell r="AF3351" t="str">
            <v>N</v>
          </cell>
          <cell r="AG3351">
            <v>0</v>
          </cell>
          <cell r="AH3351" t="str">
            <v>N</v>
          </cell>
          <cell r="AI3351" t="str">
            <v>N</v>
          </cell>
        </row>
        <row r="3352">
          <cell r="U3352">
            <v>0</v>
          </cell>
          <cell r="V3352">
            <v>0</v>
          </cell>
          <cell r="W3352" t="str">
            <v/>
          </cell>
          <cell r="X3352" t="str">
            <v>N</v>
          </cell>
          <cell r="Y3352" t="str">
            <v>N</v>
          </cell>
          <cell r="Z3352" t="str">
            <v>N</v>
          </cell>
          <cell r="AA3352">
            <v>0</v>
          </cell>
          <cell r="AB3352">
            <v>0</v>
          </cell>
          <cell r="AC3352">
            <v>0</v>
          </cell>
          <cell r="AD3352">
            <v>0</v>
          </cell>
          <cell r="AE3352" t="str">
            <v>N</v>
          </cell>
          <cell r="AF3352" t="str">
            <v>N</v>
          </cell>
          <cell r="AG3352">
            <v>0</v>
          </cell>
          <cell r="AH3352" t="str">
            <v>N</v>
          </cell>
          <cell r="AI3352" t="str">
            <v>N</v>
          </cell>
        </row>
        <row r="3353">
          <cell r="U3353">
            <v>0</v>
          </cell>
          <cell r="V3353">
            <v>0</v>
          </cell>
          <cell r="W3353" t="str">
            <v/>
          </cell>
          <cell r="X3353" t="str">
            <v>N</v>
          </cell>
          <cell r="Y3353" t="str">
            <v>N</v>
          </cell>
          <cell r="Z3353" t="str">
            <v>N</v>
          </cell>
          <cell r="AA3353">
            <v>0</v>
          </cell>
          <cell r="AB3353">
            <v>0</v>
          </cell>
          <cell r="AC3353">
            <v>0</v>
          </cell>
          <cell r="AD3353">
            <v>0</v>
          </cell>
          <cell r="AE3353" t="str">
            <v>N</v>
          </cell>
          <cell r="AF3353" t="str">
            <v>N</v>
          </cell>
          <cell r="AG3353">
            <v>0</v>
          </cell>
          <cell r="AH3353" t="str">
            <v>N</v>
          </cell>
          <cell r="AI3353" t="str">
            <v>N</v>
          </cell>
        </row>
        <row r="3354">
          <cell r="U3354">
            <v>0</v>
          </cell>
          <cell r="V3354">
            <v>0</v>
          </cell>
          <cell r="W3354" t="str">
            <v/>
          </cell>
          <cell r="X3354" t="str">
            <v>N</v>
          </cell>
          <cell r="Y3354" t="str">
            <v>N</v>
          </cell>
          <cell r="Z3354" t="str">
            <v>N</v>
          </cell>
          <cell r="AA3354">
            <v>0</v>
          </cell>
          <cell r="AB3354">
            <v>0</v>
          </cell>
          <cell r="AC3354">
            <v>0</v>
          </cell>
          <cell r="AD3354">
            <v>0</v>
          </cell>
          <cell r="AE3354" t="str">
            <v>N</v>
          </cell>
          <cell r="AF3354" t="str">
            <v>N</v>
          </cell>
          <cell r="AG3354">
            <v>0</v>
          </cell>
          <cell r="AH3354" t="str">
            <v>N</v>
          </cell>
          <cell r="AI3354" t="str">
            <v>N</v>
          </cell>
        </row>
        <row r="3355">
          <cell r="U3355">
            <v>0</v>
          </cell>
          <cell r="V3355">
            <v>0</v>
          </cell>
          <cell r="W3355" t="str">
            <v/>
          </cell>
          <cell r="X3355" t="str">
            <v>N</v>
          </cell>
          <cell r="Y3355" t="str">
            <v>N</v>
          </cell>
          <cell r="Z3355" t="str">
            <v>N</v>
          </cell>
          <cell r="AA3355">
            <v>0</v>
          </cell>
          <cell r="AB3355">
            <v>0</v>
          </cell>
          <cell r="AC3355">
            <v>0</v>
          </cell>
          <cell r="AD3355">
            <v>0</v>
          </cell>
          <cell r="AE3355" t="str">
            <v>N</v>
          </cell>
          <cell r="AF3355" t="str">
            <v>N</v>
          </cell>
          <cell r="AG3355">
            <v>0</v>
          </cell>
          <cell r="AH3355" t="str">
            <v>N</v>
          </cell>
          <cell r="AI3355" t="str">
            <v>N</v>
          </cell>
        </row>
        <row r="3356">
          <cell r="U3356">
            <v>0</v>
          </cell>
          <cell r="V3356">
            <v>0</v>
          </cell>
          <cell r="W3356" t="str">
            <v/>
          </cell>
          <cell r="X3356" t="str">
            <v>N</v>
          </cell>
          <cell r="Y3356" t="str">
            <v>N</v>
          </cell>
          <cell r="Z3356" t="str">
            <v>N</v>
          </cell>
          <cell r="AA3356">
            <v>0</v>
          </cell>
          <cell r="AB3356">
            <v>0</v>
          </cell>
          <cell r="AC3356">
            <v>0</v>
          </cell>
          <cell r="AD3356">
            <v>0</v>
          </cell>
          <cell r="AE3356" t="str">
            <v>N</v>
          </cell>
          <cell r="AF3356" t="str">
            <v>N</v>
          </cell>
          <cell r="AG3356">
            <v>0</v>
          </cell>
          <cell r="AH3356" t="str">
            <v>N</v>
          </cell>
          <cell r="AI3356" t="str">
            <v>N</v>
          </cell>
        </row>
        <row r="3357">
          <cell r="U3357">
            <v>0</v>
          </cell>
          <cell r="V3357">
            <v>0</v>
          </cell>
          <cell r="W3357" t="str">
            <v/>
          </cell>
          <cell r="X3357" t="str">
            <v>N</v>
          </cell>
          <cell r="Y3357" t="str">
            <v>N</v>
          </cell>
          <cell r="Z3357" t="str">
            <v>N</v>
          </cell>
          <cell r="AA3357">
            <v>0</v>
          </cell>
          <cell r="AB3357">
            <v>0</v>
          </cell>
          <cell r="AC3357">
            <v>0</v>
          </cell>
          <cell r="AD3357">
            <v>0</v>
          </cell>
          <cell r="AE3357" t="str">
            <v>N</v>
          </cell>
          <cell r="AF3357" t="str">
            <v>N</v>
          </cell>
          <cell r="AG3357">
            <v>0</v>
          </cell>
          <cell r="AH3357" t="str">
            <v>N</v>
          </cell>
          <cell r="AI3357" t="str">
            <v>N</v>
          </cell>
        </row>
        <row r="3358">
          <cell r="U3358">
            <v>0</v>
          </cell>
          <cell r="V3358">
            <v>0</v>
          </cell>
          <cell r="W3358" t="str">
            <v/>
          </cell>
          <cell r="X3358" t="str">
            <v>N</v>
          </cell>
          <cell r="Y3358" t="str">
            <v>N</v>
          </cell>
          <cell r="Z3358" t="str">
            <v>N</v>
          </cell>
          <cell r="AA3358">
            <v>0</v>
          </cell>
          <cell r="AB3358">
            <v>0</v>
          </cell>
          <cell r="AC3358">
            <v>0</v>
          </cell>
          <cell r="AD3358">
            <v>0</v>
          </cell>
          <cell r="AE3358" t="str">
            <v>N</v>
          </cell>
          <cell r="AF3358" t="str">
            <v>N</v>
          </cell>
          <cell r="AG3358">
            <v>0</v>
          </cell>
          <cell r="AH3358" t="str">
            <v>N</v>
          </cell>
          <cell r="AI3358" t="str">
            <v>N</v>
          </cell>
        </row>
        <row r="3359">
          <cell r="U3359">
            <v>0</v>
          </cell>
          <cell r="V3359">
            <v>0</v>
          </cell>
          <cell r="W3359" t="str">
            <v/>
          </cell>
          <cell r="X3359" t="str">
            <v>N</v>
          </cell>
          <cell r="Y3359" t="str">
            <v>N</v>
          </cell>
          <cell r="Z3359" t="str">
            <v>N</v>
          </cell>
          <cell r="AA3359">
            <v>0</v>
          </cell>
          <cell r="AB3359">
            <v>0</v>
          </cell>
          <cell r="AC3359">
            <v>0</v>
          </cell>
          <cell r="AD3359">
            <v>0</v>
          </cell>
          <cell r="AE3359" t="str">
            <v>N</v>
          </cell>
          <cell r="AF3359" t="str">
            <v>N</v>
          </cell>
          <cell r="AG3359">
            <v>0</v>
          </cell>
          <cell r="AH3359" t="str">
            <v>N</v>
          </cell>
          <cell r="AI3359" t="str">
            <v>N</v>
          </cell>
        </row>
        <row r="3360">
          <cell r="U3360">
            <v>0</v>
          </cell>
          <cell r="V3360">
            <v>0</v>
          </cell>
          <cell r="W3360" t="str">
            <v/>
          </cell>
          <cell r="X3360" t="str">
            <v>N</v>
          </cell>
          <cell r="Y3360" t="str">
            <v>N</v>
          </cell>
          <cell r="Z3360" t="str">
            <v>N</v>
          </cell>
          <cell r="AA3360">
            <v>0</v>
          </cell>
          <cell r="AB3360">
            <v>0</v>
          </cell>
          <cell r="AC3360">
            <v>0</v>
          </cell>
          <cell r="AD3360">
            <v>0</v>
          </cell>
          <cell r="AE3360" t="str">
            <v>N</v>
          </cell>
          <cell r="AF3360" t="str">
            <v>N</v>
          </cell>
          <cell r="AG3360">
            <v>0</v>
          </cell>
          <cell r="AH3360" t="str">
            <v>N</v>
          </cell>
          <cell r="AI3360" t="str">
            <v>N</v>
          </cell>
        </row>
        <row r="3361">
          <cell r="U3361">
            <v>0</v>
          </cell>
          <cell r="V3361">
            <v>0</v>
          </cell>
          <cell r="W3361" t="str">
            <v/>
          </cell>
          <cell r="X3361" t="str">
            <v>N</v>
          </cell>
          <cell r="Y3361" t="str">
            <v>N</v>
          </cell>
          <cell r="Z3361" t="str">
            <v>N</v>
          </cell>
          <cell r="AA3361">
            <v>0</v>
          </cell>
          <cell r="AB3361">
            <v>0</v>
          </cell>
          <cell r="AC3361">
            <v>0</v>
          </cell>
          <cell r="AD3361">
            <v>0</v>
          </cell>
          <cell r="AE3361" t="str">
            <v>N</v>
          </cell>
          <cell r="AF3361" t="str">
            <v>N</v>
          </cell>
          <cell r="AG3361">
            <v>0</v>
          </cell>
          <cell r="AH3361" t="str">
            <v>N</v>
          </cell>
          <cell r="AI3361" t="str">
            <v>N</v>
          </cell>
        </row>
        <row r="3362">
          <cell r="U3362">
            <v>0</v>
          </cell>
          <cell r="V3362">
            <v>0</v>
          </cell>
          <cell r="W3362" t="str">
            <v/>
          </cell>
          <cell r="X3362" t="str">
            <v>N</v>
          </cell>
          <cell r="Y3362" t="str">
            <v>N</v>
          </cell>
          <cell r="Z3362" t="str">
            <v>N</v>
          </cell>
          <cell r="AA3362">
            <v>0</v>
          </cell>
          <cell r="AB3362">
            <v>0</v>
          </cell>
          <cell r="AC3362">
            <v>0</v>
          </cell>
          <cell r="AD3362">
            <v>0</v>
          </cell>
          <cell r="AE3362" t="str">
            <v>N</v>
          </cell>
          <cell r="AF3362" t="str">
            <v>N</v>
          </cell>
          <cell r="AG3362">
            <v>0</v>
          </cell>
          <cell r="AH3362" t="str">
            <v>N</v>
          </cell>
          <cell r="AI3362" t="str">
            <v>N</v>
          </cell>
        </row>
        <row r="3363">
          <cell r="U3363">
            <v>0</v>
          </cell>
          <cell r="V3363">
            <v>0</v>
          </cell>
          <cell r="W3363" t="str">
            <v/>
          </cell>
          <cell r="X3363" t="str">
            <v>N</v>
          </cell>
          <cell r="Y3363" t="str">
            <v>N</v>
          </cell>
          <cell r="Z3363" t="str">
            <v>N</v>
          </cell>
          <cell r="AA3363">
            <v>0</v>
          </cell>
          <cell r="AB3363">
            <v>0</v>
          </cell>
          <cell r="AC3363">
            <v>0</v>
          </cell>
          <cell r="AD3363">
            <v>0</v>
          </cell>
          <cell r="AE3363" t="str">
            <v>N</v>
          </cell>
          <cell r="AF3363" t="str">
            <v>N</v>
          </cell>
          <cell r="AG3363">
            <v>0</v>
          </cell>
          <cell r="AH3363" t="str">
            <v>N</v>
          </cell>
          <cell r="AI3363" t="str">
            <v>N</v>
          </cell>
        </row>
        <row r="3364">
          <cell r="U3364">
            <v>0</v>
          </cell>
          <cell r="V3364">
            <v>0</v>
          </cell>
          <cell r="W3364" t="str">
            <v/>
          </cell>
          <cell r="X3364" t="str">
            <v>N</v>
          </cell>
          <cell r="Y3364" t="str">
            <v>N</v>
          </cell>
          <cell r="Z3364" t="str">
            <v>N</v>
          </cell>
          <cell r="AA3364">
            <v>0</v>
          </cell>
          <cell r="AB3364">
            <v>0</v>
          </cell>
          <cell r="AC3364">
            <v>0</v>
          </cell>
          <cell r="AD3364">
            <v>0</v>
          </cell>
          <cell r="AE3364" t="str">
            <v>N</v>
          </cell>
          <cell r="AF3364" t="str">
            <v>N</v>
          </cell>
          <cell r="AG3364">
            <v>0</v>
          </cell>
          <cell r="AH3364" t="str">
            <v>N</v>
          </cell>
          <cell r="AI3364" t="str">
            <v>N</v>
          </cell>
        </row>
        <row r="3365">
          <cell r="U3365">
            <v>0</v>
          </cell>
          <cell r="V3365">
            <v>0</v>
          </cell>
          <cell r="W3365" t="str">
            <v/>
          </cell>
          <cell r="X3365" t="str">
            <v>N</v>
          </cell>
          <cell r="Y3365" t="str">
            <v>N</v>
          </cell>
          <cell r="Z3365" t="str">
            <v>N</v>
          </cell>
          <cell r="AA3365">
            <v>0</v>
          </cell>
          <cell r="AB3365">
            <v>0</v>
          </cell>
          <cell r="AC3365">
            <v>0</v>
          </cell>
          <cell r="AD3365">
            <v>0</v>
          </cell>
          <cell r="AE3365" t="str">
            <v>N</v>
          </cell>
          <cell r="AF3365" t="str">
            <v>N</v>
          </cell>
          <cell r="AG3365">
            <v>0</v>
          </cell>
          <cell r="AH3365" t="str">
            <v>N</v>
          </cell>
          <cell r="AI3365" t="str">
            <v>N</v>
          </cell>
        </row>
        <row r="3366">
          <cell r="U3366">
            <v>0</v>
          </cell>
          <cell r="V3366">
            <v>0</v>
          </cell>
          <cell r="W3366" t="str">
            <v/>
          </cell>
          <cell r="X3366" t="str">
            <v>N</v>
          </cell>
          <cell r="Y3366" t="str">
            <v>N</v>
          </cell>
          <cell r="Z3366" t="str">
            <v>N</v>
          </cell>
          <cell r="AA3366">
            <v>0</v>
          </cell>
          <cell r="AB3366">
            <v>0</v>
          </cell>
          <cell r="AC3366">
            <v>0</v>
          </cell>
          <cell r="AD3366">
            <v>0</v>
          </cell>
          <cell r="AE3366" t="str">
            <v>N</v>
          </cell>
          <cell r="AF3366" t="str">
            <v>N</v>
          </cell>
          <cell r="AG3366">
            <v>0</v>
          </cell>
          <cell r="AH3366" t="str">
            <v>N</v>
          </cell>
          <cell r="AI3366" t="str">
            <v>N</v>
          </cell>
        </row>
        <row r="3367">
          <cell r="U3367">
            <v>0</v>
          </cell>
          <cell r="V3367">
            <v>0</v>
          </cell>
          <cell r="W3367" t="str">
            <v/>
          </cell>
          <cell r="X3367" t="str">
            <v>N</v>
          </cell>
          <cell r="Y3367" t="str">
            <v>N</v>
          </cell>
          <cell r="Z3367" t="str">
            <v>N</v>
          </cell>
          <cell r="AA3367">
            <v>0</v>
          </cell>
          <cell r="AB3367">
            <v>0</v>
          </cell>
          <cell r="AC3367">
            <v>0</v>
          </cell>
          <cell r="AD3367">
            <v>0</v>
          </cell>
          <cell r="AE3367" t="str">
            <v>N</v>
          </cell>
          <cell r="AF3367" t="str">
            <v>N</v>
          </cell>
          <cell r="AG3367">
            <v>0</v>
          </cell>
          <cell r="AH3367" t="str">
            <v>N</v>
          </cell>
          <cell r="AI3367" t="str">
            <v>N</v>
          </cell>
        </row>
        <row r="3368">
          <cell r="U3368">
            <v>0</v>
          </cell>
          <cell r="V3368">
            <v>0</v>
          </cell>
          <cell r="W3368" t="str">
            <v/>
          </cell>
          <cell r="X3368" t="str">
            <v>N</v>
          </cell>
          <cell r="Y3368" t="str">
            <v>N</v>
          </cell>
          <cell r="Z3368" t="str">
            <v>N</v>
          </cell>
          <cell r="AA3368">
            <v>0</v>
          </cell>
          <cell r="AB3368">
            <v>0</v>
          </cell>
          <cell r="AC3368">
            <v>0</v>
          </cell>
          <cell r="AD3368">
            <v>0</v>
          </cell>
          <cell r="AE3368" t="str">
            <v>N</v>
          </cell>
          <cell r="AF3368" t="str">
            <v>N</v>
          </cell>
          <cell r="AG3368">
            <v>0</v>
          </cell>
          <cell r="AH3368" t="str">
            <v>N</v>
          </cell>
          <cell r="AI3368" t="str">
            <v>N</v>
          </cell>
        </row>
        <row r="3369">
          <cell r="U3369">
            <v>0</v>
          </cell>
          <cell r="V3369">
            <v>0</v>
          </cell>
          <cell r="W3369" t="str">
            <v/>
          </cell>
          <cell r="X3369" t="str">
            <v>N</v>
          </cell>
          <cell r="Y3369" t="str">
            <v>N</v>
          </cell>
          <cell r="Z3369" t="str">
            <v>N</v>
          </cell>
          <cell r="AA3369">
            <v>0</v>
          </cell>
          <cell r="AB3369">
            <v>0</v>
          </cell>
          <cell r="AC3369">
            <v>0</v>
          </cell>
          <cell r="AD3369">
            <v>0</v>
          </cell>
          <cell r="AE3369" t="str">
            <v>N</v>
          </cell>
          <cell r="AF3369" t="str">
            <v>N</v>
          </cell>
          <cell r="AG3369">
            <v>0</v>
          </cell>
          <cell r="AH3369" t="str">
            <v>N</v>
          </cell>
          <cell r="AI3369" t="str">
            <v>N</v>
          </cell>
        </row>
        <row r="3370">
          <cell r="U3370">
            <v>0</v>
          </cell>
          <cell r="V3370">
            <v>0</v>
          </cell>
          <cell r="W3370" t="str">
            <v/>
          </cell>
          <cell r="X3370" t="str">
            <v>N</v>
          </cell>
          <cell r="Y3370" t="str">
            <v>N</v>
          </cell>
          <cell r="Z3370" t="str">
            <v>N</v>
          </cell>
          <cell r="AA3370">
            <v>0</v>
          </cell>
          <cell r="AB3370">
            <v>0</v>
          </cell>
          <cell r="AC3370">
            <v>0</v>
          </cell>
          <cell r="AD3370">
            <v>0</v>
          </cell>
          <cell r="AE3370" t="str">
            <v>N</v>
          </cell>
          <cell r="AF3370" t="str">
            <v>N</v>
          </cell>
          <cell r="AG3370">
            <v>0</v>
          </cell>
          <cell r="AH3370" t="str">
            <v>N</v>
          </cell>
          <cell r="AI3370" t="str">
            <v>N</v>
          </cell>
        </row>
        <row r="3371">
          <cell r="U3371">
            <v>0</v>
          </cell>
          <cell r="V3371">
            <v>0</v>
          </cell>
          <cell r="W3371" t="str">
            <v/>
          </cell>
          <cell r="X3371" t="str">
            <v>N</v>
          </cell>
          <cell r="Y3371" t="str">
            <v>N</v>
          </cell>
          <cell r="Z3371" t="str">
            <v>N</v>
          </cell>
          <cell r="AA3371">
            <v>0</v>
          </cell>
          <cell r="AB3371">
            <v>0</v>
          </cell>
          <cell r="AC3371">
            <v>0</v>
          </cell>
          <cell r="AD3371">
            <v>0</v>
          </cell>
          <cell r="AE3371" t="str">
            <v>N</v>
          </cell>
          <cell r="AF3371" t="str">
            <v>N</v>
          </cell>
          <cell r="AG3371">
            <v>0</v>
          </cell>
          <cell r="AH3371" t="str">
            <v>N</v>
          </cell>
          <cell r="AI3371" t="str">
            <v>N</v>
          </cell>
        </row>
        <row r="3372">
          <cell r="U3372">
            <v>0</v>
          </cell>
          <cell r="V3372">
            <v>0</v>
          </cell>
          <cell r="W3372" t="str">
            <v/>
          </cell>
          <cell r="X3372" t="str">
            <v>N</v>
          </cell>
          <cell r="Y3372" t="str">
            <v>N</v>
          </cell>
          <cell r="Z3372" t="str">
            <v>N</v>
          </cell>
          <cell r="AA3372">
            <v>0</v>
          </cell>
          <cell r="AB3372">
            <v>0</v>
          </cell>
          <cell r="AC3372">
            <v>0</v>
          </cell>
          <cell r="AD3372">
            <v>0</v>
          </cell>
          <cell r="AE3372" t="str">
            <v>N</v>
          </cell>
          <cell r="AF3372" t="str">
            <v>N</v>
          </cell>
          <cell r="AG3372">
            <v>0</v>
          </cell>
          <cell r="AH3372" t="str">
            <v>N</v>
          </cell>
          <cell r="AI3372" t="str">
            <v>N</v>
          </cell>
        </row>
        <row r="3373">
          <cell r="U3373">
            <v>0</v>
          </cell>
          <cell r="V3373">
            <v>0</v>
          </cell>
          <cell r="W3373" t="str">
            <v/>
          </cell>
          <cell r="X3373" t="str">
            <v>N</v>
          </cell>
          <cell r="Y3373" t="str">
            <v>N</v>
          </cell>
          <cell r="Z3373" t="str">
            <v>N</v>
          </cell>
          <cell r="AA3373">
            <v>0</v>
          </cell>
          <cell r="AB3373">
            <v>0</v>
          </cell>
          <cell r="AC3373">
            <v>0</v>
          </cell>
          <cell r="AD3373">
            <v>0</v>
          </cell>
          <cell r="AE3373" t="str">
            <v>N</v>
          </cell>
          <cell r="AF3373" t="str">
            <v>N</v>
          </cell>
          <cell r="AG3373">
            <v>0</v>
          </cell>
          <cell r="AH3373" t="str">
            <v>N</v>
          </cell>
          <cell r="AI3373" t="str">
            <v>N</v>
          </cell>
        </row>
        <row r="3374">
          <cell r="U3374">
            <v>0</v>
          </cell>
          <cell r="V3374">
            <v>0</v>
          </cell>
          <cell r="W3374" t="str">
            <v/>
          </cell>
          <cell r="X3374" t="str">
            <v>N</v>
          </cell>
          <cell r="Y3374" t="str">
            <v>N</v>
          </cell>
          <cell r="Z3374" t="str">
            <v>N</v>
          </cell>
          <cell r="AA3374">
            <v>0</v>
          </cell>
          <cell r="AB3374">
            <v>0</v>
          </cell>
          <cell r="AC3374">
            <v>0</v>
          </cell>
          <cell r="AD3374">
            <v>0</v>
          </cell>
          <cell r="AE3374" t="str">
            <v>N</v>
          </cell>
          <cell r="AF3374" t="str">
            <v>N</v>
          </cell>
          <cell r="AG3374">
            <v>0</v>
          </cell>
          <cell r="AH3374" t="str">
            <v>N</v>
          </cell>
          <cell r="AI3374" t="str">
            <v>N</v>
          </cell>
        </row>
        <row r="3375">
          <cell r="U3375">
            <v>0</v>
          </cell>
          <cell r="V3375">
            <v>0</v>
          </cell>
          <cell r="W3375" t="str">
            <v/>
          </cell>
          <cell r="X3375" t="str">
            <v>N</v>
          </cell>
          <cell r="Y3375" t="str">
            <v>N</v>
          </cell>
          <cell r="Z3375" t="str">
            <v>N</v>
          </cell>
          <cell r="AA3375">
            <v>0</v>
          </cell>
          <cell r="AB3375">
            <v>0</v>
          </cell>
          <cell r="AC3375">
            <v>0</v>
          </cell>
          <cell r="AD3375">
            <v>0</v>
          </cell>
          <cell r="AE3375" t="str">
            <v>N</v>
          </cell>
          <cell r="AF3375" t="str">
            <v>N</v>
          </cell>
          <cell r="AG3375">
            <v>0</v>
          </cell>
          <cell r="AH3375" t="str">
            <v>N</v>
          </cell>
          <cell r="AI3375" t="str">
            <v>N</v>
          </cell>
        </row>
        <row r="3376">
          <cell r="U3376">
            <v>0</v>
          </cell>
          <cell r="V3376">
            <v>0</v>
          </cell>
          <cell r="W3376" t="str">
            <v/>
          </cell>
          <cell r="X3376" t="str">
            <v>N</v>
          </cell>
          <cell r="Y3376" t="str">
            <v>N</v>
          </cell>
          <cell r="Z3376" t="str">
            <v>N</v>
          </cell>
          <cell r="AA3376">
            <v>0</v>
          </cell>
          <cell r="AB3376">
            <v>0</v>
          </cell>
          <cell r="AC3376">
            <v>0</v>
          </cell>
          <cell r="AD3376">
            <v>0</v>
          </cell>
          <cell r="AE3376" t="str">
            <v>N</v>
          </cell>
          <cell r="AF3376" t="str">
            <v>N</v>
          </cell>
          <cell r="AG3376">
            <v>0</v>
          </cell>
          <cell r="AH3376" t="str">
            <v>N</v>
          </cell>
          <cell r="AI3376" t="str">
            <v>N</v>
          </cell>
        </row>
        <row r="3377">
          <cell r="U3377">
            <v>0</v>
          </cell>
          <cell r="V3377">
            <v>0</v>
          </cell>
          <cell r="W3377" t="str">
            <v/>
          </cell>
          <cell r="X3377" t="str">
            <v>N</v>
          </cell>
          <cell r="Y3377" t="str">
            <v>N</v>
          </cell>
          <cell r="Z3377" t="str">
            <v>N</v>
          </cell>
          <cell r="AA3377">
            <v>0</v>
          </cell>
          <cell r="AB3377">
            <v>0</v>
          </cell>
          <cell r="AC3377">
            <v>0</v>
          </cell>
          <cell r="AD3377">
            <v>0</v>
          </cell>
          <cell r="AE3377" t="str">
            <v>N</v>
          </cell>
          <cell r="AF3377" t="str">
            <v>N</v>
          </cell>
          <cell r="AG3377">
            <v>0</v>
          </cell>
          <cell r="AH3377" t="str">
            <v>N</v>
          </cell>
          <cell r="AI3377" t="str">
            <v>N</v>
          </cell>
        </row>
        <row r="3378">
          <cell r="U3378">
            <v>0</v>
          </cell>
          <cell r="V3378">
            <v>0</v>
          </cell>
          <cell r="W3378" t="str">
            <v/>
          </cell>
          <cell r="X3378" t="str">
            <v>N</v>
          </cell>
          <cell r="Y3378" t="str">
            <v>N</v>
          </cell>
          <cell r="Z3378" t="str">
            <v>N</v>
          </cell>
          <cell r="AA3378">
            <v>0</v>
          </cell>
          <cell r="AB3378">
            <v>0</v>
          </cell>
          <cell r="AC3378">
            <v>0</v>
          </cell>
          <cell r="AD3378">
            <v>0</v>
          </cell>
          <cell r="AE3378" t="str">
            <v>N</v>
          </cell>
          <cell r="AF3378" t="str">
            <v>N</v>
          </cell>
          <cell r="AG3378">
            <v>0</v>
          </cell>
          <cell r="AH3378" t="str">
            <v>N</v>
          </cell>
          <cell r="AI3378" t="str">
            <v>N</v>
          </cell>
        </row>
        <row r="3379">
          <cell r="U3379">
            <v>0</v>
          </cell>
          <cell r="V3379">
            <v>0</v>
          </cell>
          <cell r="W3379" t="str">
            <v/>
          </cell>
          <cell r="X3379" t="str">
            <v>N</v>
          </cell>
          <cell r="Y3379" t="str">
            <v>N</v>
          </cell>
          <cell r="Z3379" t="str">
            <v>N</v>
          </cell>
          <cell r="AA3379">
            <v>0</v>
          </cell>
          <cell r="AB3379">
            <v>0</v>
          </cell>
          <cell r="AC3379">
            <v>0</v>
          </cell>
          <cell r="AD3379">
            <v>0</v>
          </cell>
          <cell r="AE3379" t="str">
            <v>N</v>
          </cell>
          <cell r="AF3379" t="str">
            <v>N</v>
          </cell>
          <cell r="AG3379">
            <v>0</v>
          </cell>
          <cell r="AH3379" t="str">
            <v>N</v>
          </cell>
          <cell r="AI3379" t="str">
            <v>N</v>
          </cell>
        </row>
        <row r="3380">
          <cell r="U3380">
            <v>0</v>
          </cell>
          <cell r="V3380">
            <v>0</v>
          </cell>
          <cell r="W3380" t="str">
            <v/>
          </cell>
          <cell r="X3380" t="str">
            <v>N</v>
          </cell>
          <cell r="Y3380" t="str">
            <v>N</v>
          </cell>
          <cell r="Z3380" t="str">
            <v>N</v>
          </cell>
          <cell r="AA3380">
            <v>0</v>
          </cell>
          <cell r="AB3380">
            <v>0</v>
          </cell>
          <cell r="AC3380">
            <v>0</v>
          </cell>
          <cell r="AD3380">
            <v>0</v>
          </cell>
          <cell r="AE3380" t="str">
            <v>N</v>
          </cell>
          <cell r="AF3380" t="str">
            <v>N</v>
          </cell>
          <cell r="AG3380">
            <v>0</v>
          </cell>
          <cell r="AH3380" t="str">
            <v>N</v>
          </cell>
          <cell r="AI3380" t="str">
            <v>N</v>
          </cell>
        </row>
        <row r="3381">
          <cell r="U3381">
            <v>0</v>
          </cell>
          <cell r="V3381">
            <v>0</v>
          </cell>
          <cell r="W3381" t="str">
            <v/>
          </cell>
          <cell r="X3381" t="str">
            <v>N</v>
          </cell>
          <cell r="Y3381" t="str">
            <v>N</v>
          </cell>
          <cell r="Z3381" t="str">
            <v>N</v>
          </cell>
          <cell r="AA3381">
            <v>0</v>
          </cell>
          <cell r="AB3381">
            <v>0</v>
          </cell>
          <cell r="AC3381">
            <v>0</v>
          </cell>
          <cell r="AD3381">
            <v>0</v>
          </cell>
          <cell r="AE3381" t="str">
            <v>N</v>
          </cell>
          <cell r="AF3381" t="str">
            <v>N</v>
          </cell>
          <cell r="AG3381">
            <v>0</v>
          </cell>
          <cell r="AH3381" t="str">
            <v>N</v>
          </cell>
          <cell r="AI3381" t="str">
            <v>N</v>
          </cell>
        </row>
        <row r="3382">
          <cell r="U3382">
            <v>0</v>
          </cell>
          <cell r="V3382">
            <v>0</v>
          </cell>
          <cell r="W3382" t="str">
            <v/>
          </cell>
          <cell r="X3382" t="str">
            <v>N</v>
          </cell>
          <cell r="Y3382" t="str">
            <v>N</v>
          </cell>
          <cell r="Z3382" t="str">
            <v>N</v>
          </cell>
          <cell r="AA3382">
            <v>0</v>
          </cell>
          <cell r="AB3382">
            <v>0</v>
          </cell>
          <cell r="AC3382">
            <v>0</v>
          </cell>
          <cell r="AD3382">
            <v>0</v>
          </cell>
          <cell r="AE3382" t="str">
            <v>N</v>
          </cell>
          <cell r="AF3382" t="str">
            <v>N</v>
          </cell>
          <cell r="AG3382">
            <v>0</v>
          </cell>
          <cell r="AH3382" t="str">
            <v>N</v>
          </cell>
          <cell r="AI3382" t="str">
            <v>N</v>
          </cell>
        </row>
        <row r="3383">
          <cell r="U3383">
            <v>0</v>
          </cell>
          <cell r="V3383">
            <v>0</v>
          </cell>
          <cell r="W3383" t="str">
            <v/>
          </cell>
          <cell r="X3383" t="str">
            <v>N</v>
          </cell>
          <cell r="Y3383" t="str">
            <v>N</v>
          </cell>
          <cell r="Z3383" t="str">
            <v>N</v>
          </cell>
          <cell r="AA3383">
            <v>0</v>
          </cell>
          <cell r="AB3383">
            <v>0</v>
          </cell>
          <cell r="AC3383">
            <v>0</v>
          </cell>
          <cell r="AD3383">
            <v>0</v>
          </cell>
          <cell r="AE3383" t="str">
            <v>N</v>
          </cell>
          <cell r="AF3383" t="str">
            <v>N</v>
          </cell>
          <cell r="AG3383">
            <v>0</v>
          </cell>
          <cell r="AH3383" t="str">
            <v>N</v>
          </cell>
          <cell r="AI3383" t="str">
            <v>N</v>
          </cell>
        </row>
        <row r="3384">
          <cell r="U3384">
            <v>0</v>
          </cell>
          <cell r="V3384">
            <v>0</v>
          </cell>
          <cell r="W3384" t="str">
            <v/>
          </cell>
          <cell r="X3384" t="str">
            <v>N</v>
          </cell>
          <cell r="Y3384" t="str">
            <v>N</v>
          </cell>
          <cell r="Z3384" t="str">
            <v>N</v>
          </cell>
          <cell r="AA3384">
            <v>0</v>
          </cell>
          <cell r="AB3384">
            <v>0</v>
          </cell>
          <cell r="AC3384">
            <v>0</v>
          </cell>
          <cell r="AD3384">
            <v>0</v>
          </cell>
          <cell r="AE3384" t="str">
            <v>N</v>
          </cell>
          <cell r="AF3384" t="str">
            <v>N</v>
          </cell>
          <cell r="AG3384">
            <v>0</v>
          </cell>
          <cell r="AH3384" t="str">
            <v>N</v>
          </cell>
          <cell r="AI3384" t="str">
            <v>N</v>
          </cell>
        </row>
        <row r="3385">
          <cell r="U3385">
            <v>0</v>
          </cell>
          <cell r="V3385">
            <v>0</v>
          </cell>
          <cell r="W3385" t="str">
            <v/>
          </cell>
          <cell r="X3385" t="str">
            <v>N</v>
          </cell>
          <cell r="Y3385" t="str">
            <v>N</v>
          </cell>
          <cell r="Z3385" t="str">
            <v>N</v>
          </cell>
          <cell r="AA3385">
            <v>0</v>
          </cell>
          <cell r="AB3385">
            <v>0</v>
          </cell>
          <cell r="AC3385">
            <v>0</v>
          </cell>
          <cell r="AD3385">
            <v>0</v>
          </cell>
          <cell r="AE3385" t="str">
            <v>N</v>
          </cell>
          <cell r="AF3385" t="str">
            <v>N</v>
          </cell>
          <cell r="AG3385">
            <v>0</v>
          </cell>
          <cell r="AH3385" t="str">
            <v>N</v>
          </cell>
          <cell r="AI3385" t="str">
            <v>N</v>
          </cell>
        </row>
        <row r="3386">
          <cell r="U3386">
            <v>0</v>
          </cell>
          <cell r="V3386">
            <v>0</v>
          </cell>
          <cell r="W3386" t="str">
            <v/>
          </cell>
          <cell r="X3386" t="str">
            <v>N</v>
          </cell>
          <cell r="Y3386" t="str">
            <v>N</v>
          </cell>
          <cell r="Z3386" t="str">
            <v>N</v>
          </cell>
          <cell r="AA3386">
            <v>0</v>
          </cell>
          <cell r="AB3386">
            <v>0</v>
          </cell>
          <cell r="AC3386">
            <v>0</v>
          </cell>
          <cell r="AD3386">
            <v>0</v>
          </cell>
          <cell r="AE3386" t="str">
            <v>N</v>
          </cell>
          <cell r="AF3386" t="str">
            <v>N</v>
          </cell>
          <cell r="AG3386">
            <v>0</v>
          </cell>
          <cell r="AH3386" t="str">
            <v>N</v>
          </cell>
          <cell r="AI3386" t="str">
            <v>N</v>
          </cell>
        </row>
        <row r="3387">
          <cell r="U3387">
            <v>0</v>
          </cell>
          <cell r="V3387">
            <v>0</v>
          </cell>
          <cell r="W3387" t="str">
            <v/>
          </cell>
          <cell r="X3387" t="str">
            <v>N</v>
          </cell>
          <cell r="Y3387" t="str">
            <v>N</v>
          </cell>
          <cell r="Z3387" t="str">
            <v>N</v>
          </cell>
          <cell r="AA3387">
            <v>0</v>
          </cell>
          <cell r="AB3387">
            <v>0</v>
          </cell>
          <cell r="AC3387">
            <v>0</v>
          </cell>
          <cell r="AD3387">
            <v>0</v>
          </cell>
          <cell r="AE3387" t="str">
            <v>N</v>
          </cell>
          <cell r="AF3387" t="str">
            <v>N</v>
          </cell>
          <cell r="AG3387">
            <v>0</v>
          </cell>
          <cell r="AH3387" t="str">
            <v>N</v>
          </cell>
          <cell r="AI3387" t="str">
            <v>N</v>
          </cell>
        </row>
        <row r="3388">
          <cell r="U3388">
            <v>0</v>
          </cell>
          <cell r="V3388">
            <v>0</v>
          </cell>
          <cell r="W3388" t="str">
            <v/>
          </cell>
          <cell r="X3388" t="str">
            <v>N</v>
          </cell>
          <cell r="Y3388" t="str">
            <v>N</v>
          </cell>
          <cell r="Z3388" t="str">
            <v>N</v>
          </cell>
          <cell r="AA3388">
            <v>0</v>
          </cell>
          <cell r="AB3388">
            <v>0</v>
          </cell>
          <cell r="AC3388">
            <v>0</v>
          </cell>
          <cell r="AD3388">
            <v>0</v>
          </cell>
          <cell r="AE3388" t="str">
            <v>N</v>
          </cell>
          <cell r="AF3388" t="str">
            <v>N</v>
          </cell>
          <cell r="AG3388">
            <v>0</v>
          </cell>
          <cell r="AH3388" t="str">
            <v>N</v>
          </cell>
          <cell r="AI3388" t="str">
            <v>N</v>
          </cell>
        </row>
        <row r="3389">
          <cell r="U3389">
            <v>0</v>
          </cell>
          <cell r="V3389">
            <v>0</v>
          </cell>
          <cell r="W3389" t="str">
            <v/>
          </cell>
          <cell r="X3389" t="str">
            <v>N</v>
          </cell>
          <cell r="Y3389" t="str">
            <v>N</v>
          </cell>
          <cell r="Z3389" t="str">
            <v>N</v>
          </cell>
          <cell r="AA3389">
            <v>0</v>
          </cell>
          <cell r="AB3389">
            <v>0</v>
          </cell>
          <cell r="AC3389">
            <v>0</v>
          </cell>
          <cell r="AD3389">
            <v>0</v>
          </cell>
          <cell r="AE3389" t="str">
            <v>N</v>
          </cell>
          <cell r="AF3389" t="str">
            <v>N</v>
          </cell>
          <cell r="AG3389">
            <v>0</v>
          </cell>
          <cell r="AH3389" t="str">
            <v>N</v>
          </cell>
          <cell r="AI3389" t="str">
            <v>N</v>
          </cell>
        </row>
        <row r="3390">
          <cell r="U3390">
            <v>0</v>
          </cell>
          <cell r="V3390">
            <v>0</v>
          </cell>
          <cell r="W3390" t="str">
            <v/>
          </cell>
          <cell r="X3390" t="str">
            <v>N</v>
          </cell>
          <cell r="Y3390" t="str">
            <v>N</v>
          </cell>
          <cell r="Z3390" t="str">
            <v>N</v>
          </cell>
          <cell r="AA3390">
            <v>0</v>
          </cell>
          <cell r="AB3390">
            <v>0</v>
          </cell>
          <cell r="AC3390">
            <v>0</v>
          </cell>
          <cell r="AD3390">
            <v>0</v>
          </cell>
          <cell r="AE3390" t="str">
            <v>N</v>
          </cell>
          <cell r="AF3390" t="str">
            <v>N</v>
          </cell>
          <cell r="AG3390">
            <v>0</v>
          </cell>
          <cell r="AH3390" t="str">
            <v>N</v>
          </cell>
          <cell r="AI3390" t="str">
            <v>N</v>
          </cell>
        </row>
        <row r="3391">
          <cell r="U3391">
            <v>0</v>
          </cell>
          <cell r="V3391">
            <v>0</v>
          </cell>
          <cell r="W3391" t="str">
            <v/>
          </cell>
          <cell r="X3391" t="str">
            <v>N</v>
          </cell>
          <cell r="Y3391" t="str">
            <v>N</v>
          </cell>
          <cell r="Z3391" t="str">
            <v>N</v>
          </cell>
          <cell r="AA3391">
            <v>0</v>
          </cell>
          <cell r="AB3391">
            <v>0</v>
          </cell>
          <cell r="AC3391">
            <v>0</v>
          </cell>
          <cell r="AD3391">
            <v>0</v>
          </cell>
          <cell r="AE3391" t="str">
            <v>N</v>
          </cell>
          <cell r="AF3391" t="str">
            <v>N</v>
          </cell>
          <cell r="AG3391">
            <v>0</v>
          </cell>
          <cell r="AH3391" t="str">
            <v>N</v>
          </cell>
          <cell r="AI3391" t="str">
            <v>N</v>
          </cell>
        </row>
        <row r="3392">
          <cell r="U3392">
            <v>0</v>
          </cell>
          <cell r="V3392">
            <v>0</v>
          </cell>
          <cell r="W3392" t="str">
            <v/>
          </cell>
          <cell r="X3392" t="str">
            <v>N</v>
          </cell>
          <cell r="Y3392" t="str">
            <v>N</v>
          </cell>
          <cell r="Z3392" t="str">
            <v>N</v>
          </cell>
          <cell r="AA3392">
            <v>0</v>
          </cell>
          <cell r="AB3392">
            <v>0</v>
          </cell>
          <cell r="AC3392">
            <v>0</v>
          </cell>
          <cell r="AD3392">
            <v>0</v>
          </cell>
          <cell r="AE3392" t="str">
            <v>N</v>
          </cell>
          <cell r="AF3392" t="str">
            <v>N</v>
          </cell>
          <cell r="AG3392">
            <v>0</v>
          </cell>
          <cell r="AH3392" t="str">
            <v>N</v>
          </cell>
          <cell r="AI3392" t="str">
            <v>N</v>
          </cell>
        </row>
        <row r="3393">
          <cell r="U3393">
            <v>0</v>
          </cell>
          <cell r="V3393">
            <v>0</v>
          </cell>
          <cell r="W3393" t="str">
            <v/>
          </cell>
          <cell r="X3393" t="str">
            <v>N</v>
          </cell>
          <cell r="Y3393" t="str">
            <v>N</v>
          </cell>
          <cell r="Z3393" t="str">
            <v>N</v>
          </cell>
          <cell r="AA3393">
            <v>0</v>
          </cell>
          <cell r="AB3393">
            <v>0</v>
          </cell>
          <cell r="AC3393">
            <v>0</v>
          </cell>
          <cell r="AD3393">
            <v>0</v>
          </cell>
          <cell r="AE3393" t="str">
            <v>N</v>
          </cell>
          <cell r="AF3393" t="str">
            <v>N</v>
          </cell>
          <cell r="AG3393">
            <v>0</v>
          </cell>
          <cell r="AH3393" t="str">
            <v>N</v>
          </cell>
          <cell r="AI3393" t="str">
            <v>N</v>
          </cell>
        </row>
        <row r="3394">
          <cell r="U3394">
            <v>0</v>
          </cell>
          <cell r="V3394">
            <v>0</v>
          </cell>
          <cell r="W3394" t="str">
            <v/>
          </cell>
          <cell r="X3394" t="str">
            <v>N</v>
          </cell>
          <cell r="Y3394" t="str">
            <v>N</v>
          </cell>
          <cell r="Z3394" t="str">
            <v>N</v>
          </cell>
          <cell r="AA3394">
            <v>0</v>
          </cell>
          <cell r="AB3394">
            <v>0</v>
          </cell>
          <cell r="AC3394">
            <v>0</v>
          </cell>
          <cell r="AD3394">
            <v>0</v>
          </cell>
          <cell r="AE3394" t="str">
            <v>N</v>
          </cell>
          <cell r="AF3394" t="str">
            <v>N</v>
          </cell>
          <cell r="AG3394">
            <v>0</v>
          </cell>
          <cell r="AH3394" t="str">
            <v>N</v>
          </cell>
          <cell r="AI3394" t="str">
            <v>N</v>
          </cell>
        </row>
        <row r="3395">
          <cell r="U3395">
            <v>0</v>
          </cell>
          <cell r="V3395">
            <v>0</v>
          </cell>
          <cell r="W3395" t="str">
            <v/>
          </cell>
          <cell r="X3395" t="str">
            <v>N</v>
          </cell>
          <cell r="Y3395" t="str">
            <v>N</v>
          </cell>
          <cell r="Z3395" t="str">
            <v>N</v>
          </cell>
          <cell r="AA3395">
            <v>0</v>
          </cell>
          <cell r="AB3395">
            <v>0</v>
          </cell>
          <cell r="AC3395">
            <v>0</v>
          </cell>
          <cell r="AD3395">
            <v>0</v>
          </cell>
          <cell r="AE3395" t="str">
            <v>N</v>
          </cell>
          <cell r="AF3395" t="str">
            <v>N</v>
          </cell>
          <cell r="AG3395">
            <v>0</v>
          </cell>
          <cell r="AH3395" t="str">
            <v>N</v>
          </cell>
          <cell r="AI3395" t="str">
            <v>N</v>
          </cell>
        </row>
        <row r="3396">
          <cell r="U3396">
            <v>0</v>
          </cell>
          <cell r="V3396">
            <v>0</v>
          </cell>
          <cell r="W3396" t="str">
            <v/>
          </cell>
          <cell r="X3396" t="str">
            <v>N</v>
          </cell>
          <cell r="Y3396" t="str">
            <v>N</v>
          </cell>
          <cell r="Z3396" t="str">
            <v>N</v>
          </cell>
          <cell r="AA3396">
            <v>0</v>
          </cell>
          <cell r="AB3396">
            <v>0</v>
          </cell>
          <cell r="AC3396">
            <v>0</v>
          </cell>
          <cell r="AD3396">
            <v>0</v>
          </cell>
          <cell r="AE3396" t="str">
            <v>N</v>
          </cell>
          <cell r="AF3396" t="str">
            <v>N</v>
          </cell>
          <cell r="AG3396">
            <v>0</v>
          </cell>
          <cell r="AH3396" t="str">
            <v>N</v>
          </cell>
          <cell r="AI3396" t="str">
            <v>N</v>
          </cell>
        </row>
        <row r="3397">
          <cell r="U3397">
            <v>0</v>
          </cell>
          <cell r="V3397">
            <v>0</v>
          </cell>
          <cell r="W3397" t="str">
            <v/>
          </cell>
          <cell r="X3397" t="str">
            <v>N</v>
          </cell>
          <cell r="Y3397" t="str">
            <v>N</v>
          </cell>
          <cell r="Z3397" t="str">
            <v>N</v>
          </cell>
          <cell r="AA3397">
            <v>0</v>
          </cell>
          <cell r="AB3397">
            <v>0</v>
          </cell>
          <cell r="AC3397">
            <v>0</v>
          </cell>
          <cell r="AD3397">
            <v>0</v>
          </cell>
          <cell r="AE3397" t="str">
            <v>N</v>
          </cell>
          <cell r="AF3397" t="str">
            <v>N</v>
          </cell>
          <cell r="AG3397">
            <v>0</v>
          </cell>
          <cell r="AH3397" t="str">
            <v>N</v>
          </cell>
          <cell r="AI3397" t="str">
            <v>N</v>
          </cell>
        </row>
        <row r="3398">
          <cell r="U3398">
            <v>0</v>
          </cell>
          <cell r="V3398">
            <v>0</v>
          </cell>
          <cell r="W3398" t="str">
            <v/>
          </cell>
          <cell r="X3398" t="str">
            <v>N</v>
          </cell>
          <cell r="Y3398" t="str">
            <v>N</v>
          </cell>
          <cell r="Z3398" t="str">
            <v>N</v>
          </cell>
          <cell r="AA3398">
            <v>0</v>
          </cell>
          <cell r="AB3398">
            <v>0</v>
          </cell>
          <cell r="AC3398">
            <v>0</v>
          </cell>
          <cell r="AD3398">
            <v>0</v>
          </cell>
          <cell r="AE3398" t="str">
            <v>N</v>
          </cell>
          <cell r="AF3398" t="str">
            <v>N</v>
          </cell>
          <cell r="AG3398">
            <v>0</v>
          </cell>
          <cell r="AH3398" t="str">
            <v>N</v>
          </cell>
          <cell r="AI3398" t="str">
            <v>N</v>
          </cell>
        </row>
        <row r="3399">
          <cell r="U3399">
            <v>0</v>
          </cell>
          <cell r="V3399">
            <v>0</v>
          </cell>
          <cell r="W3399" t="str">
            <v/>
          </cell>
          <cell r="X3399" t="str">
            <v>N</v>
          </cell>
          <cell r="Y3399" t="str">
            <v>N</v>
          </cell>
          <cell r="Z3399" t="str">
            <v>N</v>
          </cell>
          <cell r="AA3399">
            <v>0</v>
          </cell>
          <cell r="AB3399">
            <v>0</v>
          </cell>
          <cell r="AC3399">
            <v>0</v>
          </cell>
          <cell r="AD3399">
            <v>0</v>
          </cell>
          <cell r="AE3399" t="str">
            <v>N</v>
          </cell>
          <cell r="AF3399" t="str">
            <v>N</v>
          </cell>
          <cell r="AG3399">
            <v>0</v>
          </cell>
          <cell r="AH3399" t="str">
            <v>N</v>
          </cell>
          <cell r="AI3399" t="str">
            <v>N</v>
          </cell>
        </row>
        <row r="3400">
          <cell r="U3400">
            <v>0</v>
          </cell>
          <cell r="V3400">
            <v>0</v>
          </cell>
          <cell r="W3400" t="str">
            <v/>
          </cell>
          <cell r="X3400" t="str">
            <v>N</v>
          </cell>
          <cell r="Y3400" t="str">
            <v>N</v>
          </cell>
          <cell r="Z3400" t="str">
            <v>N</v>
          </cell>
          <cell r="AA3400">
            <v>0</v>
          </cell>
          <cell r="AB3400">
            <v>0</v>
          </cell>
          <cell r="AC3400">
            <v>0</v>
          </cell>
          <cell r="AD3400">
            <v>0</v>
          </cell>
          <cell r="AE3400" t="str">
            <v>N</v>
          </cell>
          <cell r="AF3400" t="str">
            <v>N</v>
          </cell>
          <cell r="AG3400">
            <v>0</v>
          </cell>
          <cell r="AH3400" t="str">
            <v>N</v>
          </cell>
          <cell r="AI3400" t="str">
            <v>N</v>
          </cell>
        </row>
        <row r="3401">
          <cell r="U3401">
            <v>0</v>
          </cell>
          <cell r="V3401">
            <v>0</v>
          </cell>
          <cell r="W3401" t="str">
            <v/>
          </cell>
          <cell r="X3401" t="str">
            <v>N</v>
          </cell>
          <cell r="Y3401" t="str">
            <v>N</v>
          </cell>
          <cell r="Z3401" t="str">
            <v>N</v>
          </cell>
          <cell r="AA3401">
            <v>0</v>
          </cell>
          <cell r="AB3401">
            <v>0</v>
          </cell>
          <cell r="AC3401">
            <v>0</v>
          </cell>
          <cell r="AD3401">
            <v>0</v>
          </cell>
          <cell r="AE3401" t="str">
            <v>N</v>
          </cell>
          <cell r="AF3401" t="str">
            <v>N</v>
          </cell>
          <cell r="AG3401">
            <v>0</v>
          </cell>
          <cell r="AH3401" t="str">
            <v>N</v>
          </cell>
          <cell r="AI3401" t="str">
            <v>N</v>
          </cell>
        </row>
        <row r="3402">
          <cell r="U3402">
            <v>0</v>
          </cell>
          <cell r="V3402">
            <v>0</v>
          </cell>
          <cell r="W3402" t="str">
            <v/>
          </cell>
          <cell r="X3402" t="str">
            <v>N</v>
          </cell>
          <cell r="Y3402" t="str">
            <v>N</v>
          </cell>
          <cell r="Z3402" t="str">
            <v>N</v>
          </cell>
          <cell r="AA3402">
            <v>0</v>
          </cell>
          <cell r="AB3402">
            <v>0</v>
          </cell>
          <cell r="AC3402">
            <v>0</v>
          </cell>
          <cell r="AD3402">
            <v>0</v>
          </cell>
          <cell r="AE3402" t="str">
            <v>N</v>
          </cell>
          <cell r="AF3402" t="str">
            <v>N</v>
          </cell>
          <cell r="AG3402">
            <v>0</v>
          </cell>
          <cell r="AH3402" t="str">
            <v>N</v>
          </cell>
          <cell r="AI3402" t="str">
            <v>N</v>
          </cell>
        </row>
        <row r="3403">
          <cell r="U3403">
            <v>0</v>
          </cell>
          <cell r="V3403">
            <v>0</v>
          </cell>
          <cell r="W3403" t="str">
            <v/>
          </cell>
          <cell r="X3403" t="str">
            <v>N</v>
          </cell>
          <cell r="Y3403" t="str">
            <v>N</v>
          </cell>
          <cell r="Z3403" t="str">
            <v>N</v>
          </cell>
          <cell r="AA3403">
            <v>0</v>
          </cell>
          <cell r="AB3403">
            <v>0</v>
          </cell>
          <cell r="AC3403">
            <v>0</v>
          </cell>
          <cell r="AD3403">
            <v>0</v>
          </cell>
          <cell r="AE3403" t="str">
            <v>N</v>
          </cell>
          <cell r="AF3403" t="str">
            <v>N</v>
          </cell>
          <cell r="AG3403">
            <v>0</v>
          </cell>
          <cell r="AH3403" t="str">
            <v>N</v>
          </cell>
          <cell r="AI3403" t="str">
            <v>N</v>
          </cell>
        </row>
        <row r="3404">
          <cell r="U3404">
            <v>0</v>
          </cell>
          <cell r="V3404">
            <v>0</v>
          </cell>
          <cell r="W3404" t="str">
            <v/>
          </cell>
          <cell r="X3404" t="str">
            <v>N</v>
          </cell>
          <cell r="Y3404" t="str">
            <v>N</v>
          </cell>
          <cell r="Z3404" t="str">
            <v>N</v>
          </cell>
          <cell r="AA3404">
            <v>0</v>
          </cell>
          <cell r="AB3404">
            <v>0</v>
          </cell>
          <cell r="AC3404">
            <v>0</v>
          </cell>
          <cell r="AD3404">
            <v>0</v>
          </cell>
          <cell r="AE3404" t="str">
            <v>N</v>
          </cell>
          <cell r="AF3404" t="str">
            <v>N</v>
          </cell>
          <cell r="AG3404">
            <v>0</v>
          </cell>
          <cell r="AH3404" t="str">
            <v>N</v>
          </cell>
          <cell r="AI3404" t="str">
            <v>N</v>
          </cell>
        </row>
        <row r="3405">
          <cell r="U3405">
            <v>0</v>
          </cell>
          <cell r="V3405">
            <v>0</v>
          </cell>
          <cell r="W3405" t="str">
            <v/>
          </cell>
          <cell r="X3405" t="str">
            <v>N</v>
          </cell>
          <cell r="Y3405" t="str">
            <v>N</v>
          </cell>
          <cell r="Z3405" t="str">
            <v>N</v>
          </cell>
          <cell r="AA3405">
            <v>0</v>
          </cell>
          <cell r="AB3405">
            <v>0</v>
          </cell>
          <cell r="AC3405">
            <v>0</v>
          </cell>
          <cell r="AD3405">
            <v>0</v>
          </cell>
          <cell r="AE3405" t="str">
            <v>N</v>
          </cell>
          <cell r="AF3405" t="str">
            <v>N</v>
          </cell>
          <cell r="AG3405">
            <v>0</v>
          </cell>
          <cell r="AH3405" t="str">
            <v>N</v>
          </cell>
          <cell r="AI3405" t="str">
            <v>N</v>
          </cell>
        </row>
        <row r="3406">
          <cell r="U3406">
            <v>0</v>
          </cell>
          <cell r="V3406">
            <v>0</v>
          </cell>
          <cell r="W3406" t="str">
            <v/>
          </cell>
          <cell r="X3406" t="str">
            <v>N</v>
          </cell>
          <cell r="Y3406" t="str">
            <v>N</v>
          </cell>
          <cell r="Z3406" t="str">
            <v>N</v>
          </cell>
          <cell r="AA3406">
            <v>0</v>
          </cell>
          <cell r="AB3406">
            <v>0</v>
          </cell>
          <cell r="AC3406">
            <v>0</v>
          </cell>
          <cell r="AD3406">
            <v>0</v>
          </cell>
          <cell r="AE3406" t="str">
            <v>N</v>
          </cell>
          <cell r="AF3406" t="str">
            <v>N</v>
          </cell>
          <cell r="AG3406">
            <v>0</v>
          </cell>
          <cell r="AH3406" t="str">
            <v>N</v>
          </cell>
          <cell r="AI3406" t="str">
            <v>N</v>
          </cell>
        </row>
        <row r="3407">
          <cell r="U3407">
            <v>0</v>
          </cell>
          <cell r="V3407">
            <v>0</v>
          </cell>
          <cell r="W3407" t="str">
            <v/>
          </cell>
          <cell r="X3407" t="str">
            <v>N</v>
          </cell>
          <cell r="Y3407" t="str">
            <v>N</v>
          </cell>
          <cell r="Z3407" t="str">
            <v>N</v>
          </cell>
          <cell r="AA3407">
            <v>0</v>
          </cell>
          <cell r="AB3407">
            <v>0</v>
          </cell>
          <cell r="AC3407">
            <v>0</v>
          </cell>
          <cell r="AD3407">
            <v>0</v>
          </cell>
          <cell r="AE3407" t="str">
            <v>N</v>
          </cell>
          <cell r="AF3407" t="str">
            <v>N</v>
          </cell>
          <cell r="AG3407">
            <v>0</v>
          </cell>
          <cell r="AH3407" t="str">
            <v>N</v>
          </cell>
          <cell r="AI3407" t="str">
            <v>N</v>
          </cell>
        </row>
        <row r="3408">
          <cell r="U3408">
            <v>0</v>
          </cell>
          <cell r="V3408">
            <v>0</v>
          </cell>
          <cell r="W3408" t="str">
            <v/>
          </cell>
          <cell r="X3408" t="str">
            <v>N</v>
          </cell>
          <cell r="Y3408" t="str">
            <v>N</v>
          </cell>
          <cell r="Z3408" t="str">
            <v>N</v>
          </cell>
          <cell r="AA3408">
            <v>0</v>
          </cell>
          <cell r="AB3408">
            <v>0</v>
          </cell>
          <cell r="AC3408">
            <v>0</v>
          </cell>
          <cell r="AD3408">
            <v>0</v>
          </cell>
          <cell r="AE3408" t="str">
            <v>N</v>
          </cell>
          <cell r="AF3408" t="str">
            <v>N</v>
          </cell>
          <cell r="AG3408">
            <v>0</v>
          </cell>
          <cell r="AH3408" t="str">
            <v>N</v>
          </cell>
          <cell r="AI3408" t="str">
            <v>N</v>
          </cell>
        </row>
        <row r="3409">
          <cell r="U3409">
            <v>0</v>
          </cell>
          <cell r="V3409">
            <v>0</v>
          </cell>
          <cell r="W3409" t="str">
            <v/>
          </cell>
          <cell r="X3409" t="str">
            <v>N</v>
          </cell>
          <cell r="Y3409" t="str">
            <v>N</v>
          </cell>
          <cell r="Z3409" t="str">
            <v>N</v>
          </cell>
          <cell r="AA3409">
            <v>0</v>
          </cell>
          <cell r="AB3409">
            <v>0</v>
          </cell>
          <cell r="AC3409">
            <v>0</v>
          </cell>
          <cell r="AD3409">
            <v>0</v>
          </cell>
          <cell r="AE3409" t="str">
            <v>N</v>
          </cell>
          <cell r="AF3409" t="str">
            <v>N</v>
          </cell>
          <cell r="AG3409">
            <v>0</v>
          </cell>
          <cell r="AH3409" t="str">
            <v>N</v>
          </cell>
          <cell r="AI3409" t="str">
            <v>N</v>
          </cell>
        </row>
        <row r="3410">
          <cell r="U3410">
            <v>0</v>
          </cell>
          <cell r="V3410">
            <v>0</v>
          </cell>
          <cell r="W3410" t="str">
            <v/>
          </cell>
          <cell r="X3410" t="str">
            <v>N</v>
          </cell>
          <cell r="Y3410" t="str">
            <v>N</v>
          </cell>
          <cell r="Z3410" t="str">
            <v>N</v>
          </cell>
          <cell r="AA3410">
            <v>0</v>
          </cell>
          <cell r="AB3410">
            <v>0</v>
          </cell>
          <cell r="AC3410">
            <v>0</v>
          </cell>
          <cell r="AD3410">
            <v>0</v>
          </cell>
          <cell r="AE3410" t="str">
            <v>N</v>
          </cell>
          <cell r="AF3410" t="str">
            <v>N</v>
          </cell>
          <cell r="AG3410">
            <v>0</v>
          </cell>
          <cell r="AH3410" t="str">
            <v>N</v>
          </cell>
          <cell r="AI3410" t="str">
            <v>N</v>
          </cell>
        </row>
        <row r="3411">
          <cell r="U3411">
            <v>0</v>
          </cell>
          <cell r="V3411">
            <v>0</v>
          </cell>
          <cell r="W3411" t="str">
            <v/>
          </cell>
          <cell r="X3411" t="str">
            <v>N</v>
          </cell>
          <cell r="Y3411" t="str">
            <v>N</v>
          </cell>
          <cell r="Z3411" t="str">
            <v>N</v>
          </cell>
          <cell r="AA3411">
            <v>0</v>
          </cell>
          <cell r="AB3411">
            <v>0</v>
          </cell>
          <cell r="AC3411">
            <v>0</v>
          </cell>
          <cell r="AD3411">
            <v>0</v>
          </cell>
          <cell r="AE3411" t="str">
            <v>N</v>
          </cell>
          <cell r="AF3411" t="str">
            <v>N</v>
          </cell>
          <cell r="AG3411">
            <v>0</v>
          </cell>
          <cell r="AH3411" t="str">
            <v>N</v>
          </cell>
          <cell r="AI3411" t="str">
            <v>N</v>
          </cell>
        </row>
        <row r="3412">
          <cell r="U3412">
            <v>0</v>
          </cell>
          <cell r="V3412">
            <v>0</v>
          </cell>
          <cell r="W3412" t="str">
            <v/>
          </cell>
          <cell r="X3412" t="str">
            <v>N</v>
          </cell>
          <cell r="Y3412" t="str">
            <v>N</v>
          </cell>
          <cell r="Z3412" t="str">
            <v>N</v>
          </cell>
          <cell r="AA3412">
            <v>0</v>
          </cell>
          <cell r="AB3412">
            <v>0</v>
          </cell>
          <cell r="AC3412">
            <v>0</v>
          </cell>
          <cell r="AD3412">
            <v>0</v>
          </cell>
          <cell r="AE3412" t="str">
            <v>N</v>
          </cell>
          <cell r="AF3412" t="str">
            <v>N</v>
          </cell>
          <cell r="AG3412">
            <v>0</v>
          </cell>
          <cell r="AH3412" t="str">
            <v>N</v>
          </cell>
          <cell r="AI3412" t="str">
            <v>N</v>
          </cell>
        </row>
        <row r="3413">
          <cell r="U3413">
            <v>0</v>
          </cell>
          <cell r="V3413">
            <v>0</v>
          </cell>
          <cell r="W3413" t="str">
            <v/>
          </cell>
          <cell r="X3413" t="str">
            <v>N</v>
          </cell>
          <cell r="Y3413" t="str">
            <v>N</v>
          </cell>
          <cell r="Z3413" t="str">
            <v>N</v>
          </cell>
          <cell r="AA3413">
            <v>0</v>
          </cell>
          <cell r="AB3413">
            <v>0</v>
          </cell>
          <cell r="AC3413">
            <v>0</v>
          </cell>
          <cell r="AD3413">
            <v>0</v>
          </cell>
          <cell r="AE3413" t="str">
            <v>N</v>
          </cell>
          <cell r="AF3413" t="str">
            <v>N</v>
          </cell>
          <cell r="AG3413">
            <v>0</v>
          </cell>
          <cell r="AH3413" t="str">
            <v>N</v>
          </cell>
          <cell r="AI3413" t="str">
            <v>N</v>
          </cell>
        </row>
        <row r="3414">
          <cell r="U3414">
            <v>0</v>
          </cell>
          <cell r="V3414">
            <v>0</v>
          </cell>
          <cell r="W3414" t="str">
            <v/>
          </cell>
          <cell r="X3414" t="str">
            <v>N</v>
          </cell>
          <cell r="Y3414" t="str">
            <v>N</v>
          </cell>
          <cell r="Z3414" t="str">
            <v>N</v>
          </cell>
          <cell r="AA3414">
            <v>0</v>
          </cell>
          <cell r="AB3414">
            <v>0</v>
          </cell>
          <cell r="AC3414">
            <v>0</v>
          </cell>
          <cell r="AD3414">
            <v>0</v>
          </cell>
          <cell r="AE3414" t="str">
            <v>N</v>
          </cell>
          <cell r="AF3414" t="str">
            <v>N</v>
          </cell>
          <cell r="AG3414">
            <v>0</v>
          </cell>
          <cell r="AH3414" t="str">
            <v>N</v>
          </cell>
          <cell r="AI3414" t="str">
            <v>N</v>
          </cell>
        </row>
        <row r="3415">
          <cell r="U3415">
            <v>0</v>
          </cell>
          <cell r="V3415">
            <v>0</v>
          </cell>
          <cell r="W3415" t="str">
            <v/>
          </cell>
          <cell r="X3415" t="str">
            <v>N</v>
          </cell>
          <cell r="Y3415" t="str">
            <v>N</v>
          </cell>
          <cell r="Z3415" t="str">
            <v>N</v>
          </cell>
          <cell r="AA3415">
            <v>0</v>
          </cell>
          <cell r="AB3415">
            <v>0</v>
          </cell>
          <cell r="AC3415">
            <v>0</v>
          </cell>
          <cell r="AD3415">
            <v>0</v>
          </cell>
          <cell r="AE3415" t="str">
            <v>N</v>
          </cell>
          <cell r="AF3415" t="str">
            <v>N</v>
          </cell>
          <cell r="AG3415">
            <v>0</v>
          </cell>
          <cell r="AH3415" t="str">
            <v>N</v>
          </cell>
          <cell r="AI3415" t="str">
            <v>N</v>
          </cell>
        </row>
        <row r="3416">
          <cell r="U3416">
            <v>0</v>
          </cell>
          <cell r="V3416">
            <v>0</v>
          </cell>
          <cell r="W3416" t="str">
            <v/>
          </cell>
          <cell r="X3416" t="str">
            <v>N</v>
          </cell>
          <cell r="Y3416" t="str">
            <v>N</v>
          </cell>
          <cell r="Z3416" t="str">
            <v>N</v>
          </cell>
          <cell r="AA3416">
            <v>0</v>
          </cell>
          <cell r="AB3416">
            <v>0</v>
          </cell>
          <cell r="AC3416">
            <v>0</v>
          </cell>
          <cell r="AD3416">
            <v>0</v>
          </cell>
          <cell r="AE3416" t="str">
            <v>N</v>
          </cell>
          <cell r="AF3416" t="str">
            <v>N</v>
          </cell>
          <cell r="AG3416">
            <v>0</v>
          </cell>
          <cell r="AH3416" t="str">
            <v>N</v>
          </cell>
          <cell r="AI3416" t="str">
            <v>N</v>
          </cell>
        </row>
        <row r="3417">
          <cell r="U3417">
            <v>0</v>
          </cell>
          <cell r="V3417">
            <v>0</v>
          </cell>
          <cell r="W3417" t="str">
            <v/>
          </cell>
          <cell r="X3417" t="str">
            <v>N</v>
          </cell>
          <cell r="Y3417" t="str">
            <v>N</v>
          </cell>
          <cell r="Z3417" t="str">
            <v>N</v>
          </cell>
          <cell r="AA3417">
            <v>0</v>
          </cell>
          <cell r="AB3417">
            <v>0</v>
          </cell>
          <cell r="AC3417">
            <v>0</v>
          </cell>
          <cell r="AD3417">
            <v>0</v>
          </cell>
          <cell r="AE3417" t="str">
            <v>N</v>
          </cell>
          <cell r="AF3417" t="str">
            <v>N</v>
          </cell>
          <cell r="AG3417">
            <v>0</v>
          </cell>
          <cell r="AH3417" t="str">
            <v>N</v>
          </cell>
          <cell r="AI3417" t="str">
            <v>N</v>
          </cell>
        </row>
        <row r="3418">
          <cell r="U3418">
            <v>0</v>
          </cell>
          <cell r="V3418">
            <v>0</v>
          </cell>
          <cell r="W3418" t="str">
            <v/>
          </cell>
          <cell r="X3418" t="str">
            <v>N</v>
          </cell>
          <cell r="Y3418" t="str">
            <v>N</v>
          </cell>
          <cell r="Z3418" t="str">
            <v>N</v>
          </cell>
          <cell r="AA3418">
            <v>0</v>
          </cell>
          <cell r="AB3418">
            <v>0</v>
          </cell>
          <cell r="AC3418">
            <v>0</v>
          </cell>
          <cell r="AD3418">
            <v>0</v>
          </cell>
          <cell r="AE3418" t="str">
            <v>N</v>
          </cell>
          <cell r="AF3418" t="str">
            <v>N</v>
          </cell>
          <cell r="AG3418">
            <v>0</v>
          </cell>
          <cell r="AH3418" t="str">
            <v>N</v>
          </cell>
          <cell r="AI3418" t="str">
            <v>N</v>
          </cell>
        </row>
        <row r="3419">
          <cell r="U3419">
            <v>0</v>
          </cell>
          <cell r="V3419">
            <v>0</v>
          </cell>
          <cell r="W3419" t="str">
            <v/>
          </cell>
          <cell r="X3419" t="str">
            <v>N</v>
          </cell>
          <cell r="Y3419" t="str">
            <v>N</v>
          </cell>
          <cell r="Z3419" t="str">
            <v>N</v>
          </cell>
          <cell r="AA3419">
            <v>0</v>
          </cell>
          <cell r="AB3419">
            <v>0</v>
          </cell>
          <cell r="AC3419">
            <v>0</v>
          </cell>
          <cell r="AD3419">
            <v>0</v>
          </cell>
          <cell r="AE3419" t="str">
            <v>N</v>
          </cell>
          <cell r="AF3419" t="str">
            <v>N</v>
          </cell>
          <cell r="AG3419">
            <v>0</v>
          </cell>
          <cell r="AH3419" t="str">
            <v>N</v>
          </cell>
          <cell r="AI3419" t="str">
            <v>N</v>
          </cell>
        </row>
        <row r="3420">
          <cell r="U3420">
            <v>0</v>
          </cell>
          <cell r="V3420">
            <v>0</v>
          </cell>
          <cell r="W3420" t="str">
            <v/>
          </cell>
          <cell r="X3420" t="str">
            <v>N</v>
          </cell>
          <cell r="Y3420" t="str">
            <v>N</v>
          </cell>
          <cell r="Z3420" t="str">
            <v>N</v>
          </cell>
          <cell r="AA3420">
            <v>0</v>
          </cell>
          <cell r="AB3420">
            <v>0</v>
          </cell>
          <cell r="AC3420">
            <v>0</v>
          </cell>
          <cell r="AD3420">
            <v>0</v>
          </cell>
          <cell r="AE3420" t="str">
            <v>N</v>
          </cell>
          <cell r="AF3420" t="str">
            <v>N</v>
          </cell>
          <cell r="AG3420">
            <v>0</v>
          </cell>
          <cell r="AH3420" t="str">
            <v>N</v>
          </cell>
          <cell r="AI3420" t="str">
            <v>N</v>
          </cell>
        </row>
        <row r="3421">
          <cell r="U3421">
            <v>0</v>
          </cell>
          <cell r="V3421">
            <v>0</v>
          </cell>
          <cell r="W3421" t="str">
            <v/>
          </cell>
          <cell r="X3421" t="str">
            <v>N</v>
          </cell>
          <cell r="Y3421" t="str">
            <v>N</v>
          </cell>
          <cell r="Z3421" t="str">
            <v>N</v>
          </cell>
          <cell r="AA3421">
            <v>0</v>
          </cell>
          <cell r="AB3421">
            <v>0</v>
          </cell>
          <cell r="AC3421">
            <v>0</v>
          </cell>
          <cell r="AD3421">
            <v>0</v>
          </cell>
          <cell r="AE3421" t="str">
            <v>N</v>
          </cell>
          <cell r="AF3421" t="str">
            <v>N</v>
          </cell>
          <cell r="AG3421">
            <v>0</v>
          </cell>
          <cell r="AH3421" t="str">
            <v>N</v>
          </cell>
          <cell r="AI3421" t="str">
            <v>N</v>
          </cell>
        </row>
        <row r="3422">
          <cell r="U3422">
            <v>0</v>
          </cell>
          <cell r="V3422">
            <v>0</v>
          </cell>
          <cell r="W3422" t="str">
            <v/>
          </cell>
          <cell r="X3422" t="str">
            <v>N</v>
          </cell>
          <cell r="Y3422" t="str">
            <v>N</v>
          </cell>
          <cell r="Z3422" t="str">
            <v>N</v>
          </cell>
          <cell r="AA3422">
            <v>0</v>
          </cell>
          <cell r="AB3422">
            <v>0</v>
          </cell>
          <cell r="AC3422">
            <v>0</v>
          </cell>
          <cell r="AD3422">
            <v>0</v>
          </cell>
          <cell r="AE3422" t="str">
            <v>N</v>
          </cell>
          <cell r="AF3422" t="str">
            <v>N</v>
          </cell>
          <cell r="AG3422">
            <v>0</v>
          </cell>
          <cell r="AH3422" t="str">
            <v>N</v>
          </cell>
          <cell r="AI3422" t="str">
            <v>N</v>
          </cell>
        </row>
        <row r="3423">
          <cell r="U3423">
            <v>0</v>
          </cell>
          <cell r="V3423">
            <v>0</v>
          </cell>
          <cell r="W3423" t="str">
            <v/>
          </cell>
          <cell r="X3423" t="str">
            <v>N</v>
          </cell>
          <cell r="Y3423" t="str">
            <v>N</v>
          </cell>
          <cell r="Z3423" t="str">
            <v>N</v>
          </cell>
          <cell r="AA3423">
            <v>0</v>
          </cell>
          <cell r="AB3423">
            <v>0</v>
          </cell>
          <cell r="AC3423">
            <v>0</v>
          </cell>
          <cell r="AD3423">
            <v>0</v>
          </cell>
          <cell r="AE3423" t="str">
            <v>N</v>
          </cell>
          <cell r="AF3423" t="str">
            <v>N</v>
          </cell>
          <cell r="AG3423">
            <v>0</v>
          </cell>
          <cell r="AH3423" t="str">
            <v>N</v>
          </cell>
          <cell r="AI3423" t="str">
            <v>N</v>
          </cell>
        </row>
        <row r="3424">
          <cell r="U3424">
            <v>0</v>
          </cell>
          <cell r="V3424">
            <v>0</v>
          </cell>
          <cell r="W3424" t="str">
            <v/>
          </cell>
          <cell r="X3424" t="str">
            <v>N</v>
          </cell>
          <cell r="Y3424" t="str">
            <v>N</v>
          </cell>
          <cell r="Z3424" t="str">
            <v>N</v>
          </cell>
          <cell r="AA3424">
            <v>0</v>
          </cell>
          <cell r="AB3424">
            <v>0</v>
          </cell>
          <cell r="AC3424">
            <v>0</v>
          </cell>
          <cell r="AD3424">
            <v>0</v>
          </cell>
          <cell r="AE3424" t="str">
            <v>N</v>
          </cell>
          <cell r="AF3424" t="str">
            <v>N</v>
          </cell>
          <cell r="AG3424">
            <v>0</v>
          </cell>
          <cell r="AH3424" t="str">
            <v>N</v>
          </cell>
          <cell r="AI3424" t="str">
            <v>N</v>
          </cell>
        </row>
        <row r="3425">
          <cell r="U3425">
            <v>0</v>
          </cell>
          <cell r="V3425">
            <v>0</v>
          </cell>
          <cell r="W3425" t="str">
            <v/>
          </cell>
          <cell r="X3425" t="str">
            <v>N</v>
          </cell>
          <cell r="Y3425" t="str">
            <v>N</v>
          </cell>
          <cell r="Z3425" t="str">
            <v>N</v>
          </cell>
          <cell r="AA3425">
            <v>0</v>
          </cell>
          <cell r="AB3425">
            <v>0</v>
          </cell>
          <cell r="AC3425">
            <v>0</v>
          </cell>
          <cell r="AD3425">
            <v>0</v>
          </cell>
          <cell r="AE3425" t="str">
            <v>N</v>
          </cell>
          <cell r="AF3425" t="str">
            <v>N</v>
          </cell>
          <cell r="AG3425">
            <v>0</v>
          </cell>
          <cell r="AH3425" t="str">
            <v>N</v>
          </cell>
          <cell r="AI3425" t="str">
            <v>N</v>
          </cell>
        </row>
        <row r="3426">
          <cell r="U3426">
            <v>0</v>
          </cell>
          <cell r="V3426">
            <v>0</v>
          </cell>
          <cell r="W3426" t="str">
            <v/>
          </cell>
          <cell r="X3426" t="str">
            <v>N</v>
          </cell>
          <cell r="Y3426" t="str">
            <v>N</v>
          </cell>
          <cell r="Z3426" t="str">
            <v>N</v>
          </cell>
          <cell r="AA3426">
            <v>0</v>
          </cell>
          <cell r="AB3426">
            <v>0</v>
          </cell>
          <cell r="AC3426">
            <v>0</v>
          </cell>
          <cell r="AD3426">
            <v>0</v>
          </cell>
          <cell r="AE3426" t="str">
            <v>N</v>
          </cell>
          <cell r="AF3426" t="str">
            <v>N</v>
          </cell>
          <cell r="AG3426">
            <v>0</v>
          </cell>
          <cell r="AH3426" t="str">
            <v>N</v>
          </cell>
          <cell r="AI3426" t="str">
            <v>N</v>
          </cell>
        </row>
        <row r="3427">
          <cell r="U3427">
            <v>0</v>
          </cell>
          <cell r="V3427">
            <v>0</v>
          </cell>
          <cell r="W3427" t="str">
            <v/>
          </cell>
          <cell r="X3427" t="str">
            <v>N</v>
          </cell>
          <cell r="Y3427" t="str">
            <v>N</v>
          </cell>
          <cell r="Z3427" t="str">
            <v>N</v>
          </cell>
          <cell r="AA3427">
            <v>0</v>
          </cell>
          <cell r="AB3427">
            <v>0</v>
          </cell>
          <cell r="AC3427">
            <v>0</v>
          </cell>
          <cell r="AD3427">
            <v>0</v>
          </cell>
          <cell r="AE3427" t="str">
            <v>N</v>
          </cell>
          <cell r="AF3427" t="str">
            <v>N</v>
          </cell>
          <cell r="AG3427">
            <v>0</v>
          </cell>
          <cell r="AH3427" t="str">
            <v>N</v>
          </cell>
          <cell r="AI3427" t="str">
            <v>N</v>
          </cell>
        </row>
        <row r="3428">
          <cell r="U3428">
            <v>0</v>
          </cell>
          <cell r="V3428">
            <v>0</v>
          </cell>
          <cell r="W3428" t="str">
            <v/>
          </cell>
          <cell r="X3428" t="str">
            <v>N</v>
          </cell>
          <cell r="Y3428" t="str">
            <v>N</v>
          </cell>
          <cell r="Z3428" t="str">
            <v>N</v>
          </cell>
          <cell r="AA3428">
            <v>0</v>
          </cell>
          <cell r="AB3428">
            <v>0</v>
          </cell>
          <cell r="AC3428">
            <v>0</v>
          </cell>
          <cell r="AD3428">
            <v>0</v>
          </cell>
          <cell r="AE3428" t="str">
            <v>N</v>
          </cell>
          <cell r="AF3428" t="str">
            <v>N</v>
          </cell>
          <cell r="AG3428">
            <v>0</v>
          </cell>
          <cell r="AH3428" t="str">
            <v>N</v>
          </cell>
          <cell r="AI3428" t="str">
            <v>N</v>
          </cell>
        </row>
        <row r="3429">
          <cell r="U3429">
            <v>0</v>
          </cell>
          <cell r="V3429">
            <v>0</v>
          </cell>
          <cell r="W3429" t="str">
            <v/>
          </cell>
          <cell r="X3429" t="str">
            <v>N</v>
          </cell>
          <cell r="Y3429" t="str">
            <v>N</v>
          </cell>
          <cell r="Z3429" t="str">
            <v>N</v>
          </cell>
          <cell r="AA3429">
            <v>0</v>
          </cell>
          <cell r="AB3429">
            <v>0</v>
          </cell>
          <cell r="AC3429">
            <v>0</v>
          </cell>
          <cell r="AD3429">
            <v>0</v>
          </cell>
          <cell r="AE3429" t="str">
            <v>N</v>
          </cell>
          <cell r="AF3429" t="str">
            <v>N</v>
          </cell>
          <cell r="AG3429">
            <v>0</v>
          </cell>
          <cell r="AH3429" t="str">
            <v>N</v>
          </cell>
          <cell r="AI3429" t="str">
            <v>N</v>
          </cell>
        </row>
        <row r="3430">
          <cell r="U3430">
            <v>0</v>
          </cell>
          <cell r="V3430">
            <v>0</v>
          </cell>
          <cell r="W3430" t="str">
            <v/>
          </cell>
          <cell r="X3430" t="str">
            <v>N</v>
          </cell>
          <cell r="Y3430" t="str">
            <v>N</v>
          </cell>
          <cell r="Z3430" t="str">
            <v>N</v>
          </cell>
          <cell r="AA3430">
            <v>0</v>
          </cell>
          <cell r="AB3430">
            <v>0</v>
          </cell>
          <cell r="AC3430">
            <v>0</v>
          </cell>
          <cell r="AD3430">
            <v>0</v>
          </cell>
          <cell r="AE3430" t="str">
            <v>N</v>
          </cell>
          <cell r="AF3430" t="str">
            <v>N</v>
          </cell>
          <cell r="AG3430">
            <v>0</v>
          </cell>
          <cell r="AH3430" t="str">
            <v>N</v>
          </cell>
          <cell r="AI3430" t="str">
            <v>N</v>
          </cell>
        </row>
        <row r="3431">
          <cell r="U3431">
            <v>0</v>
          </cell>
          <cell r="V3431">
            <v>0</v>
          </cell>
          <cell r="W3431" t="str">
            <v/>
          </cell>
          <cell r="X3431" t="str">
            <v>N</v>
          </cell>
          <cell r="Y3431" t="str">
            <v>N</v>
          </cell>
          <cell r="Z3431" t="str">
            <v>N</v>
          </cell>
          <cell r="AA3431">
            <v>0</v>
          </cell>
          <cell r="AB3431">
            <v>0</v>
          </cell>
          <cell r="AC3431">
            <v>0</v>
          </cell>
          <cell r="AD3431">
            <v>0</v>
          </cell>
          <cell r="AE3431" t="str">
            <v>N</v>
          </cell>
          <cell r="AF3431" t="str">
            <v>N</v>
          </cell>
          <cell r="AG3431">
            <v>0</v>
          </cell>
          <cell r="AH3431" t="str">
            <v>N</v>
          </cell>
          <cell r="AI3431" t="str">
            <v>N</v>
          </cell>
        </row>
        <row r="3432">
          <cell r="U3432">
            <v>0</v>
          </cell>
          <cell r="V3432">
            <v>0</v>
          </cell>
          <cell r="W3432" t="str">
            <v/>
          </cell>
          <cell r="X3432" t="str">
            <v>N</v>
          </cell>
          <cell r="Y3432" t="str">
            <v>N</v>
          </cell>
          <cell r="Z3432" t="str">
            <v>N</v>
          </cell>
          <cell r="AA3432">
            <v>0</v>
          </cell>
          <cell r="AB3432">
            <v>0</v>
          </cell>
          <cell r="AC3432">
            <v>0</v>
          </cell>
          <cell r="AD3432">
            <v>0</v>
          </cell>
          <cell r="AE3432" t="str">
            <v>N</v>
          </cell>
          <cell r="AF3432" t="str">
            <v>N</v>
          </cell>
          <cell r="AG3432">
            <v>0</v>
          </cell>
          <cell r="AH3432" t="str">
            <v>N</v>
          </cell>
          <cell r="AI3432" t="str">
            <v>N</v>
          </cell>
        </row>
        <row r="3433">
          <cell r="U3433">
            <v>0</v>
          </cell>
          <cell r="V3433">
            <v>0</v>
          </cell>
          <cell r="W3433" t="str">
            <v/>
          </cell>
          <cell r="X3433" t="str">
            <v>N</v>
          </cell>
          <cell r="Y3433" t="str">
            <v>N</v>
          </cell>
          <cell r="Z3433" t="str">
            <v>N</v>
          </cell>
          <cell r="AA3433">
            <v>0</v>
          </cell>
          <cell r="AB3433">
            <v>0</v>
          </cell>
          <cell r="AC3433">
            <v>0</v>
          </cell>
          <cell r="AD3433">
            <v>0</v>
          </cell>
          <cell r="AE3433" t="str">
            <v>N</v>
          </cell>
          <cell r="AF3433" t="str">
            <v>N</v>
          </cell>
          <cell r="AG3433">
            <v>0</v>
          </cell>
          <cell r="AH3433" t="str">
            <v>N</v>
          </cell>
          <cell r="AI3433" t="str">
            <v>N</v>
          </cell>
        </row>
        <row r="3434">
          <cell r="U3434">
            <v>0</v>
          </cell>
          <cell r="V3434">
            <v>0</v>
          </cell>
          <cell r="W3434" t="str">
            <v/>
          </cell>
          <cell r="X3434" t="str">
            <v>N</v>
          </cell>
          <cell r="Y3434" t="str">
            <v>N</v>
          </cell>
          <cell r="Z3434" t="str">
            <v>N</v>
          </cell>
          <cell r="AA3434">
            <v>0</v>
          </cell>
          <cell r="AB3434">
            <v>0</v>
          </cell>
          <cell r="AC3434">
            <v>0</v>
          </cell>
          <cell r="AD3434">
            <v>0</v>
          </cell>
          <cell r="AE3434" t="str">
            <v>N</v>
          </cell>
          <cell r="AF3434" t="str">
            <v>N</v>
          </cell>
          <cell r="AG3434">
            <v>0</v>
          </cell>
          <cell r="AH3434" t="str">
            <v>N</v>
          </cell>
          <cell r="AI3434" t="str">
            <v>N</v>
          </cell>
        </row>
        <row r="3435">
          <cell r="U3435">
            <v>0</v>
          </cell>
          <cell r="V3435">
            <v>0</v>
          </cell>
          <cell r="W3435" t="str">
            <v/>
          </cell>
          <cell r="X3435" t="str">
            <v>N</v>
          </cell>
          <cell r="Y3435" t="str">
            <v>N</v>
          </cell>
          <cell r="Z3435" t="str">
            <v>N</v>
          </cell>
          <cell r="AA3435">
            <v>0</v>
          </cell>
          <cell r="AB3435">
            <v>0</v>
          </cell>
          <cell r="AC3435">
            <v>0</v>
          </cell>
          <cell r="AD3435">
            <v>0</v>
          </cell>
          <cell r="AE3435" t="str">
            <v>N</v>
          </cell>
          <cell r="AF3435" t="str">
            <v>N</v>
          </cell>
          <cell r="AG3435">
            <v>0</v>
          </cell>
          <cell r="AH3435" t="str">
            <v>N</v>
          </cell>
          <cell r="AI3435" t="str">
            <v>N</v>
          </cell>
        </row>
        <row r="3436">
          <cell r="U3436">
            <v>0</v>
          </cell>
          <cell r="V3436">
            <v>0</v>
          </cell>
          <cell r="W3436" t="str">
            <v/>
          </cell>
          <cell r="X3436" t="str">
            <v>N</v>
          </cell>
          <cell r="Y3436" t="str">
            <v>N</v>
          </cell>
          <cell r="Z3436" t="str">
            <v>N</v>
          </cell>
          <cell r="AA3436">
            <v>0</v>
          </cell>
          <cell r="AB3436">
            <v>0</v>
          </cell>
          <cell r="AC3436">
            <v>0</v>
          </cell>
          <cell r="AD3436">
            <v>0</v>
          </cell>
          <cell r="AE3436" t="str">
            <v>N</v>
          </cell>
          <cell r="AF3436" t="str">
            <v>N</v>
          </cell>
          <cell r="AG3436">
            <v>0</v>
          </cell>
          <cell r="AH3436" t="str">
            <v>N</v>
          </cell>
          <cell r="AI3436" t="str">
            <v>N</v>
          </cell>
        </row>
        <row r="3437">
          <cell r="U3437">
            <v>0</v>
          </cell>
          <cell r="V3437">
            <v>0</v>
          </cell>
          <cell r="W3437" t="str">
            <v/>
          </cell>
          <cell r="X3437" t="str">
            <v>N</v>
          </cell>
          <cell r="Y3437" t="str">
            <v>N</v>
          </cell>
          <cell r="Z3437" t="str">
            <v>N</v>
          </cell>
          <cell r="AA3437">
            <v>0</v>
          </cell>
          <cell r="AB3437">
            <v>0</v>
          </cell>
          <cell r="AC3437">
            <v>0</v>
          </cell>
          <cell r="AD3437">
            <v>0</v>
          </cell>
          <cell r="AE3437" t="str">
            <v>N</v>
          </cell>
          <cell r="AF3437" t="str">
            <v>N</v>
          </cell>
          <cell r="AG3437">
            <v>0</v>
          </cell>
          <cell r="AH3437" t="str">
            <v>N</v>
          </cell>
          <cell r="AI3437" t="str">
            <v>N</v>
          </cell>
        </row>
        <row r="3438">
          <cell r="U3438">
            <v>0</v>
          </cell>
          <cell r="V3438">
            <v>0</v>
          </cell>
          <cell r="W3438" t="str">
            <v/>
          </cell>
          <cell r="X3438" t="str">
            <v>N</v>
          </cell>
          <cell r="Y3438" t="str">
            <v>N</v>
          </cell>
          <cell r="Z3438" t="str">
            <v>N</v>
          </cell>
          <cell r="AA3438">
            <v>0</v>
          </cell>
          <cell r="AB3438">
            <v>0</v>
          </cell>
          <cell r="AC3438">
            <v>0</v>
          </cell>
          <cell r="AD3438">
            <v>0</v>
          </cell>
          <cell r="AE3438" t="str">
            <v>N</v>
          </cell>
          <cell r="AF3438" t="str">
            <v>N</v>
          </cell>
          <cell r="AG3438">
            <v>0</v>
          </cell>
          <cell r="AH3438" t="str">
            <v>N</v>
          </cell>
          <cell r="AI3438" t="str">
            <v>N</v>
          </cell>
        </row>
        <row r="3439">
          <cell r="U3439">
            <v>0</v>
          </cell>
          <cell r="V3439">
            <v>0</v>
          </cell>
          <cell r="W3439" t="str">
            <v/>
          </cell>
          <cell r="X3439" t="str">
            <v>N</v>
          </cell>
          <cell r="Y3439" t="str">
            <v>N</v>
          </cell>
          <cell r="Z3439" t="str">
            <v>N</v>
          </cell>
          <cell r="AA3439">
            <v>0</v>
          </cell>
          <cell r="AB3439">
            <v>0</v>
          </cell>
          <cell r="AC3439">
            <v>0</v>
          </cell>
          <cell r="AD3439">
            <v>0</v>
          </cell>
          <cell r="AE3439" t="str">
            <v>N</v>
          </cell>
          <cell r="AF3439" t="str">
            <v>N</v>
          </cell>
          <cell r="AG3439">
            <v>0</v>
          </cell>
          <cell r="AH3439" t="str">
            <v>N</v>
          </cell>
          <cell r="AI3439" t="str">
            <v>N</v>
          </cell>
        </row>
        <row r="3440">
          <cell r="U3440">
            <v>0</v>
          </cell>
          <cell r="V3440">
            <v>0</v>
          </cell>
          <cell r="W3440" t="str">
            <v/>
          </cell>
          <cell r="X3440" t="str">
            <v>N</v>
          </cell>
          <cell r="Y3440" t="str">
            <v>N</v>
          </cell>
          <cell r="Z3440" t="str">
            <v>N</v>
          </cell>
          <cell r="AA3440">
            <v>0</v>
          </cell>
          <cell r="AB3440">
            <v>0</v>
          </cell>
          <cell r="AC3440">
            <v>0</v>
          </cell>
          <cell r="AD3440">
            <v>0</v>
          </cell>
          <cell r="AE3440" t="str">
            <v>N</v>
          </cell>
          <cell r="AF3440" t="str">
            <v>N</v>
          </cell>
          <cell r="AG3440">
            <v>0</v>
          </cell>
          <cell r="AH3440" t="str">
            <v>N</v>
          </cell>
          <cell r="AI3440" t="str">
            <v>N</v>
          </cell>
        </row>
        <row r="3441">
          <cell r="U3441">
            <v>0</v>
          </cell>
          <cell r="V3441">
            <v>0</v>
          </cell>
          <cell r="W3441" t="str">
            <v/>
          </cell>
          <cell r="X3441" t="str">
            <v>N</v>
          </cell>
          <cell r="Y3441" t="str">
            <v>N</v>
          </cell>
          <cell r="Z3441" t="str">
            <v>N</v>
          </cell>
          <cell r="AA3441">
            <v>0</v>
          </cell>
          <cell r="AB3441">
            <v>0</v>
          </cell>
          <cell r="AC3441">
            <v>0</v>
          </cell>
          <cell r="AD3441">
            <v>0</v>
          </cell>
          <cell r="AE3441" t="str">
            <v>N</v>
          </cell>
          <cell r="AF3441" t="str">
            <v>N</v>
          </cell>
          <cell r="AG3441">
            <v>0</v>
          </cell>
          <cell r="AH3441" t="str">
            <v>N</v>
          </cell>
          <cell r="AI3441" t="str">
            <v>N</v>
          </cell>
        </row>
        <row r="3442">
          <cell r="U3442">
            <v>0</v>
          </cell>
          <cell r="V3442">
            <v>0</v>
          </cell>
          <cell r="W3442" t="str">
            <v/>
          </cell>
          <cell r="X3442" t="str">
            <v>N</v>
          </cell>
          <cell r="Y3442" t="str">
            <v>N</v>
          </cell>
          <cell r="Z3442" t="str">
            <v>N</v>
          </cell>
          <cell r="AA3442">
            <v>0</v>
          </cell>
          <cell r="AB3442">
            <v>0</v>
          </cell>
          <cell r="AC3442">
            <v>0</v>
          </cell>
          <cell r="AD3442">
            <v>0</v>
          </cell>
          <cell r="AE3442" t="str">
            <v>N</v>
          </cell>
          <cell r="AF3442" t="str">
            <v>N</v>
          </cell>
          <cell r="AG3442">
            <v>0</v>
          </cell>
          <cell r="AH3442" t="str">
            <v>N</v>
          </cell>
          <cell r="AI3442" t="str">
            <v>N</v>
          </cell>
        </row>
        <row r="3443">
          <cell r="U3443">
            <v>0</v>
          </cell>
          <cell r="V3443">
            <v>0</v>
          </cell>
          <cell r="W3443" t="str">
            <v/>
          </cell>
          <cell r="X3443" t="str">
            <v>N</v>
          </cell>
          <cell r="Y3443" t="str">
            <v>N</v>
          </cell>
          <cell r="Z3443" t="str">
            <v>N</v>
          </cell>
          <cell r="AA3443">
            <v>0</v>
          </cell>
          <cell r="AB3443">
            <v>0</v>
          </cell>
          <cell r="AC3443">
            <v>0</v>
          </cell>
          <cell r="AD3443">
            <v>0</v>
          </cell>
          <cell r="AE3443" t="str">
            <v>N</v>
          </cell>
          <cell r="AF3443" t="str">
            <v>N</v>
          </cell>
          <cell r="AG3443">
            <v>0</v>
          </cell>
          <cell r="AH3443" t="str">
            <v>N</v>
          </cell>
          <cell r="AI3443" t="str">
            <v>N</v>
          </cell>
        </row>
        <row r="3444">
          <cell r="U3444">
            <v>0</v>
          </cell>
          <cell r="V3444">
            <v>0</v>
          </cell>
          <cell r="W3444" t="str">
            <v/>
          </cell>
          <cell r="X3444" t="str">
            <v>N</v>
          </cell>
          <cell r="Y3444" t="str">
            <v>N</v>
          </cell>
          <cell r="Z3444" t="str">
            <v>N</v>
          </cell>
          <cell r="AA3444">
            <v>0</v>
          </cell>
          <cell r="AB3444">
            <v>0</v>
          </cell>
          <cell r="AC3444">
            <v>0</v>
          </cell>
          <cell r="AD3444">
            <v>0</v>
          </cell>
          <cell r="AE3444" t="str">
            <v>N</v>
          </cell>
          <cell r="AF3444" t="str">
            <v>N</v>
          </cell>
          <cell r="AG3444">
            <v>0</v>
          </cell>
          <cell r="AH3444" t="str">
            <v>N</v>
          </cell>
          <cell r="AI3444" t="str">
            <v>N</v>
          </cell>
        </row>
        <row r="3445">
          <cell r="U3445">
            <v>0</v>
          </cell>
          <cell r="V3445">
            <v>0</v>
          </cell>
          <cell r="W3445" t="str">
            <v/>
          </cell>
          <cell r="X3445" t="str">
            <v>N</v>
          </cell>
          <cell r="Y3445" t="str">
            <v>N</v>
          </cell>
          <cell r="Z3445" t="str">
            <v>N</v>
          </cell>
          <cell r="AA3445">
            <v>0</v>
          </cell>
          <cell r="AB3445">
            <v>0</v>
          </cell>
          <cell r="AC3445">
            <v>0</v>
          </cell>
          <cell r="AD3445">
            <v>0</v>
          </cell>
          <cell r="AE3445" t="str">
            <v>N</v>
          </cell>
          <cell r="AF3445" t="str">
            <v>N</v>
          </cell>
          <cell r="AG3445">
            <v>0</v>
          </cell>
          <cell r="AH3445" t="str">
            <v>N</v>
          </cell>
          <cell r="AI3445" t="str">
            <v>N</v>
          </cell>
        </row>
        <row r="3446">
          <cell r="U3446">
            <v>0</v>
          </cell>
          <cell r="V3446">
            <v>0</v>
          </cell>
          <cell r="W3446" t="str">
            <v/>
          </cell>
          <cell r="X3446" t="str">
            <v>N</v>
          </cell>
          <cell r="Y3446" t="str">
            <v>N</v>
          </cell>
          <cell r="Z3446" t="str">
            <v>N</v>
          </cell>
          <cell r="AA3446">
            <v>0</v>
          </cell>
          <cell r="AB3446">
            <v>0</v>
          </cell>
          <cell r="AC3446">
            <v>0</v>
          </cell>
          <cell r="AD3446">
            <v>0</v>
          </cell>
          <cell r="AE3446" t="str">
            <v>N</v>
          </cell>
          <cell r="AF3446" t="str">
            <v>N</v>
          </cell>
          <cell r="AG3446">
            <v>0</v>
          </cell>
          <cell r="AH3446" t="str">
            <v>N</v>
          </cell>
          <cell r="AI3446" t="str">
            <v>N</v>
          </cell>
        </row>
        <row r="3447">
          <cell r="U3447">
            <v>0</v>
          </cell>
          <cell r="V3447">
            <v>0</v>
          </cell>
          <cell r="W3447" t="str">
            <v/>
          </cell>
          <cell r="X3447" t="str">
            <v>N</v>
          </cell>
          <cell r="Y3447" t="str">
            <v>N</v>
          </cell>
          <cell r="Z3447" t="str">
            <v>N</v>
          </cell>
          <cell r="AA3447">
            <v>0</v>
          </cell>
          <cell r="AB3447">
            <v>0</v>
          </cell>
          <cell r="AC3447">
            <v>0</v>
          </cell>
          <cell r="AD3447">
            <v>0</v>
          </cell>
          <cell r="AE3447" t="str">
            <v>N</v>
          </cell>
          <cell r="AF3447" t="str">
            <v>N</v>
          </cell>
          <cell r="AG3447">
            <v>0</v>
          </cell>
          <cell r="AH3447" t="str">
            <v>N</v>
          </cell>
          <cell r="AI3447" t="str">
            <v>N</v>
          </cell>
        </row>
        <row r="3448">
          <cell r="U3448">
            <v>0</v>
          </cell>
          <cell r="V3448">
            <v>0</v>
          </cell>
          <cell r="W3448" t="str">
            <v/>
          </cell>
          <cell r="X3448" t="str">
            <v>N</v>
          </cell>
          <cell r="Y3448" t="str">
            <v>N</v>
          </cell>
          <cell r="Z3448" t="str">
            <v>N</v>
          </cell>
          <cell r="AA3448">
            <v>0</v>
          </cell>
          <cell r="AB3448">
            <v>0</v>
          </cell>
          <cell r="AC3448">
            <v>0</v>
          </cell>
          <cell r="AD3448">
            <v>0</v>
          </cell>
          <cell r="AE3448" t="str">
            <v>N</v>
          </cell>
          <cell r="AF3448" t="str">
            <v>N</v>
          </cell>
          <cell r="AG3448">
            <v>0</v>
          </cell>
          <cell r="AH3448" t="str">
            <v>N</v>
          </cell>
          <cell r="AI3448" t="str">
            <v>N</v>
          </cell>
        </row>
        <row r="3449">
          <cell r="U3449">
            <v>0</v>
          </cell>
          <cell r="V3449">
            <v>0</v>
          </cell>
          <cell r="W3449" t="str">
            <v/>
          </cell>
          <cell r="X3449" t="str">
            <v>N</v>
          </cell>
          <cell r="Y3449" t="str">
            <v>N</v>
          </cell>
          <cell r="Z3449" t="str">
            <v>N</v>
          </cell>
          <cell r="AA3449">
            <v>0</v>
          </cell>
          <cell r="AB3449">
            <v>0</v>
          </cell>
          <cell r="AC3449">
            <v>0</v>
          </cell>
          <cell r="AD3449">
            <v>0</v>
          </cell>
          <cell r="AE3449" t="str">
            <v>N</v>
          </cell>
          <cell r="AF3449" t="str">
            <v>N</v>
          </cell>
          <cell r="AG3449">
            <v>0</v>
          </cell>
          <cell r="AH3449" t="str">
            <v>N</v>
          </cell>
          <cell r="AI3449" t="str">
            <v>N</v>
          </cell>
        </row>
        <row r="3450">
          <cell r="U3450">
            <v>0</v>
          </cell>
          <cell r="V3450">
            <v>0</v>
          </cell>
          <cell r="W3450" t="str">
            <v/>
          </cell>
          <cell r="X3450" t="str">
            <v>N</v>
          </cell>
          <cell r="Y3450" t="str">
            <v>N</v>
          </cell>
          <cell r="Z3450" t="str">
            <v>N</v>
          </cell>
          <cell r="AA3450">
            <v>0</v>
          </cell>
          <cell r="AB3450">
            <v>0</v>
          </cell>
          <cell r="AC3450">
            <v>0</v>
          </cell>
          <cell r="AD3450">
            <v>0</v>
          </cell>
          <cell r="AE3450" t="str">
            <v>N</v>
          </cell>
          <cell r="AF3450" t="str">
            <v>N</v>
          </cell>
          <cell r="AG3450">
            <v>0</v>
          </cell>
          <cell r="AH3450" t="str">
            <v>N</v>
          </cell>
          <cell r="AI3450" t="str">
            <v>N</v>
          </cell>
        </row>
        <row r="3451">
          <cell r="U3451">
            <v>0</v>
          </cell>
          <cell r="V3451">
            <v>0</v>
          </cell>
          <cell r="W3451" t="str">
            <v/>
          </cell>
          <cell r="X3451" t="str">
            <v>N</v>
          </cell>
          <cell r="Y3451" t="str">
            <v>N</v>
          </cell>
          <cell r="Z3451" t="str">
            <v>N</v>
          </cell>
          <cell r="AA3451">
            <v>0</v>
          </cell>
          <cell r="AB3451">
            <v>0</v>
          </cell>
          <cell r="AC3451">
            <v>0</v>
          </cell>
          <cell r="AD3451">
            <v>0</v>
          </cell>
          <cell r="AE3451" t="str">
            <v>N</v>
          </cell>
          <cell r="AF3451" t="str">
            <v>N</v>
          </cell>
          <cell r="AG3451">
            <v>0</v>
          </cell>
          <cell r="AH3451" t="str">
            <v>N</v>
          </cell>
          <cell r="AI3451" t="str">
            <v>N</v>
          </cell>
        </row>
        <row r="3452">
          <cell r="U3452">
            <v>0</v>
          </cell>
          <cell r="V3452">
            <v>0</v>
          </cell>
          <cell r="W3452" t="str">
            <v/>
          </cell>
          <cell r="X3452" t="str">
            <v>N</v>
          </cell>
          <cell r="Y3452" t="str">
            <v>N</v>
          </cell>
          <cell r="Z3452" t="str">
            <v>N</v>
          </cell>
          <cell r="AA3452">
            <v>0</v>
          </cell>
          <cell r="AB3452">
            <v>0</v>
          </cell>
          <cell r="AC3452">
            <v>0</v>
          </cell>
          <cell r="AD3452">
            <v>0</v>
          </cell>
          <cell r="AE3452" t="str">
            <v>N</v>
          </cell>
          <cell r="AF3452" t="str">
            <v>N</v>
          </cell>
          <cell r="AG3452">
            <v>0</v>
          </cell>
          <cell r="AH3452" t="str">
            <v>N</v>
          </cell>
          <cell r="AI3452" t="str">
            <v>N</v>
          </cell>
        </row>
        <row r="3453">
          <cell r="U3453">
            <v>0</v>
          </cell>
          <cell r="V3453">
            <v>0</v>
          </cell>
          <cell r="W3453" t="str">
            <v/>
          </cell>
          <cell r="X3453" t="str">
            <v>N</v>
          </cell>
          <cell r="Y3453" t="str">
            <v>N</v>
          </cell>
          <cell r="Z3453" t="str">
            <v>N</v>
          </cell>
          <cell r="AA3453">
            <v>0</v>
          </cell>
          <cell r="AB3453">
            <v>0</v>
          </cell>
          <cell r="AC3453">
            <v>0</v>
          </cell>
          <cell r="AD3453">
            <v>0</v>
          </cell>
          <cell r="AE3453" t="str">
            <v>N</v>
          </cell>
          <cell r="AF3453" t="str">
            <v>N</v>
          </cell>
          <cell r="AG3453">
            <v>0</v>
          </cell>
          <cell r="AH3453" t="str">
            <v>N</v>
          </cell>
          <cell r="AI3453" t="str">
            <v>N</v>
          </cell>
        </row>
        <row r="3454">
          <cell r="U3454">
            <v>0</v>
          </cell>
          <cell r="V3454">
            <v>0</v>
          </cell>
          <cell r="W3454" t="str">
            <v/>
          </cell>
          <cell r="X3454" t="str">
            <v>N</v>
          </cell>
          <cell r="Y3454" t="str">
            <v>N</v>
          </cell>
          <cell r="Z3454" t="str">
            <v>N</v>
          </cell>
          <cell r="AA3454">
            <v>0</v>
          </cell>
          <cell r="AB3454">
            <v>0</v>
          </cell>
          <cell r="AC3454">
            <v>0</v>
          </cell>
          <cell r="AD3454">
            <v>0</v>
          </cell>
          <cell r="AE3454" t="str">
            <v>N</v>
          </cell>
          <cell r="AF3454" t="str">
            <v>N</v>
          </cell>
          <cell r="AG3454">
            <v>0</v>
          </cell>
          <cell r="AH3454" t="str">
            <v>N</v>
          </cell>
          <cell r="AI3454" t="str">
            <v>N</v>
          </cell>
        </row>
        <row r="3455">
          <cell r="U3455">
            <v>0</v>
          </cell>
          <cell r="V3455">
            <v>0</v>
          </cell>
          <cell r="W3455" t="str">
            <v/>
          </cell>
          <cell r="X3455" t="str">
            <v>N</v>
          </cell>
          <cell r="Y3455" t="str">
            <v>N</v>
          </cell>
          <cell r="Z3455" t="str">
            <v>N</v>
          </cell>
          <cell r="AA3455">
            <v>0</v>
          </cell>
          <cell r="AB3455">
            <v>0</v>
          </cell>
          <cell r="AC3455">
            <v>0</v>
          </cell>
          <cell r="AD3455">
            <v>0</v>
          </cell>
          <cell r="AE3455" t="str">
            <v>N</v>
          </cell>
          <cell r="AF3455" t="str">
            <v>N</v>
          </cell>
          <cell r="AG3455">
            <v>0</v>
          </cell>
          <cell r="AH3455" t="str">
            <v>N</v>
          </cell>
          <cell r="AI3455" t="str">
            <v>N</v>
          </cell>
        </row>
        <row r="3456">
          <cell r="U3456">
            <v>0</v>
          </cell>
          <cell r="V3456">
            <v>0</v>
          </cell>
          <cell r="W3456" t="str">
            <v/>
          </cell>
          <cell r="X3456" t="str">
            <v>N</v>
          </cell>
          <cell r="Y3456" t="str">
            <v>N</v>
          </cell>
          <cell r="Z3456" t="str">
            <v>N</v>
          </cell>
          <cell r="AA3456">
            <v>0</v>
          </cell>
          <cell r="AB3456">
            <v>0</v>
          </cell>
          <cell r="AC3456">
            <v>0</v>
          </cell>
          <cell r="AD3456">
            <v>0</v>
          </cell>
          <cell r="AE3456" t="str">
            <v>N</v>
          </cell>
          <cell r="AF3456" t="str">
            <v>N</v>
          </cell>
          <cell r="AG3456">
            <v>0</v>
          </cell>
          <cell r="AH3456" t="str">
            <v>N</v>
          </cell>
          <cell r="AI3456" t="str">
            <v>N</v>
          </cell>
        </row>
        <row r="3457">
          <cell r="U3457">
            <v>0</v>
          </cell>
          <cell r="V3457">
            <v>0</v>
          </cell>
          <cell r="W3457" t="str">
            <v/>
          </cell>
          <cell r="X3457" t="str">
            <v>N</v>
          </cell>
          <cell r="Y3457" t="str">
            <v>N</v>
          </cell>
          <cell r="Z3457" t="str">
            <v>N</v>
          </cell>
          <cell r="AA3457">
            <v>0</v>
          </cell>
          <cell r="AB3457">
            <v>0</v>
          </cell>
          <cell r="AC3457">
            <v>0</v>
          </cell>
          <cell r="AD3457">
            <v>0</v>
          </cell>
          <cell r="AE3457" t="str">
            <v>N</v>
          </cell>
          <cell r="AF3457" t="str">
            <v>N</v>
          </cell>
          <cell r="AG3457">
            <v>0</v>
          </cell>
          <cell r="AH3457" t="str">
            <v>N</v>
          </cell>
          <cell r="AI3457" t="str">
            <v>N</v>
          </cell>
        </row>
        <row r="3458">
          <cell r="U3458">
            <v>0</v>
          </cell>
          <cell r="V3458">
            <v>0</v>
          </cell>
          <cell r="W3458" t="str">
            <v/>
          </cell>
          <cell r="X3458" t="str">
            <v>N</v>
          </cell>
          <cell r="Y3458" t="str">
            <v>N</v>
          </cell>
          <cell r="Z3458" t="str">
            <v>N</v>
          </cell>
          <cell r="AA3458">
            <v>0</v>
          </cell>
          <cell r="AB3458">
            <v>0</v>
          </cell>
          <cell r="AC3458">
            <v>0</v>
          </cell>
          <cell r="AD3458">
            <v>0</v>
          </cell>
          <cell r="AE3458" t="str">
            <v>N</v>
          </cell>
          <cell r="AF3458" t="str">
            <v>N</v>
          </cell>
          <cell r="AG3458">
            <v>0</v>
          </cell>
          <cell r="AH3458" t="str">
            <v>N</v>
          </cell>
          <cell r="AI3458" t="str">
            <v>N</v>
          </cell>
        </row>
        <row r="3459">
          <cell r="U3459">
            <v>0</v>
          </cell>
          <cell r="V3459">
            <v>0</v>
          </cell>
          <cell r="W3459" t="str">
            <v/>
          </cell>
          <cell r="X3459" t="str">
            <v>N</v>
          </cell>
          <cell r="Y3459" t="str">
            <v>N</v>
          </cell>
          <cell r="Z3459" t="str">
            <v>N</v>
          </cell>
          <cell r="AA3459">
            <v>0</v>
          </cell>
          <cell r="AB3459">
            <v>0</v>
          </cell>
          <cell r="AC3459">
            <v>0</v>
          </cell>
          <cell r="AD3459">
            <v>0</v>
          </cell>
          <cell r="AE3459" t="str">
            <v>N</v>
          </cell>
          <cell r="AF3459" t="str">
            <v>N</v>
          </cell>
          <cell r="AG3459">
            <v>0</v>
          </cell>
          <cell r="AH3459" t="str">
            <v>N</v>
          </cell>
          <cell r="AI3459" t="str">
            <v>N</v>
          </cell>
        </row>
        <row r="3460">
          <cell r="U3460">
            <v>0</v>
          </cell>
          <cell r="V3460">
            <v>0</v>
          </cell>
          <cell r="W3460" t="str">
            <v/>
          </cell>
          <cell r="X3460" t="str">
            <v>N</v>
          </cell>
          <cell r="Y3460" t="str">
            <v>N</v>
          </cell>
          <cell r="Z3460" t="str">
            <v>N</v>
          </cell>
          <cell r="AA3460">
            <v>0</v>
          </cell>
          <cell r="AB3460">
            <v>0</v>
          </cell>
          <cell r="AC3460">
            <v>0</v>
          </cell>
          <cell r="AD3460">
            <v>0</v>
          </cell>
          <cell r="AE3460" t="str">
            <v>N</v>
          </cell>
          <cell r="AF3460" t="str">
            <v>N</v>
          </cell>
          <cell r="AG3460">
            <v>0</v>
          </cell>
          <cell r="AH3460" t="str">
            <v>N</v>
          </cell>
          <cell r="AI3460" t="str">
            <v>N</v>
          </cell>
        </row>
        <row r="3461">
          <cell r="U3461">
            <v>0</v>
          </cell>
          <cell r="V3461">
            <v>0</v>
          </cell>
          <cell r="W3461" t="str">
            <v/>
          </cell>
          <cell r="X3461" t="str">
            <v>N</v>
          </cell>
          <cell r="Y3461" t="str">
            <v>N</v>
          </cell>
          <cell r="Z3461" t="str">
            <v>N</v>
          </cell>
          <cell r="AA3461">
            <v>0</v>
          </cell>
          <cell r="AB3461">
            <v>0</v>
          </cell>
          <cell r="AC3461">
            <v>0</v>
          </cell>
          <cell r="AD3461">
            <v>0</v>
          </cell>
          <cell r="AE3461" t="str">
            <v>N</v>
          </cell>
          <cell r="AF3461" t="str">
            <v>N</v>
          </cell>
          <cell r="AG3461">
            <v>0</v>
          </cell>
          <cell r="AH3461" t="str">
            <v>N</v>
          </cell>
          <cell r="AI3461" t="str">
            <v>N</v>
          </cell>
        </row>
        <row r="3462">
          <cell r="U3462">
            <v>0</v>
          </cell>
          <cell r="V3462">
            <v>0</v>
          </cell>
          <cell r="W3462" t="str">
            <v/>
          </cell>
          <cell r="X3462" t="str">
            <v>N</v>
          </cell>
          <cell r="Y3462" t="str">
            <v>N</v>
          </cell>
          <cell r="Z3462" t="str">
            <v>N</v>
          </cell>
          <cell r="AA3462">
            <v>0</v>
          </cell>
          <cell r="AB3462">
            <v>0</v>
          </cell>
          <cell r="AC3462">
            <v>0</v>
          </cell>
          <cell r="AD3462">
            <v>0</v>
          </cell>
          <cell r="AE3462" t="str">
            <v>N</v>
          </cell>
          <cell r="AF3462" t="str">
            <v>N</v>
          </cell>
          <cell r="AG3462">
            <v>0</v>
          </cell>
          <cell r="AH3462" t="str">
            <v>N</v>
          </cell>
          <cell r="AI3462" t="str">
            <v>N</v>
          </cell>
        </row>
        <row r="3463">
          <cell r="U3463">
            <v>0</v>
          </cell>
          <cell r="V3463">
            <v>0</v>
          </cell>
          <cell r="W3463" t="str">
            <v/>
          </cell>
          <cell r="X3463" t="str">
            <v>N</v>
          </cell>
          <cell r="Y3463" t="str">
            <v>N</v>
          </cell>
          <cell r="Z3463" t="str">
            <v>N</v>
          </cell>
          <cell r="AA3463">
            <v>0</v>
          </cell>
          <cell r="AB3463">
            <v>0</v>
          </cell>
          <cell r="AC3463">
            <v>0</v>
          </cell>
          <cell r="AD3463">
            <v>0</v>
          </cell>
          <cell r="AE3463" t="str">
            <v>N</v>
          </cell>
          <cell r="AF3463" t="str">
            <v>N</v>
          </cell>
          <cell r="AG3463">
            <v>0</v>
          </cell>
          <cell r="AH3463" t="str">
            <v>N</v>
          </cell>
          <cell r="AI3463" t="str">
            <v>N</v>
          </cell>
        </row>
        <row r="3464">
          <cell r="U3464">
            <v>0</v>
          </cell>
          <cell r="V3464">
            <v>0</v>
          </cell>
          <cell r="W3464" t="str">
            <v/>
          </cell>
          <cell r="X3464" t="str">
            <v>N</v>
          </cell>
          <cell r="Y3464" t="str">
            <v>N</v>
          </cell>
          <cell r="Z3464" t="str">
            <v>N</v>
          </cell>
          <cell r="AA3464">
            <v>0</v>
          </cell>
          <cell r="AB3464">
            <v>0</v>
          </cell>
          <cell r="AC3464">
            <v>0</v>
          </cell>
          <cell r="AD3464">
            <v>0</v>
          </cell>
          <cell r="AE3464" t="str">
            <v>N</v>
          </cell>
          <cell r="AF3464" t="str">
            <v>N</v>
          </cell>
          <cell r="AG3464">
            <v>0</v>
          </cell>
          <cell r="AH3464" t="str">
            <v>N</v>
          </cell>
          <cell r="AI3464" t="str">
            <v>N</v>
          </cell>
        </row>
        <row r="3465">
          <cell r="U3465">
            <v>0</v>
          </cell>
          <cell r="V3465">
            <v>0</v>
          </cell>
          <cell r="W3465" t="str">
            <v/>
          </cell>
          <cell r="X3465" t="str">
            <v>N</v>
          </cell>
          <cell r="Y3465" t="str">
            <v>N</v>
          </cell>
          <cell r="Z3465" t="str">
            <v>N</v>
          </cell>
          <cell r="AA3465">
            <v>0</v>
          </cell>
          <cell r="AB3465">
            <v>0</v>
          </cell>
          <cell r="AC3465">
            <v>0</v>
          </cell>
          <cell r="AD3465">
            <v>0</v>
          </cell>
          <cell r="AE3465" t="str">
            <v>N</v>
          </cell>
          <cell r="AF3465" t="str">
            <v>N</v>
          </cell>
          <cell r="AG3465">
            <v>0</v>
          </cell>
          <cell r="AH3465" t="str">
            <v>N</v>
          </cell>
          <cell r="AI3465" t="str">
            <v>N</v>
          </cell>
        </row>
        <row r="3466">
          <cell r="U3466">
            <v>0</v>
          </cell>
          <cell r="V3466">
            <v>0</v>
          </cell>
          <cell r="W3466" t="str">
            <v/>
          </cell>
          <cell r="X3466" t="str">
            <v>N</v>
          </cell>
          <cell r="Y3466" t="str">
            <v>N</v>
          </cell>
          <cell r="Z3466" t="str">
            <v>N</v>
          </cell>
          <cell r="AA3466">
            <v>0</v>
          </cell>
          <cell r="AB3466">
            <v>0</v>
          </cell>
          <cell r="AC3466">
            <v>0</v>
          </cell>
          <cell r="AD3466">
            <v>0</v>
          </cell>
          <cell r="AE3466" t="str">
            <v>N</v>
          </cell>
          <cell r="AF3466" t="str">
            <v>N</v>
          </cell>
          <cell r="AG3466">
            <v>0</v>
          </cell>
          <cell r="AH3466" t="str">
            <v>N</v>
          </cell>
          <cell r="AI3466" t="str">
            <v>N</v>
          </cell>
        </row>
        <row r="3467">
          <cell r="U3467">
            <v>0</v>
          </cell>
          <cell r="V3467">
            <v>0</v>
          </cell>
          <cell r="W3467" t="str">
            <v/>
          </cell>
          <cell r="X3467" t="str">
            <v>N</v>
          </cell>
          <cell r="Y3467" t="str">
            <v>N</v>
          </cell>
          <cell r="Z3467" t="str">
            <v>N</v>
          </cell>
          <cell r="AA3467">
            <v>0</v>
          </cell>
          <cell r="AB3467">
            <v>0</v>
          </cell>
          <cell r="AC3467">
            <v>0</v>
          </cell>
          <cell r="AD3467">
            <v>0</v>
          </cell>
          <cell r="AE3467" t="str">
            <v>N</v>
          </cell>
          <cell r="AF3467" t="str">
            <v>N</v>
          </cell>
          <cell r="AG3467">
            <v>0</v>
          </cell>
          <cell r="AH3467" t="str">
            <v>N</v>
          </cell>
          <cell r="AI3467" t="str">
            <v>N</v>
          </cell>
        </row>
        <row r="3468">
          <cell r="U3468">
            <v>0</v>
          </cell>
          <cell r="V3468">
            <v>0</v>
          </cell>
          <cell r="W3468" t="str">
            <v/>
          </cell>
          <cell r="X3468" t="str">
            <v>N</v>
          </cell>
          <cell r="Y3468" t="str">
            <v>N</v>
          </cell>
          <cell r="Z3468" t="str">
            <v>N</v>
          </cell>
          <cell r="AA3468">
            <v>0</v>
          </cell>
          <cell r="AB3468">
            <v>0</v>
          </cell>
          <cell r="AC3468">
            <v>0</v>
          </cell>
          <cell r="AD3468">
            <v>0</v>
          </cell>
          <cell r="AE3468" t="str">
            <v>N</v>
          </cell>
          <cell r="AF3468" t="str">
            <v>N</v>
          </cell>
          <cell r="AG3468">
            <v>0</v>
          </cell>
          <cell r="AH3468" t="str">
            <v>N</v>
          </cell>
          <cell r="AI3468" t="str">
            <v>N</v>
          </cell>
        </row>
        <row r="3469">
          <cell r="U3469">
            <v>0</v>
          </cell>
          <cell r="V3469">
            <v>0</v>
          </cell>
          <cell r="W3469" t="str">
            <v/>
          </cell>
          <cell r="X3469" t="str">
            <v>N</v>
          </cell>
          <cell r="Y3469" t="str">
            <v>N</v>
          </cell>
          <cell r="Z3469" t="str">
            <v>N</v>
          </cell>
          <cell r="AA3469">
            <v>0</v>
          </cell>
          <cell r="AB3469">
            <v>0</v>
          </cell>
          <cell r="AC3469">
            <v>0</v>
          </cell>
          <cell r="AD3469">
            <v>0</v>
          </cell>
          <cell r="AE3469" t="str">
            <v>N</v>
          </cell>
          <cell r="AF3469" t="str">
            <v>N</v>
          </cell>
          <cell r="AG3469">
            <v>0</v>
          </cell>
          <cell r="AH3469" t="str">
            <v>N</v>
          </cell>
          <cell r="AI3469" t="str">
            <v>N</v>
          </cell>
        </row>
        <row r="3470">
          <cell r="U3470">
            <v>0</v>
          </cell>
          <cell r="V3470">
            <v>0</v>
          </cell>
          <cell r="W3470" t="str">
            <v/>
          </cell>
          <cell r="X3470" t="str">
            <v>N</v>
          </cell>
          <cell r="Y3470" t="str">
            <v>N</v>
          </cell>
          <cell r="Z3470" t="str">
            <v>N</v>
          </cell>
          <cell r="AA3470">
            <v>0</v>
          </cell>
          <cell r="AB3470">
            <v>0</v>
          </cell>
          <cell r="AC3470">
            <v>0</v>
          </cell>
          <cell r="AD3470">
            <v>0</v>
          </cell>
          <cell r="AE3470" t="str">
            <v>N</v>
          </cell>
          <cell r="AF3470" t="str">
            <v>N</v>
          </cell>
          <cell r="AG3470">
            <v>0</v>
          </cell>
          <cell r="AH3470" t="str">
            <v>N</v>
          </cell>
          <cell r="AI3470" t="str">
            <v>N</v>
          </cell>
        </row>
        <row r="3471">
          <cell r="U3471">
            <v>0</v>
          </cell>
          <cell r="V3471">
            <v>0</v>
          </cell>
          <cell r="W3471" t="str">
            <v/>
          </cell>
          <cell r="X3471" t="str">
            <v>N</v>
          </cell>
          <cell r="Y3471" t="str">
            <v>N</v>
          </cell>
          <cell r="Z3471" t="str">
            <v>N</v>
          </cell>
          <cell r="AA3471">
            <v>0</v>
          </cell>
          <cell r="AB3471">
            <v>0</v>
          </cell>
          <cell r="AC3471">
            <v>0</v>
          </cell>
          <cell r="AD3471">
            <v>0</v>
          </cell>
          <cell r="AE3471" t="str">
            <v>N</v>
          </cell>
          <cell r="AF3471" t="str">
            <v>N</v>
          </cell>
          <cell r="AG3471">
            <v>0</v>
          </cell>
          <cell r="AH3471" t="str">
            <v>N</v>
          </cell>
          <cell r="AI3471" t="str">
            <v>N</v>
          </cell>
        </row>
        <row r="3472">
          <cell r="U3472">
            <v>0</v>
          </cell>
          <cell r="V3472">
            <v>0</v>
          </cell>
          <cell r="W3472" t="str">
            <v/>
          </cell>
          <cell r="X3472" t="str">
            <v>N</v>
          </cell>
          <cell r="Y3472" t="str">
            <v>N</v>
          </cell>
          <cell r="Z3472" t="str">
            <v>N</v>
          </cell>
          <cell r="AA3472">
            <v>0</v>
          </cell>
          <cell r="AB3472">
            <v>0</v>
          </cell>
          <cell r="AC3472">
            <v>0</v>
          </cell>
          <cell r="AD3472">
            <v>0</v>
          </cell>
          <cell r="AE3472" t="str">
            <v>N</v>
          </cell>
          <cell r="AF3472" t="str">
            <v>N</v>
          </cell>
          <cell r="AG3472">
            <v>0</v>
          </cell>
          <cell r="AH3472" t="str">
            <v>N</v>
          </cell>
          <cell r="AI3472" t="str">
            <v>N</v>
          </cell>
        </row>
        <row r="3473">
          <cell r="U3473">
            <v>0</v>
          </cell>
          <cell r="V3473">
            <v>0</v>
          </cell>
          <cell r="W3473" t="str">
            <v/>
          </cell>
          <cell r="X3473" t="str">
            <v>N</v>
          </cell>
          <cell r="Y3473" t="str">
            <v>N</v>
          </cell>
          <cell r="Z3473" t="str">
            <v>N</v>
          </cell>
          <cell r="AA3473">
            <v>0</v>
          </cell>
          <cell r="AB3473">
            <v>0</v>
          </cell>
          <cell r="AC3473">
            <v>0</v>
          </cell>
          <cell r="AD3473">
            <v>0</v>
          </cell>
          <cell r="AE3473" t="str">
            <v>N</v>
          </cell>
          <cell r="AF3473" t="str">
            <v>N</v>
          </cell>
          <cell r="AG3473">
            <v>0</v>
          </cell>
          <cell r="AH3473" t="str">
            <v>N</v>
          </cell>
          <cell r="AI3473" t="str">
            <v>N</v>
          </cell>
        </row>
        <row r="3474">
          <cell r="U3474">
            <v>0</v>
          </cell>
          <cell r="V3474">
            <v>0</v>
          </cell>
          <cell r="W3474" t="str">
            <v/>
          </cell>
          <cell r="X3474" t="str">
            <v>N</v>
          </cell>
          <cell r="Y3474" t="str">
            <v>N</v>
          </cell>
          <cell r="Z3474" t="str">
            <v>N</v>
          </cell>
          <cell r="AA3474">
            <v>0</v>
          </cell>
          <cell r="AB3474">
            <v>0</v>
          </cell>
          <cell r="AC3474">
            <v>0</v>
          </cell>
          <cell r="AD3474">
            <v>0</v>
          </cell>
          <cell r="AE3474" t="str">
            <v>N</v>
          </cell>
          <cell r="AF3474" t="str">
            <v>N</v>
          </cell>
          <cell r="AG3474">
            <v>0</v>
          </cell>
          <cell r="AH3474" t="str">
            <v>N</v>
          </cell>
          <cell r="AI3474" t="str">
            <v>N</v>
          </cell>
        </row>
        <row r="3475">
          <cell r="U3475">
            <v>0</v>
          </cell>
          <cell r="V3475">
            <v>0</v>
          </cell>
          <cell r="W3475" t="str">
            <v/>
          </cell>
          <cell r="X3475" t="str">
            <v>N</v>
          </cell>
          <cell r="Y3475" t="str">
            <v>N</v>
          </cell>
          <cell r="Z3475" t="str">
            <v>N</v>
          </cell>
          <cell r="AA3475">
            <v>0</v>
          </cell>
          <cell r="AB3475">
            <v>0</v>
          </cell>
          <cell r="AC3475">
            <v>0</v>
          </cell>
          <cell r="AD3475">
            <v>0</v>
          </cell>
          <cell r="AE3475" t="str">
            <v>N</v>
          </cell>
          <cell r="AF3475" t="str">
            <v>N</v>
          </cell>
          <cell r="AG3475">
            <v>0</v>
          </cell>
          <cell r="AH3475" t="str">
            <v>N</v>
          </cell>
          <cell r="AI3475" t="str">
            <v>N</v>
          </cell>
        </row>
        <row r="3476">
          <cell r="U3476">
            <v>0</v>
          </cell>
          <cell r="V3476">
            <v>0</v>
          </cell>
          <cell r="W3476" t="str">
            <v/>
          </cell>
          <cell r="X3476" t="str">
            <v>N</v>
          </cell>
          <cell r="Y3476" t="str">
            <v>N</v>
          </cell>
          <cell r="Z3476" t="str">
            <v>N</v>
          </cell>
          <cell r="AA3476">
            <v>0</v>
          </cell>
          <cell r="AB3476">
            <v>0</v>
          </cell>
          <cell r="AC3476">
            <v>0</v>
          </cell>
          <cell r="AD3476">
            <v>0</v>
          </cell>
          <cell r="AE3476" t="str">
            <v>N</v>
          </cell>
          <cell r="AF3476" t="str">
            <v>N</v>
          </cell>
          <cell r="AG3476">
            <v>0</v>
          </cell>
          <cell r="AH3476" t="str">
            <v>N</v>
          </cell>
          <cell r="AI3476" t="str">
            <v>N</v>
          </cell>
        </row>
        <row r="3477">
          <cell r="U3477">
            <v>0</v>
          </cell>
          <cell r="V3477">
            <v>0</v>
          </cell>
          <cell r="W3477" t="str">
            <v/>
          </cell>
          <cell r="X3477" t="str">
            <v>N</v>
          </cell>
          <cell r="Y3477" t="str">
            <v>N</v>
          </cell>
          <cell r="Z3477" t="str">
            <v>N</v>
          </cell>
          <cell r="AA3477">
            <v>0</v>
          </cell>
          <cell r="AB3477">
            <v>0</v>
          </cell>
          <cell r="AC3477">
            <v>0</v>
          </cell>
          <cell r="AD3477">
            <v>0</v>
          </cell>
          <cell r="AE3477" t="str">
            <v>N</v>
          </cell>
          <cell r="AF3477" t="str">
            <v>N</v>
          </cell>
          <cell r="AG3477">
            <v>0</v>
          </cell>
          <cell r="AH3477" t="str">
            <v>N</v>
          </cell>
          <cell r="AI3477" t="str">
            <v>N</v>
          </cell>
        </row>
        <row r="3478">
          <cell r="U3478">
            <v>0</v>
          </cell>
          <cell r="V3478">
            <v>0</v>
          </cell>
          <cell r="W3478" t="str">
            <v/>
          </cell>
          <cell r="X3478" t="str">
            <v>N</v>
          </cell>
          <cell r="Y3478" t="str">
            <v>N</v>
          </cell>
          <cell r="Z3478" t="str">
            <v>N</v>
          </cell>
          <cell r="AA3478">
            <v>0</v>
          </cell>
          <cell r="AB3478">
            <v>0</v>
          </cell>
          <cell r="AC3478">
            <v>0</v>
          </cell>
          <cell r="AD3478">
            <v>0</v>
          </cell>
          <cell r="AE3478" t="str">
            <v>N</v>
          </cell>
          <cell r="AF3478" t="str">
            <v>N</v>
          </cell>
          <cell r="AG3478">
            <v>0</v>
          </cell>
          <cell r="AH3478" t="str">
            <v>N</v>
          </cell>
          <cell r="AI3478" t="str">
            <v>N</v>
          </cell>
        </row>
        <row r="3479">
          <cell r="U3479">
            <v>0</v>
          </cell>
          <cell r="V3479">
            <v>0</v>
          </cell>
          <cell r="W3479" t="str">
            <v/>
          </cell>
          <cell r="X3479" t="str">
            <v>N</v>
          </cell>
          <cell r="Y3479" t="str">
            <v>N</v>
          </cell>
          <cell r="Z3479" t="str">
            <v>N</v>
          </cell>
          <cell r="AA3479">
            <v>0</v>
          </cell>
          <cell r="AB3479">
            <v>0</v>
          </cell>
          <cell r="AC3479">
            <v>0</v>
          </cell>
          <cell r="AD3479">
            <v>0</v>
          </cell>
          <cell r="AE3479" t="str">
            <v>N</v>
          </cell>
          <cell r="AF3479" t="str">
            <v>N</v>
          </cell>
          <cell r="AG3479">
            <v>0</v>
          </cell>
          <cell r="AH3479" t="str">
            <v>N</v>
          </cell>
          <cell r="AI3479" t="str">
            <v>N</v>
          </cell>
        </row>
        <row r="3480">
          <cell r="U3480">
            <v>0</v>
          </cell>
          <cell r="V3480">
            <v>0</v>
          </cell>
          <cell r="W3480" t="str">
            <v/>
          </cell>
          <cell r="X3480" t="str">
            <v>N</v>
          </cell>
          <cell r="Y3480" t="str">
            <v>N</v>
          </cell>
          <cell r="Z3480" t="str">
            <v>N</v>
          </cell>
          <cell r="AA3480">
            <v>0</v>
          </cell>
          <cell r="AB3480">
            <v>0</v>
          </cell>
          <cell r="AC3480">
            <v>0</v>
          </cell>
          <cell r="AD3480">
            <v>0</v>
          </cell>
          <cell r="AE3480" t="str">
            <v>N</v>
          </cell>
          <cell r="AF3480" t="str">
            <v>N</v>
          </cell>
          <cell r="AG3480">
            <v>0</v>
          </cell>
          <cell r="AH3480" t="str">
            <v>N</v>
          </cell>
          <cell r="AI3480" t="str">
            <v>N</v>
          </cell>
        </row>
        <row r="3481">
          <cell r="U3481">
            <v>0</v>
          </cell>
          <cell r="V3481">
            <v>0</v>
          </cell>
          <cell r="W3481" t="str">
            <v/>
          </cell>
          <cell r="X3481" t="str">
            <v>N</v>
          </cell>
          <cell r="Y3481" t="str">
            <v>N</v>
          </cell>
          <cell r="Z3481" t="str">
            <v>N</v>
          </cell>
          <cell r="AA3481">
            <v>0</v>
          </cell>
          <cell r="AB3481">
            <v>0</v>
          </cell>
          <cell r="AC3481">
            <v>0</v>
          </cell>
          <cell r="AD3481">
            <v>0</v>
          </cell>
          <cell r="AE3481" t="str">
            <v>N</v>
          </cell>
          <cell r="AF3481" t="str">
            <v>N</v>
          </cell>
          <cell r="AG3481">
            <v>0</v>
          </cell>
          <cell r="AH3481" t="str">
            <v>N</v>
          </cell>
          <cell r="AI3481" t="str">
            <v>N</v>
          </cell>
        </row>
        <row r="3482">
          <cell r="U3482">
            <v>0</v>
          </cell>
          <cell r="V3482">
            <v>0</v>
          </cell>
          <cell r="W3482" t="str">
            <v/>
          </cell>
          <cell r="X3482" t="str">
            <v>N</v>
          </cell>
          <cell r="Y3482" t="str">
            <v>N</v>
          </cell>
          <cell r="Z3482" t="str">
            <v>N</v>
          </cell>
          <cell r="AA3482">
            <v>0</v>
          </cell>
          <cell r="AB3482">
            <v>0</v>
          </cell>
          <cell r="AC3482">
            <v>0</v>
          </cell>
          <cell r="AD3482">
            <v>0</v>
          </cell>
          <cell r="AE3482" t="str">
            <v>N</v>
          </cell>
          <cell r="AF3482" t="str">
            <v>N</v>
          </cell>
          <cell r="AG3482">
            <v>0</v>
          </cell>
          <cell r="AH3482" t="str">
            <v>N</v>
          </cell>
          <cell r="AI3482" t="str">
            <v>N</v>
          </cell>
        </row>
        <row r="3483">
          <cell r="U3483">
            <v>0</v>
          </cell>
          <cell r="V3483">
            <v>0</v>
          </cell>
          <cell r="W3483" t="str">
            <v/>
          </cell>
          <cell r="X3483" t="str">
            <v>N</v>
          </cell>
          <cell r="Y3483" t="str">
            <v>N</v>
          </cell>
          <cell r="Z3483" t="str">
            <v>N</v>
          </cell>
          <cell r="AA3483">
            <v>0</v>
          </cell>
          <cell r="AB3483">
            <v>0</v>
          </cell>
          <cell r="AC3483">
            <v>0</v>
          </cell>
          <cell r="AD3483">
            <v>0</v>
          </cell>
          <cell r="AE3483" t="str">
            <v>N</v>
          </cell>
          <cell r="AF3483" t="str">
            <v>N</v>
          </cell>
          <cell r="AG3483">
            <v>0</v>
          </cell>
          <cell r="AH3483" t="str">
            <v>N</v>
          </cell>
          <cell r="AI3483" t="str">
            <v>N</v>
          </cell>
        </row>
        <row r="3484">
          <cell r="U3484">
            <v>0</v>
          </cell>
          <cell r="V3484">
            <v>0</v>
          </cell>
          <cell r="W3484" t="str">
            <v/>
          </cell>
          <cell r="X3484" t="str">
            <v>N</v>
          </cell>
          <cell r="Y3484" t="str">
            <v>N</v>
          </cell>
          <cell r="Z3484" t="str">
            <v>N</v>
          </cell>
          <cell r="AA3484">
            <v>0</v>
          </cell>
          <cell r="AB3484">
            <v>0</v>
          </cell>
          <cell r="AC3484">
            <v>0</v>
          </cell>
          <cell r="AD3484">
            <v>0</v>
          </cell>
          <cell r="AE3484" t="str">
            <v>N</v>
          </cell>
          <cell r="AF3484" t="str">
            <v>N</v>
          </cell>
          <cell r="AG3484">
            <v>0</v>
          </cell>
          <cell r="AH3484" t="str">
            <v>N</v>
          </cell>
          <cell r="AI3484" t="str">
            <v>N</v>
          </cell>
        </row>
        <row r="3485">
          <cell r="U3485">
            <v>0</v>
          </cell>
          <cell r="V3485">
            <v>0</v>
          </cell>
          <cell r="W3485" t="str">
            <v/>
          </cell>
          <cell r="X3485" t="str">
            <v>N</v>
          </cell>
          <cell r="Y3485" t="str">
            <v>N</v>
          </cell>
          <cell r="Z3485" t="str">
            <v>N</v>
          </cell>
          <cell r="AA3485">
            <v>0</v>
          </cell>
          <cell r="AB3485">
            <v>0</v>
          </cell>
          <cell r="AC3485">
            <v>0</v>
          </cell>
          <cell r="AD3485">
            <v>0</v>
          </cell>
          <cell r="AE3485" t="str">
            <v>N</v>
          </cell>
          <cell r="AF3485" t="str">
            <v>N</v>
          </cell>
          <cell r="AG3485">
            <v>0</v>
          </cell>
          <cell r="AH3485" t="str">
            <v>N</v>
          </cell>
          <cell r="AI3485" t="str">
            <v>N</v>
          </cell>
        </row>
        <row r="3486">
          <cell r="U3486">
            <v>0</v>
          </cell>
          <cell r="V3486">
            <v>0</v>
          </cell>
          <cell r="W3486" t="str">
            <v/>
          </cell>
          <cell r="X3486" t="str">
            <v>N</v>
          </cell>
          <cell r="Y3486" t="str">
            <v>N</v>
          </cell>
          <cell r="Z3486" t="str">
            <v>N</v>
          </cell>
          <cell r="AA3486">
            <v>0</v>
          </cell>
          <cell r="AB3486">
            <v>0</v>
          </cell>
          <cell r="AC3486">
            <v>0</v>
          </cell>
          <cell r="AD3486">
            <v>0</v>
          </cell>
          <cell r="AE3486" t="str">
            <v>N</v>
          </cell>
          <cell r="AF3486" t="str">
            <v>N</v>
          </cell>
          <cell r="AG3486">
            <v>0</v>
          </cell>
          <cell r="AH3486" t="str">
            <v>N</v>
          </cell>
          <cell r="AI3486" t="str">
            <v>N</v>
          </cell>
        </row>
        <row r="3487">
          <cell r="U3487">
            <v>0</v>
          </cell>
          <cell r="V3487">
            <v>0</v>
          </cell>
          <cell r="W3487" t="str">
            <v/>
          </cell>
          <cell r="X3487" t="str">
            <v>N</v>
          </cell>
          <cell r="Y3487" t="str">
            <v>N</v>
          </cell>
          <cell r="Z3487" t="str">
            <v>N</v>
          </cell>
          <cell r="AA3487">
            <v>0</v>
          </cell>
          <cell r="AB3487">
            <v>0</v>
          </cell>
          <cell r="AC3487">
            <v>0</v>
          </cell>
          <cell r="AD3487">
            <v>0</v>
          </cell>
          <cell r="AE3487" t="str">
            <v>N</v>
          </cell>
          <cell r="AF3487" t="str">
            <v>N</v>
          </cell>
          <cell r="AG3487">
            <v>0</v>
          </cell>
          <cell r="AH3487" t="str">
            <v>N</v>
          </cell>
          <cell r="AI3487" t="str">
            <v>N</v>
          </cell>
        </row>
        <row r="3488">
          <cell r="U3488">
            <v>0</v>
          </cell>
          <cell r="V3488">
            <v>0</v>
          </cell>
          <cell r="W3488" t="str">
            <v/>
          </cell>
          <cell r="X3488" t="str">
            <v>N</v>
          </cell>
          <cell r="Y3488" t="str">
            <v>N</v>
          </cell>
          <cell r="Z3488" t="str">
            <v>N</v>
          </cell>
          <cell r="AA3488">
            <v>0</v>
          </cell>
          <cell r="AB3488">
            <v>0</v>
          </cell>
          <cell r="AC3488">
            <v>0</v>
          </cell>
          <cell r="AD3488">
            <v>0</v>
          </cell>
          <cell r="AE3488" t="str">
            <v>N</v>
          </cell>
          <cell r="AF3488" t="str">
            <v>N</v>
          </cell>
          <cell r="AG3488">
            <v>0</v>
          </cell>
          <cell r="AH3488" t="str">
            <v>N</v>
          </cell>
          <cell r="AI3488" t="str">
            <v>N</v>
          </cell>
        </row>
        <row r="3489">
          <cell r="U3489">
            <v>0</v>
          </cell>
          <cell r="V3489">
            <v>0</v>
          </cell>
          <cell r="W3489" t="str">
            <v/>
          </cell>
          <cell r="X3489" t="str">
            <v>N</v>
          </cell>
          <cell r="Y3489" t="str">
            <v>N</v>
          </cell>
          <cell r="Z3489" t="str">
            <v>N</v>
          </cell>
          <cell r="AA3489">
            <v>0</v>
          </cell>
          <cell r="AB3489">
            <v>0</v>
          </cell>
          <cell r="AC3489">
            <v>0</v>
          </cell>
          <cell r="AD3489">
            <v>0</v>
          </cell>
          <cell r="AE3489" t="str">
            <v>N</v>
          </cell>
          <cell r="AF3489" t="str">
            <v>N</v>
          </cell>
          <cell r="AG3489">
            <v>0</v>
          </cell>
          <cell r="AH3489" t="str">
            <v>N</v>
          </cell>
          <cell r="AI3489" t="str">
            <v>N</v>
          </cell>
        </row>
        <row r="3490">
          <cell r="U3490">
            <v>0</v>
          </cell>
          <cell r="V3490">
            <v>0</v>
          </cell>
          <cell r="W3490" t="str">
            <v/>
          </cell>
          <cell r="X3490" t="str">
            <v>N</v>
          </cell>
          <cell r="Y3490" t="str">
            <v>N</v>
          </cell>
          <cell r="Z3490" t="str">
            <v>N</v>
          </cell>
          <cell r="AA3490">
            <v>0</v>
          </cell>
          <cell r="AB3490">
            <v>0</v>
          </cell>
          <cell r="AC3490">
            <v>0</v>
          </cell>
          <cell r="AD3490">
            <v>0</v>
          </cell>
          <cell r="AE3490" t="str">
            <v>N</v>
          </cell>
          <cell r="AF3490" t="str">
            <v>N</v>
          </cell>
          <cell r="AG3490">
            <v>0</v>
          </cell>
          <cell r="AH3490" t="str">
            <v>N</v>
          </cell>
          <cell r="AI3490" t="str">
            <v>N</v>
          </cell>
        </row>
        <row r="3491">
          <cell r="U3491">
            <v>0</v>
          </cell>
          <cell r="V3491">
            <v>0</v>
          </cell>
          <cell r="W3491" t="str">
            <v/>
          </cell>
          <cell r="X3491" t="str">
            <v>N</v>
          </cell>
          <cell r="Y3491" t="str">
            <v>N</v>
          </cell>
          <cell r="Z3491" t="str">
            <v>N</v>
          </cell>
          <cell r="AA3491">
            <v>0</v>
          </cell>
          <cell r="AB3491">
            <v>0</v>
          </cell>
          <cell r="AC3491">
            <v>0</v>
          </cell>
          <cell r="AD3491">
            <v>0</v>
          </cell>
          <cell r="AE3491" t="str">
            <v>N</v>
          </cell>
          <cell r="AF3491" t="str">
            <v>N</v>
          </cell>
          <cell r="AG3491">
            <v>0</v>
          </cell>
          <cell r="AH3491" t="str">
            <v>N</v>
          </cell>
          <cell r="AI3491" t="str">
            <v>N</v>
          </cell>
        </row>
        <row r="3492">
          <cell r="U3492">
            <v>0</v>
          </cell>
          <cell r="V3492">
            <v>0</v>
          </cell>
          <cell r="W3492" t="str">
            <v/>
          </cell>
          <cell r="X3492" t="str">
            <v>N</v>
          </cell>
          <cell r="Y3492" t="str">
            <v>N</v>
          </cell>
          <cell r="Z3492" t="str">
            <v>N</v>
          </cell>
          <cell r="AA3492">
            <v>0</v>
          </cell>
          <cell r="AB3492">
            <v>0</v>
          </cell>
          <cell r="AC3492">
            <v>0</v>
          </cell>
          <cell r="AD3492">
            <v>0</v>
          </cell>
          <cell r="AE3492" t="str">
            <v>N</v>
          </cell>
          <cell r="AF3492" t="str">
            <v>N</v>
          </cell>
          <cell r="AG3492">
            <v>0</v>
          </cell>
          <cell r="AH3492" t="str">
            <v>N</v>
          </cell>
          <cell r="AI3492" t="str">
            <v>N</v>
          </cell>
        </row>
        <row r="3493">
          <cell r="U3493">
            <v>0</v>
          </cell>
          <cell r="V3493">
            <v>0</v>
          </cell>
          <cell r="W3493" t="str">
            <v/>
          </cell>
          <cell r="X3493" t="str">
            <v>N</v>
          </cell>
          <cell r="Y3493" t="str">
            <v>N</v>
          </cell>
          <cell r="Z3493" t="str">
            <v>N</v>
          </cell>
          <cell r="AA3493">
            <v>0</v>
          </cell>
          <cell r="AB3493">
            <v>0</v>
          </cell>
          <cell r="AC3493">
            <v>0</v>
          </cell>
          <cell r="AD3493">
            <v>0</v>
          </cell>
          <cell r="AE3493" t="str">
            <v>N</v>
          </cell>
          <cell r="AF3493" t="str">
            <v>N</v>
          </cell>
          <cell r="AG3493">
            <v>0</v>
          </cell>
          <cell r="AH3493" t="str">
            <v>N</v>
          </cell>
          <cell r="AI3493" t="str">
            <v>N</v>
          </cell>
        </row>
        <row r="3494">
          <cell r="U3494">
            <v>0</v>
          </cell>
          <cell r="V3494">
            <v>0</v>
          </cell>
          <cell r="W3494" t="str">
            <v/>
          </cell>
          <cell r="X3494" t="str">
            <v>N</v>
          </cell>
          <cell r="Y3494" t="str">
            <v>N</v>
          </cell>
          <cell r="Z3494" t="str">
            <v>N</v>
          </cell>
          <cell r="AA3494">
            <v>0</v>
          </cell>
          <cell r="AB3494">
            <v>0</v>
          </cell>
          <cell r="AC3494">
            <v>0</v>
          </cell>
          <cell r="AD3494">
            <v>0</v>
          </cell>
          <cell r="AE3494" t="str">
            <v>N</v>
          </cell>
          <cell r="AF3494" t="str">
            <v>N</v>
          </cell>
          <cell r="AG3494">
            <v>0</v>
          </cell>
          <cell r="AH3494" t="str">
            <v>N</v>
          </cell>
          <cell r="AI3494" t="str">
            <v>N</v>
          </cell>
        </row>
        <row r="3495">
          <cell r="U3495">
            <v>0</v>
          </cell>
          <cell r="V3495">
            <v>0</v>
          </cell>
          <cell r="W3495" t="str">
            <v/>
          </cell>
          <cell r="X3495" t="str">
            <v>N</v>
          </cell>
          <cell r="Y3495" t="str">
            <v>N</v>
          </cell>
          <cell r="Z3495" t="str">
            <v>N</v>
          </cell>
          <cell r="AA3495">
            <v>0</v>
          </cell>
          <cell r="AB3495">
            <v>0</v>
          </cell>
          <cell r="AC3495">
            <v>0</v>
          </cell>
          <cell r="AD3495">
            <v>0</v>
          </cell>
          <cell r="AE3495" t="str">
            <v>N</v>
          </cell>
          <cell r="AF3495" t="str">
            <v>N</v>
          </cell>
          <cell r="AG3495">
            <v>0</v>
          </cell>
          <cell r="AH3495" t="str">
            <v>N</v>
          </cell>
          <cell r="AI3495" t="str">
            <v>N</v>
          </cell>
        </row>
        <row r="3496">
          <cell r="U3496">
            <v>0</v>
          </cell>
          <cell r="V3496">
            <v>0</v>
          </cell>
          <cell r="W3496" t="str">
            <v/>
          </cell>
          <cell r="X3496" t="str">
            <v>N</v>
          </cell>
          <cell r="Y3496" t="str">
            <v>N</v>
          </cell>
          <cell r="Z3496" t="str">
            <v>N</v>
          </cell>
          <cell r="AA3496">
            <v>0</v>
          </cell>
          <cell r="AB3496">
            <v>0</v>
          </cell>
          <cell r="AC3496">
            <v>0</v>
          </cell>
          <cell r="AD3496">
            <v>0</v>
          </cell>
          <cell r="AE3496" t="str">
            <v>N</v>
          </cell>
          <cell r="AF3496" t="str">
            <v>N</v>
          </cell>
          <cell r="AG3496">
            <v>0</v>
          </cell>
          <cell r="AH3496" t="str">
            <v>N</v>
          </cell>
          <cell r="AI3496" t="str">
            <v>N</v>
          </cell>
        </row>
        <row r="3497">
          <cell r="U3497">
            <v>0</v>
          </cell>
          <cell r="V3497">
            <v>0</v>
          </cell>
          <cell r="W3497" t="str">
            <v/>
          </cell>
          <cell r="X3497" t="str">
            <v>N</v>
          </cell>
          <cell r="Y3497" t="str">
            <v>N</v>
          </cell>
          <cell r="Z3497" t="str">
            <v>N</v>
          </cell>
          <cell r="AA3497">
            <v>0</v>
          </cell>
          <cell r="AB3497">
            <v>0</v>
          </cell>
          <cell r="AC3497">
            <v>0</v>
          </cell>
          <cell r="AD3497">
            <v>0</v>
          </cell>
          <cell r="AE3497" t="str">
            <v>N</v>
          </cell>
          <cell r="AF3497" t="str">
            <v>N</v>
          </cell>
          <cell r="AG3497">
            <v>0</v>
          </cell>
          <cell r="AH3497" t="str">
            <v>N</v>
          </cell>
          <cell r="AI3497" t="str">
            <v>N</v>
          </cell>
        </row>
        <row r="3498">
          <cell r="U3498">
            <v>0</v>
          </cell>
          <cell r="V3498">
            <v>0</v>
          </cell>
          <cell r="W3498" t="str">
            <v/>
          </cell>
          <cell r="X3498" t="str">
            <v>N</v>
          </cell>
          <cell r="Y3498" t="str">
            <v>N</v>
          </cell>
          <cell r="Z3498" t="str">
            <v>N</v>
          </cell>
          <cell r="AA3498">
            <v>0</v>
          </cell>
          <cell r="AB3498">
            <v>0</v>
          </cell>
          <cell r="AC3498">
            <v>0</v>
          </cell>
          <cell r="AD3498">
            <v>0</v>
          </cell>
          <cell r="AE3498" t="str">
            <v>N</v>
          </cell>
          <cell r="AF3498" t="str">
            <v>N</v>
          </cell>
          <cell r="AG3498">
            <v>0</v>
          </cell>
          <cell r="AH3498" t="str">
            <v>N</v>
          </cell>
          <cell r="AI3498" t="str">
            <v>N</v>
          </cell>
        </row>
        <row r="3499">
          <cell r="U3499">
            <v>0</v>
          </cell>
          <cell r="V3499">
            <v>0</v>
          </cell>
          <cell r="W3499" t="str">
            <v/>
          </cell>
          <cell r="X3499" t="str">
            <v>N</v>
          </cell>
          <cell r="Y3499" t="str">
            <v>N</v>
          </cell>
          <cell r="Z3499" t="str">
            <v>N</v>
          </cell>
          <cell r="AA3499">
            <v>0</v>
          </cell>
          <cell r="AB3499">
            <v>0</v>
          </cell>
          <cell r="AC3499">
            <v>0</v>
          </cell>
          <cell r="AD3499">
            <v>0</v>
          </cell>
          <cell r="AE3499" t="str">
            <v>N</v>
          </cell>
          <cell r="AF3499" t="str">
            <v>N</v>
          </cell>
          <cell r="AG3499">
            <v>0</v>
          </cell>
          <cell r="AH3499" t="str">
            <v>N</v>
          </cell>
          <cell r="AI3499" t="str">
            <v>N</v>
          </cell>
        </row>
        <row r="3500">
          <cell r="U3500">
            <v>0</v>
          </cell>
          <cell r="V3500">
            <v>0</v>
          </cell>
          <cell r="W3500" t="str">
            <v/>
          </cell>
          <cell r="X3500" t="str">
            <v>N</v>
          </cell>
          <cell r="Y3500" t="str">
            <v>N</v>
          </cell>
          <cell r="Z3500" t="str">
            <v>N</v>
          </cell>
          <cell r="AA3500">
            <v>0</v>
          </cell>
          <cell r="AB3500">
            <v>0</v>
          </cell>
          <cell r="AC3500">
            <v>0</v>
          </cell>
          <cell r="AD3500">
            <v>0</v>
          </cell>
          <cell r="AE3500" t="str">
            <v>N</v>
          </cell>
          <cell r="AF3500" t="str">
            <v>N</v>
          </cell>
          <cell r="AG3500">
            <v>0</v>
          </cell>
          <cell r="AH3500" t="str">
            <v>N</v>
          </cell>
          <cell r="AI3500" t="str">
            <v>N</v>
          </cell>
        </row>
        <row r="3501">
          <cell r="U3501">
            <v>0</v>
          </cell>
          <cell r="V3501">
            <v>0</v>
          </cell>
          <cell r="W3501" t="str">
            <v/>
          </cell>
          <cell r="X3501" t="str">
            <v>N</v>
          </cell>
          <cell r="Y3501" t="str">
            <v>N</v>
          </cell>
          <cell r="Z3501" t="str">
            <v>N</v>
          </cell>
          <cell r="AA3501">
            <v>0</v>
          </cell>
          <cell r="AB3501">
            <v>0</v>
          </cell>
          <cell r="AC3501">
            <v>0</v>
          </cell>
          <cell r="AD3501">
            <v>0</v>
          </cell>
          <cell r="AE3501" t="str">
            <v>N</v>
          </cell>
          <cell r="AF3501" t="str">
            <v>N</v>
          </cell>
          <cell r="AG3501">
            <v>0</v>
          </cell>
          <cell r="AH3501" t="str">
            <v>N</v>
          </cell>
          <cell r="AI3501" t="str">
            <v>N</v>
          </cell>
        </row>
        <row r="3502">
          <cell r="U3502">
            <v>0</v>
          </cell>
          <cell r="V3502">
            <v>0</v>
          </cell>
          <cell r="W3502" t="str">
            <v/>
          </cell>
          <cell r="X3502" t="str">
            <v>N</v>
          </cell>
          <cell r="Y3502" t="str">
            <v>N</v>
          </cell>
          <cell r="Z3502" t="str">
            <v>N</v>
          </cell>
          <cell r="AA3502">
            <v>0</v>
          </cell>
          <cell r="AB3502">
            <v>0</v>
          </cell>
          <cell r="AC3502">
            <v>0</v>
          </cell>
          <cell r="AD3502">
            <v>0</v>
          </cell>
          <cell r="AE3502" t="str">
            <v>N</v>
          </cell>
          <cell r="AF3502" t="str">
            <v>N</v>
          </cell>
          <cell r="AG3502">
            <v>0</v>
          </cell>
          <cell r="AH3502" t="str">
            <v>N</v>
          </cell>
          <cell r="AI3502" t="str">
            <v>N</v>
          </cell>
        </row>
        <row r="3503">
          <cell r="U3503">
            <v>0</v>
          </cell>
          <cell r="V3503">
            <v>0</v>
          </cell>
          <cell r="W3503" t="str">
            <v/>
          </cell>
          <cell r="X3503" t="str">
            <v>N</v>
          </cell>
          <cell r="Y3503" t="str">
            <v>N</v>
          </cell>
          <cell r="Z3503" t="str">
            <v>N</v>
          </cell>
          <cell r="AA3503">
            <v>0</v>
          </cell>
          <cell r="AB3503">
            <v>0</v>
          </cell>
          <cell r="AC3503">
            <v>0</v>
          </cell>
          <cell r="AD3503">
            <v>0</v>
          </cell>
          <cell r="AE3503" t="str">
            <v>N</v>
          </cell>
          <cell r="AF3503" t="str">
            <v>N</v>
          </cell>
          <cell r="AG3503">
            <v>0</v>
          </cell>
          <cell r="AH3503" t="str">
            <v>N</v>
          </cell>
          <cell r="AI3503" t="str">
            <v>N</v>
          </cell>
        </row>
        <row r="3504">
          <cell r="U3504">
            <v>0</v>
          </cell>
          <cell r="V3504">
            <v>0</v>
          </cell>
          <cell r="W3504" t="str">
            <v/>
          </cell>
          <cell r="X3504" t="str">
            <v>N</v>
          </cell>
          <cell r="Y3504" t="str">
            <v>N</v>
          </cell>
          <cell r="Z3504" t="str">
            <v>N</v>
          </cell>
          <cell r="AA3504">
            <v>0</v>
          </cell>
          <cell r="AB3504">
            <v>0</v>
          </cell>
          <cell r="AC3504">
            <v>0</v>
          </cell>
          <cell r="AD3504">
            <v>0</v>
          </cell>
          <cell r="AE3504" t="str">
            <v>N</v>
          </cell>
          <cell r="AF3504" t="str">
            <v>N</v>
          </cell>
          <cell r="AG3504">
            <v>0</v>
          </cell>
          <cell r="AH3504" t="str">
            <v>N</v>
          </cell>
          <cell r="AI3504" t="str">
            <v>N</v>
          </cell>
        </row>
        <row r="3505">
          <cell r="U3505">
            <v>0</v>
          </cell>
          <cell r="V3505">
            <v>0</v>
          </cell>
          <cell r="W3505" t="str">
            <v/>
          </cell>
          <cell r="X3505" t="str">
            <v>N</v>
          </cell>
          <cell r="Y3505" t="str">
            <v>N</v>
          </cell>
          <cell r="Z3505" t="str">
            <v>N</v>
          </cell>
          <cell r="AA3505">
            <v>0</v>
          </cell>
          <cell r="AB3505">
            <v>0</v>
          </cell>
          <cell r="AC3505">
            <v>0</v>
          </cell>
          <cell r="AD3505">
            <v>0</v>
          </cell>
          <cell r="AE3505" t="str">
            <v>N</v>
          </cell>
          <cell r="AF3505" t="str">
            <v>N</v>
          </cell>
          <cell r="AG3505">
            <v>0</v>
          </cell>
          <cell r="AH3505" t="str">
            <v>N</v>
          </cell>
          <cell r="AI3505" t="str">
            <v>N</v>
          </cell>
        </row>
        <row r="3506">
          <cell r="U3506">
            <v>0</v>
          </cell>
          <cell r="V3506">
            <v>0</v>
          </cell>
          <cell r="W3506" t="str">
            <v/>
          </cell>
          <cell r="X3506" t="str">
            <v>N</v>
          </cell>
          <cell r="Y3506" t="str">
            <v>N</v>
          </cell>
          <cell r="Z3506" t="str">
            <v>N</v>
          </cell>
          <cell r="AA3506">
            <v>0</v>
          </cell>
          <cell r="AB3506">
            <v>0</v>
          </cell>
          <cell r="AC3506">
            <v>0</v>
          </cell>
          <cell r="AD3506">
            <v>0</v>
          </cell>
          <cell r="AE3506" t="str">
            <v>N</v>
          </cell>
          <cell r="AF3506" t="str">
            <v>N</v>
          </cell>
          <cell r="AG3506">
            <v>0</v>
          </cell>
          <cell r="AH3506" t="str">
            <v>N</v>
          </cell>
          <cell r="AI3506" t="str">
            <v>N</v>
          </cell>
        </row>
        <row r="3507">
          <cell r="U3507">
            <v>0</v>
          </cell>
          <cell r="V3507">
            <v>0</v>
          </cell>
          <cell r="W3507" t="str">
            <v/>
          </cell>
          <cell r="X3507" t="str">
            <v>N</v>
          </cell>
          <cell r="Y3507" t="str">
            <v>N</v>
          </cell>
          <cell r="Z3507" t="str">
            <v>N</v>
          </cell>
          <cell r="AA3507">
            <v>0</v>
          </cell>
          <cell r="AB3507">
            <v>0</v>
          </cell>
          <cell r="AC3507">
            <v>0</v>
          </cell>
          <cell r="AD3507">
            <v>0</v>
          </cell>
          <cell r="AE3507" t="str">
            <v>N</v>
          </cell>
          <cell r="AF3507" t="str">
            <v>N</v>
          </cell>
          <cell r="AG3507">
            <v>0</v>
          </cell>
          <cell r="AH3507" t="str">
            <v>N</v>
          </cell>
          <cell r="AI3507" t="str">
            <v>N</v>
          </cell>
        </row>
        <row r="3508">
          <cell r="U3508">
            <v>0</v>
          </cell>
          <cell r="V3508">
            <v>0</v>
          </cell>
          <cell r="W3508" t="str">
            <v/>
          </cell>
          <cell r="X3508" t="str">
            <v>N</v>
          </cell>
          <cell r="Y3508" t="str">
            <v>N</v>
          </cell>
          <cell r="Z3508" t="str">
            <v>N</v>
          </cell>
          <cell r="AA3508">
            <v>0</v>
          </cell>
          <cell r="AB3508">
            <v>0</v>
          </cell>
          <cell r="AC3508">
            <v>0</v>
          </cell>
          <cell r="AD3508">
            <v>0</v>
          </cell>
          <cell r="AE3508" t="str">
            <v>N</v>
          </cell>
          <cell r="AF3508" t="str">
            <v>N</v>
          </cell>
          <cell r="AG3508">
            <v>0</v>
          </cell>
          <cell r="AH3508" t="str">
            <v>N</v>
          </cell>
          <cell r="AI3508" t="str">
            <v>N</v>
          </cell>
        </row>
        <row r="3509">
          <cell r="U3509">
            <v>0</v>
          </cell>
          <cell r="V3509">
            <v>0</v>
          </cell>
          <cell r="W3509" t="str">
            <v/>
          </cell>
          <cell r="X3509" t="str">
            <v>N</v>
          </cell>
          <cell r="Y3509" t="str">
            <v>N</v>
          </cell>
          <cell r="Z3509" t="str">
            <v>N</v>
          </cell>
          <cell r="AA3509">
            <v>0</v>
          </cell>
          <cell r="AB3509">
            <v>0</v>
          </cell>
          <cell r="AC3509">
            <v>0</v>
          </cell>
          <cell r="AD3509">
            <v>0</v>
          </cell>
          <cell r="AE3509" t="str">
            <v>N</v>
          </cell>
          <cell r="AF3509" t="str">
            <v>N</v>
          </cell>
          <cell r="AG3509">
            <v>0</v>
          </cell>
          <cell r="AH3509" t="str">
            <v>N</v>
          </cell>
          <cell r="AI3509" t="str">
            <v>N</v>
          </cell>
        </row>
        <row r="3510">
          <cell r="U3510">
            <v>0</v>
          </cell>
          <cell r="V3510">
            <v>0</v>
          </cell>
          <cell r="W3510" t="str">
            <v/>
          </cell>
          <cell r="X3510" t="str">
            <v>N</v>
          </cell>
          <cell r="Y3510" t="str">
            <v>N</v>
          </cell>
          <cell r="Z3510" t="str">
            <v>N</v>
          </cell>
          <cell r="AA3510">
            <v>0</v>
          </cell>
          <cell r="AB3510">
            <v>0</v>
          </cell>
          <cell r="AC3510">
            <v>0</v>
          </cell>
          <cell r="AD3510">
            <v>0</v>
          </cell>
          <cell r="AE3510" t="str">
            <v>N</v>
          </cell>
          <cell r="AF3510" t="str">
            <v>N</v>
          </cell>
          <cell r="AG3510">
            <v>0</v>
          </cell>
          <cell r="AH3510" t="str">
            <v>N</v>
          </cell>
          <cell r="AI3510" t="str">
            <v>N</v>
          </cell>
        </row>
        <row r="3511">
          <cell r="U3511">
            <v>0</v>
          </cell>
          <cell r="V3511">
            <v>0</v>
          </cell>
          <cell r="W3511" t="str">
            <v/>
          </cell>
          <cell r="X3511" t="str">
            <v>N</v>
          </cell>
          <cell r="Y3511" t="str">
            <v>N</v>
          </cell>
          <cell r="Z3511" t="str">
            <v>N</v>
          </cell>
          <cell r="AA3511">
            <v>0</v>
          </cell>
          <cell r="AB3511">
            <v>0</v>
          </cell>
          <cell r="AC3511">
            <v>0</v>
          </cell>
          <cell r="AD3511">
            <v>0</v>
          </cell>
          <cell r="AE3511" t="str">
            <v>N</v>
          </cell>
          <cell r="AF3511" t="str">
            <v>N</v>
          </cell>
          <cell r="AG3511">
            <v>0</v>
          </cell>
          <cell r="AH3511" t="str">
            <v>N</v>
          </cell>
          <cell r="AI3511" t="str">
            <v>N</v>
          </cell>
        </row>
        <row r="3512">
          <cell r="U3512">
            <v>0</v>
          </cell>
          <cell r="V3512">
            <v>0</v>
          </cell>
          <cell r="W3512" t="str">
            <v/>
          </cell>
          <cell r="X3512" t="str">
            <v>N</v>
          </cell>
          <cell r="Y3512" t="str">
            <v>N</v>
          </cell>
          <cell r="Z3512" t="str">
            <v>N</v>
          </cell>
          <cell r="AA3512">
            <v>0</v>
          </cell>
          <cell r="AB3512">
            <v>0</v>
          </cell>
          <cell r="AC3512">
            <v>0</v>
          </cell>
          <cell r="AD3512">
            <v>0</v>
          </cell>
          <cell r="AE3512" t="str">
            <v>N</v>
          </cell>
          <cell r="AF3512" t="str">
            <v>N</v>
          </cell>
          <cell r="AG3512">
            <v>0</v>
          </cell>
          <cell r="AH3512" t="str">
            <v>N</v>
          </cell>
          <cell r="AI3512" t="str">
            <v>N</v>
          </cell>
        </row>
        <row r="3513">
          <cell r="U3513">
            <v>0</v>
          </cell>
          <cell r="V3513">
            <v>0</v>
          </cell>
          <cell r="W3513" t="str">
            <v/>
          </cell>
          <cell r="X3513" t="str">
            <v>N</v>
          </cell>
          <cell r="Y3513" t="str">
            <v>N</v>
          </cell>
          <cell r="Z3513" t="str">
            <v>N</v>
          </cell>
          <cell r="AA3513">
            <v>0</v>
          </cell>
          <cell r="AB3513">
            <v>0</v>
          </cell>
          <cell r="AC3513">
            <v>0</v>
          </cell>
          <cell r="AD3513">
            <v>0</v>
          </cell>
          <cell r="AE3513" t="str">
            <v>N</v>
          </cell>
          <cell r="AF3513" t="str">
            <v>N</v>
          </cell>
          <cell r="AG3513">
            <v>0</v>
          </cell>
          <cell r="AH3513" t="str">
            <v>N</v>
          </cell>
          <cell r="AI3513" t="str">
            <v>N</v>
          </cell>
        </row>
        <row r="3514">
          <cell r="U3514">
            <v>0</v>
          </cell>
          <cell r="V3514">
            <v>0</v>
          </cell>
          <cell r="W3514" t="str">
            <v/>
          </cell>
          <cell r="X3514" t="str">
            <v>N</v>
          </cell>
          <cell r="Y3514" t="str">
            <v>N</v>
          </cell>
          <cell r="Z3514" t="str">
            <v>N</v>
          </cell>
          <cell r="AA3514">
            <v>0</v>
          </cell>
          <cell r="AB3514">
            <v>0</v>
          </cell>
          <cell r="AC3514">
            <v>0</v>
          </cell>
          <cell r="AD3514">
            <v>0</v>
          </cell>
          <cell r="AE3514" t="str">
            <v>N</v>
          </cell>
          <cell r="AF3514" t="str">
            <v>N</v>
          </cell>
          <cell r="AG3514">
            <v>0</v>
          </cell>
          <cell r="AH3514" t="str">
            <v>N</v>
          </cell>
          <cell r="AI3514" t="str">
            <v>N</v>
          </cell>
        </row>
        <row r="3515">
          <cell r="U3515">
            <v>0</v>
          </cell>
          <cell r="V3515">
            <v>0</v>
          </cell>
          <cell r="W3515" t="str">
            <v/>
          </cell>
          <cell r="X3515" t="str">
            <v>N</v>
          </cell>
          <cell r="Y3515" t="str">
            <v>N</v>
          </cell>
          <cell r="Z3515" t="str">
            <v>N</v>
          </cell>
          <cell r="AA3515">
            <v>0</v>
          </cell>
          <cell r="AB3515">
            <v>0</v>
          </cell>
          <cell r="AC3515">
            <v>0</v>
          </cell>
          <cell r="AD3515">
            <v>0</v>
          </cell>
          <cell r="AE3515" t="str">
            <v>N</v>
          </cell>
          <cell r="AF3515" t="str">
            <v>N</v>
          </cell>
          <cell r="AG3515">
            <v>0</v>
          </cell>
          <cell r="AH3515" t="str">
            <v>N</v>
          </cell>
          <cell r="AI3515" t="str">
            <v>N</v>
          </cell>
        </row>
        <row r="3516">
          <cell r="U3516">
            <v>0</v>
          </cell>
          <cell r="V3516">
            <v>0</v>
          </cell>
          <cell r="W3516" t="str">
            <v/>
          </cell>
          <cell r="X3516" t="str">
            <v>N</v>
          </cell>
          <cell r="Y3516" t="str">
            <v>N</v>
          </cell>
          <cell r="Z3516" t="str">
            <v>N</v>
          </cell>
          <cell r="AA3516">
            <v>0</v>
          </cell>
          <cell r="AB3516">
            <v>0</v>
          </cell>
          <cell r="AC3516">
            <v>0</v>
          </cell>
          <cell r="AD3516">
            <v>0</v>
          </cell>
          <cell r="AE3516" t="str">
            <v>N</v>
          </cell>
          <cell r="AF3516" t="str">
            <v>N</v>
          </cell>
          <cell r="AG3516">
            <v>0</v>
          </cell>
          <cell r="AH3516" t="str">
            <v>N</v>
          </cell>
          <cell r="AI3516" t="str">
            <v>N</v>
          </cell>
        </row>
        <row r="3517">
          <cell r="U3517">
            <v>0</v>
          </cell>
          <cell r="V3517">
            <v>0</v>
          </cell>
          <cell r="W3517" t="str">
            <v/>
          </cell>
          <cell r="X3517" t="str">
            <v>N</v>
          </cell>
          <cell r="Y3517" t="str">
            <v>N</v>
          </cell>
          <cell r="Z3517" t="str">
            <v>N</v>
          </cell>
          <cell r="AA3517">
            <v>0</v>
          </cell>
          <cell r="AB3517">
            <v>0</v>
          </cell>
          <cell r="AC3517">
            <v>0</v>
          </cell>
          <cell r="AD3517">
            <v>0</v>
          </cell>
          <cell r="AE3517" t="str">
            <v>N</v>
          </cell>
          <cell r="AF3517" t="str">
            <v>N</v>
          </cell>
          <cell r="AG3517">
            <v>0</v>
          </cell>
          <cell r="AH3517" t="str">
            <v>N</v>
          </cell>
          <cell r="AI3517" t="str">
            <v>N</v>
          </cell>
        </row>
        <row r="3518">
          <cell r="U3518">
            <v>0</v>
          </cell>
          <cell r="V3518">
            <v>0</v>
          </cell>
          <cell r="W3518" t="str">
            <v/>
          </cell>
          <cell r="X3518" t="str">
            <v>N</v>
          </cell>
          <cell r="Y3518" t="str">
            <v>N</v>
          </cell>
          <cell r="Z3518" t="str">
            <v>N</v>
          </cell>
          <cell r="AA3518">
            <v>0</v>
          </cell>
          <cell r="AB3518">
            <v>0</v>
          </cell>
          <cell r="AC3518">
            <v>0</v>
          </cell>
          <cell r="AD3518">
            <v>0</v>
          </cell>
          <cell r="AE3518" t="str">
            <v>N</v>
          </cell>
          <cell r="AF3518" t="str">
            <v>N</v>
          </cell>
          <cell r="AG3518">
            <v>0</v>
          </cell>
          <cell r="AH3518" t="str">
            <v>N</v>
          </cell>
          <cell r="AI3518" t="str">
            <v>N</v>
          </cell>
        </row>
        <row r="3519">
          <cell r="U3519">
            <v>0</v>
          </cell>
          <cell r="V3519">
            <v>0</v>
          </cell>
          <cell r="W3519" t="str">
            <v/>
          </cell>
          <cell r="X3519" t="str">
            <v>N</v>
          </cell>
          <cell r="Y3519" t="str">
            <v>N</v>
          </cell>
          <cell r="Z3519" t="str">
            <v>N</v>
          </cell>
          <cell r="AA3519">
            <v>0</v>
          </cell>
          <cell r="AB3519">
            <v>0</v>
          </cell>
          <cell r="AC3519">
            <v>0</v>
          </cell>
          <cell r="AD3519">
            <v>0</v>
          </cell>
          <cell r="AE3519" t="str">
            <v>N</v>
          </cell>
          <cell r="AF3519" t="str">
            <v>N</v>
          </cell>
          <cell r="AG3519">
            <v>0</v>
          </cell>
          <cell r="AH3519" t="str">
            <v>N</v>
          </cell>
          <cell r="AI3519" t="str">
            <v>N</v>
          </cell>
        </row>
        <row r="3520">
          <cell r="U3520">
            <v>0</v>
          </cell>
          <cell r="V3520">
            <v>0</v>
          </cell>
          <cell r="W3520" t="str">
            <v/>
          </cell>
          <cell r="X3520" t="str">
            <v>N</v>
          </cell>
          <cell r="Y3520" t="str">
            <v>N</v>
          </cell>
          <cell r="Z3520" t="str">
            <v>N</v>
          </cell>
          <cell r="AA3520">
            <v>0</v>
          </cell>
          <cell r="AB3520">
            <v>0</v>
          </cell>
          <cell r="AC3520">
            <v>0</v>
          </cell>
          <cell r="AD3520">
            <v>0</v>
          </cell>
          <cell r="AE3520" t="str">
            <v>N</v>
          </cell>
          <cell r="AF3520" t="str">
            <v>N</v>
          </cell>
          <cell r="AG3520">
            <v>0</v>
          </cell>
          <cell r="AH3520" t="str">
            <v>N</v>
          </cell>
          <cell r="AI3520" t="str">
            <v>N</v>
          </cell>
        </row>
        <row r="3521">
          <cell r="U3521">
            <v>0</v>
          </cell>
          <cell r="V3521">
            <v>0</v>
          </cell>
          <cell r="W3521" t="str">
            <v/>
          </cell>
          <cell r="X3521" t="str">
            <v>N</v>
          </cell>
          <cell r="Y3521" t="str">
            <v>N</v>
          </cell>
          <cell r="Z3521" t="str">
            <v>N</v>
          </cell>
          <cell r="AA3521">
            <v>0</v>
          </cell>
          <cell r="AB3521">
            <v>0</v>
          </cell>
          <cell r="AC3521">
            <v>0</v>
          </cell>
          <cell r="AD3521">
            <v>0</v>
          </cell>
          <cell r="AE3521" t="str">
            <v>N</v>
          </cell>
          <cell r="AF3521" t="str">
            <v>N</v>
          </cell>
          <cell r="AG3521">
            <v>0</v>
          </cell>
          <cell r="AH3521" t="str">
            <v>N</v>
          </cell>
          <cell r="AI3521" t="str">
            <v>N</v>
          </cell>
        </row>
        <row r="3522">
          <cell r="U3522">
            <v>0</v>
          </cell>
          <cell r="V3522">
            <v>0</v>
          </cell>
          <cell r="W3522" t="str">
            <v/>
          </cell>
          <cell r="X3522" t="str">
            <v>N</v>
          </cell>
          <cell r="Y3522" t="str">
            <v>N</v>
          </cell>
          <cell r="Z3522" t="str">
            <v>N</v>
          </cell>
          <cell r="AA3522">
            <v>0</v>
          </cell>
          <cell r="AB3522">
            <v>0</v>
          </cell>
          <cell r="AC3522">
            <v>0</v>
          </cell>
          <cell r="AD3522">
            <v>0</v>
          </cell>
          <cell r="AE3522" t="str">
            <v>N</v>
          </cell>
          <cell r="AF3522" t="str">
            <v>N</v>
          </cell>
          <cell r="AG3522">
            <v>0</v>
          </cell>
          <cell r="AH3522" t="str">
            <v>N</v>
          </cell>
          <cell r="AI3522" t="str">
            <v>N</v>
          </cell>
        </row>
        <row r="3523">
          <cell r="U3523">
            <v>0</v>
          </cell>
          <cell r="V3523">
            <v>0</v>
          </cell>
          <cell r="W3523" t="str">
            <v/>
          </cell>
          <cell r="X3523" t="str">
            <v>N</v>
          </cell>
          <cell r="Y3523" t="str">
            <v>N</v>
          </cell>
          <cell r="Z3523" t="str">
            <v>N</v>
          </cell>
          <cell r="AA3523">
            <v>0</v>
          </cell>
          <cell r="AB3523">
            <v>0</v>
          </cell>
          <cell r="AC3523">
            <v>0</v>
          </cell>
          <cell r="AD3523">
            <v>0</v>
          </cell>
          <cell r="AE3523" t="str">
            <v>N</v>
          </cell>
          <cell r="AF3523" t="str">
            <v>N</v>
          </cell>
          <cell r="AG3523">
            <v>0</v>
          </cell>
          <cell r="AH3523" t="str">
            <v>N</v>
          </cell>
          <cell r="AI3523" t="str">
            <v>N</v>
          </cell>
        </row>
        <row r="3524">
          <cell r="U3524">
            <v>0</v>
          </cell>
          <cell r="V3524">
            <v>0</v>
          </cell>
          <cell r="W3524" t="str">
            <v/>
          </cell>
          <cell r="X3524" t="str">
            <v>N</v>
          </cell>
          <cell r="Y3524" t="str">
            <v>N</v>
          </cell>
          <cell r="Z3524" t="str">
            <v>N</v>
          </cell>
          <cell r="AA3524">
            <v>0</v>
          </cell>
          <cell r="AB3524">
            <v>0</v>
          </cell>
          <cell r="AC3524">
            <v>0</v>
          </cell>
          <cell r="AD3524">
            <v>0</v>
          </cell>
          <cell r="AE3524" t="str">
            <v>N</v>
          </cell>
          <cell r="AF3524" t="str">
            <v>N</v>
          </cell>
          <cell r="AG3524">
            <v>0</v>
          </cell>
          <cell r="AH3524" t="str">
            <v>N</v>
          </cell>
          <cell r="AI3524" t="str">
            <v>N</v>
          </cell>
        </row>
        <row r="3525">
          <cell r="U3525">
            <v>0</v>
          </cell>
          <cell r="V3525">
            <v>0</v>
          </cell>
          <cell r="W3525" t="str">
            <v/>
          </cell>
          <cell r="X3525" t="str">
            <v>N</v>
          </cell>
          <cell r="Y3525" t="str">
            <v>N</v>
          </cell>
          <cell r="Z3525" t="str">
            <v>N</v>
          </cell>
          <cell r="AA3525">
            <v>0</v>
          </cell>
          <cell r="AB3525">
            <v>0</v>
          </cell>
          <cell r="AC3525">
            <v>0</v>
          </cell>
          <cell r="AD3525">
            <v>0</v>
          </cell>
          <cell r="AE3525" t="str">
            <v>N</v>
          </cell>
          <cell r="AF3525" t="str">
            <v>N</v>
          </cell>
          <cell r="AG3525">
            <v>0</v>
          </cell>
          <cell r="AH3525" t="str">
            <v>N</v>
          </cell>
          <cell r="AI3525" t="str">
            <v>N</v>
          </cell>
        </row>
        <row r="3526">
          <cell r="U3526">
            <v>0</v>
          </cell>
          <cell r="V3526">
            <v>0</v>
          </cell>
          <cell r="W3526" t="str">
            <v/>
          </cell>
          <cell r="X3526" t="str">
            <v>N</v>
          </cell>
          <cell r="Y3526" t="str">
            <v>N</v>
          </cell>
          <cell r="Z3526" t="str">
            <v>N</v>
          </cell>
          <cell r="AA3526">
            <v>0</v>
          </cell>
          <cell r="AB3526">
            <v>0</v>
          </cell>
          <cell r="AC3526">
            <v>0</v>
          </cell>
          <cell r="AD3526">
            <v>0</v>
          </cell>
          <cell r="AE3526" t="str">
            <v>N</v>
          </cell>
          <cell r="AF3526" t="str">
            <v>N</v>
          </cell>
          <cell r="AG3526">
            <v>0</v>
          </cell>
          <cell r="AH3526" t="str">
            <v>N</v>
          </cell>
          <cell r="AI3526" t="str">
            <v>N</v>
          </cell>
        </row>
        <row r="3527">
          <cell r="U3527">
            <v>0</v>
          </cell>
          <cell r="V3527">
            <v>0</v>
          </cell>
          <cell r="W3527" t="str">
            <v/>
          </cell>
          <cell r="X3527" t="str">
            <v>N</v>
          </cell>
          <cell r="Y3527" t="str">
            <v>N</v>
          </cell>
          <cell r="Z3527" t="str">
            <v>N</v>
          </cell>
          <cell r="AA3527">
            <v>0</v>
          </cell>
          <cell r="AB3527">
            <v>0</v>
          </cell>
          <cell r="AC3527">
            <v>0</v>
          </cell>
          <cell r="AD3527">
            <v>0</v>
          </cell>
          <cell r="AE3527" t="str">
            <v>N</v>
          </cell>
          <cell r="AF3527" t="str">
            <v>N</v>
          </cell>
          <cell r="AG3527">
            <v>0</v>
          </cell>
          <cell r="AH3527" t="str">
            <v>N</v>
          </cell>
          <cell r="AI3527" t="str">
            <v>N</v>
          </cell>
        </row>
        <row r="3528">
          <cell r="U3528">
            <v>0</v>
          </cell>
          <cell r="V3528">
            <v>0</v>
          </cell>
          <cell r="W3528" t="str">
            <v/>
          </cell>
          <cell r="X3528" t="str">
            <v>N</v>
          </cell>
          <cell r="Y3528" t="str">
            <v>N</v>
          </cell>
          <cell r="Z3528" t="str">
            <v>N</v>
          </cell>
          <cell r="AA3528">
            <v>0</v>
          </cell>
          <cell r="AB3528">
            <v>0</v>
          </cell>
          <cell r="AC3528">
            <v>0</v>
          </cell>
          <cell r="AD3528">
            <v>0</v>
          </cell>
          <cell r="AE3528" t="str">
            <v>N</v>
          </cell>
          <cell r="AF3528" t="str">
            <v>N</v>
          </cell>
          <cell r="AG3528">
            <v>0</v>
          </cell>
          <cell r="AH3528" t="str">
            <v>N</v>
          </cell>
          <cell r="AI3528" t="str">
            <v>N</v>
          </cell>
        </row>
        <row r="3529">
          <cell r="U3529">
            <v>0</v>
          </cell>
          <cell r="V3529">
            <v>0</v>
          </cell>
          <cell r="W3529" t="str">
            <v/>
          </cell>
          <cell r="X3529" t="str">
            <v>N</v>
          </cell>
          <cell r="Y3529" t="str">
            <v>N</v>
          </cell>
          <cell r="Z3529" t="str">
            <v>N</v>
          </cell>
          <cell r="AA3529">
            <v>0</v>
          </cell>
          <cell r="AB3529">
            <v>0</v>
          </cell>
          <cell r="AC3529">
            <v>0</v>
          </cell>
          <cell r="AD3529">
            <v>0</v>
          </cell>
          <cell r="AE3529" t="str">
            <v>N</v>
          </cell>
          <cell r="AF3529" t="str">
            <v>N</v>
          </cell>
          <cell r="AG3529">
            <v>0</v>
          </cell>
          <cell r="AH3529" t="str">
            <v>N</v>
          </cell>
          <cell r="AI3529" t="str">
            <v>N</v>
          </cell>
        </row>
        <row r="3530">
          <cell r="U3530">
            <v>0</v>
          </cell>
          <cell r="V3530">
            <v>0</v>
          </cell>
          <cell r="W3530" t="str">
            <v/>
          </cell>
          <cell r="X3530" t="str">
            <v>N</v>
          </cell>
          <cell r="Y3530" t="str">
            <v>N</v>
          </cell>
          <cell r="Z3530" t="str">
            <v>N</v>
          </cell>
          <cell r="AA3530">
            <v>0</v>
          </cell>
          <cell r="AB3530">
            <v>0</v>
          </cell>
          <cell r="AC3530">
            <v>0</v>
          </cell>
          <cell r="AD3530">
            <v>0</v>
          </cell>
          <cell r="AE3530" t="str">
            <v>N</v>
          </cell>
          <cell r="AF3530" t="str">
            <v>N</v>
          </cell>
          <cell r="AG3530">
            <v>0</v>
          </cell>
          <cell r="AH3530" t="str">
            <v>N</v>
          </cell>
          <cell r="AI3530" t="str">
            <v>N</v>
          </cell>
        </row>
        <row r="3531">
          <cell r="U3531">
            <v>0</v>
          </cell>
          <cell r="V3531">
            <v>0</v>
          </cell>
          <cell r="W3531" t="str">
            <v/>
          </cell>
          <cell r="X3531" t="str">
            <v>N</v>
          </cell>
          <cell r="Y3531" t="str">
            <v>N</v>
          </cell>
          <cell r="Z3531" t="str">
            <v>N</v>
          </cell>
          <cell r="AA3531">
            <v>0</v>
          </cell>
          <cell r="AB3531">
            <v>0</v>
          </cell>
          <cell r="AC3531">
            <v>0</v>
          </cell>
          <cell r="AD3531">
            <v>0</v>
          </cell>
          <cell r="AE3531" t="str">
            <v>N</v>
          </cell>
          <cell r="AF3531" t="str">
            <v>N</v>
          </cell>
          <cell r="AG3531">
            <v>0</v>
          </cell>
          <cell r="AH3531" t="str">
            <v>N</v>
          </cell>
          <cell r="AI3531" t="str">
            <v>N</v>
          </cell>
        </row>
        <row r="3532">
          <cell r="U3532">
            <v>0</v>
          </cell>
          <cell r="V3532">
            <v>0</v>
          </cell>
          <cell r="W3532" t="str">
            <v/>
          </cell>
          <cell r="X3532" t="str">
            <v>N</v>
          </cell>
          <cell r="Y3532" t="str">
            <v>N</v>
          </cell>
          <cell r="Z3532" t="str">
            <v>N</v>
          </cell>
          <cell r="AA3532">
            <v>0</v>
          </cell>
          <cell r="AB3532">
            <v>0</v>
          </cell>
          <cell r="AC3532">
            <v>0</v>
          </cell>
          <cell r="AD3532">
            <v>0</v>
          </cell>
          <cell r="AE3532" t="str">
            <v>N</v>
          </cell>
          <cell r="AF3532" t="str">
            <v>N</v>
          </cell>
          <cell r="AG3532">
            <v>0</v>
          </cell>
          <cell r="AH3532" t="str">
            <v>N</v>
          </cell>
          <cell r="AI3532" t="str">
            <v>N</v>
          </cell>
        </row>
        <row r="3533">
          <cell r="U3533">
            <v>0</v>
          </cell>
          <cell r="V3533">
            <v>0</v>
          </cell>
          <cell r="W3533" t="str">
            <v/>
          </cell>
          <cell r="X3533" t="str">
            <v>N</v>
          </cell>
          <cell r="Y3533" t="str">
            <v>N</v>
          </cell>
          <cell r="Z3533" t="str">
            <v>N</v>
          </cell>
          <cell r="AA3533">
            <v>0</v>
          </cell>
          <cell r="AB3533">
            <v>0</v>
          </cell>
          <cell r="AC3533">
            <v>0</v>
          </cell>
          <cell r="AD3533">
            <v>0</v>
          </cell>
          <cell r="AE3533" t="str">
            <v>N</v>
          </cell>
          <cell r="AF3533" t="str">
            <v>N</v>
          </cell>
          <cell r="AG3533">
            <v>0</v>
          </cell>
          <cell r="AH3533" t="str">
            <v>N</v>
          </cell>
          <cell r="AI3533" t="str">
            <v>N</v>
          </cell>
        </row>
        <row r="3534">
          <cell r="U3534">
            <v>0</v>
          </cell>
          <cell r="V3534">
            <v>0</v>
          </cell>
          <cell r="W3534" t="str">
            <v/>
          </cell>
          <cell r="X3534" t="str">
            <v>N</v>
          </cell>
          <cell r="Y3534" t="str">
            <v>N</v>
          </cell>
          <cell r="Z3534" t="str">
            <v>N</v>
          </cell>
          <cell r="AA3534">
            <v>0</v>
          </cell>
          <cell r="AB3534">
            <v>0</v>
          </cell>
          <cell r="AC3534">
            <v>0</v>
          </cell>
          <cell r="AD3534">
            <v>0</v>
          </cell>
          <cell r="AE3534" t="str">
            <v>N</v>
          </cell>
          <cell r="AF3534" t="str">
            <v>N</v>
          </cell>
          <cell r="AG3534">
            <v>0</v>
          </cell>
          <cell r="AH3534" t="str">
            <v>N</v>
          </cell>
          <cell r="AI3534" t="str">
            <v>N</v>
          </cell>
        </row>
        <row r="3535">
          <cell r="U3535">
            <v>0</v>
          </cell>
          <cell r="V3535">
            <v>0</v>
          </cell>
          <cell r="W3535" t="str">
            <v/>
          </cell>
          <cell r="X3535" t="str">
            <v>N</v>
          </cell>
          <cell r="Y3535" t="str">
            <v>N</v>
          </cell>
          <cell r="Z3535" t="str">
            <v>N</v>
          </cell>
          <cell r="AA3535">
            <v>0</v>
          </cell>
          <cell r="AB3535">
            <v>0</v>
          </cell>
          <cell r="AC3535">
            <v>0</v>
          </cell>
          <cell r="AD3535">
            <v>0</v>
          </cell>
          <cell r="AE3535" t="str">
            <v>N</v>
          </cell>
          <cell r="AF3535" t="str">
            <v>N</v>
          </cell>
          <cell r="AG3535">
            <v>0</v>
          </cell>
          <cell r="AH3535" t="str">
            <v>N</v>
          </cell>
          <cell r="AI3535" t="str">
            <v>N</v>
          </cell>
        </row>
        <row r="3536">
          <cell r="U3536">
            <v>0</v>
          </cell>
          <cell r="V3536">
            <v>0</v>
          </cell>
          <cell r="W3536" t="str">
            <v/>
          </cell>
          <cell r="X3536" t="str">
            <v>N</v>
          </cell>
          <cell r="Y3536" t="str">
            <v>N</v>
          </cell>
          <cell r="Z3536" t="str">
            <v>N</v>
          </cell>
          <cell r="AA3536">
            <v>0</v>
          </cell>
          <cell r="AB3536">
            <v>0</v>
          </cell>
          <cell r="AC3536">
            <v>0</v>
          </cell>
          <cell r="AD3536">
            <v>0</v>
          </cell>
          <cell r="AE3536" t="str">
            <v>N</v>
          </cell>
          <cell r="AF3536" t="str">
            <v>N</v>
          </cell>
          <cell r="AG3536">
            <v>0</v>
          </cell>
          <cell r="AH3536" t="str">
            <v>N</v>
          </cell>
          <cell r="AI3536" t="str">
            <v>N</v>
          </cell>
        </row>
        <row r="3537">
          <cell r="U3537">
            <v>0</v>
          </cell>
          <cell r="V3537">
            <v>0</v>
          </cell>
          <cell r="W3537" t="str">
            <v/>
          </cell>
          <cell r="X3537" t="str">
            <v>N</v>
          </cell>
          <cell r="Y3537" t="str">
            <v>N</v>
          </cell>
          <cell r="Z3537" t="str">
            <v>N</v>
          </cell>
          <cell r="AA3537">
            <v>0</v>
          </cell>
          <cell r="AB3537">
            <v>0</v>
          </cell>
          <cell r="AC3537">
            <v>0</v>
          </cell>
          <cell r="AD3537">
            <v>0</v>
          </cell>
          <cell r="AE3537" t="str">
            <v>N</v>
          </cell>
          <cell r="AF3537" t="str">
            <v>N</v>
          </cell>
          <cell r="AG3537">
            <v>0</v>
          </cell>
          <cell r="AH3537" t="str">
            <v>N</v>
          </cell>
          <cell r="AI3537" t="str">
            <v>N</v>
          </cell>
        </row>
        <row r="3538">
          <cell r="U3538">
            <v>0</v>
          </cell>
          <cell r="V3538">
            <v>0</v>
          </cell>
          <cell r="W3538" t="str">
            <v/>
          </cell>
          <cell r="X3538" t="str">
            <v>N</v>
          </cell>
          <cell r="Y3538" t="str">
            <v>N</v>
          </cell>
          <cell r="Z3538" t="str">
            <v>N</v>
          </cell>
          <cell r="AA3538">
            <v>0</v>
          </cell>
          <cell r="AB3538">
            <v>0</v>
          </cell>
          <cell r="AC3538">
            <v>0</v>
          </cell>
          <cell r="AD3538">
            <v>0</v>
          </cell>
          <cell r="AE3538" t="str">
            <v>N</v>
          </cell>
          <cell r="AF3538" t="str">
            <v>N</v>
          </cell>
          <cell r="AG3538">
            <v>0</v>
          </cell>
          <cell r="AH3538" t="str">
            <v>N</v>
          </cell>
          <cell r="AI3538" t="str">
            <v>N</v>
          </cell>
        </row>
        <row r="3539">
          <cell r="U3539">
            <v>0</v>
          </cell>
          <cell r="V3539">
            <v>0</v>
          </cell>
          <cell r="W3539" t="str">
            <v/>
          </cell>
          <cell r="X3539" t="str">
            <v>N</v>
          </cell>
          <cell r="Y3539" t="str">
            <v>N</v>
          </cell>
          <cell r="Z3539" t="str">
            <v>N</v>
          </cell>
          <cell r="AA3539">
            <v>0</v>
          </cell>
          <cell r="AB3539">
            <v>0</v>
          </cell>
          <cell r="AC3539">
            <v>0</v>
          </cell>
          <cell r="AD3539">
            <v>0</v>
          </cell>
          <cell r="AE3539" t="str">
            <v>N</v>
          </cell>
          <cell r="AF3539" t="str">
            <v>N</v>
          </cell>
          <cell r="AG3539">
            <v>0</v>
          </cell>
          <cell r="AH3539" t="str">
            <v>N</v>
          </cell>
          <cell r="AI3539" t="str">
            <v>N</v>
          </cell>
        </row>
        <row r="3540">
          <cell r="U3540">
            <v>0</v>
          </cell>
          <cell r="V3540">
            <v>0</v>
          </cell>
          <cell r="W3540" t="str">
            <v/>
          </cell>
          <cell r="X3540" t="str">
            <v>N</v>
          </cell>
          <cell r="Y3540" t="str">
            <v>N</v>
          </cell>
          <cell r="Z3540" t="str">
            <v>N</v>
          </cell>
          <cell r="AA3540">
            <v>0</v>
          </cell>
          <cell r="AB3540">
            <v>0</v>
          </cell>
          <cell r="AC3540">
            <v>0</v>
          </cell>
          <cell r="AD3540">
            <v>0</v>
          </cell>
          <cell r="AE3540" t="str">
            <v>N</v>
          </cell>
          <cell r="AF3540" t="str">
            <v>N</v>
          </cell>
          <cell r="AG3540">
            <v>0</v>
          </cell>
          <cell r="AH3540" t="str">
            <v>N</v>
          </cell>
          <cell r="AI3540" t="str">
            <v>N</v>
          </cell>
        </row>
        <row r="3541">
          <cell r="U3541">
            <v>0</v>
          </cell>
          <cell r="V3541">
            <v>0</v>
          </cell>
          <cell r="W3541" t="str">
            <v/>
          </cell>
          <cell r="X3541" t="str">
            <v>N</v>
          </cell>
          <cell r="Y3541" t="str">
            <v>N</v>
          </cell>
          <cell r="Z3541" t="str">
            <v>N</v>
          </cell>
          <cell r="AA3541">
            <v>0</v>
          </cell>
          <cell r="AB3541">
            <v>0</v>
          </cell>
          <cell r="AC3541">
            <v>0</v>
          </cell>
          <cell r="AD3541">
            <v>0</v>
          </cell>
          <cell r="AE3541" t="str">
            <v>N</v>
          </cell>
          <cell r="AF3541" t="str">
            <v>N</v>
          </cell>
          <cell r="AG3541">
            <v>0</v>
          </cell>
          <cell r="AH3541" t="str">
            <v>N</v>
          </cell>
          <cell r="AI3541" t="str">
            <v>N</v>
          </cell>
        </row>
        <row r="3542">
          <cell r="U3542">
            <v>0</v>
          </cell>
          <cell r="V3542">
            <v>0</v>
          </cell>
          <cell r="W3542" t="str">
            <v/>
          </cell>
          <cell r="X3542" t="str">
            <v>N</v>
          </cell>
          <cell r="Y3542" t="str">
            <v>N</v>
          </cell>
          <cell r="Z3542" t="str">
            <v>N</v>
          </cell>
          <cell r="AA3542">
            <v>0</v>
          </cell>
          <cell r="AB3542">
            <v>0</v>
          </cell>
          <cell r="AC3542">
            <v>0</v>
          </cell>
          <cell r="AD3542">
            <v>0</v>
          </cell>
          <cell r="AE3542" t="str">
            <v>N</v>
          </cell>
          <cell r="AF3542" t="str">
            <v>N</v>
          </cell>
          <cell r="AG3542">
            <v>0</v>
          </cell>
          <cell r="AH3542" t="str">
            <v>N</v>
          </cell>
          <cell r="AI3542" t="str">
            <v>N</v>
          </cell>
        </row>
        <row r="3543">
          <cell r="U3543">
            <v>0</v>
          </cell>
          <cell r="V3543">
            <v>0</v>
          </cell>
          <cell r="W3543" t="str">
            <v/>
          </cell>
          <cell r="X3543" t="str">
            <v>N</v>
          </cell>
          <cell r="Y3543" t="str">
            <v>N</v>
          </cell>
          <cell r="Z3543" t="str">
            <v>N</v>
          </cell>
          <cell r="AA3543">
            <v>0</v>
          </cell>
          <cell r="AB3543">
            <v>0</v>
          </cell>
          <cell r="AC3543">
            <v>0</v>
          </cell>
          <cell r="AD3543">
            <v>0</v>
          </cell>
          <cell r="AE3543" t="str">
            <v>N</v>
          </cell>
          <cell r="AF3543" t="str">
            <v>N</v>
          </cell>
          <cell r="AG3543">
            <v>0</v>
          </cell>
          <cell r="AH3543" t="str">
            <v>N</v>
          </cell>
          <cell r="AI3543" t="str">
            <v>N</v>
          </cell>
        </row>
        <row r="3544">
          <cell r="U3544">
            <v>0</v>
          </cell>
          <cell r="V3544">
            <v>0</v>
          </cell>
          <cell r="W3544" t="str">
            <v/>
          </cell>
          <cell r="X3544" t="str">
            <v>N</v>
          </cell>
          <cell r="Y3544" t="str">
            <v>N</v>
          </cell>
          <cell r="Z3544" t="str">
            <v>N</v>
          </cell>
          <cell r="AA3544">
            <v>0</v>
          </cell>
          <cell r="AB3544">
            <v>0</v>
          </cell>
          <cell r="AC3544">
            <v>0</v>
          </cell>
          <cell r="AD3544">
            <v>0</v>
          </cell>
          <cell r="AE3544" t="str">
            <v>N</v>
          </cell>
          <cell r="AF3544" t="str">
            <v>N</v>
          </cell>
          <cell r="AG3544">
            <v>0</v>
          </cell>
          <cell r="AH3544" t="str">
            <v>N</v>
          </cell>
          <cell r="AI3544" t="str">
            <v>N</v>
          </cell>
        </row>
        <row r="3545">
          <cell r="U3545">
            <v>0</v>
          </cell>
          <cell r="V3545">
            <v>0</v>
          </cell>
          <cell r="W3545" t="str">
            <v/>
          </cell>
          <cell r="X3545" t="str">
            <v>N</v>
          </cell>
          <cell r="Y3545" t="str">
            <v>N</v>
          </cell>
          <cell r="Z3545" t="str">
            <v>N</v>
          </cell>
          <cell r="AA3545">
            <v>0</v>
          </cell>
          <cell r="AB3545">
            <v>0</v>
          </cell>
          <cell r="AC3545">
            <v>0</v>
          </cell>
          <cell r="AD3545">
            <v>0</v>
          </cell>
          <cell r="AE3545" t="str">
            <v>N</v>
          </cell>
          <cell r="AF3545" t="str">
            <v>N</v>
          </cell>
          <cell r="AG3545">
            <v>0</v>
          </cell>
          <cell r="AH3545" t="str">
            <v>N</v>
          </cell>
          <cell r="AI3545" t="str">
            <v>N</v>
          </cell>
        </row>
        <row r="3546">
          <cell r="U3546">
            <v>0</v>
          </cell>
          <cell r="V3546">
            <v>0</v>
          </cell>
          <cell r="W3546" t="str">
            <v/>
          </cell>
          <cell r="X3546" t="str">
            <v>N</v>
          </cell>
          <cell r="Y3546" t="str">
            <v>N</v>
          </cell>
          <cell r="Z3546" t="str">
            <v>N</v>
          </cell>
          <cell r="AA3546">
            <v>0</v>
          </cell>
          <cell r="AB3546">
            <v>0</v>
          </cell>
          <cell r="AC3546">
            <v>0</v>
          </cell>
          <cell r="AD3546">
            <v>0</v>
          </cell>
          <cell r="AE3546" t="str">
            <v>N</v>
          </cell>
          <cell r="AF3546" t="str">
            <v>N</v>
          </cell>
          <cell r="AG3546">
            <v>0</v>
          </cell>
          <cell r="AH3546" t="str">
            <v>N</v>
          </cell>
          <cell r="AI3546" t="str">
            <v>N</v>
          </cell>
        </row>
        <row r="3547">
          <cell r="U3547">
            <v>0</v>
          </cell>
          <cell r="V3547">
            <v>0</v>
          </cell>
          <cell r="W3547" t="str">
            <v/>
          </cell>
          <cell r="X3547" t="str">
            <v>N</v>
          </cell>
          <cell r="Y3547" t="str">
            <v>N</v>
          </cell>
          <cell r="Z3547" t="str">
            <v>N</v>
          </cell>
          <cell r="AA3547">
            <v>0</v>
          </cell>
          <cell r="AB3547">
            <v>0</v>
          </cell>
          <cell r="AC3547">
            <v>0</v>
          </cell>
          <cell r="AD3547">
            <v>0</v>
          </cell>
          <cell r="AE3547" t="str">
            <v>N</v>
          </cell>
          <cell r="AF3547" t="str">
            <v>N</v>
          </cell>
          <cell r="AG3547">
            <v>0</v>
          </cell>
          <cell r="AH3547" t="str">
            <v>N</v>
          </cell>
          <cell r="AI3547" t="str">
            <v>N</v>
          </cell>
        </row>
        <row r="3548">
          <cell r="U3548">
            <v>0</v>
          </cell>
          <cell r="V3548">
            <v>0</v>
          </cell>
          <cell r="W3548" t="str">
            <v/>
          </cell>
          <cell r="X3548" t="str">
            <v>N</v>
          </cell>
          <cell r="Y3548" t="str">
            <v>N</v>
          </cell>
          <cell r="Z3548" t="str">
            <v>N</v>
          </cell>
          <cell r="AA3548">
            <v>0</v>
          </cell>
          <cell r="AB3548">
            <v>0</v>
          </cell>
          <cell r="AC3548">
            <v>0</v>
          </cell>
          <cell r="AD3548">
            <v>0</v>
          </cell>
          <cell r="AE3548" t="str">
            <v>N</v>
          </cell>
          <cell r="AF3548" t="str">
            <v>N</v>
          </cell>
          <cell r="AG3548">
            <v>0</v>
          </cell>
          <cell r="AH3548" t="str">
            <v>N</v>
          </cell>
          <cell r="AI3548" t="str">
            <v>N</v>
          </cell>
        </row>
        <row r="3549">
          <cell r="U3549">
            <v>0</v>
          </cell>
          <cell r="V3549">
            <v>0</v>
          </cell>
          <cell r="W3549" t="str">
            <v/>
          </cell>
          <cell r="X3549" t="str">
            <v>N</v>
          </cell>
          <cell r="Y3549" t="str">
            <v>N</v>
          </cell>
          <cell r="Z3549" t="str">
            <v>N</v>
          </cell>
          <cell r="AA3549">
            <v>0</v>
          </cell>
          <cell r="AB3549">
            <v>0</v>
          </cell>
          <cell r="AC3549">
            <v>0</v>
          </cell>
          <cell r="AD3549">
            <v>0</v>
          </cell>
          <cell r="AE3549" t="str">
            <v>N</v>
          </cell>
          <cell r="AF3549" t="str">
            <v>N</v>
          </cell>
          <cell r="AG3549">
            <v>0</v>
          </cell>
          <cell r="AH3549" t="str">
            <v>N</v>
          </cell>
          <cell r="AI3549" t="str">
            <v>N</v>
          </cell>
        </row>
        <row r="3550">
          <cell r="U3550">
            <v>0</v>
          </cell>
          <cell r="V3550">
            <v>0</v>
          </cell>
          <cell r="W3550" t="str">
            <v/>
          </cell>
          <cell r="X3550" t="str">
            <v>N</v>
          </cell>
          <cell r="Y3550" t="str">
            <v>N</v>
          </cell>
          <cell r="Z3550" t="str">
            <v>N</v>
          </cell>
          <cell r="AA3550">
            <v>0</v>
          </cell>
          <cell r="AB3550">
            <v>0</v>
          </cell>
          <cell r="AC3550">
            <v>0</v>
          </cell>
          <cell r="AD3550">
            <v>0</v>
          </cell>
          <cell r="AE3550" t="str">
            <v>N</v>
          </cell>
          <cell r="AF3550" t="str">
            <v>N</v>
          </cell>
          <cell r="AG3550">
            <v>0</v>
          </cell>
          <cell r="AH3550" t="str">
            <v>N</v>
          </cell>
          <cell r="AI3550" t="str">
            <v>N</v>
          </cell>
        </row>
        <row r="3551">
          <cell r="U3551">
            <v>0</v>
          </cell>
          <cell r="V3551">
            <v>0</v>
          </cell>
          <cell r="W3551" t="str">
            <v/>
          </cell>
          <cell r="X3551" t="str">
            <v>N</v>
          </cell>
          <cell r="Y3551" t="str">
            <v>N</v>
          </cell>
          <cell r="Z3551" t="str">
            <v>N</v>
          </cell>
          <cell r="AA3551">
            <v>0</v>
          </cell>
          <cell r="AB3551">
            <v>0</v>
          </cell>
          <cell r="AC3551">
            <v>0</v>
          </cell>
          <cell r="AD3551">
            <v>0</v>
          </cell>
          <cell r="AE3551" t="str">
            <v>N</v>
          </cell>
          <cell r="AF3551" t="str">
            <v>N</v>
          </cell>
          <cell r="AG3551">
            <v>0</v>
          </cell>
          <cell r="AH3551" t="str">
            <v>N</v>
          </cell>
          <cell r="AI3551" t="str">
            <v>N</v>
          </cell>
        </row>
        <row r="3552">
          <cell r="U3552">
            <v>0</v>
          </cell>
          <cell r="V3552">
            <v>0</v>
          </cell>
          <cell r="W3552" t="str">
            <v/>
          </cell>
          <cell r="X3552" t="str">
            <v>N</v>
          </cell>
          <cell r="Y3552" t="str">
            <v>N</v>
          </cell>
          <cell r="Z3552" t="str">
            <v>N</v>
          </cell>
          <cell r="AA3552">
            <v>0</v>
          </cell>
          <cell r="AB3552">
            <v>0</v>
          </cell>
          <cell r="AC3552">
            <v>0</v>
          </cell>
          <cell r="AD3552">
            <v>0</v>
          </cell>
          <cell r="AE3552" t="str">
            <v>N</v>
          </cell>
          <cell r="AF3552" t="str">
            <v>N</v>
          </cell>
          <cell r="AG3552">
            <v>0</v>
          </cell>
          <cell r="AH3552" t="str">
            <v>N</v>
          </cell>
          <cell r="AI3552" t="str">
            <v>N</v>
          </cell>
        </row>
        <row r="3553">
          <cell r="U3553">
            <v>0</v>
          </cell>
          <cell r="V3553">
            <v>0</v>
          </cell>
          <cell r="W3553" t="str">
            <v/>
          </cell>
          <cell r="X3553" t="str">
            <v>N</v>
          </cell>
          <cell r="Y3553" t="str">
            <v>N</v>
          </cell>
          <cell r="Z3553" t="str">
            <v>N</v>
          </cell>
          <cell r="AA3553">
            <v>0</v>
          </cell>
          <cell r="AB3553">
            <v>0</v>
          </cell>
          <cell r="AC3553">
            <v>0</v>
          </cell>
          <cell r="AD3553">
            <v>0</v>
          </cell>
          <cell r="AE3553" t="str">
            <v>N</v>
          </cell>
          <cell r="AF3553" t="str">
            <v>N</v>
          </cell>
          <cell r="AG3553">
            <v>0</v>
          </cell>
          <cell r="AH3553" t="str">
            <v>N</v>
          </cell>
          <cell r="AI3553" t="str">
            <v>N</v>
          </cell>
        </row>
        <row r="3554">
          <cell r="U3554">
            <v>0</v>
          </cell>
          <cell r="V3554">
            <v>0</v>
          </cell>
          <cell r="W3554" t="str">
            <v/>
          </cell>
          <cell r="X3554" t="str">
            <v>N</v>
          </cell>
          <cell r="Y3554" t="str">
            <v>N</v>
          </cell>
          <cell r="Z3554" t="str">
            <v>N</v>
          </cell>
          <cell r="AA3554">
            <v>0</v>
          </cell>
          <cell r="AB3554">
            <v>0</v>
          </cell>
          <cell r="AC3554">
            <v>0</v>
          </cell>
          <cell r="AD3554">
            <v>0</v>
          </cell>
          <cell r="AE3554" t="str">
            <v>N</v>
          </cell>
          <cell r="AF3554" t="str">
            <v>N</v>
          </cell>
          <cell r="AG3554">
            <v>0</v>
          </cell>
          <cell r="AH3554" t="str">
            <v>N</v>
          </cell>
          <cell r="AI3554" t="str">
            <v>N</v>
          </cell>
        </row>
        <row r="3555">
          <cell r="U3555">
            <v>0</v>
          </cell>
          <cell r="V3555">
            <v>0</v>
          </cell>
          <cell r="W3555" t="str">
            <v/>
          </cell>
          <cell r="X3555" t="str">
            <v>N</v>
          </cell>
          <cell r="Y3555" t="str">
            <v>N</v>
          </cell>
          <cell r="Z3555" t="str">
            <v>N</v>
          </cell>
          <cell r="AA3555">
            <v>0</v>
          </cell>
          <cell r="AB3555">
            <v>0</v>
          </cell>
          <cell r="AC3555">
            <v>0</v>
          </cell>
          <cell r="AD3555">
            <v>0</v>
          </cell>
          <cell r="AE3555" t="str">
            <v>N</v>
          </cell>
          <cell r="AF3555" t="str">
            <v>N</v>
          </cell>
          <cell r="AG3555">
            <v>0</v>
          </cell>
          <cell r="AH3555" t="str">
            <v>N</v>
          </cell>
          <cell r="AI3555" t="str">
            <v>N</v>
          </cell>
        </row>
        <row r="3556">
          <cell r="U3556">
            <v>0</v>
          </cell>
          <cell r="V3556">
            <v>0</v>
          </cell>
          <cell r="W3556" t="str">
            <v/>
          </cell>
          <cell r="X3556" t="str">
            <v>N</v>
          </cell>
          <cell r="Y3556" t="str">
            <v>N</v>
          </cell>
          <cell r="Z3556" t="str">
            <v>N</v>
          </cell>
          <cell r="AA3556">
            <v>0</v>
          </cell>
          <cell r="AB3556">
            <v>0</v>
          </cell>
          <cell r="AC3556">
            <v>0</v>
          </cell>
          <cell r="AD3556">
            <v>0</v>
          </cell>
          <cell r="AE3556" t="str">
            <v>N</v>
          </cell>
          <cell r="AF3556" t="str">
            <v>N</v>
          </cell>
          <cell r="AG3556">
            <v>0</v>
          </cell>
          <cell r="AH3556" t="str">
            <v>N</v>
          </cell>
          <cell r="AI3556" t="str">
            <v>N</v>
          </cell>
        </row>
        <row r="3557">
          <cell r="U3557">
            <v>0</v>
          </cell>
          <cell r="V3557">
            <v>0</v>
          </cell>
          <cell r="W3557" t="str">
            <v/>
          </cell>
          <cell r="X3557" t="str">
            <v>N</v>
          </cell>
          <cell r="Y3557" t="str">
            <v>N</v>
          </cell>
          <cell r="Z3557" t="str">
            <v>N</v>
          </cell>
          <cell r="AA3557">
            <v>0</v>
          </cell>
          <cell r="AB3557">
            <v>0</v>
          </cell>
          <cell r="AC3557">
            <v>0</v>
          </cell>
          <cell r="AD3557">
            <v>0</v>
          </cell>
          <cell r="AE3557" t="str">
            <v>N</v>
          </cell>
          <cell r="AF3557" t="str">
            <v>N</v>
          </cell>
          <cell r="AG3557">
            <v>0</v>
          </cell>
          <cell r="AH3557" t="str">
            <v>N</v>
          </cell>
          <cell r="AI3557" t="str">
            <v>N</v>
          </cell>
        </row>
        <row r="3558">
          <cell r="U3558">
            <v>0</v>
          </cell>
          <cell r="V3558">
            <v>0</v>
          </cell>
          <cell r="W3558" t="str">
            <v/>
          </cell>
          <cell r="X3558" t="str">
            <v>N</v>
          </cell>
          <cell r="Y3558" t="str">
            <v>N</v>
          </cell>
          <cell r="Z3558" t="str">
            <v>N</v>
          </cell>
          <cell r="AA3558">
            <v>0</v>
          </cell>
          <cell r="AB3558">
            <v>0</v>
          </cell>
          <cell r="AC3558">
            <v>0</v>
          </cell>
          <cell r="AD3558">
            <v>0</v>
          </cell>
          <cell r="AE3558" t="str">
            <v>N</v>
          </cell>
          <cell r="AF3558" t="str">
            <v>N</v>
          </cell>
          <cell r="AG3558">
            <v>0</v>
          </cell>
          <cell r="AH3558" t="str">
            <v>N</v>
          </cell>
          <cell r="AI3558" t="str">
            <v>N</v>
          </cell>
        </row>
        <row r="3559">
          <cell r="U3559">
            <v>0</v>
          </cell>
          <cell r="V3559">
            <v>0</v>
          </cell>
          <cell r="W3559" t="str">
            <v/>
          </cell>
          <cell r="X3559" t="str">
            <v>N</v>
          </cell>
          <cell r="Y3559" t="str">
            <v>N</v>
          </cell>
          <cell r="Z3559" t="str">
            <v>N</v>
          </cell>
          <cell r="AA3559">
            <v>0</v>
          </cell>
          <cell r="AB3559">
            <v>0</v>
          </cell>
          <cell r="AC3559">
            <v>0</v>
          </cell>
          <cell r="AD3559">
            <v>0</v>
          </cell>
          <cell r="AE3559" t="str">
            <v>N</v>
          </cell>
          <cell r="AF3559" t="str">
            <v>N</v>
          </cell>
          <cell r="AG3559">
            <v>0</v>
          </cell>
          <cell r="AH3559" t="str">
            <v>N</v>
          </cell>
          <cell r="AI3559" t="str">
            <v>N</v>
          </cell>
        </row>
        <row r="3560">
          <cell r="U3560">
            <v>0</v>
          </cell>
          <cell r="V3560">
            <v>0</v>
          </cell>
          <cell r="W3560" t="str">
            <v/>
          </cell>
          <cell r="X3560" t="str">
            <v>N</v>
          </cell>
          <cell r="Y3560" t="str">
            <v>N</v>
          </cell>
          <cell r="Z3560" t="str">
            <v>N</v>
          </cell>
          <cell r="AA3560">
            <v>0</v>
          </cell>
          <cell r="AB3560">
            <v>0</v>
          </cell>
          <cell r="AC3560">
            <v>0</v>
          </cell>
          <cell r="AD3560">
            <v>0</v>
          </cell>
          <cell r="AE3560" t="str">
            <v>N</v>
          </cell>
          <cell r="AF3560" t="str">
            <v>N</v>
          </cell>
          <cell r="AG3560">
            <v>0</v>
          </cell>
          <cell r="AH3560" t="str">
            <v>N</v>
          </cell>
          <cell r="AI3560" t="str">
            <v>N</v>
          </cell>
        </row>
        <row r="3561">
          <cell r="U3561">
            <v>0</v>
          </cell>
          <cell r="V3561">
            <v>0</v>
          </cell>
          <cell r="W3561" t="str">
            <v/>
          </cell>
          <cell r="X3561" t="str">
            <v>N</v>
          </cell>
          <cell r="Y3561" t="str">
            <v>N</v>
          </cell>
          <cell r="Z3561" t="str">
            <v>N</v>
          </cell>
          <cell r="AA3561">
            <v>0</v>
          </cell>
          <cell r="AB3561">
            <v>0</v>
          </cell>
          <cell r="AC3561">
            <v>0</v>
          </cell>
          <cell r="AD3561">
            <v>0</v>
          </cell>
          <cell r="AE3561" t="str">
            <v>N</v>
          </cell>
          <cell r="AF3561" t="str">
            <v>N</v>
          </cell>
          <cell r="AG3561">
            <v>0</v>
          </cell>
          <cell r="AH3561" t="str">
            <v>N</v>
          </cell>
          <cell r="AI3561" t="str">
            <v>N</v>
          </cell>
        </row>
        <row r="3562">
          <cell r="U3562">
            <v>0</v>
          </cell>
          <cell r="V3562">
            <v>0</v>
          </cell>
          <cell r="W3562" t="str">
            <v/>
          </cell>
          <cell r="X3562" t="str">
            <v>N</v>
          </cell>
          <cell r="Y3562" t="str">
            <v>N</v>
          </cell>
          <cell r="Z3562" t="str">
            <v>N</v>
          </cell>
          <cell r="AA3562">
            <v>0</v>
          </cell>
          <cell r="AB3562">
            <v>0</v>
          </cell>
          <cell r="AC3562">
            <v>0</v>
          </cell>
          <cell r="AD3562">
            <v>0</v>
          </cell>
          <cell r="AE3562" t="str">
            <v>N</v>
          </cell>
          <cell r="AF3562" t="str">
            <v>N</v>
          </cell>
          <cell r="AG3562">
            <v>0</v>
          </cell>
          <cell r="AH3562" t="str">
            <v>N</v>
          </cell>
          <cell r="AI3562" t="str">
            <v>N</v>
          </cell>
        </row>
        <row r="3563">
          <cell r="U3563">
            <v>0</v>
          </cell>
          <cell r="V3563">
            <v>0</v>
          </cell>
          <cell r="W3563" t="str">
            <v/>
          </cell>
          <cell r="X3563" t="str">
            <v>N</v>
          </cell>
          <cell r="Y3563" t="str">
            <v>N</v>
          </cell>
          <cell r="Z3563" t="str">
            <v>N</v>
          </cell>
          <cell r="AA3563">
            <v>0</v>
          </cell>
          <cell r="AB3563">
            <v>0</v>
          </cell>
          <cell r="AC3563">
            <v>0</v>
          </cell>
          <cell r="AD3563">
            <v>0</v>
          </cell>
          <cell r="AE3563" t="str">
            <v>N</v>
          </cell>
          <cell r="AF3563" t="str">
            <v>N</v>
          </cell>
          <cell r="AG3563">
            <v>0</v>
          </cell>
          <cell r="AH3563" t="str">
            <v>N</v>
          </cell>
          <cell r="AI3563" t="str">
            <v>N</v>
          </cell>
        </row>
        <row r="3564">
          <cell r="U3564">
            <v>0</v>
          </cell>
          <cell r="V3564">
            <v>0</v>
          </cell>
          <cell r="W3564" t="str">
            <v/>
          </cell>
          <cell r="X3564" t="str">
            <v>N</v>
          </cell>
          <cell r="Y3564" t="str">
            <v>N</v>
          </cell>
          <cell r="Z3564" t="str">
            <v>N</v>
          </cell>
          <cell r="AA3564">
            <v>0</v>
          </cell>
          <cell r="AB3564">
            <v>0</v>
          </cell>
          <cell r="AC3564">
            <v>0</v>
          </cell>
          <cell r="AD3564">
            <v>0</v>
          </cell>
          <cell r="AE3564" t="str">
            <v>N</v>
          </cell>
          <cell r="AF3564" t="str">
            <v>N</v>
          </cell>
          <cell r="AG3564">
            <v>0</v>
          </cell>
          <cell r="AH3564" t="str">
            <v>N</v>
          </cell>
          <cell r="AI3564" t="str">
            <v>N</v>
          </cell>
        </row>
        <row r="3565">
          <cell r="U3565">
            <v>0</v>
          </cell>
          <cell r="V3565">
            <v>0</v>
          </cell>
          <cell r="W3565" t="str">
            <v/>
          </cell>
          <cell r="X3565" t="str">
            <v>N</v>
          </cell>
          <cell r="Y3565" t="str">
            <v>N</v>
          </cell>
          <cell r="Z3565" t="str">
            <v>N</v>
          </cell>
          <cell r="AA3565">
            <v>0</v>
          </cell>
          <cell r="AB3565">
            <v>0</v>
          </cell>
          <cell r="AC3565">
            <v>0</v>
          </cell>
          <cell r="AD3565">
            <v>0</v>
          </cell>
          <cell r="AE3565" t="str">
            <v>N</v>
          </cell>
          <cell r="AF3565" t="str">
            <v>N</v>
          </cell>
          <cell r="AG3565">
            <v>0</v>
          </cell>
          <cell r="AH3565" t="str">
            <v>N</v>
          </cell>
          <cell r="AI3565" t="str">
            <v>N</v>
          </cell>
        </row>
        <row r="3566">
          <cell r="U3566">
            <v>0</v>
          </cell>
          <cell r="V3566">
            <v>0</v>
          </cell>
          <cell r="W3566" t="str">
            <v/>
          </cell>
          <cell r="X3566" t="str">
            <v>N</v>
          </cell>
          <cell r="Y3566" t="str">
            <v>N</v>
          </cell>
          <cell r="Z3566" t="str">
            <v>N</v>
          </cell>
          <cell r="AA3566">
            <v>0</v>
          </cell>
          <cell r="AB3566">
            <v>0</v>
          </cell>
          <cell r="AC3566">
            <v>0</v>
          </cell>
          <cell r="AD3566">
            <v>0</v>
          </cell>
          <cell r="AE3566" t="str">
            <v>N</v>
          </cell>
          <cell r="AF3566" t="str">
            <v>N</v>
          </cell>
          <cell r="AG3566">
            <v>0</v>
          </cell>
          <cell r="AH3566" t="str">
            <v>N</v>
          </cell>
          <cell r="AI3566" t="str">
            <v>N</v>
          </cell>
        </row>
        <row r="3567">
          <cell r="U3567">
            <v>0</v>
          </cell>
          <cell r="V3567">
            <v>0</v>
          </cell>
          <cell r="W3567" t="str">
            <v/>
          </cell>
          <cell r="X3567" t="str">
            <v>N</v>
          </cell>
          <cell r="Y3567" t="str">
            <v>N</v>
          </cell>
          <cell r="Z3567" t="str">
            <v>N</v>
          </cell>
          <cell r="AA3567">
            <v>0</v>
          </cell>
          <cell r="AB3567">
            <v>0</v>
          </cell>
          <cell r="AC3567">
            <v>0</v>
          </cell>
          <cell r="AD3567">
            <v>0</v>
          </cell>
          <cell r="AE3567" t="str">
            <v>N</v>
          </cell>
          <cell r="AF3567" t="str">
            <v>N</v>
          </cell>
          <cell r="AG3567">
            <v>0</v>
          </cell>
          <cell r="AH3567" t="str">
            <v>N</v>
          </cell>
          <cell r="AI3567" t="str">
            <v>N</v>
          </cell>
        </row>
        <row r="3568">
          <cell r="U3568">
            <v>0</v>
          </cell>
          <cell r="V3568">
            <v>0</v>
          </cell>
          <cell r="W3568" t="str">
            <v/>
          </cell>
          <cell r="X3568" t="str">
            <v>N</v>
          </cell>
          <cell r="Y3568" t="str">
            <v>N</v>
          </cell>
          <cell r="Z3568" t="str">
            <v>N</v>
          </cell>
          <cell r="AA3568">
            <v>0</v>
          </cell>
          <cell r="AB3568">
            <v>0</v>
          </cell>
          <cell r="AC3568">
            <v>0</v>
          </cell>
          <cell r="AD3568">
            <v>0</v>
          </cell>
          <cell r="AE3568" t="str">
            <v>N</v>
          </cell>
          <cell r="AF3568" t="str">
            <v>N</v>
          </cell>
          <cell r="AG3568">
            <v>0</v>
          </cell>
          <cell r="AH3568" t="str">
            <v>N</v>
          </cell>
          <cell r="AI3568" t="str">
            <v>N</v>
          </cell>
        </row>
        <row r="3569">
          <cell r="U3569">
            <v>0</v>
          </cell>
          <cell r="V3569">
            <v>0</v>
          </cell>
          <cell r="W3569" t="str">
            <v/>
          </cell>
          <cell r="X3569" t="str">
            <v>N</v>
          </cell>
          <cell r="Y3569" t="str">
            <v>N</v>
          </cell>
          <cell r="Z3569" t="str">
            <v>N</v>
          </cell>
          <cell r="AA3569">
            <v>0</v>
          </cell>
          <cell r="AB3569">
            <v>0</v>
          </cell>
          <cell r="AC3569">
            <v>0</v>
          </cell>
          <cell r="AD3569">
            <v>0</v>
          </cell>
          <cell r="AE3569" t="str">
            <v>N</v>
          </cell>
          <cell r="AF3569" t="str">
            <v>N</v>
          </cell>
          <cell r="AG3569">
            <v>0</v>
          </cell>
          <cell r="AH3569" t="str">
            <v>N</v>
          </cell>
          <cell r="AI3569" t="str">
            <v>N</v>
          </cell>
        </row>
        <row r="3570">
          <cell r="U3570">
            <v>0</v>
          </cell>
          <cell r="V3570">
            <v>0</v>
          </cell>
          <cell r="W3570" t="str">
            <v/>
          </cell>
          <cell r="X3570" t="str">
            <v>N</v>
          </cell>
          <cell r="Y3570" t="str">
            <v>N</v>
          </cell>
          <cell r="Z3570" t="str">
            <v>N</v>
          </cell>
          <cell r="AA3570">
            <v>0</v>
          </cell>
          <cell r="AB3570">
            <v>0</v>
          </cell>
          <cell r="AC3570">
            <v>0</v>
          </cell>
          <cell r="AD3570">
            <v>0</v>
          </cell>
          <cell r="AE3570" t="str">
            <v>N</v>
          </cell>
          <cell r="AF3570" t="str">
            <v>N</v>
          </cell>
          <cell r="AG3570">
            <v>0</v>
          </cell>
          <cell r="AH3570" t="str">
            <v>N</v>
          </cell>
          <cell r="AI3570" t="str">
            <v>N</v>
          </cell>
        </row>
        <row r="3571">
          <cell r="U3571">
            <v>0</v>
          </cell>
          <cell r="V3571">
            <v>0</v>
          </cell>
          <cell r="W3571" t="str">
            <v/>
          </cell>
          <cell r="X3571" t="str">
            <v>N</v>
          </cell>
          <cell r="Y3571" t="str">
            <v>N</v>
          </cell>
          <cell r="Z3571" t="str">
            <v>N</v>
          </cell>
          <cell r="AA3571">
            <v>0</v>
          </cell>
          <cell r="AB3571">
            <v>0</v>
          </cell>
          <cell r="AC3571">
            <v>0</v>
          </cell>
          <cell r="AD3571">
            <v>0</v>
          </cell>
          <cell r="AE3571" t="str">
            <v>N</v>
          </cell>
          <cell r="AF3571" t="str">
            <v>N</v>
          </cell>
          <cell r="AG3571">
            <v>0</v>
          </cell>
          <cell r="AH3571" t="str">
            <v>N</v>
          </cell>
          <cell r="AI3571" t="str">
            <v>N</v>
          </cell>
        </row>
        <row r="3572">
          <cell r="U3572">
            <v>0</v>
          </cell>
          <cell r="V3572">
            <v>0</v>
          </cell>
          <cell r="W3572" t="str">
            <v/>
          </cell>
          <cell r="X3572" t="str">
            <v>N</v>
          </cell>
          <cell r="Y3572" t="str">
            <v>N</v>
          </cell>
          <cell r="Z3572" t="str">
            <v>N</v>
          </cell>
          <cell r="AA3572">
            <v>0</v>
          </cell>
          <cell r="AB3572">
            <v>0</v>
          </cell>
          <cell r="AC3572">
            <v>0</v>
          </cell>
          <cell r="AD3572">
            <v>0</v>
          </cell>
          <cell r="AE3572" t="str">
            <v>N</v>
          </cell>
          <cell r="AF3572" t="str">
            <v>N</v>
          </cell>
          <cell r="AG3572">
            <v>0</v>
          </cell>
          <cell r="AH3572" t="str">
            <v>N</v>
          </cell>
          <cell r="AI3572" t="str">
            <v>N</v>
          </cell>
        </row>
        <row r="3573">
          <cell r="U3573">
            <v>0</v>
          </cell>
          <cell r="V3573">
            <v>0</v>
          </cell>
          <cell r="W3573" t="str">
            <v/>
          </cell>
          <cell r="X3573" t="str">
            <v>N</v>
          </cell>
          <cell r="Y3573" t="str">
            <v>N</v>
          </cell>
          <cell r="Z3573" t="str">
            <v>N</v>
          </cell>
          <cell r="AA3573">
            <v>0</v>
          </cell>
          <cell r="AB3573">
            <v>0</v>
          </cell>
          <cell r="AC3573">
            <v>0</v>
          </cell>
          <cell r="AD3573">
            <v>0</v>
          </cell>
          <cell r="AE3573" t="str">
            <v>N</v>
          </cell>
          <cell r="AF3573" t="str">
            <v>N</v>
          </cell>
          <cell r="AG3573">
            <v>0</v>
          </cell>
          <cell r="AH3573" t="str">
            <v>N</v>
          </cell>
          <cell r="AI3573" t="str">
            <v>N</v>
          </cell>
        </row>
        <row r="3574">
          <cell r="U3574">
            <v>0</v>
          </cell>
          <cell r="V3574">
            <v>0</v>
          </cell>
          <cell r="W3574" t="str">
            <v/>
          </cell>
          <cell r="X3574" t="str">
            <v>N</v>
          </cell>
          <cell r="Y3574" t="str">
            <v>N</v>
          </cell>
          <cell r="Z3574" t="str">
            <v>N</v>
          </cell>
          <cell r="AA3574">
            <v>0</v>
          </cell>
          <cell r="AB3574">
            <v>0</v>
          </cell>
          <cell r="AC3574">
            <v>0</v>
          </cell>
          <cell r="AD3574">
            <v>0</v>
          </cell>
          <cell r="AE3574" t="str">
            <v>N</v>
          </cell>
          <cell r="AF3574" t="str">
            <v>N</v>
          </cell>
          <cell r="AG3574">
            <v>0</v>
          </cell>
          <cell r="AH3574" t="str">
            <v>N</v>
          </cell>
          <cell r="AI3574" t="str">
            <v>N</v>
          </cell>
        </row>
        <row r="3575">
          <cell r="U3575">
            <v>0</v>
          </cell>
          <cell r="V3575">
            <v>0</v>
          </cell>
          <cell r="W3575" t="str">
            <v/>
          </cell>
          <cell r="X3575" t="str">
            <v>N</v>
          </cell>
          <cell r="Y3575" t="str">
            <v>N</v>
          </cell>
          <cell r="Z3575" t="str">
            <v>N</v>
          </cell>
          <cell r="AA3575">
            <v>0</v>
          </cell>
          <cell r="AB3575">
            <v>0</v>
          </cell>
          <cell r="AC3575">
            <v>0</v>
          </cell>
          <cell r="AD3575">
            <v>0</v>
          </cell>
          <cell r="AE3575" t="str">
            <v>N</v>
          </cell>
          <cell r="AF3575" t="str">
            <v>N</v>
          </cell>
          <cell r="AG3575">
            <v>0</v>
          </cell>
          <cell r="AH3575" t="str">
            <v>N</v>
          </cell>
          <cell r="AI3575" t="str">
            <v>N</v>
          </cell>
        </row>
        <row r="3576">
          <cell r="U3576">
            <v>0</v>
          </cell>
          <cell r="V3576">
            <v>0</v>
          </cell>
          <cell r="W3576" t="str">
            <v/>
          </cell>
          <cell r="X3576" t="str">
            <v>N</v>
          </cell>
          <cell r="Y3576" t="str">
            <v>N</v>
          </cell>
          <cell r="Z3576" t="str">
            <v>N</v>
          </cell>
          <cell r="AA3576">
            <v>0</v>
          </cell>
          <cell r="AB3576">
            <v>0</v>
          </cell>
          <cell r="AC3576">
            <v>0</v>
          </cell>
          <cell r="AD3576">
            <v>0</v>
          </cell>
          <cell r="AE3576" t="str">
            <v>N</v>
          </cell>
          <cell r="AF3576" t="str">
            <v>N</v>
          </cell>
          <cell r="AG3576">
            <v>0</v>
          </cell>
          <cell r="AH3576" t="str">
            <v>N</v>
          </cell>
          <cell r="AI3576" t="str">
            <v>N</v>
          </cell>
        </row>
        <row r="3577">
          <cell r="U3577">
            <v>0</v>
          </cell>
          <cell r="V3577">
            <v>0</v>
          </cell>
          <cell r="W3577" t="str">
            <v/>
          </cell>
          <cell r="X3577" t="str">
            <v>N</v>
          </cell>
          <cell r="Y3577" t="str">
            <v>N</v>
          </cell>
          <cell r="Z3577" t="str">
            <v>N</v>
          </cell>
          <cell r="AA3577">
            <v>0</v>
          </cell>
          <cell r="AB3577">
            <v>0</v>
          </cell>
          <cell r="AC3577">
            <v>0</v>
          </cell>
          <cell r="AD3577">
            <v>0</v>
          </cell>
          <cell r="AE3577" t="str">
            <v>N</v>
          </cell>
          <cell r="AF3577" t="str">
            <v>N</v>
          </cell>
          <cell r="AG3577">
            <v>0</v>
          </cell>
          <cell r="AH3577" t="str">
            <v>N</v>
          </cell>
          <cell r="AI3577" t="str">
            <v>N</v>
          </cell>
        </row>
        <row r="3578">
          <cell r="U3578">
            <v>0</v>
          </cell>
          <cell r="V3578">
            <v>0</v>
          </cell>
          <cell r="W3578" t="str">
            <v/>
          </cell>
          <cell r="X3578" t="str">
            <v>N</v>
          </cell>
          <cell r="Y3578" t="str">
            <v>N</v>
          </cell>
          <cell r="Z3578" t="str">
            <v>N</v>
          </cell>
          <cell r="AA3578">
            <v>0</v>
          </cell>
          <cell r="AB3578">
            <v>0</v>
          </cell>
          <cell r="AC3578">
            <v>0</v>
          </cell>
          <cell r="AD3578">
            <v>0</v>
          </cell>
          <cell r="AE3578" t="str">
            <v>N</v>
          </cell>
          <cell r="AF3578" t="str">
            <v>N</v>
          </cell>
          <cell r="AG3578">
            <v>0</v>
          </cell>
          <cell r="AH3578" t="str">
            <v>N</v>
          </cell>
          <cell r="AI3578" t="str">
            <v>N</v>
          </cell>
        </row>
        <row r="3579">
          <cell r="U3579">
            <v>0</v>
          </cell>
          <cell r="V3579">
            <v>0</v>
          </cell>
          <cell r="W3579" t="str">
            <v/>
          </cell>
          <cell r="X3579" t="str">
            <v>N</v>
          </cell>
          <cell r="Y3579" t="str">
            <v>N</v>
          </cell>
          <cell r="Z3579" t="str">
            <v>N</v>
          </cell>
          <cell r="AA3579">
            <v>0</v>
          </cell>
          <cell r="AB3579">
            <v>0</v>
          </cell>
          <cell r="AC3579">
            <v>0</v>
          </cell>
          <cell r="AD3579">
            <v>0</v>
          </cell>
          <cell r="AE3579" t="str">
            <v>N</v>
          </cell>
          <cell r="AF3579" t="str">
            <v>N</v>
          </cell>
          <cell r="AG3579">
            <v>0</v>
          </cell>
          <cell r="AH3579" t="str">
            <v>N</v>
          </cell>
          <cell r="AI3579" t="str">
            <v>N</v>
          </cell>
        </row>
        <row r="3580">
          <cell r="U3580">
            <v>0</v>
          </cell>
          <cell r="V3580">
            <v>0</v>
          </cell>
          <cell r="W3580" t="str">
            <v/>
          </cell>
          <cell r="X3580" t="str">
            <v>N</v>
          </cell>
          <cell r="Y3580" t="str">
            <v>N</v>
          </cell>
          <cell r="Z3580" t="str">
            <v>N</v>
          </cell>
          <cell r="AA3580">
            <v>0</v>
          </cell>
          <cell r="AB3580">
            <v>0</v>
          </cell>
          <cell r="AC3580">
            <v>0</v>
          </cell>
          <cell r="AD3580">
            <v>0</v>
          </cell>
          <cell r="AE3580" t="str">
            <v>N</v>
          </cell>
          <cell r="AF3580" t="str">
            <v>N</v>
          </cell>
          <cell r="AG3580">
            <v>0</v>
          </cell>
          <cell r="AH3580" t="str">
            <v>N</v>
          </cell>
          <cell r="AI3580" t="str">
            <v>N</v>
          </cell>
        </row>
        <row r="3581">
          <cell r="U3581">
            <v>0</v>
          </cell>
          <cell r="V3581">
            <v>0</v>
          </cell>
          <cell r="W3581" t="str">
            <v/>
          </cell>
          <cell r="X3581" t="str">
            <v>N</v>
          </cell>
          <cell r="Y3581" t="str">
            <v>N</v>
          </cell>
          <cell r="Z3581" t="str">
            <v>N</v>
          </cell>
          <cell r="AA3581">
            <v>0</v>
          </cell>
          <cell r="AB3581">
            <v>0</v>
          </cell>
          <cell r="AC3581">
            <v>0</v>
          </cell>
          <cell r="AD3581">
            <v>0</v>
          </cell>
          <cell r="AE3581" t="str">
            <v>N</v>
          </cell>
          <cell r="AF3581" t="str">
            <v>N</v>
          </cell>
          <cell r="AG3581">
            <v>0</v>
          </cell>
          <cell r="AH3581" t="str">
            <v>N</v>
          </cell>
          <cell r="AI3581" t="str">
            <v>N</v>
          </cell>
        </row>
        <row r="3582">
          <cell r="U3582">
            <v>0</v>
          </cell>
          <cell r="V3582">
            <v>0</v>
          </cell>
          <cell r="W3582" t="str">
            <v/>
          </cell>
          <cell r="X3582" t="str">
            <v>N</v>
          </cell>
          <cell r="Y3582" t="str">
            <v>N</v>
          </cell>
          <cell r="Z3582" t="str">
            <v>N</v>
          </cell>
          <cell r="AA3582">
            <v>0</v>
          </cell>
          <cell r="AB3582">
            <v>0</v>
          </cell>
          <cell r="AC3582">
            <v>0</v>
          </cell>
          <cell r="AD3582">
            <v>0</v>
          </cell>
          <cell r="AE3582" t="str">
            <v>N</v>
          </cell>
          <cell r="AF3582" t="str">
            <v>N</v>
          </cell>
          <cell r="AG3582">
            <v>0</v>
          </cell>
          <cell r="AH3582" t="str">
            <v>N</v>
          </cell>
          <cell r="AI3582" t="str">
            <v>N</v>
          </cell>
        </row>
        <row r="3583">
          <cell r="U3583">
            <v>0</v>
          </cell>
          <cell r="V3583">
            <v>0</v>
          </cell>
          <cell r="W3583" t="str">
            <v/>
          </cell>
          <cell r="X3583" t="str">
            <v>N</v>
          </cell>
          <cell r="Y3583" t="str">
            <v>N</v>
          </cell>
          <cell r="Z3583" t="str">
            <v>N</v>
          </cell>
          <cell r="AA3583">
            <v>0</v>
          </cell>
          <cell r="AB3583">
            <v>0</v>
          </cell>
          <cell r="AC3583">
            <v>0</v>
          </cell>
          <cell r="AD3583">
            <v>0</v>
          </cell>
          <cell r="AE3583" t="str">
            <v>N</v>
          </cell>
          <cell r="AF3583" t="str">
            <v>N</v>
          </cell>
          <cell r="AG3583">
            <v>0</v>
          </cell>
          <cell r="AH3583" t="str">
            <v>N</v>
          </cell>
          <cell r="AI3583" t="str">
            <v>N</v>
          </cell>
        </row>
        <row r="3584">
          <cell r="U3584">
            <v>0</v>
          </cell>
          <cell r="V3584">
            <v>0</v>
          </cell>
          <cell r="W3584" t="str">
            <v/>
          </cell>
          <cell r="X3584" t="str">
            <v>N</v>
          </cell>
          <cell r="Y3584" t="str">
            <v>N</v>
          </cell>
          <cell r="Z3584" t="str">
            <v>N</v>
          </cell>
          <cell r="AA3584">
            <v>0</v>
          </cell>
          <cell r="AB3584">
            <v>0</v>
          </cell>
          <cell r="AC3584">
            <v>0</v>
          </cell>
          <cell r="AD3584">
            <v>0</v>
          </cell>
          <cell r="AE3584" t="str">
            <v>N</v>
          </cell>
          <cell r="AF3584" t="str">
            <v>N</v>
          </cell>
          <cell r="AG3584">
            <v>0</v>
          </cell>
          <cell r="AH3584" t="str">
            <v>N</v>
          </cell>
          <cell r="AI3584" t="str">
            <v>N</v>
          </cell>
        </row>
        <row r="3585">
          <cell r="U3585">
            <v>0</v>
          </cell>
          <cell r="V3585">
            <v>0</v>
          </cell>
          <cell r="W3585" t="str">
            <v/>
          </cell>
          <cell r="X3585" t="str">
            <v>N</v>
          </cell>
          <cell r="Y3585" t="str">
            <v>N</v>
          </cell>
          <cell r="Z3585" t="str">
            <v>N</v>
          </cell>
          <cell r="AA3585">
            <v>0</v>
          </cell>
          <cell r="AB3585">
            <v>0</v>
          </cell>
          <cell r="AC3585">
            <v>0</v>
          </cell>
          <cell r="AD3585">
            <v>0</v>
          </cell>
          <cell r="AE3585" t="str">
            <v>N</v>
          </cell>
          <cell r="AF3585" t="str">
            <v>N</v>
          </cell>
          <cell r="AG3585">
            <v>0</v>
          </cell>
          <cell r="AH3585" t="str">
            <v>N</v>
          </cell>
          <cell r="AI3585" t="str">
            <v>N</v>
          </cell>
        </row>
        <row r="3586">
          <cell r="U3586">
            <v>0</v>
          </cell>
          <cell r="V3586">
            <v>0</v>
          </cell>
          <cell r="W3586" t="str">
            <v/>
          </cell>
          <cell r="X3586" t="str">
            <v>N</v>
          </cell>
          <cell r="Y3586" t="str">
            <v>N</v>
          </cell>
          <cell r="Z3586" t="str">
            <v>N</v>
          </cell>
          <cell r="AA3586">
            <v>0</v>
          </cell>
          <cell r="AB3586">
            <v>0</v>
          </cell>
          <cell r="AC3586">
            <v>0</v>
          </cell>
          <cell r="AD3586">
            <v>0</v>
          </cell>
          <cell r="AE3586" t="str">
            <v>N</v>
          </cell>
          <cell r="AF3586" t="str">
            <v>N</v>
          </cell>
          <cell r="AG3586">
            <v>0</v>
          </cell>
          <cell r="AH3586" t="str">
            <v>N</v>
          </cell>
          <cell r="AI3586" t="str">
            <v>N</v>
          </cell>
        </row>
        <row r="3587">
          <cell r="U3587">
            <v>0</v>
          </cell>
          <cell r="V3587">
            <v>0</v>
          </cell>
          <cell r="W3587" t="str">
            <v/>
          </cell>
          <cell r="X3587" t="str">
            <v>N</v>
          </cell>
          <cell r="Y3587" t="str">
            <v>N</v>
          </cell>
          <cell r="Z3587" t="str">
            <v>N</v>
          </cell>
          <cell r="AA3587">
            <v>0</v>
          </cell>
          <cell r="AB3587">
            <v>0</v>
          </cell>
          <cell r="AC3587">
            <v>0</v>
          </cell>
          <cell r="AD3587">
            <v>0</v>
          </cell>
          <cell r="AE3587" t="str">
            <v>N</v>
          </cell>
          <cell r="AF3587" t="str">
            <v>N</v>
          </cell>
          <cell r="AG3587">
            <v>0</v>
          </cell>
          <cell r="AH3587" t="str">
            <v>N</v>
          </cell>
          <cell r="AI3587" t="str">
            <v>N</v>
          </cell>
        </row>
        <row r="3588">
          <cell r="U3588">
            <v>0</v>
          </cell>
          <cell r="V3588">
            <v>0</v>
          </cell>
          <cell r="W3588" t="str">
            <v/>
          </cell>
          <cell r="X3588" t="str">
            <v>N</v>
          </cell>
          <cell r="Y3588" t="str">
            <v>N</v>
          </cell>
          <cell r="Z3588" t="str">
            <v>N</v>
          </cell>
          <cell r="AA3588">
            <v>0</v>
          </cell>
          <cell r="AB3588">
            <v>0</v>
          </cell>
          <cell r="AC3588">
            <v>0</v>
          </cell>
          <cell r="AD3588">
            <v>0</v>
          </cell>
          <cell r="AE3588" t="str">
            <v>N</v>
          </cell>
          <cell r="AF3588" t="str">
            <v>N</v>
          </cell>
          <cell r="AG3588">
            <v>0</v>
          </cell>
          <cell r="AH3588" t="str">
            <v>N</v>
          </cell>
          <cell r="AI3588" t="str">
            <v>N</v>
          </cell>
        </row>
        <row r="3589">
          <cell r="U3589">
            <v>0</v>
          </cell>
          <cell r="V3589">
            <v>0</v>
          </cell>
          <cell r="W3589" t="str">
            <v/>
          </cell>
          <cell r="X3589" t="str">
            <v>N</v>
          </cell>
          <cell r="Y3589" t="str">
            <v>N</v>
          </cell>
          <cell r="Z3589" t="str">
            <v>N</v>
          </cell>
          <cell r="AA3589">
            <v>0</v>
          </cell>
          <cell r="AB3589">
            <v>0</v>
          </cell>
          <cell r="AC3589">
            <v>0</v>
          </cell>
          <cell r="AD3589">
            <v>0</v>
          </cell>
          <cell r="AE3589" t="str">
            <v>N</v>
          </cell>
          <cell r="AF3589" t="str">
            <v>N</v>
          </cell>
          <cell r="AG3589">
            <v>0</v>
          </cell>
          <cell r="AH3589" t="str">
            <v>N</v>
          </cell>
          <cell r="AI3589" t="str">
            <v>N</v>
          </cell>
        </row>
        <row r="3590">
          <cell r="U3590">
            <v>0</v>
          </cell>
          <cell r="V3590">
            <v>0</v>
          </cell>
          <cell r="W3590" t="str">
            <v/>
          </cell>
          <cell r="X3590" t="str">
            <v>N</v>
          </cell>
          <cell r="Y3590" t="str">
            <v>N</v>
          </cell>
          <cell r="Z3590" t="str">
            <v>N</v>
          </cell>
          <cell r="AA3590">
            <v>0</v>
          </cell>
          <cell r="AB3590">
            <v>0</v>
          </cell>
          <cell r="AC3590">
            <v>0</v>
          </cell>
          <cell r="AD3590">
            <v>0</v>
          </cell>
          <cell r="AE3590" t="str">
            <v>N</v>
          </cell>
          <cell r="AF3590" t="str">
            <v>N</v>
          </cell>
          <cell r="AG3590">
            <v>0</v>
          </cell>
          <cell r="AH3590" t="str">
            <v>N</v>
          </cell>
          <cell r="AI3590" t="str">
            <v>N</v>
          </cell>
        </row>
        <row r="3591">
          <cell r="U3591">
            <v>0</v>
          </cell>
          <cell r="V3591">
            <v>0</v>
          </cell>
          <cell r="W3591" t="str">
            <v/>
          </cell>
          <cell r="X3591" t="str">
            <v>N</v>
          </cell>
          <cell r="Y3591" t="str">
            <v>N</v>
          </cell>
          <cell r="Z3591" t="str">
            <v>N</v>
          </cell>
          <cell r="AA3591">
            <v>0</v>
          </cell>
          <cell r="AB3591">
            <v>0</v>
          </cell>
          <cell r="AC3591">
            <v>0</v>
          </cell>
          <cell r="AD3591">
            <v>0</v>
          </cell>
          <cell r="AE3591" t="str">
            <v>N</v>
          </cell>
          <cell r="AF3591" t="str">
            <v>N</v>
          </cell>
          <cell r="AG3591">
            <v>0</v>
          </cell>
          <cell r="AH3591" t="str">
            <v>N</v>
          </cell>
          <cell r="AI3591" t="str">
            <v>N</v>
          </cell>
        </row>
        <row r="3592">
          <cell r="U3592">
            <v>0</v>
          </cell>
          <cell r="V3592">
            <v>0</v>
          </cell>
          <cell r="W3592" t="str">
            <v/>
          </cell>
          <cell r="X3592" t="str">
            <v>N</v>
          </cell>
          <cell r="Y3592" t="str">
            <v>N</v>
          </cell>
          <cell r="Z3592" t="str">
            <v>N</v>
          </cell>
          <cell r="AA3592">
            <v>0</v>
          </cell>
          <cell r="AB3592">
            <v>0</v>
          </cell>
          <cell r="AC3592">
            <v>0</v>
          </cell>
          <cell r="AD3592">
            <v>0</v>
          </cell>
          <cell r="AE3592" t="str">
            <v>N</v>
          </cell>
          <cell r="AF3592" t="str">
            <v>N</v>
          </cell>
          <cell r="AG3592">
            <v>0</v>
          </cell>
          <cell r="AH3592" t="str">
            <v>N</v>
          </cell>
          <cell r="AI3592" t="str">
            <v>N</v>
          </cell>
        </row>
        <row r="3593">
          <cell r="U3593">
            <v>0</v>
          </cell>
          <cell r="V3593">
            <v>0</v>
          </cell>
          <cell r="W3593" t="str">
            <v/>
          </cell>
          <cell r="X3593" t="str">
            <v>N</v>
          </cell>
          <cell r="Y3593" t="str">
            <v>N</v>
          </cell>
          <cell r="Z3593" t="str">
            <v>N</v>
          </cell>
          <cell r="AA3593">
            <v>0</v>
          </cell>
          <cell r="AB3593">
            <v>0</v>
          </cell>
          <cell r="AC3593">
            <v>0</v>
          </cell>
          <cell r="AD3593">
            <v>0</v>
          </cell>
          <cell r="AE3593" t="str">
            <v>N</v>
          </cell>
          <cell r="AF3593" t="str">
            <v>N</v>
          </cell>
          <cell r="AG3593">
            <v>0</v>
          </cell>
          <cell r="AH3593" t="str">
            <v>N</v>
          </cell>
          <cell r="AI3593" t="str">
            <v>N</v>
          </cell>
        </row>
        <row r="3594">
          <cell r="U3594">
            <v>0</v>
          </cell>
          <cell r="V3594">
            <v>0</v>
          </cell>
          <cell r="W3594" t="str">
            <v/>
          </cell>
          <cell r="X3594" t="str">
            <v>N</v>
          </cell>
          <cell r="Y3594" t="str">
            <v>N</v>
          </cell>
          <cell r="Z3594" t="str">
            <v>N</v>
          </cell>
          <cell r="AA3594">
            <v>0</v>
          </cell>
          <cell r="AB3594">
            <v>0</v>
          </cell>
          <cell r="AC3594">
            <v>0</v>
          </cell>
          <cell r="AD3594">
            <v>0</v>
          </cell>
          <cell r="AE3594" t="str">
            <v>N</v>
          </cell>
          <cell r="AF3594" t="str">
            <v>N</v>
          </cell>
          <cell r="AG3594">
            <v>0</v>
          </cell>
          <cell r="AH3594" t="str">
            <v>N</v>
          </cell>
          <cell r="AI3594" t="str">
            <v>N</v>
          </cell>
        </row>
        <row r="3595">
          <cell r="U3595">
            <v>0</v>
          </cell>
          <cell r="V3595">
            <v>0</v>
          </cell>
          <cell r="W3595" t="str">
            <v/>
          </cell>
          <cell r="X3595" t="str">
            <v>N</v>
          </cell>
          <cell r="Y3595" t="str">
            <v>N</v>
          </cell>
          <cell r="Z3595" t="str">
            <v>N</v>
          </cell>
          <cell r="AA3595">
            <v>0</v>
          </cell>
          <cell r="AB3595">
            <v>0</v>
          </cell>
          <cell r="AC3595">
            <v>0</v>
          </cell>
          <cell r="AD3595">
            <v>0</v>
          </cell>
          <cell r="AE3595" t="str">
            <v>N</v>
          </cell>
          <cell r="AF3595" t="str">
            <v>N</v>
          </cell>
          <cell r="AG3595">
            <v>0</v>
          </cell>
          <cell r="AH3595" t="str">
            <v>N</v>
          </cell>
          <cell r="AI3595" t="str">
            <v>N</v>
          </cell>
        </row>
        <row r="3596">
          <cell r="U3596">
            <v>0</v>
          </cell>
          <cell r="V3596">
            <v>0</v>
          </cell>
          <cell r="W3596" t="str">
            <v/>
          </cell>
          <cell r="X3596" t="str">
            <v>N</v>
          </cell>
          <cell r="Y3596" t="str">
            <v>N</v>
          </cell>
          <cell r="Z3596" t="str">
            <v>N</v>
          </cell>
          <cell r="AA3596">
            <v>0</v>
          </cell>
          <cell r="AB3596">
            <v>0</v>
          </cell>
          <cell r="AC3596">
            <v>0</v>
          </cell>
          <cell r="AD3596">
            <v>0</v>
          </cell>
          <cell r="AE3596" t="str">
            <v>N</v>
          </cell>
          <cell r="AF3596" t="str">
            <v>N</v>
          </cell>
          <cell r="AG3596">
            <v>0</v>
          </cell>
          <cell r="AH3596" t="str">
            <v>N</v>
          </cell>
          <cell r="AI3596" t="str">
            <v>N</v>
          </cell>
        </row>
        <row r="3597">
          <cell r="U3597">
            <v>0</v>
          </cell>
          <cell r="V3597">
            <v>0</v>
          </cell>
          <cell r="W3597" t="str">
            <v/>
          </cell>
          <cell r="X3597" t="str">
            <v>N</v>
          </cell>
          <cell r="Y3597" t="str">
            <v>N</v>
          </cell>
          <cell r="Z3597" t="str">
            <v>N</v>
          </cell>
          <cell r="AA3597">
            <v>0</v>
          </cell>
          <cell r="AB3597">
            <v>0</v>
          </cell>
          <cell r="AC3597">
            <v>0</v>
          </cell>
          <cell r="AD3597">
            <v>0</v>
          </cell>
          <cell r="AE3597" t="str">
            <v>N</v>
          </cell>
          <cell r="AF3597" t="str">
            <v>N</v>
          </cell>
          <cell r="AG3597">
            <v>0</v>
          </cell>
          <cell r="AH3597" t="str">
            <v>N</v>
          </cell>
          <cell r="AI3597" t="str">
            <v>N</v>
          </cell>
        </row>
        <row r="3598">
          <cell r="U3598">
            <v>0</v>
          </cell>
          <cell r="V3598">
            <v>0</v>
          </cell>
          <cell r="W3598" t="str">
            <v/>
          </cell>
          <cell r="X3598" t="str">
            <v>N</v>
          </cell>
          <cell r="Y3598" t="str">
            <v>N</v>
          </cell>
          <cell r="Z3598" t="str">
            <v>N</v>
          </cell>
          <cell r="AA3598">
            <v>0</v>
          </cell>
          <cell r="AB3598">
            <v>0</v>
          </cell>
          <cell r="AC3598">
            <v>0</v>
          </cell>
          <cell r="AD3598">
            <v>0</v>
          </cell>
          <cell r="AE3598" t="str">
            <v>N</v>
          </cell>
          <cell r="AF3598" t="str">
            <v>N</v>
          </cell>
          <cell r="AG3598">
            <v>0</v>
          </cell>
          <cell r="AH3598" t="str">
            <v>N</v>
          </cell>
          <cell r="AI3598" t="str">
            <v>N</v>
          </cell>
        </row>
        <row r="3599">
          <cell r="U3599">
            <v>0</v>
          </cell>
          <cell r="V3599">
            <v>0</v>
          </cell>
          <cell r="W3599" t="str">
            <v/>
          </cell>
          <cell r="X3599" t="str">
            <v>N</v>
          </cell>
          <cell r="Y3599" t="str">
            <v>N</v>
          </cell>
          <cell r="Z3599" t="str">
            <v>N</v>
          </cell>
          <cell r="AA3599">
            <v>0</v>
          </cell>
          <cell r="AB3599">
            <v>0</v>
          </cell>
          <cell r="AC3599">
            <v>0</v>
          </cell>
          <cell r="AD3599">
            <v>0</v>
          </cell>
          <cell r="AE3599" t="str">
            <v>N</v>
          </cell>
          <cell r="AF3599" t="str">
            <v>N</v>
          </cell>
          <cell r="AG3599">
            <v>0</v>
          </cell>
          <cell r="AH3599" t="str">
            <v>N</v>
          </cell>
          <cell r="AI3599" t="str">
            <v>N</v>
          </cell>
        </row>
        <row r="3600">
          <cell r="U3600">
            <v>0</v>
          </cell>
          <cell r="V3600">
            <v>0</v>
          </cell>
          <cell r="W3600" t="str">
            <v/>
          </cell>
          <cell r="X3600" t="str">
            <v>N</v>
          </cell>
          <cell r="Y3600" t="str">
            <v>N</v>
          </cell>
          <cell r="Z3600" t="str">
            <v>N</v>
          </cell>
          <cell r="AA3600">
            <v>0</v>
          </cell>
          <cell r="AB3600">
            <v>0</v>
          </cell>
          <cell r="AC3600">
            <v>0</v>
          </cell>
          <cell r="AD3600">
            <v>0</v>
          </cell>
          <cell r="AE3600" t="str">
            <v>N</v>
          </cell>
          <cell r="AF3600" t="str">
            <v>N</v>
          </cell>
          <cell r="AG3600">
            <v>0</v>
          </cell>
          <cell r="AH3600" t="str">
            <v>N</v>
          </cell>
          <cell r="AI3600" t="str">
            <v>N</v>
          </cell>
        </row>
        <row r="3601">
          <cell r="U3601">
            <v>0</v>
          </cell>
          <cell r="V3601">
            <v>0</v>
          </cell>
          <cell r="W3601" t="str">
            <v/>
          </cell>
          <cell r="X3601" t="str">
            <v>N</v>
          </cell>
          <cell r="Y3601" t="str">
            <v>N</v>
          </cell>
          <cell r="Z3601" t="str">
            <v>N</v>
          </cell>
          <cell r="AA3601">
            <v>0</v>
          </cell>
          <cell r="AB3601">
            <v>0</v>
          </cell>
          <cell r="AC3601">
            <v>0</v>
          </cell>
          <cell r="AD3601">
            <v>0</v>
          </cell>
          <cell r="AE3601" t="str">
            <v>N</v>
          </cell>
          <cell r="AF3601" t="str">
            <v>N</v>
          </cell>
          <cell r="AG3601">
            <v>0</v>
          </cell>
          <cell r="AH3601" t="str">
            <v>N</v>
          </cell>
          <cell r="AI3601" t="str">
            <v>N</v>
          </cell>
        </row>
        <row r="3602">
          <cell r="U3602">
            <v>0</v>
          </cell>
          <cell r="V3602">
            <v>0</v>
          </cell>
          <cell r="W3602" t="str">
            <v/>
          </cell>
          <cell r="X3602" t="str">
            <v>N</v>
          </cell>
          <cell r="Y3602" t="str">
            <v>N</v>
          </cell>
          <cell r="Z3602" t="str">
            <v>N</v>
          </cell>
          <cell r="AA3602">
            <v>0</v>
          </cell>
          <cell r="AB3602">
            <v>0</v>
          </cell>
          <cell r="AC3602">
            <v>0</v>
          </cell>
          <cell r="AD3602">
            <v>0</v>
          </cell>
          <cell r="AE3602" t="str">
            <v>N</v>
          </cell>
          <cell r="AF3602" t="str">
            <v>N</v>
          </cell>
          <cell r="AG3602">
            <v>0</v>
          </cell>
          <cell r="AH3602" t="str">
            <v>N</v>
          </cell>
          <cell r="AI3602" t="str">
            <v>N</v>
          </cell>
        </row>
        <row r="3603">
          <cell r="U3603">
            <v>0</v>
          </cell>
          <cell r="V3603">
            <v>0</v>
          </cell>
          <cell r="W3603" t="str">
            <v/>
          </cell>
          <cell r="X3603" t="str">
            <v>N</v>
          </cell>
          <cell r="Y3603" t="str">
            <v>N</v>
          </cell>
          <cell r="Z3603" t="str">
            <v>N</v>
          </cell>
          <cell r="AA3603">
            <v>0</v>
          </cell>
          <cell r="AB3603">
            <v>0</v>
          </cell>
          <cell r="AC3603">
            <v>0</v>
          </cell>
          <cell r="AD3603">
            <v>0</v>
          </cell>
          <cell r="AE3603" t="str">
            <v>N</v>
          </cell>
          <cell r="AF3603" t="str">
            <v>N</v>
          </cell>
          <cell r="AG3603">
            <v>0</v>
          </cell>
          <cell r="AH3603" t="str">
            <v>N</v>
          </cell>
          <cell r="AI3603" t="str">
            <v>N</v>
          </cell>
        </row>
        <row r="3604">
          <cell r="U3604">
            <v>0</v>
          </cell>
          <cell r="V3604">
            <v>0</v>
          </cell>
          <cell r="W3604" t="str">
            <v/>
          </cell>
          <cell r="X3604" t="str">
            <v>N</v>
          </cell>
          <cell r="Y3604" t="str">
            <v>N</v>
          </cell>
          <cell r="Z3604" t="str">
            <v>N</v>
          </cell>
          <cell r="AA3604">
            <v>0</v>
          </cell>
          <cell r="AB3604">
            <v>0</v>
          </cell>
          <cell r="AC3604">
            <v>0</v>
          </cell>
          <cell r="AD3604">
            <v>0</v>
          </cell>
          <cell r="AE3604" t="str">
            <v>N</v>
          </cell>
          <cell r="AF3604" t="str">
            <v>N</v>
          </cell>
          <cell r="AG3604">
            <v>0</v>
          </cell>
          <cell r="AH3604" t="str">
            <v>N</v>
          </cell>
          <cell r="AI3604" t="str">
            <v>N</v>
          </cell>
        </row>
        <row r="3605">
          <cell r="U3605">
            <v>0</v>
          </cell>
          <cell r="V3605">
            <v>0</v>
          </cell>
          <cell r="W3605" t="str">
            <v/>
          </cell>
          <cell r="X3605" t="str">
            <v>N</v>
          </cell>
          <cell r="Y3605" t="str">
            <v>N</v>
          </cell>
          <cell r="Z3605" t="str">
            <v>N</v>
          </cell>
          <cell r="AA3605">
            <v>0</v>
          </cell>
          <cell r="AB3605">
            <v>0</v>
          </cell>
          <cell r="AC3605">
            <v>0</v>
          </cell>
          <cell r="AD3605">
            <v>0</v>
          </cell>
          <cell r="AE3605" t="str">
            <v>N</v>
          </cell>
          <cell r="AF3605" t="str">
            <v>N</v>
          </cell>
          <cell r="AG3605">
            <v>0</v>
          </cell>
          <cell r="AH3605" t="str">
            <v>N</v>
          </cell>
          <cell r="AI3605" t="str">
            <v>N</v>
          </cell>
        </row>
        <row r="3606">
          <cell r="U3606">
            <v>0</v>
          </cell>
          <cell r="V3606">
            <v>0</v>
          </cell>
          <cell r="W3606" t="str">
            <v/>
          </cell>
          <cell r="X3606" t="str">
            <v>N</v>
          </cell>
          <cell r="Y3606" t="str">
            <v>N</v>
          </cell>
          <cell r="Z3606" t="str">
            <v>N</v>
          </cell>
          <cell r="AA3606">
            <v>0</v>
          </cell>
          <cell r="AB3606">
            <v>0</v>
          </cell>
          <cell r="AC3606">
            <v>0</v>
          </cell>
          <cell r="AD3606">
            <v>0</v>
          </cell>
          <cell r="AE3606" t="str">
            <v>N</v>
          </cell>
          <cell r="AF3606" t="str">
            <v>N</v>
          </cell>
          <cell r="AG3606">
            <v>0</v>
          </cell>
          <cell r="AH3606" t="str">
            <v>N</v>
          </cell>
          <cell r="AI3606" t="str">
            <v>N</v>
          </cell>
        </row>
        <row r="3607">
          <cell r="U3607">
            <v>0</v>
          </cell>
          <cell r="V3607">
            <v>0</v>
          </cell>
          <cell r="W3607" t="str">
            <v/>
          </cell>
          <cell r="X3607" t="str">
            <v>N</v>
          </cell>
          <cell r="Y3607" t="str">
            <v>N</v>
          </cell>
          <cell r="Z3607" t="str">
            <v>N</v>
          </cell>
          <cell r="AA3607">
            <v>0</v>
          </cell>
          <cell r="AB3607">
            <v>0</v>
          </cell>
          <cell r="AC3607">
            <v>0</v>
          </cell>
          <cell r="AD3607">
            <v>0</v>
          </cell>
          <cell r="AE3607" t="str">
            <v>N</v>
          </cell>
          <cell r="AF3607" t="str">
            <v>N</v>
          </cell>
          <cell r="AG3607">
            <v>0</v>
          </cell>
          <cell r="AH3607" t="str">
            <v>N</v>
          </cell>
          <cell r="AI3607" t="str">
            <v>N</v>
          </cell>
        </row>
        <row r="3608">
          <cell r="U3608">
            <v>0</v>
          </cell>
          <cell r="V3608">
            <v>0</v>
          </cell>
          <cell r="W3608" t="str">
            <v/>
          </cell>
          <cell r="X3608" t="str">
            <v>N</v>
          </cell>
          <cell r="Y3608" t="str">
            <v>N</v>
          </cell>
          <cell r="Z3608" t="str">
            <v>N</v>
          </cell>
          <cell r="AA3608">
            <v>0</v>
          </cell>
          <cell r="AB3608">
            <v>0</v>
          </cell>
          <cell r="AC3608">
            <v>0</v>
          </cell>
          <cell r="AD3608">
            <v>0</v>
          </cell>
          <cell r="AE3608" t="str">
            <v>N</v>
          </cell>
          <cell r="AF3608" t="str">
            <v>N</v>
          </cell>
          <cell r="AG3608">
            <v>0</v>
          </cell>
          <cell r="AH3608" t="str">
            <v>N</v>
          </cell>
          <cell r="AI3608" t="str">
            <v>N</v>
          </cell>
        </row>
        <row r="3609">
          <cell r="U3609">
            <v>0</v>
          </cell>
          <cell r="V3609">
            <v>0</v>
          </cell>
          <cell r="W3609" t="str">
            <v/>
          </cell>
          <cell r="X3609" t="str">
            <v>N</v>
          </cell>
          <cell r="Y3609" t="str">
            <v>N</v>
          </cell>
          <cell r="Z3609" t="str">
            <v>N</v>
          </cell>
          <cell r="AA3609">
            <v>0</v>
          </cell>
          <cell r="AB3609">
            <v>0</v>
          </cell>
          <cell r="AC3609">
            <v>0</v>
          </cell>
          <cell r="AD3609">
            <v>0</v>
          </cell>
          <cell r="AE3609" t="str">
            <v>N</v>
          </cell>
          <cell r="AF3609" t="str">
            <v>N</v>
          </cell>
          <cell r="AG3609">
            <v>0</v>
          </cell>
          <cell r="AH3609" t="str">
            <v>N</v>
          </cell>
          <cell r="AI3609" t="str">
            <v>N</v>
          </cell>
        </row>
        <row r="3610">
          <cell r="U3610">
            <v>0</v>
          </cell>
          <cell r="V3610">
            <v>0</v>
          </cell>
          <cell r="W3610" t="str">
            <v/>
          </cell>
          <cell r="X3610" t="str">
            <v>N</v>
          </cell>
          <cell r="Y3610" t="str">
            <v>N</v>
          </cell>
          <cell r="Z3610" t="str">
            <v>N</v>
          </cell>
          <cell r="AA3610">
            <v>0</v>
          </cell>
          <cell r="AB3610">
            <v>0</v>
          </cell>
          <cell r="AC3610">
            <v>0</v>
          </cell>
          <cell r="AD3610">
            <v>0</v>
          </cell>
          <cell r="AE3610" t="str">
            <v>N</v>
          </cell>
          <cell r="AF3610" t="str">
            <v>N</v>
          </cell>
          <cell r="AG3610">
            <v>0</v>
          </cell>
          <cell r="AH3610" t="str">
            <v>N</v>
          </cell>
          <cell r="AI3610" t="str">
            <v>N</v>
          </cell>
        </row>
        <row r="3611">
          <cell r="U3611">
            <v>0</v>
          </cell>
          <cell r="V3611">
            <v>0</v>
          </cell>
          <cell r="W3611" t="str">
            <v/>
          </cell>
          <cell r="X3611" t="str">
            <v>N</v>
          </cell>
          <cell r="Y3611" t="str">
            <v>N</v>
          </cell>
          <cell r="Z3611" t="str">
            <v>N</v>
          </cell>
          <cell r="AA3611">
            <v>0</v>
          </cell>
          <cell r="AB3611">
            <v>0</v>
          </cell>
          <cell r="AC3611">
            <v>0</v>
          </cell>
          <cell r="AD3611">
            <v>0</v>
          </cell>
          <cell r="AE3611" t="str">
            <v>N</v>
          </cell>
          <cell r="AF3611" t="str">
            <v>N</v>
          </cell>
          <cell r="AG3611">
            <v>0</v>
          </cell>
          <cell r="AH3611" t="str">
            <v>N</v>
          </cell>
          <cell r="AI3611" t="str">
            <v>N</v>
          </cell>
        </row>
        <row r="3612">
          <cell r="U3612">
            <v>0</v>
          </cell>
          <cell r="V3612">
            <v>0</v>
          </cell>
          <cell r="W3612" t="str">
            <v/>
          </cell>
          <cell r="X3612" t="str">
            <v>N</v>
          </cell>
          <cell r="Y3612" t="str">
            <v>N</v>
          </cell>
          <cell r="Z3612" t="str">
            <v>N</v>
          </cell>
          <cell r="AA3612">
            <v>0</v>
          </cell>
          <cell r="AB3612">
            <v>0</v>
          </cell>
          <cell r="AC3612">
            <v>0</v>
          </cell>
          <cell r="AD3612">
            <v>0</v>
          </cell>
          <cell r="AE3612" t="str">
            <v>N</v>
          </cell>
          <cell r="AF3612" t="str">
            <v>N</v>
          </cell>
          <cell r="AG3612">
            <v>0</v>
          </cell>
          <cell r="AH3612" t="str">
            <v>N</v>
          </cell>
          <cell r="AI3612" t="str">
            <v>N</v>
          </cell>
        </row>
        <row r="3613">
          <cell r="U3613">
            <v>0</v>
          </cell>
          <cell r="V3613">
            <v>0</v>
          </cell>
          <cell r="W3613" t="str">
            <v/>
          </cell>
          <cell r="X3613" t="str">
            <v>N</v>
          </cell>
          <cell r="Y3613" t="str">
            <v>N</v>
          </cell>
          <cell r="Z3613" t="str">
            <v>N</v>
          </cell>
          <cell r="AA3613">
            <v>0</v>
          </cell>
          <cell r="AB3613">
            <v>0</v>
          </cell>
          <cell r="AC3613">
            <v>0</v>
          </cell>
          <cell r="AD3613">
            <v>0</v>
          </cell>
          <cell r="AE3613" t="str">
            <v>N</v>
          </cell>
          <cell r="AF3613" t="str">
            <v>N</v>
          </cell>
          <cell r="AG3613">
            <v>0</v>
          </cell>
          <cell r="AH3613" t="str">
            <v>N</v>
          </cell>
          <cell r="AI3613" t="str">
            <v>N</v>
          </cell>
        </row>
        <row r="3614">
          <cell r="U3614">
            <v>0</v>
          </cell>
          <cell r="V3614">
            <v>0</v>
          </cell>
          <cell r="W3614" t="str">
            <v/>
          </cell>
          <cell r="X3614" t="str">
            <v>N</v>
          </cell>
          <cell r="Y3614" t="str">
            <v>N</v>
          </cell>
          <cell r="Z3614" t="str">
            <v>N</v>
          </cell>
          <cell r="AA3614">
            <v>0</v>
          </cell>
          <cell r="AB3614">
            <v>0</v>
          </cell>
          <cell r="AC3614">
            <v>0</v>
          </cell>
          <cell r="AD3614">
            <v>0</v>
          </cell>
          <cell r="AE3614" t="str">
            <v>N</v>
          </cell>
          <cell r="AF3614" t="str">
            <v>N</v>
          </cell>
          <cell r="AG3614">
            <v>0</v>
          </cell>
          <cell r="AH3614" t="str">
            <v>N</v>
          </cell>
          <cell r="AI3614" t="str">
            <v>N</v>
          </cell>
        </row>
        <row r="3615">
          <cell r="U3615">
            <v>0</v>
          </cell>
          <cell r="V3615">
            <v>0</v>
          </cell>
          <cell r="W3615" t="str">
            <v/>
          </cell>
          <cell r="X3615" t="str">
            <v>N</v>
          </cell>
          <cell r="Y3615" t="str">
            <v>N</v>
          </cell>
          <cell r="Z3615" t="str">
            <v>N</v>
          </cell>
          <cell r="AA3615">
            <v>0</v>
          </cell>
          <cell r="AB3615">
            <v>0</v>
          </cell>
          <cell r="AC3615">
            <v>0</v>
          </cell>
          <cell r="AD3615">
            <v>0</v>
          </cell>
          <cell r="AE3615" t="str">
            <v>N</v>
          </cell>
          <cell r="AF3615" t="str">
            <v>N</v>
          </cell>
          <cell r="AG3615">
            <v>0</v>
          </cell>
          <cell r="AH3615" t="str">
            <v>N</v>
          </cell>
          <cell r="AI3615" t="str">
            <v>N</v>
          </cell>
        </row>
        <row r="3616">
          <cell r="U3616">
            <v>0</v>
          </cell>
          <cell r="V3616">
            <v>0</v>
          </cell>
          <cell r="W3616" t="str">
            <v/>
          </cell>
          <cell r="X3616" t="str">
            <v>N</v>
          </cell>
          <cell r="Y3616" t="str">
            <v>N</v>
          </cell>
          <cell r="Z3616" t="str">
            <v>N</v>
          </cell>
          <cell r="AA3616">
            <v>0</v>
          </cell>
          <cell r="AB3616">
            <v>0</v>
          </cell>
          <cell r="AC3616">
            <v>0</v>
          </cell>
          <cell r="AD3616">
            <v>0</v>
          </cell>
          <cell r="AE3616" t="str">
            <v>N</v>
          </cell>
          <cell r="AF3616" t="str">
            <v>N</v>
          </cell>
          <cell r="AG3616">
            <v>0</v>
          </cell>
          <cell r="AH3616" t="str">
            <v>N</v>
          </cell>
          <cell r="AI3616" t="str">
            <v>N</v>
          </cell>
        </row>
        <row r="3617">
          <cell r="U3617">
            <v>0</v>
          </cell>
          <cell r="V3617">
            <v>0</v>
          </cell>
          <cell r="W3617" t="str">
            <v/>
          </cell>
          <cell r="X3617" t="str">
            <v>N</v>
          </cell>
          <cell r="Y3617" t="str">
            <v>N</v>
          </cell>
          <cell r="Z3617" t="str">
            <v>N</v>
          </cell>
          <cell r="AA3617">
            <v>0</v>
          </cell>
          <cell r="AB3617">
            <v>0</v>
          </cell>
          <cell r="AC3617">
            <v>0</v>
          </cell>
          <cell r="AD3617">
            <v>0</v>
          </cell>
          <cell r="AE3617" t="str">
            <v>N</v>
          </cell>
          <cell r="AF3617" t="str">
            <v>N</v>
          </cell>
          <cell r="AG3617">
            <v>0</v>
          </cell>
          <cell r="AH3617" t="str">
            <v>N</v>
          </cell>
          <cell r="AI3617" t="str">
            <v>N</v>
          </cell>
        </row>
        <row r="3618">
          <cell r="U3618">
            <v>0</v>
          </cell>
          <cell r="V3618">
            <v>0</v>
          </cell>
          <cell r="W3618" t="str">
            <v/>
          </cell>
          <cell r="X3618" t="str">
            <v>N</v>
          </cell>
          <cell r="Y3618" t="str">
            <v>N</v>
          </cell>
          <cell r="Z3618" t="str">
            <v>N</v>
          </cell>
          <cell r="AA3618">
            <v>0</v>
          </cell>
          <cell r="AB3618">
            <v>0</v>
          </cell>
          <cell r="AC3618">
            <v>0</v>
          </cell>
          <cell r="AD3618">
            <v>0</v>
          </cell>
          <cell r="AE3618" t="str">
            <v>N</v>
          </cell>
          <cell r="AF3618" t="str">
            <v>N</v>
          </cell>
          <cell r="AG3618">
            <v>0</v>
          </cell>
          <cell r="AH3618" t="str">
            <v>N</v>
          </cell>
          <cell r="AI3618" t="str">
            <v>N</v>
          </cell>
        </row>
        <row r="3619">
          <cell r="U3619">
            <v>0</v>
          </cell>
          <cell r="V3619">
            <v>0</v>
          </cell>
          <cell r="W3619" t="str">
            <v/>
          </cell>
          <cell r="X3619" t="str">
            <v>N</v>
          </cell>
          <cell r="Y3619" t="str">
            <v>N</v>
          </cell>
          <cell r="Z3619" t="str">
            <v>N</v>
          </cell>
          <cell r="AA3619">
            <v>0</v>
          </cell>
          <cell r="AB3619">
            <v>0</v>
          </cell>
          <cell r="AC3619">
            <v>0</v>
          </cell>
          <cell r="AD3619">
            <v>0</v>
          </cell>
          <cell r="AE3619" t="str">
            <v>N</v>
          </cell>
          <cell r="AF3619" t="str">
            <v>N</v>
          </cell>
          <cell r="AG3619">
            <v>0</v>
          </cell>
          <cell r="AH3619" t="str">
            <v>N</v>
          </cell>
          <cell r="AI3619" t="str">
            <v>N</v>
          </cell>
        </row>
        <row r="3620">
          <cell r="U3620">
            <v>0</v>
          </cell>
          <cell r="V3620">
            <v>0</v>
          </cell>
          <cell r="W3620" t="str">
            <v/>
          </cell>
          <cell r="X3620" t="str">
            <v>N</v>
          </cell>
          <cell r="Y3620" t="str">
            <v>N</v>
          </cell>
          <cell r="Z3620" t="str">
            <v>N</v>
          </cell>
          <cell r="AA3620">
            <v>0</v>
          </cell>
          <cell r="AB3620">
            <v>0</v>
          </cell>
          <cell r="AC3620">
            <v>0</v>
          </cell>
          <cell r="AD3620">
            <v>0</v>
          </cell>
          <cell r="AE3620" t="str">
            <v>N</v>
          </cell>
          <cell r="AF3620" t="str">
            <v>N</v>
          </cell>
          <cell r="AG3620">
            <v>0</v>
          </cell>
          <cell r="AH3620" t="str">
            <v>N</v>
          </cell>
          <cell r="AI3620" t="str">
            <v>N</v>
          </cell>
        </row>
        <row r="3621">
          <cell r="U3621">
            <v>0</v>
          </cell>
          <cell r="V3621">
            <v>0</v>
          </cell>
          <cell r="W3621" t="str">
            <v/>
          </cell>
          <cell r="X3621" t="str">
            <v>N</v>
          </cell>
          <cell r="Y3621" t="str">
            <v>N</v>
          </cell>
          <cell r="Z3621" t="str">
            <v>N</v>
          </cell>
          <cell r="AA3621">
            <v>0</v>
          </cell>
          <cell r="AB3621">
            <v>0</v>
          </cell>
          <cell r="AC3621">
            <v>0</v>
          </cell>
          <cell r="AD3621">
            <v>0</v>
          </cell>
          <cell r="AE3621" t="str">
            <v>N</v>
          </cell>
          <cell r="AF3621" t="str">
            <v>N</v>
          </cell>
          <cell r="AG3621">
            <v>0</v>
          </cell>
          <cell r="AH3621" t="str">
            <v>N</v>
          </cell>
          <cell r="AI3621" t="str">
            <v>N</v>
          </cell>
        </row>
        <row r="3622">
          <cell r="U3622">
            <v>0</v>
          </cell>
          <cell r="V3622">
            <v>0</v>
          </cell>
          <cell r="W3622" t="str">
            <v/>
          </cell>
          <cell r="X3622" t="str">
            <v>N</v>
          </cell>
          <cell r="Y3622" t="str">
            <v>N</v>
          </cell>
          <cell r="Z3622" t="str">
            <v>N</v>
          </cell>
          <cell r="AA3622">
            <v>0</v>
          </cell>
          <cell r="AB3622">
            <v>0</v>
          </cell>
          <cell r="AC3622">
            <v>0</v>
          </cell>
          <cell r="AD3622">
            <v>0</v>
          </cell>
          <cell r="AE3622" t="str">
            <v>N</v>
          </cell>
          <cell r="AF3622" t="str">
            <v>N</v>
          </cell>
          <cell r="AG3622">
            <v>0</v>
          </cell>
          <cell r="AH3622" t="str">
            <v>N</v>
          </cell>
          <cell r="AI3622" t="str">
            <v>N</v>
          </cell>
        </row>
        <row r="3623">
          <cell r="U3623">
            <v>0</v>
          </cell>
          <cell r="V3623">
            <v>0</v>
          </cell>
          <cell r="W3623" t="str">
            <v/>
          </cell>
          <cell r="X3623" t="str">
            <v>N</v>
          </cell>
          <cell r="Y3623" t="str">
            <v>N</v>
          </cell>
          <cell r="Z3623" t="str">
            <v>N</v>
          </cell>
          <cell r="AA3623">
            <v>0</v>
          </cell>
          <cell r="AB3623">
            <v>0</v>
          </cell>
          <cell r="AC3623">
            <v>0</v>
          </cell>
          <cell r="AD3623">
            <v>0</v>
          </cell>
          <cell r="AE3623" t="str">
            <v>N</v>
          </cell>
          <cell r="AF3623" t="str">
            <v>N</v>
          </cell>
          <cell r="AG3623">
            <v>0</v>
          </cell>
          <cell r="AH3623" t="str">
            <v>N</v>
          </cell>
          <cell r="AI3623" t="str">
            <v>N</v>
          </cell>
        </row>
        <row r="3624">
          <cell r="U3624">
            <v>0</v>
          </cell>
          <cell r="V3624">
            <v>0</v>
          </cell>
          <cell r="W3624" t="str">
            <v/>
          </cell>
          <cell r="X3624" t="str">
            <v>N</v>
          </cell>
          <cell r="Y3624" t="str">
            <v>N</v>
          </cell>
          <cell r="Z3624" t="str">
            <v>N</v>
          </cell>
          <cell r="AA3624">
            <v>0</v>
          </cell>
          <cell r="AB3624">
            <v>0</v>
          </cell>
          <cell r="AC3624">
            <v>0</v>
          </cell>
          <cell r="AD3624">
            <v>0</v>
          </cell>
          <cell r="AE3624" t="str">
            <v>N</v>
          </cell>
          <cell r="AF3624" t="str">
            <v>N</v>
          </cell>
          <cell r="AG3624">
            <v>0</v>
          </cell>
          <cell r="AH3624" t="str">
            <v>N</v>
          </cell>
          <cell r="AI3624" t="str">
            <v>N</v>
          </cell>
        </row>
        <row r="3625">
          <cell r="U3625">
            <v>0</v>
          </cell>
          <cell r="V3625">
            <v>0</v>
          </cell>
          <cell r="W3625" t="str">
            <v/>
          </cell>
          <cell r="X3625" t="str">
            <v>N</v>
          </cell>
          <cell r="Y3625" t="str">
            <v>N</v>
          </cell>
          <cell r="Z3625" t="str">
            <v>N</v>
          </cell>
          <cell r="AA3625">
            <v>0</v>
          </cell>
          <cell r="AB3625">
            <v>0</v>
          </cell>
          <cell r="AC3625">
            <v>0</v>
          </cell>
          <cell r="AD3625">
            <v>0</v>
          </cell>
          <cell r="AE3625" t="str">
            <v>N</v>
          </cell>
          <cell r="AF3625" t="str">
            <v>N</v>
          </cell>
          <cell r="AG3625">
            <v>0</v>
          </cell>
          <cell r="AH3625" t="str">
            <v>N</v>
          </cell>
          <cell r="AI3625" t="str">
            <v>N</v>
          </cell>
        </row>
        <row r="3626">
          <cell r="U3626">
            <v>0</v>
          </cell>
          <cell r="V3626">
            <v>0</v>
          </cell>
          <cell r="W3626" t="str">
            <v/>
          </cell>
          <cell r="X3626" t="str">
            <v>N</v>
          </cell>
          <cell r="Y3626" t="str">
            <v>N</v>
          </cell>
          <cell r="Z3626" t="str">
            <v>N</v>
          </cell>
          <cell r="AA3626">
            <v>0</v>
          </cell>
          <cell r="AB3626">
            <v>0</v>
          </cell>
          <cell r="AC3626">
            <v>0</v>
          </cell>
          <cell r="AD3626">
            <v>0</v>
          </cell>
          <cell r="AE3626" t="str">
            <v>N</v>
          </cell>
          <cell r="AF3626" t="str">
            <v>N</v>
          </cell>
          <cell r="AG3626">
            <v>0</v>
          </cell>
          <cell r="AH3626" t="str">
            <v>N</v>
          </cell>
          <cell r="AI3626" t="str">
            <v>N</v>
          </cell>
        </row>
        <row r="3627">
          <cell r="U3627">
            <v>0</v>
          </cell>
          <cell r="V3627">
            <v>0</v>
          </cell>
          <cell r="W3627" t="str">
            <v/>
          </cell>
          <cell r="X3627" t="str">
            <v>N</v>
          </cell>
          <cell r="Y3627" t="str">
            <v>N</v>
          </cell>
          <cell r="Z3627" t="str">
            <v>N</v>
          </cell>
          <cell r="AA3627">
            <v>0</v>
          </cell>
          <cell r="AB3627">
            <v>0</v>
          </cell>
          <cell r="AC3627">
            <v>0</v>
          </cell>
          <cell r="AD3627">
            <v>0</v>
          </cell>
          <cell r="AE3627" t="str">
            <v>N</v>
          </cell>
          <cell r="AF3627" t="str">
            <v>N</v>
          </cell>
          <cell r="AG3627">
            <v>0</v>
          </cell>
          <cell r="AH3627" t="str">
            <v>N</v>
          </cell>
          <cell r="AI3627" t="str">
            <v>N</v>
          </cell>
        </row>
        <row r="3628">
          <cell r="U3628">
            <v>0</v>
          </cell>
          <cell r="V3628">
            <v>0</v>
          </cell>
          <cell r="W3628" t="str">
            <v/>
          </cell>
          <cell r="X3628" t="str">
            <v>N</v>
          </cell>
          <cell r="Y3628" t="str">
            <v>N</v>
          </cell>
          <cell r="Z3628" t="str">
            <v>N</v>
          </cell>
          <cell r="AA3628">
            <v>0</v>
          </cell>
          <cell r="AB3628">
            <v>0</v>
          </cell>
          <cell r="AC3628">
            <v>0</v>
          </cell>
          <cell r="AD3628">
            <v>0</v>
          </cell>
          <cell r="AE3628" t="str">
            <v>N</v>
          </cell>
          <cell r="AF3628" t="str">
            <v>N</v>
          </cell>
          <cell r="AG3628">
            <v>0</v>
          </cell>
          <cell r="AH3628" t="str">
            <v>N</v>
          </cell>
          <cell r="AI3628" t="str">
            <v>N</v>
          </cell>
        </row>
        <row r="3629">
          <cell r="U3629">
            <v>0</v>
          </cell>
          <cell r="V3629">
            <v>0</v>
          </cell>
          <cell r="W3629" t="str">
            <v/>
          </cell>
          <cell r="X3629" t="str">
            <v>N</v>
          </cell>
          <cell r="Y3629" t="str">
            <v>N</v>
          </cell>
          <cell r="Z3629" t="str">
            <v>N</v>
          </cell>
          <cell r="AA3629">
            <v>0</v>
          </cell>
          <cell r="AB3629">
            <v>0</v>
          </cell>
          <cell r="AC3629">
            <v>0</v>
          </cell>
          <cell r="AD3629">
            <v>0</v>
          </cell>
          <cell r="AE3629" t="str">
            <v>N</v>
          </cell>
          <cell r="AF3629" t="str">
            <v>N</v>
          </cell>
          <cell r="AG3629">
            <v>0</v>
          </cell>
          <cell r="AH3629" t="str">
            <v>N</v>
          </cell>
          <cell r="AI3629" t="str">
            <v>N</v>
          </cell>
        </row>
        <row r="3630">
          <cell r="U3630">
            <v>0</v>
          </cell>
          <cell r="V3630">
            <v>0</v>
          </cell>
          <cell r="W3630" t="str">
            <v/>
          </cell>
          <cell r="X3630" t="str">
            <v>N</v>
          </cell>
          <cell r="Y3630" t="str">
            <v>N</v>
          </cell>
          <cell r="Z3630" t="str">
            <v>N</v>
          </cell>
          <cell r="AA3630">
            <v>0</v>
          </cell>
          <cell r="AB3630">
            <v>0</v>
          </cell>
          <cell r="AC3630">
            <v>0</v>
          </cell>
          <cell r="AD3630">
            <v>0</v>
          </cell>
          <cell r="AE3630" t="str">
            <v>N</v>
          </cell>
          <cell r="AF3630" t="str">
            <v>N</v>
          </cell>
          <cell r="AG3630">
            <v>0</v>
          </cell>
          <cell r="AH3630" t="str">
            <v>N</v>
          </cell>
          <cell r="AI3630" t="str">
            <v>N</v>
          </cell>
        </row>
        <row r="3631">
          <cell r="U3631">
            <v>0</v>
          </cell>
          <cell r="V3631">
            <v>0</v>
          </cell>
          <cell r="W3631" t="str">
            <v/>
          </cell>
          <cell r="X3631" t="str">
            <v>N</v>
          </cell>
          <cell r="Y3631" t="str">
            <v>N</v>
          </cell>
          <cell r="Z3631" t="str">
            <v>N</v>
          </cell>
          <cell r="AA3631">
            <v>0</v>
          </cell>
          <cell r="AB3631">
            <v>0</v>
          </cell>
          <cell r="AC3631">
            <v>0</v>
          </cell>
          <cell r="AD3631">
            <v>0</v>
          </cell>
          <cell r="AE3631" t="str">
            <v>N</v>
          </cell>
          <cell r="AF3631" t="str">
            <v>N</v>
          </cell>
          <cell r="AG3631">
            <v>0</v>
          </cell>
          <cell r="AH3631" t="str">
            <v>N</v>
          </cell>
          <cell r="AI3631" t="str">
            <v>N</v>
          </cell>
        </row>
        <row r="3632">
          <cell r="U3632">
            <v>0</v>
          </cell>
          <cell r="V3632">
            <v>0</v>
          </cell>
          <cell r="W3632" t="str">
            <v/>
          </cell>
          <cell r="X3632" t="str">
            <v>N</v>
          </cell>
          <cell r="Y3632" t="str">
            <v>N</v>
          </cell>
          <cell r="Z3632" t="str">
            <v>N</v>
          </cell>
          <cell r="AA3632">
            <v>0</v>
          </cell>
          <cell r="AB3632">
            <v>0</v>
          </cell>
          <cell r="AC3632">
            <v>0</v>
          </cell>
          <cell r="AD3632">
            <v>0</v>
          </cell>
          <cell r="AE3632" t="str">
            <v>N</v>
          </cell>
          <cell r="AF3632" t="str">
            <v>N</v>
          </cell>
          <cell r="AG3632">
            <v>0</v>
          </cell>
          <cell r="AH3632" t="str">
            <v>N</v>
          </cell>
          <cell r="AI3632" t="str">
            <v>N</v>
          </cell>
        </row>
        <row r="3633">
          <cell r="U3633">
            <v>0</v>
          </cell>
          <cell r="V3633">
            <v>0</v>
          </cell>
          <cell r="W3633" t="str">
            <v/>
          </cell>
          <cell r="X3633" t="str">
            <v>N</v>
          </cell>
          <cell r="Y3633" t="str">
            <v>N</v>
          </cell>
          <cell r="Z3633" t="str">
            <v>N</v>
          </cell>
          <cell r="AA3633">
            <v>0</v>
          </cell>
          <cell r="AB3633">
            <v>0</v>
          </cell>
          <cell r="AC3633">
            <v>0</v>
          </cell>
          <cell r="AD3633">
            <v>0</v>
          </cell>
          <cell r="AE3633" t="str">
            <v>N</v>
          </cell>
          <cell r="AF3633" t="str">
            <v>N</v>
          </cell>
          <cell r="AG3633">
            <v>0</v>
          </cell>
          <cell r="AH3633" t="str">
            <v>N</v>
          </cell>
          <cell r="AI3633" t="str">
            <v>N</v>
          </cell>
        </row>
        <row r="3634">
          <cell r="U3634">
            <v>0</v>
          </cell>
          <cell r="V3634">
            <v>0</v>
          </cell>
          <cell r="W3634" t="str">
            <v/>
          </cell>
          <cell r="X3634" t="str">
            <v>N</v>
          </cell>
          <cell r="Y3634" t="str">
            <v>N</v>
          </cell>
          <cell r="Z3634" t="str">
            <v>N</v>
          </cell>
          <cell r="AA3634">
            <v>0</v>
          </cell>
          <cell r="AB3634">
            <v>0</v>
          </cell>
          <cell r="AC3634">
            <v>0</v>
          </cell>
          <cell r="AD3634">
            <v>0</v>
          </cell>
          <cell r="AE3634" t="str">
            <v>N</v>
          </cell>
          <cell r="AF3634" t="str">
            <v>N</v>
          </cell>
          <cell r="AG3634">
            <v>0</v>
          </cell>
          <cell r="AH3634" t="str">
            <v>N</v>
          </cell>
          <cell r="AI3634" t="str">
            <v>N</v>
          </cell>
        </row>
        <row r="3635">
          <cell r="U3635">
            <v>0</v>
          </cell>
          <cell r="V3635">
            <v>0</v>
          </cell>
          <cell r="W3635" t="str">
            <v/>
          </cell>
          <cell r="X3635" t="str">
            <v>N</v>
          </cell>
          <cell r="Y3635" t="str">
            <v>N</v>
          </cell>
          <cell r="Z3635" t="str">
            <v>N</v>
          </cell>
          <cell r="AA3635">
            <v>0</v>
          </cell>
          <cell r="AB3635">
            <v>0</v>
          </cell>
          <cell r="AC3635">
            <v>0</v>
          </cell>
          <cell r="AD3635">
            <v>0</v>
          </cell>
          <cell r="AE3635" t="str">
            <v>N</v>
          </cell>
          <cell r="AF3635" t="str">
            <v>N</v>
          </cell>
          <cell r="AG3635">
            <v>0</v>
          </cell>
          <cell r="AH3635" t="str">
            <v>N</v>
          </cell>
          <cell r="AI3635" t="str">
            <v>N</v>
          </cell>
        </row>
        <row r="3636">
          <cell r="U3636">
            <v>0</v>
          </cell>
          <cell r="V3636">
            <v>0</v>
          </cell>
          <cell r="W3636" t="str">
            <v/>
          </cell>
          <cell r="X3636" t="str">
            <v>N</v>
          </cell>
          <cell r="Y3636" t="str">
            <v>N</v>
          </cell>
          <cell r="Z3636" t="str">
            <v>N</v>
          </cell>
          <cell r="AA3636">
            <v>0</v>
          </cell>
          <cell r="AB3636">
            <v>0</v>
          </cell>
          <cell r="AC3636">
            <v>0</v>
          </cell>
          <cell r="AD3636">
            <v>0</v>
          </cell>
          <cell r="AE3636" t="str">
            <v>N</v>
          </cell>
          <cell r="AF3636" t="str">
            <v>N</v>
          </cell>
          <cell r="AG3636">
            <v>0</v>
          </cell>
          <cell r="AH3636" t="str">
            <v>N</v>
          </cell>
          <cell r="AI3636" t="str">
            <v>N</v>
          </cell>
        </row>
        <row r="3637">
          <cell r="U3637">
            <v>0</v>
          </cell>
          <cell r="V3637">
            <v>0</v>
          </cell>
          <cell r="W3637" t="str">
            <v/>
          </cell>
          <cell r="X3637" t="str">
            <v>N</v>
          </cell>
          <cell r="Y3637" t="str">
            <v>N</v>
          </cell>
          <cell r="Z3637" t="str">
            <v>N</v>
          </cell>
          <cell r="AA3637">
            <v>0</v>
          </cell>
          <cell r="AB3637">
            <v>0</v>
          </cell>
          <cell r="AC3637">
            <v>0</v>
          </cell>
          <cell r="AD3637">
            <v>0</v>
          </cell>
          <cell r="AE3637" t="str">
            <v>N</v>
          </cell>
          <cell r="AF3637" t="str">
            <v>N</v>
          </cell>
          <cell r="AG3637">
            <v>0</v>
          </cell>
          <cell r="AH3637" t="str">
            <v>N</v>
          </cell>
          <cell r="AI3637" t="str">
            <v>N</v>
          </cell>
        </row>
        <row r="3638">
          <cell r="U3638">
            <v>0</v>
          </cell>
          <cell r="V3638">
            <v>0</v>
          </cell>
          <cell r="W3638" t="str">
            <v/>
          </cell>
          <cell r="X3638" t="str">
            <v>N</v>
          </cell>
          <cell r="Y3638" t="str">
            <v>N</v>
          </cell>
          <cell r="Z3638" t="str">
            <v>N</v>
          </cell>
          <cell r="AA3638">
            <v>0</v>
          </cell>
          <cell r="AB3638">
            <v>0</v>
          </cell>
          <cell r="AC3638">
            <v>0</v>
          </cell>
          <cell r="AD3638">
            <v>0</v>
          </cell>
          <cell r="AE3638" t="str">
            <v>N</v>
          </cell>
          <cell r="AF3638" t="str">
            <v>N</v>
          </cell>
          <cell r="AG3638">
            <v>0</v>
          </cell>
          <cell r="AH3638" t="str">
            <v>N</v>
          </cell>
          <cell r="AI3638" t="str">
            <v>N</v>
          </cell>
        </row>
        <row r="3639">
          <cell r="U3639">
            <v>0</v>
          </cell>
          <cell r="V3639">
            <v>0</v>
          </cell>
          <cell r="W3639" t="str">
            <v/>
          </cell>
          <cell r="X3639" t="str">
            <v>N</v>
          </cell>
          <cell r="Y3639" t="str">
            <v>N</v>
          </cell>
          <cell r="Z3639" t="str">
            <v>N</v>
          </cell>
          <cell r="AA3639">
            <v>0</v>
          </cell>
          <cell r="AB3639">
            <v>0</v>
          </cell>
          <cell r="AC3639">
            <v>0</v>
          </cell>
          <cell r="AD3639">
            <v>0</v>
          </cell>
          <cell r="AE3639" t="str">
            <v>N</v>
          </cell>
          <cell r="AF3639" t="str">
            <v>N</v>
          </cell>
          <cell r="AG3639">
            <v>0</v>
          </cell>
          <cell r="AH3639" t="str">
            <v>N</v>
          </cell>
          <cell r="AI3639" t="str">
            <v>N</v>
          </cell>
        </row>
        <row r="3640">
          <cell r="U3640">
            <v>0</v>
          </cell>
          <cell r="V3640">
            <v>0</v>
          </cell>
          <cell r="W3640" t="str">
            <v/>
          </cell>
          <cell r="X3640" t="str">
            <v>N</v>
          </cell>
          <cell r="Y3640" t="str">
            <v>N</v>
          </cell>
          <cell r="Z3640" t="str">
            <v>N</v>
          </cell>
          <cell r="AA3640">
            <v>0</v>
          </cell>
          <cell r="AB3640">
            <v>0</v>
          </cell>
          <cell r="AC3640">
            <v>0</v>
          </cell>
          <cell r="AD3640">
            <v>0</v>
          </cell>
          <cell r="AE3640" t="str">
            <v>N</v>
          </cell>
          <cell r="AF3640" t="str">
            <v>N</v>
          </cell>
          <cell r="AG3640">
            <v>0</v>
          </cell>
          <cell r="AH3640" t="str">
            <v>N</v>
          </cell>
          <cell r="AI3640" t="str">
            <v>N</v>
          </cell>
        </row>
        <row r="3641">
          <cell r="U3641">
            <v>0</v>
          </cell>
          <cell r="V3641">
            <v>0</v>
          </cell>
          <cell r="W3641" t="str">
            <v/>
          </cell>
          <cell r="X3641" t="str">
            <v>N</v>
          </cell>
          <cell r="Y3641" t="str">
            <v>N</v>
          </cell>
          <cell r="Z3641" t="str">
            <v>N</v>
          </cell>
          <cell r="AA3641">
            <v>0</v>
          </cell>
          <cell r="AB3641">
            <v>0</v>
          </cell>
          <cell r="AC3641">
            <v>0</v>
          </cell>
          <cell r="AD3641">
            <v>0</v>
          </cell>
          <cell r="AE3641" t="str">
            <v>N</v>
          </cell>
          <cell r="AF3641" t="str">
            <v>N</v>
          </cell>
          <cell r="AG3641">
            <v>0</v>
          </cell>
          <cell r="AH3641" t="str">
            <v>N</v>
          </cell>
          <cell r="AI3641" t="str">
            <v>N</v>
          </cell>
        </row>
        <row r="3642">
          <cell r="U3642">
            <v>0</v>
          </cell>
          <cell r="V3642">
            <v>0</v>
          </cell>
          <cell r="W3642" t="str">
            <v/>
          </cell>
          <cell r="X3642" t="str">
            <v>N</v>
          </cell>
          <cell r="Y3642" t="str">
            <v>N</v>
          </cell>
          <cell r="Z3642" t="str">
            <v>N</v>
          </cell>
          <cell r="AA3642">
            <v>0</v>
          </cell>
          <cell r="AB3642">
            <v>0</v>
          </cell>
          <cell r="AC3642">
            <v>0</v>
          </cell>
          <cell r="AD3642">
            <v>0</v>
          </cell>
          <cell r="AE3642" t="str">
            <v>N</v>
          </cell>
          <cell r="AF3642" t="str">
            <v>N</v>
          </cell>
          <cell r="AG3642">
            <v>0</v>
          </cell>
          <cell r="AH3642" t="str">
            <v>N</v>
          </cell>
          <cell r="AI3642" t="str">
            <v>N</v>
          </cell>
        </row>
        <row r="3643">
          <cell r="U3643">
            <v>0</v>
          </cell>
          <cell r="V3643">
            <v>0</v>
          </cell>
          <cell r="W3643" t="str">
            <v/>
          </cell>
          <cell r="X3643" t="str">
            <v>N</v>
          </cell>
          <cell r="Y3643" t="str">
            <v>N</v>
          </cell>
          <cell r="Z3643" t="str">
            <v>N</v>
          </cell>
          <cell r="AA3643">
            <v>0</v>
          </cell>
          <cell r="AB3643">
            <v>0</v>
          </cell>
          <cell r="AC3643">
            <v>0</v>
          </cell>
          <cell r="AD3643">
            <v>0</v>
          </cell>
          <cell r="AE3643" t="str">
            <v>N</v>
          </cell>
          <cell r="AF3643" t="str">
            <v>N</v>
          </cell>
          <cell r="AG3643">
            <v>0</v>
          </cell>
          <cell r="AH3643" t="str">
            <v>N</v>
          </cell>
          <cell r="AI3643" t="str">
            <v>N</v>
          </cell>
        </row>
        <row r="3644">
          <cell r="U3644">
            <v>0</v>
          </cell>
          <cell r="V3644">
            <v>0</v>
          </cell>
          <cell r="W3644" t="str">
            <v/>
          </cell>
          <cell r="X3644" t="str">
            <v>N</v>
          </cell>
          <cell r="Y3644" t="str">
            <v>N</v>
          </cell>
          <cell r="Z3644" t="str">
            <v>N</v>
          </cell>
          <cell r="AA3644">
            <v>0</v>
          </cell>
          <cell r="AB3644">
            <v>0</v>
          </cell>
          <cell r="AC3644">
            <v>0</v>
          </cell>
          <cell r="AD3644">
            <v>0</v>
          </cell>
          <cell r="AE3644" t="str">
            <v>N</v>
          </cell>
          <cell r="AF3644" t="str">
            <v>N</v>
          </cell>
          <cell r="AG3644">
            <v>0</v>
          </cell>
          <cell r="AH3644" t="str">
            <v>N</v>
          </cell>
          <cell r="AI3644" t="str">
            <v>N</v>
          </cell>
        </row>
        <row r="3645">
          <cell r="U3645">
            <v>0</v>
          </cell>
          <cell r="V3645">
            <v>0</v>
          </cell>
          <cell r="W3645" t="str">
            <v/>
          </cell>
          <cell r="X3645" t="str">
            <v>N</v>
          </cell>
          <cell r="Y3645" t="str">
            <v>N</v>
          </cell>
          <cell r="Z3645" t="str">
            <v>N</v>
          </cell>
          <cell r="AA3645">
            <v>0</v>
          </cell>
          <cell r="AB3645">
            <v>0</v>
          </cell>
          <cell r="AC3645">
            <v>0</v>
          </cell>
          <cell r="AD3645">
            <v>0</v>
          </cell>
          <cell r="AE3645" t="str">
            <v>N</v>
          </cell>
          <cell r="AF3645" t="str">
            <v>N</v>
          </cell>
          <cell r="AG3645">
            <v>0</v>
          </cell>
          <cell r="AH3645" t="str">
            <v>N</v>
          </cell>
          <cell r="AI3645" t="str">
            <v>N</v>
          </cell>
        </row>
        <row r="3646">
          <cell r="U3646">
            <v>0</v>
          </cell>
          <cell r="V3646">
            <v>0</v>
          </cell>
          <cell r="W3646" t="str">
            <v/>
          </cell>
          <cell r="X3646" t="str">
            <v>N</v>
          </cell>
          <cell r="Y3646" t="str">
            <v>N</v>
          </cell>
          <cell r="Z3646" t="str">
            <v>N</v>
          </cell>
          <cell r="AA3646">
            <v>0</v>
          </cell>
          <cell r="AB3646">
            <v>0</v>
          </cell>
          <cell r="AC3646">
            <v>0</v>
          </cell>
          <cell r="AD3646">
            <v>0</v>
          </cell>
          <cell r="AE3646" t="str">
            <v>N</v>
          </cell>
          <cell r="AF3646" t="str">
            <v>N</v>
          </cell>
          <cell r="AG3646">
            <v>0</v>
          </cell>
          <cell r="AH3646" t="str">
            <v>N</v>
          </cell>
          <cell r="AI3646" t="str">
            <v>N</v>
          </cell>
        </row>
        <row r="3647">
          <cell r="U3647">
            <v>0</v>
          </cell>
          <cell r="V3647">
            <v>0</v>
          </cell>
          <cell r="W3647" t="str">
            <v/>
          </cell>
          <cell r="X3647" t="str">
            <v>N</v>
          </cell>
          <cell r="Y3647" t="str">
            <v>N</v>
          </cell>
          <cell r="Z3647" t="str">
            <v>N</v>
          </cell>
          <cell r="AA3647">
            <v>0</v>
          </cell>
          <cell r="AB3647">
            <v>0</v>
          </cell>
          <cell r="AC3647">
            <v>0</v>
          </cell>
          <cell r="AD3647">
            <v>0</v>
          </cell>
          <cell r="AE3647" t="str">
            <v>N</v>
          </cell>
          <cell r="AF3647" t="str">
            <v>N</v>
          </cell>
          <cell r="AG3647">
            <v>0</v>
          </cell>
          <cell r="AH3647" t="str">
            <v>N</v>
          </cell>
          <cell r="AI3647" t="str">
            <v>N</v>
          </cell>
        </row>
        <row r="3648">
          <cell r="U3648">
            <v>0</v>
          </cell>
          <cell r="V3648">
            <v>0</v>
          </cell>
          <cell r="W3648" t="str">
            <v/>
          </cell>
          <cell r="X3648" t="str">
            <v>N</v>
          </cell>
          <cell r="Y3648" t="str">
            <v>N</v>
          </cell>
          <cell r="Z3648" t="str">
            <v>N</v>
          </cell>
          <cell r="AA3648">
            <v>0</v>
          </cell>
          <cell r="AB3648">
            <v>0</v>
          </cell>
          <cell r="AC3648">
            <v>0</v>
          </cell>
          <cell r="AD3648">
            <v>0</v>
          </cell>
          <cell r="AE3648" t="str">
            <v>N</v>
          </cell>
          <cell r="AF3648" t="str">
            <v>N</v>
          </cell>
          <cell r="AG3648">
            <v>0</v>
          </cell>
          <cell r="AH3648" t="str">
            <v>N</v>
          </cell>
          <cell r="AI3648" t="str">
            <v>N</v>
          </cell>
        </row>
        <row r="3649">
          <cell r="U3649">
            <v>0</v>
          </cell>
          <cell r="V3649">
            <v>0</v>
          </cell>
          <cell r="W3649" t="str">
            <v/>
          </cell>
          <cell r="X3649" t="str">
            <v>N</v>
          </cell>
          <cell r="Y3649" t="str">
            <v>N</v>
          </cell>
          <cell r="Z3649" t="str">
            <v>N</v>
          </cell>
          <cell r="AA3649">
            <v>0</v>
          </cell>
          <cell r="AB3649">
            <v>0</v>
          </cell>
          <cell r="AC3649">
            <v>0</v>
          </cell>
          <cell r="AD3649">
            <v>0</v>
          </cell>
          <cell r="AE3649" t="str">
            <v>N</v>
          </cell>
          <cell r="AF3649" t="str">
            <v>N</v>
          </cell>
          <cell r="AG3649">
            <v>0</v>
          </cell>
          <cell r="AH3649" t="str">
            <v>N</v>
          </cell>
          <cell r="AI3649" t="str">
            <v>N</v>
          </cell>
        </row>
        <row r="3650">
          <cell r="U3650">
            <v>0</v>
          </cell>
          <cell r="V3650">
            <v>0</v>
          </cell>
          <cell r="W3650" t="str">
            <v/>
          </cell>
          <cell r="X3650" t="str">
            <v>N</v>
          </cell>
          <cell r="Y3650" t="str">
            <v>N</v>
          </cell>
          <cell r="Z3650" t="str">
            <v>N</v>
          </cell>
          <cell r="AA3650">
            <v>0</v>
          </cell>
          <cell r="AB3650">
            <v>0</v>
          </cell>
          <cell r="AC3650">
            <v>0</v>
          </cell>
          <cell r="AD3650">
            <v>0</v>
          </cell>
          <cell r="AE3650" t="str">
            <v>N</v>
          </cell>
          <cell r="AF3650" t="str">
            <v>N</v>
          </cell>
          <cell r="AG3650">
            <v>0</v>
          </cell>
          <cell r="AH3650" t="str">
            <v>N</v>
          </cell>
          <cell r="AI3650" t="str">
            <v>N</v>
          </cell>
        </row>
        <row r="3651">
          <cell r="U3651">
            <v>0</v>
          </cell>
          <cell r="V3651">
            <v>0</v>
          </cell>
          <cell r="W3651" t="str">
            <v/>
          </cell>
          <cell r="X3651" t="str">
            <v>N</v>
          </cell>
          <cell r="Y3651" t="str">
            <v>N</v>
          </cell>
          <cell r="Z3651" t="str">
            <v>N</v>
          </cell>
          <cell r="AA3651">
            <v>0</v>
          </cell>
          <cell r="AB3651">
            <v>0</v>
          </cell>
          <cell r="AC3651">
            <v>0</v>
          </cell>
          <cell r="AD3651">
            <v>0</v>
          </cell>
          <cell r="AE3651" t="str">
            <v>N</v>
          </cell>
          <cell r="AF3651" t="str">
            <v>N</v>
          </cell>
          <cell r="AG3651">
            <v>0</v>
          </cell>
          <cell r="AH3651" t="str">
            <v>N</v>
          </cell>
          <cell r="AI3651" t="str">
            <v>N</v>
          </cell>
        </row>
        <row r="3652">
          <cell r="U3652">
            <v>0</v>
          </cell>
          <cell r="V3652">
            <v>0</v>
          </cell>
          <cell r="W3652" t="str">
            <v/>
          </cell>
          <cell r="X3652" t="str">
            <v>N</v>
          </cell>
          <cell r="Y3652" t="str">
            <v>N</v>
          </cell>
          <cell r="Z3652" t="str">
            <v>N</v>
          </cell>
          <cell r="AA3652">
            <v>0</v>
          </cell>
          <cell r="AB3652">
            <v>0</v>
          </cell>
          <cell r="AC3652">
            <v>0</v>
          </cell>
          <cell r="AD3652">
            <v>0</v>
          </cell>
          <cell r="AE3652" t="str">
            <v>N</v>
          </cell>
          <cell r="AF3652" t="str">
            <v>N</v>
          </cell>
          <cell r="AG3652">
            <v>0</v>
          </cell>
          <cell r="AH3652" t="str">
            <v>N</v>
          </cell>
          <cell r="AI3652" t="str">
            <v>N</v>
          </cell>
        </row>
        <row r="3653">
          <cell r="U3653">
            <v>0</v>
          </cell>
          <cell r="V3653">
            <v>0</v>
          </cell>
          <cell r="W3653" t="str">
            <v/>
          </cell>
          <cell r="X3653" t="str">
            <v>N</v>
          </cell>
          <cell r="Y3653" t="str">
            <v>N</v>
          </cell>
          <cell r="Z3653" t="str">
            <v>N</v>
          </cell>
          <cell r="AA3653">
            <v>0</v>
          </cell>
          <cell r="AB3653">
            <v>0</v>
          </cell>
          <cell r="AC3653">
            <v>0</v>
          </cell>
          <cell r="AD3653">
            <v>0</v>
          </cell>
          <cell r="AE3653" t="str">
            <v>N</v>
          </cell>
          <cell r="AF3653" t="str">
            <v>N</v>
          </cell>
          <cell r="AG3653">
            <v>0</v>
          </cell>
          <cell r="AH3653" t="str">
            <v>N</v>
          </cell>
          <cell r="AI3653" t="str">
            <v>N</v>
          </cell>
        </row>
        <row r="3654">
          <cell r="U3654">
            <v>0</v>
          </cell>
          <cell r="V3654">
            <v>0</v>
          </cell>
          <cell r="W3654" t="str">
            <v/>
          </cell>
          <cell r="X3654" t="str">
            <v>N</v>
          </cell>
          <cell r="Y3654" t="str">
            <v>N</v>
          </cell>
          <cell r="Z3654" t="str">
            <v>N</v>
          </cell>
          <cell r="AA3654">
            <v>0</v>
          </cell>
          <cell r="AB3654">
            <v>0</v>
          </cell>
          <cell r="AC3654">
            <v>0</v>
          </cell>
          <cell r="AD3654">
            <v>0</v>
          </cell>
          <cell r="AE3654" t="str">
            <v>N</v>
          </cell>
          <cell r="AF3654" t="str">
            <v>N</v>
          </cell>
          <cell r="AG3654">
            <v>0</v>
          </cell>
          <cell r="AH3654" t="str">
            <v>N</v>
          </cell>
          <cell r="AI3654" t="str">
            <v>N</v>
          </cell>
        </row>
        <row r="3655">
          <cell r="U3655">
            <v>0</v>
          </cell>
          <cell r="V3655">
            <v>0</v>
          </cell>
          <cell r="W3655" t="str">
            <v/>
          </cell>
          <cell r="X3655" t="str">
            <v>N</v>
          </cell>
          <cell r="Y3655" t="str">
            <v>N</v>
          </cell>
          <cell r="Z3655" t="str">
            <v>N</v>
          </cell>
          <cell r="AA3655">
            <v>0</v>
          </cell>
          <cell r="AB3655">
            <v>0</v>
          </cell>
          <cell r="AC3655">
            <v>0</v>
          </cell>
          <cell r="AD3655">
            <v>0</v>
          </cell>
          <cell r="AE3655" t="str">
            <v>N</v>
          </cell>
          <cell r="AF3655" t="str">
            <v>N</v>
          </cell>
          <cell r="AG3655">
            <v>0</v>
          </cell>
          <cell r="AH3655" t="str">
            <v>N</v>
          </cell>
          <cell r="AI3655" t="str">
            <v>N</v>
          </cell>
        </row>
        <row r="3656">
          <cell r="U3656">
            <v>0</v>
          </cell>
          <cell r="V3656">
            <v>0</v>
          </cell>
          <cell r="W3656" t="str">
            <v/>
          </cell>
          <cell r="X3656" t="str">
            <v>N</v>
          </cell>
          <cell r="Y3656" t="str">
            <v>N</v>
          </cell>
          <cell r="Z3656" t="str">
            <v>N</v>
          </cell>
          <cell r="AA3656">
            <v>0</v>
          </cell>
          <cell r="AB3656">
            <v>0</v>
          </cell>
          <cell r="AC3656">
            <v>0</v>
          </cell>
          <cell r="AD3656">
            <v>0</v>
          </cell>
          <cell r="AE3656" t="str">
            <v>N</v>
          </cell>
          <cell r="AF3656" t="str">
            <v>N</v>
          </cell>
          <cell r="AG3656">
            <v>0</v>
          </cell>
          <cell r="AH3656" t="str">
            <v>N</v>
          </cell>
          <cell r="AI3656" t="str">
            <v>N</v>
          </cell>
        </row>
        <row r="3657">
          <cell r="U3657">
            <v>0</v>
          </cell>
          <cell r="V3657">
            <v>0</v>
          </cell>
          <cell r="W3657" t="str">
            <v/>
          </cell>
          <cell r="X3657" t="str">
            <v>N</v>
          </cell>
          <cell r="Y3657" t="str">
            <v>N</v>
          </cell>
          <cell r="Z3657" t="str">
            <v>N</v>
          </cell>
          <cell r="AA3657">
            <v>0</v>
          </cell>
          <cell r="AB3657">
            <v>0</v>
          </cell>
          <cell r="AC3657">
            <v>0</v>
          </cell>
          <cell r="AD3657">
            <v>0</v>
          </cell>
          <cell r="AE3657" t="str">
            <v>N</v>
          </cell>
          <cell r="AF3657" t="str">
            <v>N</v>
          </cell>
          <cell r="AG3657">
            <v>0</v>
          </cell>
          <cell r="AH3657" t="str">
            <v>N</v>
          </cell>
          <cell r="AI3657" t="str">
            <v>N</v>
          </cell>
        </row>
        <row r="3658">
          <cell r="U3658">
            <v>0</v>
          </cell>
          <cell r="V3658">
            <v>0</v>
          </cell>
          <cell r="W3658" t="str">
            <v/>
          </cell>
          <cell r="X3658" t="str">
            <v>N</v>
          </cell>
          <cell r="Y3658" t="str">
            <v>N</v>
          </cell>
          <cell r="Z3658" t="str">
            <v>N</v>
          </cell>
          <cell r="AA3658">
            <v>0</v>
          </cell>
          <cell r="AB3658">
            <v>0</v>
          </cell>
          <cell r="AC3658">
            <v>0</v>
          </cell>
          <cell r="AD3658">
            <v>0</v>
          </cell>
          <cell r="AE3658" t="str">
            <v>N</v>
          </cell>
          <cell r="AF3658" t="str">
            <v>N</v>
          </cell>
          <cell r="AG3658">
            <v>0</v>
          </cell>
          <cell r="AH3658" t="str">
            <v>N</v>
          </cell>
          <cell r="AI3658" t="str">
            <v>N</v>
          </cell>
        </row>
        <row r="3659">
          <cell r="U3659">
            <v>0</v>
          </cell>
          <cell r="V3659">
            <v>0</v>
          </cell>
          <cell r="W3659" t="str">
            <v/>
          </cell>
          <cell r="X3659" t="str">
            <v>N</v>
          </cell>
          <cell r="Y3659" t="str">
            <v>N</v>
          </cell>
          <cell r="Z3659" t="str">
            <v>N</v>
          </cell>
          <cell r="AA3659">
            <v>0</v>
          </cell>
          <cell r="AB3659">
            <v>0</v>
          </cell>
          <cell r="AC3659">
            <v>0</v>
          </cell>
          <cell r="AD3659">
            <v>0</v>
          </cell>
          <cell r="AE3659" t="str">
            <v>N</v>
          </cell>
          <cell r="AF3659" t="str">
            <v>N</v>
          </cell>
          <cell r="AG3659">
            <v>0</v>
          </cell>
          <cell r="AH3659" t="str">
            <v>N</v>
          </cell>
          <cell r="AI3659" t="str">
            <v>N</v>
          </cell>
        </row>
        <row r="3660">
          <cell r="U3660">
            <v>0</v>
          </cell>
          <cell r="V3660">
            <v>0</v>
          </cell>
          <cell r="W3660" t="str">
            <v/>
          </cell>
          <cell r="X3660" t="str">
            <v>N</v>
          </cell>
          <cell r="Y3660" t="str">
            <v>N</v>
          </cell>
          <cell r="Z3660" t="str">
            <v>N</v>
          </cell>
          <cell r="AA3660">
            <v>0</v>
          </cell>
          <cell r="AB3660">
            <v>0</v>
          </cell>
          <cell r="AC3660">
            <v>0</v>
          </cell>
          <cell r="AD3660">
            <v>0</v>
          </cell>
          <cell r="AE3660" t="str">
            <v>N</v>
          </cell>
          <cell r="AF3660" t="str">
            <v>N</v>
          </cell>
          <cell r="AG3660">
            <v>0</v>
          </cell>
          <cell r="AH3660" t="str">
            <v>N</v>
          </cell>
          <cell r="AI3660" t="str">
            <v>N</v>
          </cell>
        </row>
        <row r="3661">
          <cell r="U3661">
            <v>0</v>
          </cell>
          <cell r="V3661">
            <v>0</v>
          </cell>
          <cell r="W3661" t="str">
            <v/>
          </cell>
          <cell r="X3661" t="str">
            <v>N</v>
          </cell>
          <cell r="Y3661" t="str">
            <v>N</v>
          </cell>
          <cell r="Z3661" t="str">
            <v>N</v>
          </cell>
          <cell r="AA3661">
            <v>0</v>
          </cell>
          <cell r="AB3661">
            <v>0</v>
          </cell>
          <cell r="AC3661">
            <v>0</v>
          </cell>
          <cell r="AD3661">
            <v>0</v>
          </cell>
          <cell r="AE3661" t="str">
            <v>N</v>
          </cell>
          <cell r="AF3661" t="str">
            <v>N</v>
          </cell>
          <cell r="AG3661">
            <v>0</v>
          </cell>
          <cell r="AH3661" t="str">
            <v>N</v>
          </cell>
          <cell r="AI3661" t="str">
            <v>N</v>
          </cell>
        </row>
        <row r="3662">
          <cell r="U3662">
            <v>0</v>
          </cell>
          <cell r="V3662">
            <v>0</v>
          </cell>
          <cell r="W3662" t="str">
            <v/>
          </cell>
          <cell r="X3662" t="str">
            <v>N</v>
          </cell>
          <cell r="Y3662" t="str">
            <v>N</v>
          </cell>
          <cell r="Z3662" t="str">
            <v>N</v>
          </cell>
          <cell r="AA3662">
            <v>0</v>
          </cell>
          <cell r="AB3662">
            <v>0</v>
          </cell>
          <cell r="AC3662">
            <v>0</v>
          </cell>
          <cell r="AD3662">
            <v>0</v>
          </cell>
          <cell r="AE3662" t="str">
            <v>N</v>
          </cell>
          <cell r="AF3662" t="str">
            <v>N</v>
          </cell>
          <cell r="AG3662">
            <v>0</v>
          </cell>
          <cell r="AH3662" t="str">
            <v>N</v>
          </cell>
          <cell r="AI3662" t="str">
            <v>N</v>
          </cell>
        </row>
        <row r="3663">
          <cell r="U3663">
            <v>0</v>
          </cell>
          <cell r="V3663">
            <v>0</v>
          </cell>
          <cell r="W3663" t="str">
            <v/>
          </cell>
          <cell r="X3663" t="str">
            <v>N</v>
          </cell>
          <cell r="Y3663" t="str">
            <v>N</v>
          </cell>
          <cell r="Z3663" t="str">
            <v>N</v>
          </cell>
          <cell r="AA3663">
            <v>0</v>
          </cell>
          <cell r="AB3663">
            <v>0</v>
          </cell>
          <cell r="AC3663">
            <v>0</v>
          </cell>
          <cell r="AD3663">
            <v>0</v>
          </cell>
          <cell r="AE3663" t="str">
            <v>N</v>
          </cell>
          <cell r="AF3663" t="str">
            <v>N</v>
          </cell>
          <cell r="AG3663">
            <v>0</v>
          </cell>
          <cell r="AH3663" t="str">
            <v>N</v>
          </cell>
          <cell r="AI3663" t="str">
            <v>N</v>
          </cell>
        </row>
        <row r="3664">
          <cell r="U3664">
            <v>0</v>
          </cell>
          <cell r="V3664">
            <v>0</v>
          </cell>
          <cell r="W3664" t="str">
            <v/>
          </cell>
          <cell r="X3664" t="str">
            <v>N</v>
          </cell>
          <cell r="Y3664" t="str">
            <v>N</v>
          </cell>
          <cell r="Z3664" t="str">
            <v>N</v>
          </cell>
          <cell r="AA3664">
            <v>0</v>
          </cell>
          <cell r="AB3664">
            <v>0</v>
          </cell>
          <cell r="AC3664">
            <v>0</v>
          </cell>
          <cell r="AD3664">
            <v>0</v>
          </cell>
          <cell r="AE3664" t="str">
            <v>N</v>
          </cell>
          <cell r="AF3664" t="str">
            <v>N</v>
          </cell>
          <cell r="AG3664">
            <v>0</v>
          </cell>
          <cell r="AH3664" t="str">
            <v>N</v>
          </cell>
          <cell r="AI3664" t="str">
            <v>N</v>
          </cell>
        </row>
        <row r="3665">
          <cell r="U3665">
            <v>0</v>
          </cell>
          <cell r="V3665">
            <v>0</v>
          </cell>
          <cell r="W3665" t="str">
            <v/>
          </cell>
          <cell r="X3665" t="str">
            <v>N</v>
          </cell>
          <cell r="Y3665" t="str">
            <v>N</v>
          </cell>
          <cell r="Z3665" t="str">
            <v>N</v>
          </cell>
          <cell r="AA3665">
            <v>0</v>
          </cell>
          <cell r="AB3665">
            <v>0</v>
          </cell>
          <cell r="AC3665">
            <v>0</v>
          </cell>
          <cell r="AD3665">
            <v>0</v>
          </cell>
          <cell r="AE3665" t="str">
            <v>N</v>
          </cell>
          <cell r="AF3665" t="str">
            <v>N</v>
          </cell>
          <cell r="AG3665">
            <v>0</v>
          </cell>
          <cell r="AH3665" t="str">
            <v>N</v>
          </cell>
          <cell r="AI3665" t="str">
            <v>N</v>
          </cell>
        </row>
        <row r="3666">
          <cell r="U3666">
            <v>0</v>
          </cell>
          <cell r="V3666">
            <v>0</v>
          </cell>
          <cell r="W3666" t="str">
            <v/>
          </cell>
          <cell r="X3666" t="str">
            <v>N</v>
          </cell>
          <cell r="Y3666" t="str">
            <v>N</v>
          </cell>
          <cell r="Z3666" t="str">
            <v>N</v>
          </cell>
          <cell r="AA3666">
            <v>0</v>
          </cell>
          <cell r="AB3666">
            <v>0</v>
          </cell>
          <cell r="AC3666">
            <v>0</v>
          </cell>
          <cell r="AD3666">
            <v>0</v>
          </cell>
          <cell r="AE3666" t="str">
            <v>N</v>
          </cell>
          <cell r="AF3666" t="str">
            <v>N</v>
          </cell>
          <cell r="AG3666">
            <v>0</v>
          </cell>
          <cell r="AH3666" t="str">
            <v>N</v>
          </cell>
          <cell r="AI3666" t="str">
            <v>N</v>
          </cell>
        </row>
        <row r="3667">
          <cell r="U3667">
            <v>0</v>
          </cell>
          <cell r="V3667">
            <v>0</v>
          </cell>
          <cell r="W3667" t="str">
            <v/>
          </cell>
          <cell r="X3667" t="str">
            <v>N</v>
          </cell>
          <cell r="Y3667" t="str">
            <v>N</v>
          </cell>
          <cell r="Z3667" t="str">
            <v>N</v>
          </cell>
          <cell r="AA3667">
            <v>0</v>
          </cell>
          <cell r="AB3667">
            <v>0</v>
          </cell>
          <cell r="AC3667">
            <v>0</v>
          </cell>
          <cell r="AD3667">
            <v>0</v>
          </cell>
          <cell r="AE3667" t="str">
            <v>N</v>
          </cell>
          <cell r="AF3667" t="str">
            <v>N</v>
          </cell>
          <cell r="AG3667">
            <v>0</v>
          </cell>
          <cell r="AH3667" t="str">
            <v>N</v>
          </cell>
          <cell r="AI3667" t="str">
            <v>N</v>
          </cell>
        </row>
        <row r="3668">
          <cell r="U3668">
            <v>0</v>
          </cell>
          <cell r="V3668">
            <v>0</v>
          </cell>
          <cell r="W3668" t="str">
            <v/>
          </cell>
          <cell r="X3668" t="str">
            <v>N</v>
          </cell>
          <cell r="Y3668" t="str">
            <v>N</v>
          </cell>
          <cell r="Z3668" t="str">
            <v>N</v>
          </cell>
          <cell r="AA3668">
            <v>0</v>
          </cell>
          <cell r="AB3668">
            <v>0</v>
          </cell>
          <cell r="AC3668">
            <v>0</v>
          </cell>
          <cell r="AD3668">
            <v>0</v>
          </cell>
          <cell r="AE3668" t="str">
            <v>N</v>
          </cell>
          <cell r="AF3668" t="str">
            <v>N</v>
          </cell>
          <cell r="AG3668">
            <v>0</v>
          </cell>
          <cell r="AH3668" t="str">
            <v>N</v>
          </cell>
          <cell r="AI3668" t="str">
            <v>N</v>
          </cell>
        </row>
        <row r="3669">
          <cell r="U3669">
            <v>0</v>
          </cell>
          <cell r="V3669">
            <v>0</v>
          </cell>
          <cell r="W3669" t="str">
            <v/>
          </cell>
          <cell r="X3669" t="str">
            <v>N</v>
          </cell>
          <cell r="Y3669" t="str">
            <v>N</v>
          </cell>
          <cell r="Z3669" t="str">
            <v>N</v>
          </cell>
          <cell r="AA3669">
            <v>0</v>
          </cell>
          <cell r="AB3669">
            <v>0</v>
          </cell>
          <cell r="AC3669">
            <v>0</v>
          </cell>
          <cell r="AD3669">
            <v>0</v>
          </cell>
          <cell r="AE3669" t="str">
            <v>N</v>
          </cell>
          <cell r="AF3669" t="str">
            <v>N</v>
          </cell>
          <cell r="AG3669">
            <v>0</v>
          </cell>
          <cell r="AH3669" t="str">
            <v>N</v>
          </cell>
          <cell r="AI3669" t="str">
            <v>N</v>
          </cell>
        </row>
        <row r="3670">
          <cell r="U3670">
            <v>0</v>
          </cell>
          <cell r="V3670">
            <v>0</v>
          </cell>
          <cell r="W3670" t="str">
            <v/>
          </cell>
          <cell r="X3670" t="str">
            <v>N</v>
          </cell>
          <cell r="Y3670" t="str">
            <v>N</v>
          </cell>
          <cell r="Z3670" t="str">
            <v>N</v>
          </cell>
          <cell r="AA3670">
            <v>0</v>
          </cell>
          <cell r="AB3670">
            <v>0</v>
          </cell>
          <cell r="AC3670">
            <v>0</v>
          </cell>
          <cell r="AD3670">
            <v>0</v>
          </cell>
          <cell r="AE3670" t="str">
            <v>N</v>
          </cell>
          <cell r="AF3670" t="str">
            <v>N</v>
          </cell>
          <cell r="AG3670">
            <v>0</v>
          </cell>
          <cell r="AH3670" t="str">
            <v>N</v>
          </cell>
          <cell r="AI3670" t="str">
            <v>N</v>
          </cell>
        </row>
        <row r="3671">
          <cell r="U3671">
            <v>0</v>
          </cell>
          <cell r="V3671">
            <v>0</v>
          </cell>
          <cell r="W3671" t="str">
            <v/>
          </cell>
          <cell r="X3671" t="str">
            <v>N</v>
          </cell>
          <cell r="Y3671" t="str">
            <v>N</v>
          </cell>
          <cell r="Z3671" t="str">
            <v>N</v>
          </cell>
          <cell r="AA3671">
            <v>0</v>
          </cell>
          <cell r="AB3671">
            <v>0</v>
          </cell>
          <cell r="AC3671">
            <v>0</v>
          </cell>
          <cell r="AD3671">
            <v>0</v>
          </cell>
          <cell r="AE3671" t="str">
            <v>N</v>
          </cell>
          <cell r="AF3671" t="str">
            <v>N</v>
          </cell>
          <cell r="AG3671">
            <v>0</v>
          </cell>
          <cell r="AH3671" t="str">
            <v>N</v>
          </cell>
          <cell r="AI3671" t="str">
            <v>N</v>
          </cell>
        </row>
        <row r="3672">
          <cell r="U3672">
            <v>0</v>
          </cell>
          <cell r="V3672">
            <v>0</v>
          </cell>
          <cell r="W3672" t="str">
            <v/>
          </cell>
          <cell r="X3672" t="str">
            <v>N</v>
          </cell>
          <cell r="Y3672" t="str">
            <v>N</v>
          </cell>
          <cell r="Z3672" t="str">
            <v>N</v>
          </cell>
          <cell r="AA3672">
            <v>0</v>
          </cell>
          <cell r="AB3672">
            <v>0</v>
          </cell>
          <cell r="AC3672">
            <v>0</v>
          </cell>
          <cell r="AD3672">
            <v>0</v>
          </cell>
          <cell r="AE3672" t="str">
            <v>N</v>
          </cell>
          <cell r="AF3672" t="str">
            <v>N</v>
          </cell>
          <cell r="AG3672">
            <v>0</v>
          </cell>
          <cell r="AH3672" t="str">
            <v>N</v>
          </cell>
          <cell r="AI3672" t="str">
            <v>N</v>
          </cell>
        </row>
        <row r="3673">
          <cell r="U3673">
            <v>0</v>
          </cell>
          <cell r="V3673">
            <v>0</v>
          </cell>
          <cell r="W3673" t="str">
            <v/>
          </cell>
          <cell r="X3673" t="str">
            <v>N</v>
          </cell>
          <cell r="Y3673" t="str">
            <v>N</v>
          </cell>
          <cell r="Z3673" t="str">
            <v>N</v>
          </cell>
          <cell r="AA3673">
            <v>0</v>
          </cell>
          <cell r="AB3673">
            <v>0</v>
          </cell>
          <cell r="AC3673">
            <v>0</v>
          </cell>
          <cell r="AD3673">
            <v>0</v>
          </cell>
          <cell r="AE3673" t="str">
            <v>N</v>
          </cell>
          <cell r="AF3673" t="str">
            <v>N</v>
          </cell>
          <cell r="AG3673">
            <v>0</v>
          </cell>
          <cell r="AH3673" t="str">
            <v>N</v>
          </cell>
          <cell r="AI3673" t="str">
            <v>N</v>
          </cell>
        </row>
        <row r="3674">
          <cell r="U3674">
            <v>0</v>
          </cell>
          <cell r="V3674">
            <v>0</v>
          </cell>
          <cell r="W3674" t="str">
            <v/>
          </cell>
          <cell r="X3674" t="str">
            <v>N</v>
          </cell>
          <cell r="Y3674" t="str">
            <v>N</v>
          </cell>
          <cell r="Z3674" t="str">
            <v>N</v>
          </cell>
          <cell r="AA3674">
            <v>0</v>
          </cell>
          <cell r="AB3674">
            <v>0</v>
          </cell>
          <cell r="AC3674">
            <v>0</v>
          </cell>
          <cell r="AD3674">
            <v>0</v>
          </cell>
          <cell r="AE3674" t="str">
            <v>N</v>
          </cell>
          <cell r="AF3674" t="str">
            <v>N</v>
          </cell>
          <cell r="AG3674">
            <v>0</v>
          </cell>
          <cell r="AH3674" t="str">
            <v>N</v>
          </cell>
          <cell r="AI3674" t="str">
            <v>N</v>
          </cell>
        </row>
        <row r="3675">
          <cell r="U3675">
            <v>0</v>
          </cell>
          <cell r="V3675">
            <v>0</v>
          </cell>
          <cell r="W3675" t="str">
            <v/>
          </cell>
          <cell r="X3675" t="str">
            <v>N</v>
          </cell>
          <cell r="Y3675" t="str">
            <v>N</v>
          </cell>
          <cell r="Z3675" t="str">
            <v>N</v>
          </cell>
          <cell r="AA3675">
            <v>0</v>
          </cell>
          <cell r="AB3675">
            <v>0</v>
          </cell>
          <cell r="AC3675">
            <v>0</v>
          </cell>
          <cell r="AD3675">
            <v>0</v>
          </cell>
          <cell r="AE3675" t="str">
            <v>N</v>
          </cell>
          <cell r="AF3675" t="str">
            <v>N</v>
          </cell>
          <cell r="AG3675">
            <v>0</v>
          </cell>
          <cell r="AH3675" t="str">
            <v>N</v>
          </cell>
          <cell r="AI3675" t="str">
            <v>N</v>
          </cell>
        </row>
        <row r="3676">
          <cell r="U3676">
            <v>0</v>
          </cell>
          <cell r="V3676">
            <v>0</v>
          </cell>
          <cell r="W3676" t="str">
            <v/>
          </cell>
          <cell r="X3676" t="str">
            <v>N</v>
          </cell>
          <cell r="Y3676" t="str">
            <v>N</v>
          </cell>
          <cell r="Z3676" t="str">
            <v>N</v>
          </cell>
          <cell r="AA3676">
            <v>0</v>
          </cell>
          <cell r="AB3676">
            <v>0</v>
          </cell>
          <cell r="AC3676">
            <v>0</v>
          </cell>
          <cell r="AD3676">
            <v>0</v>
          </cell>
          <cell r="AE3676" t="str">
            <v>N</v>
          </cell>
          <cell r="AF3676" t="str">
            <v>N</v>
          </cell>
          <cell r="AG3676">
            <v>0</v>
          </cell>
          <cell r="AH3676" t="str">
            <v>N</v>
          </cell>
          <cell r="AI3676" t="str">
            <v>N</v>
          </cell>
        </row>
        <row r="3677">
          <cell r="U3677">
            <v>0</v>
          </cell>
          <cell r="V3677">
            <v>0</v>
          </cell>
          <cell r="W3677" t="str">
            <v/>
          </cell>
          <cell r="X3677" t="str">
            <v>N</v>
          </cell>
          <cell r="Y3677" t="str">
            <v>N</v>
          </cell>
          <cell r="Z3677" t="str">
            <v>N</v>
          </cell>
          <cell r="AA3677">
            <v>0</v>
          </cell>
          <cell r="AB3677">
            <v>0</v>
          </cell>
          <cell r="AC3677">
            <v>0</v>
          </cell>
          <cell r="AD3677">
            <v>0</v>
          </cell>
          <cell r="AE3677" t="str">
            <v>N</v>
          </cell>
          <cell r="AF3677" t="str">
            <v>N</v>
          </cell>
          <cell r="AG3677">
            <v>0</v>
          </cell>
          <cell r="AH3677" t="str">
            <v>N</v>
          </cell>
          <cell r="AI3677" t="str">
            <v>N</v>
          </cell>
        </row>
        <row r="3678">
          <cell r="U3678">
            <v>0</v>
          </cell>
          <cell r="V3678">
            <v>0</v>
          </cell>
          <cell r="W3678" t="str">
            <v/>
          </cell>
          <cell r="X3678" t="str">
            <v>N</v>
          </cell>
          <cell r="Y3678" t="str">
            <v>N</v>
          </cell>
          <cell r="Z3678" t="str">
            <v>N</v>
          </cell>
          <cell r="AA3678">
            <v>0</v>
          </cell>
          <cell r="AB3678">
            <v>0</v>
          </cell>
          <cell r="AC3678">
            <v>0</v>
          </cell>
          <cell r="AD3678">
            <v>0</v>
          </cell>
          <cell r="AE3678" t="str">
            <v>N</v>
          </cell>
          <cell r="AF3678" t="str">
            <v>N</v>
          </cell>
          <cell r="AG3678">
            <v>0</v>
          </cell>
          <cell r="AH3678" t="str">
            <v>N</v>
          </cell>
          <cell r="AI3678" t="str">
            <v>N</v>
          </cell>
        </row>
        <row r="3679">
          <cell r="U3679">
            <v>0</v>
          </cell>
          <cell r="V3679">
            <v>0</v>
          </cell>
          <cell r="W3679" t="str">
            <v/>
          </cell>
          <cell r="X3679" t="str">
            <v>N</v>
          </cell>
          <cell r="Y3679" t="str">
            <v>N</v>
          </cell>
          <cell r="Z3679" t="str">
            <v>N</v>
          </cell>
          <cell r="AA3679">
            <v>0</v>
          </cell>
          <cell r="AB3679">
            <v>0</v>
          </cell>
          <cell r="AC3679">
            <v>0</v>
          </cell>
          <cell r="AD3679">
            <v>0</v>
          </cell>
          <cell r="AE3679" t="str">
            <v>N</v>
          </cell>
          <cell r="AF3679" t="str">
            <v>N</v>
          </cell>
          <cell r="AG3679">
            <v>0</v>
          </cell>
          <cell r="AH3679" t="str">
            <v>N</v>
          </cell>
          <cell r="AI3679" t="str">
            <v>N</v>
          </cell>
        </row>
        <row r="3680">
          <cell r="U3680">
            <v>0</v>
          </cell>
          <cell r="V3680">
            <v>0</v>
          </cell>
          <cell r="W3680" t="str">
            <v/>
          </cell>
          <cell r="X3680" t="str">
            <v>N</v>
          </cell>
          <cell r="Y3680" t="str">
            <v>N</v>
          </cell>
          <cell r="Z3680" t="str">
            <v>N</v>
          </cell>
          <cell r="AA3680">
            <v>0</v>
          </cell>
          <cell r="AB3680">
            <v>0</v>
          </cell>
          <cell r="AC3680">
            <v>0</v>
          </cell>
          <cell r="AD3680">
            <v>0</v>
          </cell>
          <cell r="AE3680" t="str">
            <v>N</v>
          </cell>
          <cell r="AF3680" t="str">
            <v>N</v>
          </cell>
          <cell r="AG3680">
            <v>0</v>
          </cell>
          <cell r="AH3680" t="str">
            <v>N</v>
          </cell>
          <cell r="AI3680" t="str">
            <v>N</v>
          </cell>
        </row>
        <row r="3681">
          <cell r="U3681">
            <v>0</v>
          </cell>
          <cell r="V3681">
            <v>0</v>
          </cell>
          <cell r="W3681" t="str">
            <v/>
          </cell>
          <cell r="X3681" t="str">
            <v>N</v>
          </cell>
          <cell r="Y3681" t="str">
            <v>N</v>
          </cell>
          <cell r="Z3681" t="str">
            <v>N</v>
          </cell>
          <cell r="AA3681">
            <v>0</v>
          </cell>
          <cell r="AB3681">
            <v>0</v>
          </cell>
          <cell r="AC3681">
            <v>0</v>
          </cell>
          <cell r="AD3681">
            <v>0</v>
          </cell>
          <cell r="AE3681" t="str">
            <v>N</v>
          </cell>
          <cell r="AF3681" t="str">
            <v>N</v>
          </cell>
          <cell r="AG3681">
            <v>0</v>
          </cell>
          <cell r="AH3681" t="str">
            <v>N</v>
          </cell>
          <cell r="AI3681" t="str">
            <v>N</v>
          </cell>
        </row>
        <row r="3682">
          <cell r="U3682">
            <v>0</v>
          </cell>
          <cell r="V3682">
            <v>0</v>
          </cell>
          <cell r="W3682" t="str">
            <v/>
          </cell>
          <cell r="X3682" t="str">
            <v>N</v>
          </cell>
          <cell r="Y3682" t="str">
            <v>N</v>
          </cell>
          <cell r="Z3682" t="str">
            <v>N</v>
          </cell>
          <cell r="AA3682">
            <v>0</v>
          </cell>
          <cell r="AB3682">
            <v>0</v>
          </cell>
          <cell r="AC3682">
            <v>0</v>
          </cell>
          <cell r="AD3682">
            <v>0</v>
          </cell>
          <cell r="AE3682" t="str">
            <v>N</v>
          </cell>
          <cell r="AF3682" t="str">
            <v>N</v>
          </cell>
          <cell r="AG3682">
            <v>0</v>
          </cell>
          <cell r="AH3682" t="str">
            <v>N</v>
          </cell>
          <cell r="AI3682" t="str">
            <v>N</v>
          </cell>
        </row>
        <row r="3683">
          <cell r="U3683">
            <v>0</v>
          </cell>
          <cell r="V3683">
            <v>0</v>
          </cell>
          <cell r="W3683" t="str">
            <v/>
          </cell>
          <cell r="X3683" t="str">
            <v>N</v>
          </cell>
          <cell r="Y3683" t="str">
            <v>N</v>
          </cell>
          <cell r="Z3683" t="str">
            <v>N</v>
          </cell>
          <cell r="AA3683">
            <v>0</v>
          </cell>
          <cell r="AB3683">
            <v>0</v>
          </cell>
          <cell r="AC3683">
            <v>0</v>
          </cell>
          <cell r="AD3683">
            <v>0</v>
          </cell>
          <cell r="AE3683" t="str">
            <v>N</v>
          </cell>
          <cell r="AF3683" t="str">
            <v>N</v>
          </cell>
          <cell r="AG3683">
            <v>0</v>
          </cell>
          <cell r="AH3683" t="str">
            <v>N</v>
          </cell>
          <cell r="AI3683" t="str">
            <v>N</v>
          </cell>
        </row>
        <row r="3684">
          <cell r="U3684">
            <v>0</v>
          </cell>
          <cell r="V3684">
            <v>0</v>
          </cell>
          <cell r="W3684" t="str">
            <v/>
          </cell>
          <cell r="X3684" t="str">
            <v>N</v>
          </cell>
          <cell r="Y3684" t="str">
            <v>N</v>
          </cell>
          <cell r="Z3684" t="str">
            <v>N</v>
          </cell>
          <cell r="AA3684">
            <v>0</v>
          </cell>
          <cell r="AB3684">
            <v>0</v>
          </cell>
          <cell r="AC3684">
            <v>0</v>
          </cell>
          <cell r="AD3684">
            <v>0</v>
          </cell>
          <cell r="AE3684" t="str">
            <v>N</v>
          </cell>
          <cell r="AF3684" t="str">
            <v>N</v>
          </cell>
          <cell r="AG3684">
            <v>0</v>
          </cell>
          <cell r="AH3684" t="str">
            <v>N</v>
          </cell>
          <cell r="AI3684" t="str">
            <v>N</v>
          </cell>
        </row>
        <row r="3685">
          <cell r="U3685">
            <v>0</v>
          </cell>
          <cell r="V3685">
            <v>0</v>
          </cell>
          <cell r="W3685" t="str">
            <v/>
          </cell>
          <cell r="X3685" t="str">
            <v>N</v>
          </cell>
          <cell r="Y3685" t="str">
            <v>N</v>
          </cell>
          <cell r="Z3685" t="str">
            <v>N</v>
          </cell>
          <cell r="AA3685">
            <v>0</v>
          </cell>
          <cell r="AB3685">
            <v>0</v>
          </cell>
          <cell r="AC3685">
            <v>0</v>
          </cell>
          <cell r="AD3685">
            <v>0</v>
          </cell>
          <cell r="AE3685" t="str">
            <v>N</v>
          </cell>
          <cell r="AF3685" t="str">
            <v>N</v>
          </cell>
          <cell r="AG3685">
            <v>0</v>
          </cell>
          <cell r="AH3685" t="str">
            <v>N</v>
          </cell>
          <cell r="AI3685" t="str">
            <v>N</v>
          </cell>
        </row>
        <row r="3686">
          <cell r="U3686">
            <v>0</v>
          </cell>
          <cell r="V3686">
            <v>0</v>
          </cell>
          <cell r="W3686" t="str">
            <v/>
          </cell>
          <cell r="X3686" t="str">
            <v>N</v>
          </cell>
          <cell r="Y3686" t="str">
            <v>N</v>
          </cell>
          <cell r="Z3686" t="str">
            <v>N</v>
          </cell>
          <cell r="AA3686">
            <v>0</v>
          </cell>
          <cell r="AB3686">
            <v>0</v>
          </cell>
          <cell r="AC3686">
            <v>0</v>
          </cell>
          <cell r="AD3686">
            <v>0</v>
          </cell>
          <cell r="AE3686" t="str">
            <v>N</v>
          </cell>
          <cell r="AF3686" t="str">
            <v>N</v>
          </cell>
          <cell r="AG3686">
            <v>0</v>
          </cell>
          <cell r="AH3686" t="str">
            <v>N</v>
          </cell>
          <cell r="AI3686" t="str">
            <v>N</v>
          </cell>
        </row>
        <row r="3687">
          <cell r="U3687">
            <v>0</v>
          </cell>
          <cell r="V3687">
            <v>0</v>
          </cell>
          <cell r="W3687" t="str">
            <v/>
          </cell>
          <cell r="X3687" t="str">
            <v>N</v>
          </cell>
          <cell r="Y3687" t="str">
            <v>N</v>
          </cell>
          <cell r="Z3687" t="str">
            <v>N</v>
          </cell>
          <cell r="AA3687">
            <v>0</v>
          </cell>
          <cell r="AB3687">
            <v>0</v>
          </cell>
          <cell r="AC3687">
            <v>0</v>
          </cell>
          <cell r="AD3687">
            <v>0</v>
          </cell>
          <cell r="AE3687" t="str">
            <v>N</v>
          </cell>
          <cell r="AF3687" t="str">
            <v>N</v>
          </cell>
          <cell r="AG3687">
            <v>0</v>
          </cell>
          <cell r="AH3687" t="str">
            <v>N</v>
          </cell>
          <cell r="AI3687" t="str">
            <v>N</v>
          </cell>
        </row>
        <row r="3688">
          <cell r="U3688">
            <v>0</v>
          </cell>
          <cell r="V3688">
            <v>0</v>
          </cell>
          <cell r="W3688" t="str">
            <v/>
          </cell>
          <cell r="X3688" t="str">
            <v>N</v>
          </cell>
          <cell r="Y3688" t="str">
            <v>N</v>
          </cell>
          <cell r="Z3688" t="str">
            <v>N</v>
          </cell>
          <cell r="AA3688">
            <v>0</v>
          </cell>
          <cell r="AB3688">
            <v>0</v>
          </cell>
          <cell r="AC3688">
            <v>0</v>
          </cell>
          <cell r="AD3688">
            <v>0</v>
          </cell>
          <cell r="AE3688" t="str">
            <v>N</v>
          </cell>
          <cell r="AF3688" t="str">
            <v>N</v>
          </cell>
          <cell r="AG3688">
            <v>0</v>
          </cell>
          <cell r="AH3688" t="str">
            <v>N</v>
          </cell>
          <cell r="AI3688" t="str">
            <v>N</v>
          </cell>
        </row>
        <row r="3689">
          <cell r="U3689">
            <v>0</v>
          </cell>
          <cell r="V3689">
            <v>0</v>
          </cell>
          <cell r="W3689" t="str">
            <v/>
          </cell>
          <cell r="X3689" t="str">
            <v>N</v>
          </cell>
          <cell r="Y3689" t="str">
            <v>N</v>
          </cell>
          <cell r="Z3689" t="str">
            <v>N</v>
          </cell>
          <cell r="AA3689">
            <v>0</v>
          </cell>
          <cell r="AB3689">
            <v>0</v>
          </cell>
          <cell r="AC3689">
            <v>0</v>
          </cell>
          <cell r="AD3689">
            <v>0</v>
          </cell>
          <cell r="AE3689" t="str">
            <v>N</v>
          </cell>
          <cell r="AF3689" t="str">
            <v>N</v>
          </cell>
          <cell r="AG3689">
            <v>0</v>
          </cell>
          <cell r="AH3689" t="str">
            <v>N</v>
          </cell>
          <cell r="AI3689" t="str">
            <v>N</v>
          </cell>
        </row>
        <row r="3690">
          <cell r="U3690">
            <v>0</v>
          </cell>
          <cell r="V3690">
            <v>0</v>
          </cell>
          <cell r="W3690" t="str">
            <v/>
          </cell>
          <cell r="X3690" t="str">
            <v>N</v>
          </cell>
          <cell r="Y3690" t="str">
            <v>N</v>
          </cell>
          <cell r="Z3690" t="str">
            <v>N</v>
          </cell>
          <cell r="AA3690">
            <v>0</v>
          </cell>
          <cell r="AB3690">
            <v>0</v>
          </cell>
          <cell r="AC3690">
            <v>0</v>
          </cell>
          <cell r="AD3690">
            <v>0</v>
          </cell>
          <cell r="AE3690" t="str">
            <v>N</v>
          </cell>
          <cell r="AF3690" t="str">
            <v>N</v>
          </cell>
          <cell r="AG3690">
            <v>0</v>
          </cell>
          <cell r="AH3690" t="str">
            <v>N</v>
          </cell>
          <cell r="AI3690" t="str">
            <v>N</v>
          </cell>
        </row>
        <row r="3691">
          <cell r="U3691">
            <v>0</v>
          </cell>
          <cell r="V3691">
            <v>0</v>
          </cell>
          <cell r="W3691" t="str">
            <v/>
          </cell>
          <cell r="X3691" t="str">
            <v>N</v>
          </cell>
          <cell r="Y3691" t="str">
            <v>N</v>
          </cell>
          <cell r="Z3691" t="str">
            <v>N</v>
          </cell>
          <cell r="AA3691">
            <v>0</v>
          </cell>
          <cell r="AB3691">
            <v>0</v>
          </cell>
          <cell r="AC3691">
            <v>0</v>
          </cell>
          <cell r="AD3691">
            <v>0</v>
          </cell>
          <cell r="AE3691" t="str">
            <v>N</v>
          </cell>
          <cell r="AF3691" t="str">
            <v>N</v>
          </cell>
          <cell r="AG3691">
            <v>0</v>
          </cell>
          <cell r="AH3691" t="str">
            <v>N</v>
          </cell>
          <cell r="AI3691" t="str">
            <v>N</v>
          </cell>
        </row>
        <row r="3692">
          <cell r="U3692">
            <v>0</v>
          </cell>
          <cell r="V3692">
            <v>0</v>
          </cell>
          <cell r="W3692" t="str">
            <v/>
          </cell>
          <cell r="X3692" t="str">
            <v>N</v>
          </cell>
          <cell r="Y3692" t="str">
            <v>N</v>
          </cell>
          <cell r="Z3692" t="str">
            <v>N</v>
          </cell>
          <cell r="AA3692">
            <v>0</v>
          </cell>
          <cell r="AB3692">
            <v>0</v>
          </cell>
          <cell r="AC3692">
            <v>0</v>
          </cell>
          <cell r="AD3692">
            <v>0</v>
          </cell>
          <cell r="AE3692" t="str">
            <v>N</v>
          </cell>
          <cell r="AF3692" t="str">
            <v>N</v>
          </cell>
          <cell r="AG3692">
            <v>0</v>
          </cell>
          <cell r="AH3692" t="str">
            <v>N</v>
          </cell>
          <cell r="AI3692" t="str">
            <v>N</v>
          </cell>
        </row>
        <row r="3693">
          <cell r="U3693">
            <v>0</v>
          </cell>
          <cell r="V3693">
            <v>0</v>
          </cell>
          <cell r="W3693" t="str">
            <v/>
          </cell>
          <cell r="X3693" t="str">
            <v>N</v>
          </cell>
          <cell r="Y3693" t="str">
            <v>N</v>
          </cell>
          <cell r="Z3693" t="str">
            <v>N</v>
          </cell>
          <cell r="AA3693">
            <v>0</v>
          </cell>
          <cell r="AB3693">
            <v>0</v>
          </cell>
          <cell r="AC3693">
            <v>0</v>
          </cell>
          <cell r="AD3693">
            <v>0</v>
          </cell>
          <cell r="AE3693" t="str">
            <v>N</v>
          </cell>
          <cell r="AF3693" t="str">
            <v>N</v>
          </cell>
          <cell r="AG3693">
            <v>0</v>
          </cell>
          <cell r="AH3693" t="str">
            <v>N</v>
          </cell>
          <cell r="AI3693" t="str">
            <v>N</v>
          </cell>
        </row>
        <row r="3694">
          <cell r="U3694">
            <v>0</v>
          </cell>
          <cell r="V3694">
            <v>0</v>
          </cell>
          <cell r="W3694" t="str">
            <v/>
          </cell>
          <cell r="X3694" t="str">
            <v>N</v>
          </cell>
          <cell r="Y3694" t="str">
            <v>N</v>
          </cell>
          <cell r="Z3694" t="str">
            <v>N</v>
          </cell>
          <cell r="AA3694">
            <v>0</v>
          </cell>
          <cell r="AB3694">
            <v>0</v>
          </cell>
          <cell r="AC3694">
            <v>0</v>
          </cell>
          <cell r="AD3694">
            <v>0</v>
          </cell>
          <cell r="AE3694" t="str">
            <v>N</v>
          </cell>
          <cell r="AF3694" t="str">
            <v>N</v>
          </cell>
          <cell r="AG3694">
            <v>0</v>
          </cell>
          <cell r="AH3694" t="str">
            <v>N</v>
          </cell>
          <cell r="AI3694" t="str">
            <v>N</v>
          </cell>
        </row>
        <row r="3695">
          <cell r="U3695">
            <v>0</v>
          </cell>
          <cell r="V3695">
            <v>0</v>
          </cell>
          <cell r="W3695" t="str">
            <v/>
          </cell>
          <cell r="X3695" t="str">
            <v>N</v>
          </cell>
          <cell r="Y3695" t="str">
            <v>N</v>
          </cell>
          <cell r="Z3695" t="str">
            <v>N</v>
          </cell>
          <cell r="AA3695">
            <v>0</v>
          </cell>
          <cell r="AB3695">
            <v>0</v>
          </cell>
          <cell r="AC3695">
            <v>0</v>
          </cell>
          <cell r="AD3695">
            <v>0</v>
          </cell>
          <cell r="AE3695" t="str">
            <v>N</v>
          </cell>
          <cell r="AF3695" t="str">
            <v>N</v>
          </cell>
          <cell r="AG3695">
            <v>0</v>
          </cell>
          <cell r="AH3695" t="str">
            <v>N</v>
          </cell>
          <cell r="AI3695" t="str">
            <v>N</v>
          </cell>
        </row>
        <row r="3696">
          <cell r="U3696">
            <v>0</v>
          </cell>
          <cell r="V3696">
            <v>0</v>
          </cell>
          <cell r="W3696" t="str">
            <v/>
          </cell>
          <cell r="X3696" t="str">
            <v>N</v>
          </cell>
          <cell r="Y3696" t="str">
            <v>N</v>
          </cell>
          <cell r="Z3696" t="str">
            <v>N</v>
          </cell>
          <cell r="AA3696">
            <v>0</v>
          </cell>
          <cell r="AB3696">
            <v>0</v>
          </cell>
          <cell r="AC3696">
            <v>0</v>
          </cell>
          <cell r="AD3696">
            <v>0</v>
          </cell>
          <cell r="AE3696" t="str">
            <v>N</v>
          </cell>
          <cell r="AF3696" t="str">
            <v>N</v>
          </cell>
          <cell r="AG3696">
            <v>0</v>
          </cell>
          <cell r="AH3696" t="str">
            <v>N</v>
          </cell>
          <cell r="AI3696" t="str">
            <v>N</v>
          </cell>
        </row>
        <row r="3697">
          <cell r="U3697">
            <v>0</v>
          </cell>
          <cell r="V3697">
            <v>0</v>
          </cell>
          <cell r="W3697" t="str">
            <v/>
          </cell>
          <cell r="X3697" t="str">
            <v>N</v>
          </cell>
          <cell r="Y3697" t="str">
            <v>N</v>
          </cell>
          <cell r="Z3697" t="str">
            <v>N</v>
          </cell>
          <cell r="AA3697">
            <v>0</v>
          </cell>
          <cell r="AB3697">
            <v>0</v>
          </cell>
          <cell r="AC3697">
            <v>0</v>
          </cell>
          <cell r="AD3697">
            <v>0</v>
          </cell>
          <cell r="AE3697" t="str">
            <v>N</v>
          </cell>
          <cell r="AF3697" t="str">
            <v>N</v>
          </cell>
          <cell r="AG3697">
            <v>0</v>
          </cell>
          <cell r="AH3697" t="str">
            <v>N</v>
          </cell>
          <cell r="AI3697" t="str">
            <v>N</v>
          </cell>
        </row>
        <row r="3698">
          <cell r="U3698">
            <v>0</v>
          </cell>
          <cell r="V3698">
            <v>0</v>
          </cell>
          <cell r="W3698" t="str">
            <v/>
          </cell>
          <cell r="X3698" t="str">
            <v>N</v>
          </cell>
          <cell r="Y3698" t="str">
            <v>N</v>
          </cell>
          <cell r="Z3698" t="str">
            <v>N</v>
          </cell>
          <cell r="AA3698">
            <v>0</v>
          </cell>
          <cell r="AB3698">
            <v>0</v>
          </cell>
          <cell r="AC3698">
            <v>0</v>
          </cell>
          <cell r="AD3698">
            <v>0</v>
          </cell>
          <cell r="AE3698" t="str">
            <v>N</v>
          </cell>
          <cell r="AF3698" t="str">
            <v>N</v>
          </cell>
          <cell r="AG3698">
            <v>0</v>
          </cell>
          <cell r="AH3698" t="str">
            <v>N</v>
          </cell>
          <cell r="AI3698" t="str">
            <v>N</v>
          </cell>
        </row>
        <row r="3699">
          <cell r="U3699">
            <v>0</v>
          </cell>
          <cell r="V3699">
            <v>0</v>
          </cell>
          <cell r="W3699" t="str">
            <v/>
          </cell>
          <cell r="X3699" t="str">
            <v>N</v>
          </cell>
          <cell r="Y3699" t="str">
            <v>N</v>
          </cell>
          <cell r="Z3699" t="str">
            <v>N</v>
          </cell>
          <cell r="AA3699">
            <v>0</v>
          </cell>
          <cell r="AB3699">
            <v>0</v>
          </cell>
          <cell r="AC3699">
            <v>0</v>
          </cell>
          <cell r="AD3699">
            <v>0</v>
          </cell>
          <cell r="AE3699" t="str">
            <v>N</v>
          </cell>
          <cell r="AF3699" t="str">
            <v>N</v>
          </cell>
          <cell r="AG3699">
            <v>0</v>
          </cell>
          <cell r="AH3699" t="str">
            <v>N</v>
          </cell>
          <cell r="AI3699" t="str">
            <v>N</v>
          </cell>
        </row>
        <row r="3700">
          <cell r="U3700">
            <v>0</v>
          </cell>
          <cell r="V3700">
            <v>0</v>
          </cell>
          <cell r="W3700" t="str">
            <v/>
          </cell>
          <cell r="X3700" t="str">
            <v>N</v>
          </cell>
          <cell r="Y3700" t="str">
            <v>N</v>
          </cell>
          <cell r="Z3700" t="str">
            <v>N</v>
          </cell>
          <cell r="AA3700">
            <v>0</v>
          </cell>
          <cell r="AB3700">
            <v>0</v>
          </cell>
          <cell r="AC3700">
            <v>0</v>
          </cell>
          <cell r="AD3700">
            <v>0</v>
          </cell>
          <cell r="AE3700" t="str">
            <v>N</v>
          </cell>
          <cell r="AF3700" t="str">
            <v>N</v>
          </cell>
          <cell r="AG3700">
            <v>0</v>
          </cell>
          <cell r="AH3700" t="str">
            <v>N</v>
          </cell>
          <cell r="AI3700" t="str">
            <v>N</v>
          </cell>
        </row>
        <row r="3701">
          <cell r="U3701">
            <v>0</v>
          </cell>
          <cell r="V3701">
            <v>0</v>
          </cell>
          <cell r="W3701" t="str">
            <v/>
          </cell>
          <cell r="X3701" t="str">
            <v>N</v>
          </cell>
          <cell r="Y3701" t="str">
            <v>N</v>
          </cell>
          <cell r="Z3701" t="str">
            <v>N</v>
          </cell>
          <cell r="AA3701">
            <v>0</v>
          </cell>
          <cell r="AB3701">
            <v>0</v>
          </cell>
          <cell r="AC3701">
            <v>0</v>
          </cell>
          <cell r="AD3701">
            <v>0</v>
          </cell>
          <cell r="AE3701" t="str">
            <v>N</v>
          </cell>
          <cell r="AF3701" t="str">
            <v>N</v>
          </cell>
          <cell r="AG3701">
            <v>0</v>
          </cell>
          <cell r="AH3701" t="str">
            <v>N</v>
          </cell>
          <cell r="AI3701" t="str">
            <v>N</v>
          </cell>
        </row>
        <row r="3702">
          <cell r="U3702">
            <v>0</v>
          </cell>
          <cell r="V3702">
            <v>0</v>
          </cell>
          <cell r="W3702" t="str">
            <v/>
          </cell>
          <cell r="X3702" t="str">
            <v>N</v>
          </cell>
          <cell r="Y3702" t="str">
            <v>N</v>
          </cell>
          <cell r="Z3702" t="str">
            <v>N</v>
          </cell>
          <cell r="AA3702">
            <v>0</v>
          </cell>
          <cell r="AB3702">
            <v>0</v>
          </cell>
          <cell r="AC3702">
            <v>0</v>
          </cell>
          <cell r="AD3702">
            <v>0</v>
          </cell>
          <cell r="AE3702" t="str">
            <v>N</v>
          </cell>
          <cell r="AF3702" t="str">
            <v>N</v>
          </cell>
          <cell r="AG3702">
            <v>0</v>
          </cell>
          <cell r="AH3702" t="str">
            <v>N</v>
          </cell>
          <cell r="AI3702" t="str">
            <v>N</v>
          </cell>
        </row>
        <row r="3703">
          <cell r="U3703">
            <v>0</v>
          </cell>
          <cell r="V3703">
            <v>0</v>
          </cell>
          <cell r="W3703" t="str">
            <v/>
          </cell>
          <cell r="X3703" t="str">
            <v>N</v>
          </cell>
          <cell r="Y3703" t="str">
            <v>N</v>
          </cell>
          <cell r="Z3703" t="str">
            <v>N</v>
          </cell>
          <cell r="AA3703">
            <v>0</v>
          </cell>
          <cell r="AB3703">
            <v>0</v>
          </cell>
          <cell r="AC3703">
            <v>0</v>
          </cell>
          <cell r="AD3703">
            <v>0</v>
          </cell>
          <cell r="AE3703" t="str">
            <v>N</v>
          </cell>
          <cell r="AF3703" t="str">
            <v>N</v>
          </cell>
          <cell r="AG3703">
            <v>0</v>
          </cell>
          <cell r="AH3703" t="str">
            <v>N</v>
          </cell>
          <cell r="AI3703" t="str">
            <v>N</v>
          </cell>
        </row>
        <row r="3704">
          <cell r="U3704">
            <v>0</v>
          </cell>
          <cell r="V3704">
            <v>0</v>
          </cell>
          <cell r="W3704" t="str">
            <v/>
          </cell>
          <cell r="X3704" t="str">
            <v>N</v>
          </cell>
          <cell r="Y3704" t="str">
            <v>N</v>
          </cell>
          <cell r="Z3704" t="str">
            <v>N</v>
          </cell>
          <cell r="AA3704">
            <v>0</v>
          </cell>
          <cell r="AB3704">
            <v>0</v>
          </cell>
          <cell r="AC3704">
            <v>0</v>
          </cell>
          <cell r="AD3704">
            <v>0</v>
          </cell>
          <cell r="AE3704" t="str">
            <v>N</v>
          </cell>
          <cell r="AF3704" t="str">
            <v>N</v>
          </cell>
          <cell r="AG3704">
            <v>0</v>
          </cell>
          <cell r="AH3704" t="str">
            <v>N</v>
          </cell>
          <cell r="AI3704" t="str">
            <v>N</v>
          </cell>
        </row>
        <row r="3705">
          <cell r="U3705">
            <v>0</v>
          </cell>
          <cell r="V3705">
            <v>0</v>
          </cell>
          <cell r="W3705" t="str">
            <v/>
          </cell>
          <cell r="X3705" t="str">
            <v>N</v>
          </cell>
          <cell r="Y3705" t="str">
            <v>N</v>
          </cell>
          <cell r="Z3705" t="str">
            <v>N</v>
          </cell>
          <cell r="AA3705">
            <v>0</v>
          </cell>
          <cell r="AB3705">
            <v>0</v>
          </cell>
          <cell r="AC3705">
            <v>0</v>
          </cell>
          <cell r="AD3705">
            <v>0</v>
          </cell>
          <cell r="AE3705" t="str">
            <v>N</v>
          </cell>
          <cell r="AF3705" t="str">
            <v>N</v>
          </cell>
          <cell r="AG3705">
            <v>0</v>
          </cell>
          <cell r="AH3705" t="str">
            <v>N</v>
          </cell>
          <cell r="AI3705" t="str">
            <v>N</v>
          </cell>
        </row>
        <row r="3706">
          <cell r="U3706">
            <v>0</v>
          </cell>
          <cell r="V3706">
            <v>0</v>
          </cell>
          <cell r="W3706" t="str">
            <v/>
          </cell>
          <cell r="X3706" t="str">
            <v>N</v>
          </cell>
          <cell r="Y3706" t="str">
            <v>N</v>
          </cell>
          <cell r="Z3706" t="str">
            <v>N</v>
          </cell>
          <cell r="AA3706">
            <v>0</v>
          </cell>
          <cell r="AB3706">
            <v>0</v>
          </cell>
          <cell r="AC3706">
            <v>0</v>
          </cell>
          <cell r="AD3706">
            <v>0</v>
          </cell>
          <cell r="AE3706" t="str">
            <v>N</v>
          </cell>
          <cell r="AF3706" t="str">
            <v>N</v>
          </cell>
          <cell r="AG3706">
            <v>0</v>
          </cell>
          <cell r="AH3706" t="str">
            <v>N</v>
          </cell>
          <cell r="AI3706" t="str">
            <v>N</v>
          </cell>
        </row>
        <row r="3707">
          <cell r="U3707">
            <v>0</v>
          </cell>
          <cell r="V3707">
            <v>0</v>
          </cell>
          <cell r="W3707" t="str">
            <v/>
          </cell>
          <cell r="X3707" t="str">
            <v>N</v>
          </cell>
          <cell r="Y3707" t="str">
            <v>N</v>
          </cell>
          <cell r="Z3707" t="str">
            <v>N</v>
          </cell>
          <cell r="AA3707">
            <v>0</v>
          </cell>
          <cell r="AB3707">
            <v>0</v>
          </cell>
          <cell r="AC3707">
            <v>0</v>
          </cell>
          <cell r="AD3707">
            <v>0</v>
          </cell>
          <cell r="AE3707" t="str">
            <v>N</v>
          </cell>
          <cell r="AF3707" t="str">
            <v>N</v>
          </cell>
          <cell r="AG3707">
            <v>0</v>
          </cell>
          <cell r="AH3707" t="str">
            <v>N</v>
          </cell>
          <cell r="AI3707" t="str">
            <v>N</v>
          </cell>
        </row>
        <row r="3708">
          <cell r="U3708">
            <v>0</v>
          </cell>
          <cell r="V3708">
            <v>0</v>
          </cell>
          <cell r="W3708" t="str">
            <v/>
          </cell>
          <cell r="X3708" t="str">
            <v>N</v>
          </cell>
          <cell r="Y3708" t="str">
            <v>N</v>
          </cell>
          <cell r="Z3708" t="str">
            <v>N</v>
          </cell>
          <cell r="AA3708">
            <v>0</v>
          </cell>
          <cell r="AB3708">
            <v>0</v>
          </cell>
          <cell r="AC3708">
            <v>0</v>
          </cell>
          <cell r="AD3708">
            <v>0</v>
          </cell>
          <cell r="AE3708" t="str">
            <v>N</v>
          </cell>
          <cell r="AF3708" t="str">
            <v>N</v>
          </cell>
          <cell r="AG3708">
            <v>0</v>
          </cell>
          <cell r="AH3708" t="str">
            <v>N</v>
          </cell>
          <cell r="AI3708" t="str">
            <v>N</v>
          </cell>
        </row>
        <row r="3709">
          <cell r="U3709">
            <v>0</v>
          </cell>
          <cell r="V3709">
            <v>0</v>
          </cell>
          <cell r="W3709" t="str">
            <v/>
          </cell>
          <cell r="X3709" t="str">
            <v>N</v>
          </cell>
          <cell r="Y3709" t="str">
            <v>N</v>
          </cell>
          <cell r="Z3709" t="str">
            <v>N</v>
          </cell>
          <cell r="AA3709">
            <v>0</v>
          </cell>
          <cell r="AB3709">
            <v>0</v>
          </cell>
          <cell r="AC3709">
            <v>0</v>
          </cell>
          <cell r="AD3709">
            <v>0</v>
          </cell>
          <cell r="AE3709" t="str">
            <v>N</v>
          </cell>
          <cell r="AF3709" t="str">
            <v>N</v>
          </cell>
          <cell r="AG3709">
            <v>0</v>
          </cell>
          <cell r="AH3709" t="str">
            <v>N</v>
          </cell>
          <cell r="AI3709" t="str">
            <v>N</v>
          </cell>
        </row>
        <row r="3710">
          <cell r="U3710">
            <v>0</v>
          </cell>
          <cell r="V3710">
            <v>0</v>
          </cell>
          <cell r="W3710" t="str">
            <v/>
          </cell>
          <cell r="X3710" t="str">
            <v>N</v>
          </cell>
          <cell r="Y3710" t="str">
            <v>N</v>
          </cell>
          <cell r="Z3710" t="str">
            <v>N</v>
          </cell>
          <cell r="AA3710">
            <v>0</v>
          </cell>
          <cell r="AB3710">
            <v>0</v>
          </cell>
          <cell r="AC3710">
            <v>0</v>
          </cell>
          <cell r="AD3710">
            <v>0</v>
          </cell>
          <cell r="AE3710" t="str">
            <v>N</v>
          </cell>
          <cell r="AF3710" t="str">
            <v>N</v>
          </cell>
          <cell r="AG3710">
            <v>0</v>
          </cell>
          <cell r="AH3710" t="str">
            <v>N</v>
          </cell>
          <cell r="AI3710" t="str">
            <v>N</v>
          </cell>
        </row>
        <row r="3711">
          <cell r="U3711">
            <v>0</v>
          </cell>
          <cell r="V3711">
            <v>0</v>
          </cell>
          <cell r="W3711" t="str">
            <v/>
          </cell>
          <cell r="X3711" t="str">
            <v>N</v>
          </cell>
          <cell r="Y3711" t="str">
            <v>N</v>
          </cell>
          <cell r="Z3711" t="str">
            <v>N</v>
          </cell>
          <cell r="AA3711">
            <v>0</v>
          </cell>
          <cell r="AB3711">
            <v>0</v>
          </cell>
          <cell r="AC3711">
            <v>0</v>
          </cell>
          <cell r="AD3711">
            <v>0</v>
          </cell>
          <cell r="AE3711" t="str">
            <v>N</v>
          </cell>
          <cell r="AF3711" t="str">
            <v>N</v>
          </cell>
          <cell r="AG3711">
            <v>0</v>
          </cell>
          <cell r="AH3711" t="str">
            <v>N</v>
          </cell>
          <cell r="AI3711" t="str">
            <v>N</v>
          </cell>
        </row>
        <row r="3712">
          <cell r="U3712">
            <v>0</v>
          </cell>
          <cell r="V3712">
            <v>0</v>
          </cell>
          <cell r="W3712" t="str">
            <v/>
          </cell>
          <cell r="X3712" t="str">
            <v>N</v>
          </cell>
          <cell r="Y3712" t="str">
            <v>N</v>
          </cell>
          <cell r="Z3712" t="str">
            <v>N</v>
          </cell>
          <cell r="AA3712">
            <v>0</v>
          </cell>
          <cell r="AB3712">
            <v>0</v>
          </cell>
          <cell r="AC3712">
            <v>0</v>
          </cell>
          <cell r="AD3712">
            <v>0</v>
          </cell>
          <cell r="AE3712" t="str">
            <v>N</v>
          </cell>
          <cell r="AF3712" t="str">
            <v>N</v>
          </cell>
          <cell r="AG3712">
            <v>0</v>
          </cell>
          <cell r="AH3712" t="str">
            <v>N</v>
          </cell>
          <cell r="AI3712" t="str">
            <v>N</v>
          </cell>
        </row>
        <row r="3713">
          <cell r="U3713">
            <v>0</v>
          </cell>
          <cell r="V3713">
            <v>0</v>
          </cell>
          <cell r="W3713" t="str">
            <v/>
          </cell>
          <cell r="X3713" t="str">
            <v>N</v>
          </cell>
          <cell r="Y3713" t="str">
            <v>N</v>
          </cell>
          <cell r="Z3713" t="str">
            <v>N</v>
          </cell>
          <cell r="AA3713">
            <v>0</v>
          </cell>
          <cell r="AB3713">
            <v>0</v>
          </cell>
          <cell r="AC3713">
            <v>0</v>
          </cell>
          <cell r="AD3713">
            <v>0</v>
          </cell>
          <cell r="AE3713" t="str">
            <v>N</v>
          </cell>
          <cell r="AF3713" t="str">
            <v>N</v>
          </cell>
          <cell r="AG3713">
            <v>0</v>
          </cell>
          <cell r="AH3713" t="str">
            <v>N</v>
          </cell>
          <cell r="AI3713" t="str">
            <v>N</v>
          </cell>
        </row>
        <row r="3714">
          <cell r="U3714">
            <v>0</v>
          </cell>
          <cell r="V3714">
            <v>0</v>
          </cell>
          <cell r="W3714" t="str">
            <v/>
          </cell>
          <cell r="X3714" t="str">
            <v>N</v>
          </cell>
          <cell r="Y3714" t="str">
            <v>N</v>
          </cell>
          <cell r="Z3714" t="str">
            <v>N</v>
          </cell>
          <cell r="AA3714">
            <v>0</v>
          </cell>
          <cell r="AB3714">
            <v>0</v>
          </cell>
          <cell r="AC3714">
            <v>0</v>
          </cell>
          <cell r="AD3714">
            <v>0</v>
          </cell>
          <cell r="AE3714" t="str">
            <v>N</v>
          </cell>
          <cell r="AF3714" t="str">
            <v>N</v>
          </cell>
          <cell r="AG3714">
            <v>0</v>
          </cell>
          <cell r="AH3714" t="str">
            <v>N</v>
          </cell>
          <cell r="AI3714" t="str">
            <v>N</v>
          </cell>
        </row>
        <row r="3715">
          <cell r="U3715">
            <v>0</v>
          </cell>
          <cell r="V3715">
            <v>0</v>
          </cell>
          <cell r="W3715" t="str">
            <v/>
          </cell>
          <cell r="X3715" t="str">
            <v>N</v>
          </cell>
          <cell r="Y3715" t="str">
            <v>N</v>
          </cell>
          <cell r="Z3715" t="str">
            <v>N</v>
          </cell>
          <cell r="AA3715">
            <v>0</v>
          </cell>
          <cell r="AB3715">
            <v>0</v>
          </cell>
          <cell r="AC3715">
            <v>0</v>
          </cell>
          <cell r="AD3715">
            <v>0</v>
          </cell>
          <cell r="AE3715" t="str">
            <v>N</v>
          </cell>
          <cell r="AF3715" t="str">
            <v>N</v>
          </cell>
          <cell r="AG3715">
            <v>0</v>
          </cell>
          <cell r="AH3715" t="str">
            <v>N</v>
          </cell>
          <cell r="AI3715" t="str">
            <v>N</v>
          </cell>
        </row>
        <row r="3716">
          <cell r="U3716">
            <v>0</v>
          </cell>
          <cell r="V3716">
            <v>0</v>
          </cell>
          <cell r="W3716" t="str">
            <v/>
          </cell>
          <cell r="X3716" t="str">
            <v>N</v>
          </cell>
          <cell r="Y3716" t="str">
            <v>N</v>
          </cell>
          <cell r="Z3716" t="str">
            <v>N</v>
          </cell>
          <cell r="AA3716">
            <v>0</v>
          </cell>
          <cell r="AB3716">
            <v>0</v>
          </cell>
          <cell r="AC3716">
            <v>0</v>
          </cell>
          <cell r="AD3716">
            <v>0</v>
          </cell>
          <cell r="AE3716" t="str">
            <v>N</v>
          </cell>
          <cell r="AF3716" t="str">
            <v>N</v>
          </cell>
          <cell r="AG3716">
            <v>0</v>
          </cell>
          <cell r="AH3716" t="str">
            <v>N</v>
          </cell>
          <cell r="AI3716" t="str">
            <v>N</v>
          </cell>
        </row>
        <row r="3717">
          <cell r="U3717">
            <v>0</v>
          </cell>
          <cell r="V3717">
            <v>0</v>
          </cell>
          <cell r="W3717" t="str">
            <v/>
          </cell>
          <cell r="X3717" t="str">
            <v>N</v>
          </cell>
          <cell r="Y3717" t="str">
            <v>N</v>
          </cell>
          <cell r="Z3717" t="str">
            <v>N</v>
          </cell>
          <cell r="AA3717">
            <v>0</v>
          </cell>
          <cell r="AB3717">
            <v>0</v>
          </cell>
          <cell r="AC3717">
            <v>0</v>
          </cell>
          <cell r="AD3717">
            <v>0</v>
          </cell>
          <cell r="AE3717" t="str">
            <v>N</v>
          </cell>
          <cell r="AF3717" t="str">
            <v>N</v>
          </cell>
          <cell r="AG3717">
            <v>0</v>
          </cell>
          <cell r="AH3717" t="str">
            <v>N</v>
          </cell>
          <cell r="AI3717" t="str">
            <v>N</v>
          </cell>
        </row>
        <row r="3718">
          <cell r="U3718">
            <v>0</v>
          </cell>
          <cell r="V3718">
            <v>0</v>
          </cell>
          <cell r="W3718" t="str">
            <v/>
          </cell>
          <cell r="X3718" t="str">
            <v>N</v>
          </cell>
          <cell r="Y3718" t="str">
            <v>N</v>
          </cell>
          <cell r="Z3718" t="str">
            <v>N</v>
          </cell>
          <cell r="AA3718">
            <v>0</v>
          </cell>
          <cell r="AB3718">
            <v>0</v>
          </cell>
          <cell r="AC3718">
            <v>0</v>
          </cell>
          <cell r="AD3718">
            <v>0</v>
          </cell>
          <cell r="AE3718" t="str">
            <v>N</v>
          </cell>
          <cell r="AF3718" t="str">
            <v>N</v>
          </cell>
          <cell r="AG3718">
            <v>0</v>
          </cell>
          <cell r="AH3718" t="str">
            <v>N</v>
          </cell>
          <cell r="AI3718" t="str">
            <v>N</v>
          </cell>
        </row>
        <row r="3719">
          <cell r="U3719">
            <v>0</v>
          </cell>
          <cell r="V3719">
            <v>0</v>
          </cell>
          <cell r="W3719" t="str">
            <v/>
          </cell>
          <cell r="X3719" t="str">
            <v>N</v>
          </cell>
          <cell r="Y3719" t="str">
            <v>N</v>
          </cell>
          <cell r="Z3719" t="str">
            <v>N</v>
          </cell>
          <cell r="AA3719">
            <v>0</v>
          </cell>
          <cell r="AB3719">
            <v>0</v>
          </cell>
          <cell r="AC3719">
            <v>0</v>
          </cell>
          <cell r="AD3719">
            <v>0</v>
          </cell>
          <cell r="AE3719" t="str">
            <v>N</v>
          </cell>
          <cell r="AF3719" t="str">
            <v>N</v>
          </cell>
          <cell r="AG3719">
            <v>0</v>
          </cell>
          <cell r="AH3719" t="str">
            <v>N</v>
          </cell>
          <cell r="AI3719" t="str">
            <v>N</v>
          </cell>
        </row>
        <row r="3720">
          <cell r="U3720">
            <v>0</v>
          </cell>
          <cell r="V3720">
            <v>0</v>
          </cell>
          <cell r="W3720" t="str">
            <v/>
          </cell>
          <cell r="X3720" t="str">
            <v>N</v>
          </cell>
          <cell r="Y3720" t="str">
            <v>N</v>
          </cell>
          <cell r="Z3720" t="str">
            <v>N</v>
          </cell>
          <cell r="AA3720">
            <v>0</v>
          </cell>
          <cell r="AB3720">
            <v>0</v>
          </cell>
          <cell r="AC3720">
            <v>0</v>
          </cell>
          <cell r="AD3720">
            <v>0</v>
          </cell>
          <cell r="AE3720" t="str">
            <v>N</v>
          </cell>
          <cell r="AF3720" t="str">
            <v>N</v>
          </cell>
          <cell r="AG3720">
            <v>0</v>
          </cell>
          <cell r="AH3720" t="str">
            <v>N</v>
          </cell>
          <cell r="AI3720" t="str">
            <v>N</v>
          </cell>
        </row>
        <row r="3721">
          <cell r="U3721">
            <v>0</v>
          </cell>
          <cell r="V3721">
            <v>0</v>
          </cell>
          <cell r="W3721" t="str">
            <v/>
          </cell>
          <cell r="X3721" t="str">
            <v>N</v>
          </cell>
          <cell r="Y3721" t="str">
            <v>N</v>
          </cell>
          <cell r="Z3721" t="str">
            <v>N</v>
          </cell>
          <cell r="AA3721">
            <v>0</v>
          </cell>
          <cell r="AB3721">
            <v>0</v>
          </cell>
          <cell r="AC3721">
            <v>0</v>
          </cell>
          <cell r="AD3721">
            <v>0</v>
          </cell>
          <cell r="AE3721" t="str">
            <v>N</v>
          </cell>
          <cell r="AF3721" t="str">
            <v>N</v>
          </cell>
          <cell r="AG3721">
            <v>0</v>
          </cell>
          <cell r="AH3721" t="str">
            <v>N</v>
          </cell>
          <cell r="AI3721" t="str">
            <v>N</v>
          </cell>
        </row>
        <row r="3722">
          <cell r="U3722">
            <v>0</v>
          </cell>
          <cell r="V3722">
            <v>0</v>
          </cell>
          <cell r="W3722" t="str">
            <v/>
          </cell>
          <cell r="X3722" t="str">
            <v>N</v>
          </cell>
          <cell r="Y3722" t="str">
            <v>N</v>
          </cell>
          <cell r="Z3722" t="str">
            <v>N</v>
          </cell>
          <cell r="AA3722">
            <v>0</v>
          </cell>
          <cell r="AB3722">
            <v>0</v>
          </cell>
          <cell r="AC3722">
            <v>0</v>
          </cell>
          <cell r="AD3722">
            <v>0</v>
          </cell>
          <cell r="AE3722" t="str">
            <v>N</v>
          </cell>
          <cell r="AF3722" t="str">
            <v>N</v>
          </cell>
          <cell r="AG3722">
            <v>0</v>
          </cell>
          <cell r="AH3722" t="str">
            <v>N</v>
          </cell>
          <cell r="AI3722" t="str">
            <v>N</v>
          </cell>
        </row>
        <row r="3723">
          <cell r="U3723">
            <v>0</v>
          </cell>
          <cell r="V3723">
            <v>0</v>
          </cell>
          <cell r="W3723" t="str">
            <v/>
          </cell>
          <cell r="X3723" t="str">
            <v>N</v>
          </cell>
          <cell r="Y3723" t="str">
            <v>N</v>
          </cell>
          <cell r="Z3723" t="str">
            <v>N</v>
          </cell>
          <cell r="AA3723">
            <v>0</v>
          </cell>
          <cell r="AB3723">
            <v>0</v>
          </cell>
          <cell r="AC3723">
            <v>0</v>
          </cell>
          <cell r="AD3723">
            <v>0</v>
          </cell>
          <cell r="AE3723" t="str">
            <v>N</v>
          </cell>
          <cell r="AF3723" t="str">
            <v>N</v>
          </cell>
          <cell r="AG3723">
            <v>0</v>
          </cell>
          <cell r="AH3723" t="str">
            <v>N</v>
          </cell>
          <cell r="AI3723" t="str">
            <v>N</v>
          </cell>
        </row>
        <row r="3724">
          <cell r="U3724">
            <v>0</v>
          </cell>
          <cell r="V3724">
            <v>0</v>
          </cell>
          <cell r="W3724" t="str">
            <v/>
          </cell>
          <cell r="X3724" t="str">
            <v>N</v>
          </cell>
          <cell r="Y3724" t="str">
            <v>N</v>
          </cell>
          <cell r="Z3724" t="str">
            <v>N</v>
          </cell>
          <cell r="AA3724">
            <v>0</v>
          </cell>
          <cell r="AB3724">
            <v>0</v>
          </cell>
          <cell r="AC3724">
            <v>0</v>
          </cell>
          <cell r="AD3724">
            <v>0</v>
          </cell>
          <cell r="AE3724" t="str">
            <v>N</v>
          </cell>
          <cell r="AF3724" t="str">
            <v>N</v>
          </cell>
          <cell r="AG3724">
            <v>0</v>
          </cell>
          <cell r="AH3724" t="str">
            <v>N</v>
          </cell>
          <cell r="AI3724" t="str">
            <v>N</v>
          </cell>
        </row>
        <row r="3725">
          <cell r="U3725">
            <v>0</v>
          </cell>
          <cell r="V3725">
            <v>0</v>
          </cell>
          <cell r="W3725" t="str">
            <v/>
          </cell>
          <cell r="X3725" t="str">
            <v>N</v>
          </cell>
          <cell r="Y3725" t="str">
            <v>N</v>
          </cell>
          <cell r="Z3725" t="str">
            <v>N</v>
          </cell>
          <cell r="AA3725">
            <v>0</v>
          </cell>
          <cell r="AB3725">
            <v>0</v>
          </cell>
          <cell r="AC3725">
            <v>0</v>
          </cell>
          <cell r="AD3725">
            <v>0</v>
          </cell>
          <cell r="AE3725" t="str">
            <v>N</v>
          </cell>
          <cell r="AF3725" t="str">
            <v>N</v>
          </cell>
          <cell r="AG3725">
            <v>0</v>
          </cell>
          <cell r="AH3725" t="str">
            <v>N</v>
          </cell>
          <cell r="AI3725" t="str">
            <v>N</v>
          </cell>
        </row>
        <row r="3726">
          <cell r="U3726">
            <v>0</v>
          </cell>
          <cell r="V3726">
            <v>0</v>
          </cell>
          <cell r="W3726" t="str">
            <v/>
          </cell>
          <cell r="X3726" t="str">
            <v>N</v>
          </cell>
          <cell r="Y3726" t="str">
            <v>N</v>
          </cell>
          <cell r="Z3726" t="str">
            <v>N</v>
          </cell>
          <cell r="AA3726">
            <v>0</v>
          </cell>
          <cell r="AB3726">
            <v>0</v>
          </cell>
          <cell r="AC3726">
            <v>0</v>
          </cell>
          <cell r="AD3726">
            <v>0</v>
          </cell>
          <cell r="AE3726" t="str">
            <v>N</v>
          </cell>
          <cell r="AF3726" t="str">
            <v>N</v>
          </cell>
          <cell r="AG3726">
            <v>0</v>
          </cell>
          <cell r="AH3726" t="str">
            <v>N</v>
          </cell>
          <cell r="AI3726" t="str">
            <v>N</v>
          </cell>
        </row>
        <row r="3727">
          <cell r="U3727">
            <v>0</v>
          </cell>
          <cell r="V3727">
            <v>0</v>
          </cell>
          <cell r="W3727" t="str">
            <v/>
          </cell>
          <cell r="X3727" t="str">
            <v>N</v>
          </cell>
          <cell r="Y3727" t="str">
            <v>N</v>
          </cell>
          <cell r="Z3727" t="str">
            <v>N</v>
          </cell>
          <cell r="AA3727">
            <v>0</v>
          </cell>
          <cell r="AB3727">
            <v>0</v>
          </cell>
          <cell r="AC3727">
            <v>0</v>
          </cell>
          <cell r="AD3727">
            <v>0</v>
          </cell>
          <cell r="AE3727" t="str">
            <v>N</v>
          </cell>
          <cell r="AF3727" t="str">
            <v>N</v>
          </cell>
          <cell r="AG3727">
            <v>0</v>
          </cell>
          <cell r="AH3727" t="str">
            <v>N</v>
          </cell>
          <cell r="AI3727" t="str">
            <v>N</v>
          </cell>
        </row>
        <row r="3728">
          <cell r="U3728">
            <v>0</v>
          </cell>
          <cell r="V3728">
            <v>0</v>
          </cell>
          <cell r="W3728" t="str">
            <v/>
          </cell>
          <cell r="X3728" t="str">
            <v>N</v>
          </cell>
          <cell r="Y3728" t="str">
            <v>N</v>
          </cell>
          <cell r="Z3728" t="str">
            <v>N</v>
          </cell>
          <cell r="AA3728">
            <v>0</v>
          </cell>
          <cell r="AB3728">
            <v>0</v>
          </cell>
          <cell r="AC3728">
            <v>0</v>
          </cell>
          <cell r="AD3728">
            <v>0</v>
          </cell>
          <cell r="AE3728" t="str">
            <v>N</v>
          </cell>
          <cell r="AF3728" t="str">
            <v>N</v>
          </cell>
          <cell r="AG3728">
            <v>0</v>
          </cell>
          <cell r="AH3728" t="str">
            <v>N</v>
          </cell>
          <cell r="AI3728" t="str">
            <v>N</v>
          </cell>
        </row>
        <row r="3729">
          <cell r="U3729">
            <v>0</v>
          </cell>
          <cell r="V3729">
            <v>0</v>
          </cell>
          <cell r="W3729" t="str">
            <v/>
          </cell>
          <cell r="X3729" t="str">
            <v>N</v>
          </cell>
          <cell r="Y3729" t="str">
            <v>N</v>
          </cell>
          <cell r="Z3729" t="str">
            <v>N</v>
          </cell>
          <cell r="AA3729">
            <v>0</v>
          </cell>
          <cell r="AB3729">
            <v>0</v>
          </cell>
          <cell r="AC3729">
            <v>0</v>
          </cell>
          <cell r="AD3729">
            <v>0</v>
          </cell>
          <cell r="AE3729" t="str">
            <v>N</v>
          </cell>
          <cell r="AF3729" t="str">
            <v>N</v>
          </cell>
          <cell r="AG3729">
            <v>0</v>
          </cell>
          <cell r="AH3729" t="str">
            <v>N</v>
          </cell>
          <cell r="AI3729" t="str">
            <v>N</v>
          </cell>
        </row>
        <row r="3730">
          <cell r="U3730">
            <v>0</v>
          </cell>
          <cell r="V3730">
            <v>0</v>
          </cell>
          <cell r="W3730" t="str">
            <v/>
          </cell>
          <cell r="X3730" t="str">
            <v>N</v>
          </cell>
          <cell r="Y3730" t="str">
            <v>N</v>
          </cell>
          <cell r="Z3730" t="str">
            <v>N</v>
          </cell>
          <cell r="AA3730">
            <v>0</v>
          </cell>
          <cell r="AB3730">
            <v>0</v>
          </cell>
          <cell r="AC3730">
            <v>0</v>
          </cell>
          <cell r="AD3730">
            <v>0</v>
          </cell>
          <cell r="AE3730" t="str">
            <v>N</v>
          </cell>
          <cell r="AF3730" t="str">
            <v>N</v>
          </cell>
          <cell r="AG3730">
            <v>0</v>
          </cell>
          <cell r="AH3730" t="str">
            <v>N</v>
          </cell>
          <cell r="AI3730" t="str">
            <v>N</v>
          </cell>
        </row>
        <row r="3731">
          <cell r="U3731">
            <v>0</v>
          </cell>
          <cell r="V3731">
            <v>0</v>
          </cell>
          <cell r="W3731" t="str">
            <v/>
          </cell>
          <cell r="X3731" t="str">
            <v>N</v>
          </cell>
          <cell r="Y3731" t="str">
            <v>N</v>
          </cell>
          <cell r="Z3731" t="str">
            <v>N</v>
          </cell>
          <cell r="AA3731">
            <v>0</v>
          </cell>
          <cell r="AB3731">
            <v>0</v>
          </cell>
          <cell r="AC3731">
            <v>0</v>
          </cell>
          <cell r="AD3731">
            <v>0</v>
          </cell>
          <cell r="AE3731" t="str">
            <v>N</v>
          </cell>
          <cell r="AF3731" t="str">
            <v>N</v>
          </cell>
          <cell r="AG3731">
            <v>0</v>
          </cell>
          <cell r="AH3731" t="str">
            <v>N</v>
          </cell>
          <cell r="AI3731" t="str">
            <v>N</v>
          </cell>
        </row>
        <row r="3732">
          <cell r="U3732">
            <v>0</v>
          </cell>
          <cell r="V3732">
            <v>0</v>
          </cell>
          <cell r="W3732" t="str">
            <v/>
          </cell>
          <cell r="X3732" t="str">
            <v>N</v>
          </cell>
          <cell r="Y3732" t="str">
            <v>N</v>
          </cell>
          <cell r="Z3732" t="str">
            <v>N</v>
          </cell>
          <cell r="AA3732">
            <v>0</v>
          </cell>
          <cell r="AB3732">
            <v>0</v>
          </cell>
          <cell r="AC3732">
            <v>0</v>
          </cell>
          <cell r="AD3732">
            <v>0</v>
          </cell>
          <cell r="AE3732" t="str">
            <v>N</v>
          </cell>
          <cell r="AF3732" t="str">
            <v>N</v>
          </cell>
          <cell r="AG3732">
            <v>0</v>
          </cell>
          <cell r="AH3732" t="str">
            <v>N</v>
          </cell>
          <cell r="AI3732" t="str">
            <v>N</v>
          </cell>
        </row>
        <row r="3733">
          <cell r="U3733">
            <v>0</v>
          </cell>
          <cell r="V3733">
            <v>0</v>
          </cell>
          <cell r="W3733" t="str">
            <v/>
          </cell>
          <cell r="X3733" t="str">
            <v>N</v>
          </cell>
          <cell r="Y3733" t="str">
            <v>N</v>
          </cell>
          <cell r="Z3733" t="str">
            <v>N</v>
          </cell>
          <cell r="AA3733">
            <v>0</v>
          </cell>
          <cell r="AB3733">
            <v>0</v>
          </cell>
          <cell r="AC3733">
            <v>0</v>
          </cell>
          <cell r="AD3733">
            <v>0</v>
          </cell>
          <cell r="AE3733" t="str">
            <v>N</v>
          </cell>
          <cell r="AF3733" t="str">
            <v>N</v>
          </cell>
          <cell r="AG3733">
            <v>0</v>
          </cell>
          <cell r="AH3733" t="str">
            <v>N</v>
          </cell>
          <cell r="AI3733" t="str">
            <v>N</v>
          </cell>
        </row>
        <row r="3734">
          <cell r="U3734">
            <v>0</v>
          </cell>
          <cell r="V3734">
            <v>0</v>
          </cell>
          <cell r="W3734" t="str">
            <v/>
          </cell>
          <cell r="X3734" t="str">
            <v>N</v>
          </cell>
          <cell r="Y3734" t="str">
            <v>N</v>
          </cell>
          <cell r="Z3734" t="str">
            <v>N</v>
          </cell>
          <cell r="AA3734">
            <v>0</v>
          </cell>
          <cell r="AB3734">
            <v>0</v>
          </cell>
          <cell r="AC3734">
            <v>0</v>
          </cell>
          <cell r="AD3734">
            <v>0</v>
          </cell>
          <cell r="AE3734" t="str">
            <v>N</v>
          </cell>
          <cell r="AF3734" t="str">
            <v>N</v>
          </cell>
          <cell r="AG3734">
            <v>0</v>
          </cell>
          <cell r="AH3734" t="str">
            <v>N</v>
          </cell>
          <cell r="AI3734" t="str">
            <v>N</v>
          </cell>
        </row>
        <row r="3735">
          <cell r="U3735">
            <v>0</v>
          </cell>
          <cell r="V3735">
            <v>0</v>
          </cell>
          <cell r="W3735" t="str">
            <v/>
          </cell>
          <cell r="X3735" t="str">
            <v>N</v>
          </cell>
          <cell r="Y3735" t="str">
            <v>N</v>
          </cell>
          <cell r="Z3735" t="str">
            <v>N</v>
          </cell>
          <cell r="AA3735">
            <v>0</v>
          </cell>
          <cell r="AB3735">
            <v>0</v>
          </cell>
          <cell r="AC3735">
            <v>0</v>
          </cell>
          <cell r="AD3735">
            <v>0</v>
          </cell>
          <cell r="AE3735" t="str">
            <v>N</v>
          </cell>
          <cell r="AF3735" t="str">
            <v>N</v>
          </cell>
          <cell r="AG3735">
            <v>0</v>
          </cell>
          <cell r="AH3735" t="str">
            <v>N</v>
          </cell>
          <cell r="AI3735" t="str">
            <v>N</v>
          </cell>
        </row>
        <row r="3736">
          <cell r="U3736">
            <v>0</v>
          </cell>
          <cell r="V3736">
            <v>0</v>
          </cell>
          <cell r="W3736" t="str">
            <v/>
          </cell>
          <cell r="X3736" t="str">
            <v>N</v>
          </cell>
          <cell r="Y3736" t="str">
            <v>N</v>
          </cell>
          <cell r="Z3736" t="str">
            <v>N</v>
          </cell>
          <cell r="AA3736">
            <v>0</v>
          </cell>
          <cell r="AB3736">
            <v>0</v>
          </cell>
          <cell r="AC3736">
            <v>0</v>
          </cell>
          <cell r="AD3736">
            <v>0</v>
          </cell>
          <cell r="AE3736" t="str">
            <v>N</v>
          </cell>
          <cell r="AF3736" t="str">
            <v>N</v>
          </cell>
          <cell r="AG3736">
            <v>0</v>
          </cell>
          <cell r="AH3736" t="str">
            <v>N</v>
          </cell>
          <cell r="AI3736" t="str">
            <v>N</v>
          </cell>
        </row>
        <row r="3737">
          <cell r="U3737">
            <v>0</v>
          </cell>
          <cell r="V3737">
            <v>0</v>
          </cell>
          <cell r="W3737" t="str">
            <v/>
          </cell>
          <cell r="X3737" t="str">
            <v>N</v>
          </cell>
          <cell r="Y3737" t="str">
            <v>N</v>
          </cell>
          <cell r="Z3737" t="str">
            <v>N</v>
          </cell>
          <cell r="AA3737">
            <v>0</v>
          </cell>
          <cell r="AB3737">
            <v>0</v>
          </cell>
          <cell r="AC3737">
            <v>0</v>
          </cell>
          <cell r="AD3737">
            <v>0</v>
          </cell>
          <cell r="AE3737" t="str">
            <v>N</v>
          </cell>
          <cell r="AF3737" t="str">
            <v>N</v>
          </cell>
          <cell r="AG3737">
            <v>0</v>
          </cell>
          <cell r="AH3737" t="str">
            <v>N</v>
          </cell>
          <cell r="AI3737" t="str">
            <v>N</v>
          </cell>
        </row>
        <row r="3738">
          <cell r="U3738">
            <v>0</v>
          </cell>
          <cell r="V3738">
            <v>0</v>
          </cell>
          <cell r="W3738" t="str">
            <v/>
          </cell>
          <cell r="X3738" t="str">
            <v>N</v>
          </cell>
          <cell r="Y3738" t="str">
            <v>N</v>
          </cell>
          <cell r="Z3738" t="str">
            <v>N</v>
          </cell>
          <cell r="AA3738">
            <v>0</v>
          </cell>
          <cell r="AB3738">
            <v>0</v>
          </cell>
          <cell r="AC3738">
            <v>0</v>
          </cell>
          <cell r="AD3738">
            <v>0</v>
          </cell>
          <cell r="AE3738" t="str">
            <v>N</v>
          </cell>
          <cell r="AF3738" t="str">
            <v>N</v>
          </cell>
          <cell r="AG3738">
            <v>0</v>
          </cell>
          <cell r="AH3738" t="str">
            <v>N</v>
          </cell>
          <cell r="AI3738" t="str">
            <v>N</v>
          </cell>
        </row>
        <row r="3739">
          <cell r="U3739">
            <v>0</v>
          </cell>
          <cell r="V3739">
            <v>0</v>
          </cell>
          <cell r="W3739" t="str">
            <v/>
          </cell>
          <cell r="X3739" t="str">
            <v>N</v>
          </cell>
          <cell r="Y3739" t="str">
            <v>N</v>
          </cell>
          <cell r="Z3739" t="str">
            <v>N</v>
          </cell>
          <cell r="AA3739">
            <v>0</v>
          </cell>
          <cell r="AB3739">
            <v>0</v>
          </cell>
          <cell r="AC3739">
            <v>0</v>
          </cell>
          <cell r="AD3739">
            <v>0</v>
          </cell>
          <cell r="AE3739" t="str">
            <v>N</v>
          </cell>
          <cell r="AF3739" t="str">
            <v>N</v>
          </cell>
          <cell r="AG3739">
            <v>0</v>
          </cell>
          <cell r="AH3739" t="str">
            <v>N</v>
          </cell>
          <cell r="AI3739" t="str">
            <v>N</v>
          </cell>
        </row>
        <row r="3740">
          <cell r="U3740">
            <v>0</v>
          </cell>
          <cell r="V3740">
            <v>0</v>
          </cell>
          <cell r="W3740" t="str">
            <v/>
          </cell>
          <cell r="X3740" t="str">
            <v>N</v>
          </cell>
          <cell r="Y3740" t="str">
            <v>N</v>
          </cell>
          <cell r="Z3740" t="str">
            <v>N</v>
          </cell>
          <cell r="AA3740">
            <v>0</v>
          </cell>
          <cell r="AB3740">
            <v>0</v>
          </cell>
          <cell r="AC3740">
            <v>0</v>
          </cell>
          <cell r="AD3740">
            <v>0</v>
          </cell>
          <cell r="AE3740" t="str">
            <v>N</v>
          </cell>
          <cell r="AF3740" t="str">
            <v>N</v>
          </cell>
          <cell r="AG3740">
            <v>0</v>
          </cell>
          <cell r="AH3740" t="str">
            <v>N</v>
          </cell>
          <cell r="AI3740" t="str">
            <v>N</v>
          </cell>
        </row>
        <row r="3741">
          <cell r="U3741">
            <v>0</v>
          </cell>
          <cell r="V3741">
            <v>0</v>
          </cell>
          <cell r="W3741" t="str">
            <v/>
          </cell>
          <cell r="X3741" t="str">
            <v>N</v>
          </cell>
          <cell r="Y3741" t="str">
            <v>N</v>
          </cell>
          <cell r="Z3741" t="str">
            <v>N</v>
          </cell>
          <cell r="AA3741">
            <v>0</v>
          </cell>
          <cell r="AB3741">
            <v>0</v>
          </cell>
          <cell r="AC3741">
            <v>0</v>
          </cell>
          <cell r="AD3741">
            <v>0</v>
          </cell>
          <cell r="AE3741" t="str">
            <v>N</v>
          </cell>
          <cell r="AF3741" t="str">
            <v>N</v>
          </cell>
          <cell r="AG3741">
            <v>0</v>
          </cell>
          <cell r="AH3741" t="str">
            <v>N</v>
          </cell>
          <cell r="AI3741" t="str">
            <v>N</v>
          </cell>
        </row>
        <row r="3742">
          <cell r="U3742">
            <v>0</v>
          </cell>
          <cell r="V3742">
            <v>0</v>
          </cell>
          <cell r="W3742" t="str">
            <v/>
          </cell>
          <cell r="X3742" t="str">
            <v>N</v>
          </cell>
          <cell r="Y3742" t="str">
            <v>N</v>
          </cell>
          <cell r="Z3742" t="str">
            <v>N</v>
          </cell>
          <cell r="AA3742">
            <v>0</v>
          </cell>
          <cell r="AB3742">
            <v>0</v>
          </cell>
          <cell r="AC3742">
            <v>0</v>
          </cell>
          <cell r="AD3742">
            <v>0</v>
          </cell>
          <cell r="AE3742" t="str">
            <v>N</v>
          </cell>
          <cell r="AF3742" t="str">
            <v>N</v>
          </cell>
          <cell r="AG3742">
            <v>0</v>
          </cell>
          <cell r="AH3742" t="str">
            <v>N</v>
          </cell>
          <cell r="AI3742" t="str">
            <v>N</v>
          </cell>
        </row>
        <row r="3743">
          <cell r="U3743">
            <v>0</v>
          </cell>
          <cell r="V3743">
            <v>0</v>
          </cell>
          <cell r="W3743" t="str">
            <v/>
          </cell>
          <cell r="X3743" t="str">
            <v>N</v>
          </cell>
          <cell r="Y3743" t="str">
            <v>N</v>
          </cell>
          <cell r="Z3743" t="str">
            <v>N</v>
          </cell>
          <cell r="AA3743">
            <v>0</v>
          </cell>
          <cell r="AB3743">
            <v>0</v>
          </cell>
          <cell r="AC3743">
            <v>0</v>
          </cell>
          <cell r="AD3743">
            <v>0</v>
          </cell>
          <cell r="AE3743" t="str">
            <v>N</v>
          </cell>
          <cell r="AF3743" t="str">
            <v>N</v>
          </cell>
          <cell r="AG3743">
            <v>0</v>
          </cell>
          <cell r="AH3743" t="str">
            <v>N</v>
          </cell>
          <cell r="AI3743" t="str">
            <v>N</v>
          </cell>
        </row>
        <row r="3744">
          <cell r="U3744">
            <v>0</v>
          </cell>
          <cell r="V3744">
            <v>0</v>
          </cell>
          <cell r="W3744" t="str">
            <v/>
          </cell>
          <cell r="X3744" t="str">
            <v>N</v>
          </cell>
          <cell r="Y3744" t="str">
            <v>N</v>
          </cell>
          <cell r="Z3744" t="str">
            <v>N</v>
          </cell>
          <cell r="AA3744">
            <v>0</v>
          </cell>
          <cell r="AB3744">
            <v>0</v>
          </cell>
          <cell r="AC3744">
            <v>0</v>
          </cell>
          <cell r="AD3744">
            <v>0</v>
          </cell>
          <cell r="AE3744" t="str">
            <v>N</v>
          </cell>
          <cell r="AF3744" t="str">
            <v>N</v>
          </cell>
          <cell r="AG3744">
            <v>0</v>
          </cell>
          <cell r="AH3744" t="str">
            <v>N</v>
          </cell>
          <cell r="AI3744" t="str">
            <v>N</v>
          </cell>
        </row>
        <row r="3745">
          <cell r="U3745">
            <v>0</v>
          </cell>
          <cell r="V3745">
            <v>0</v>
          </cell>
          <cell r="W3745" t="str">
            <v/>
          </cell>
          <cell r="X3745" t="str">
            <v>N</v>
          </cell>
          <cell r="Y3745" t="str">
            <v>N</v>
          </cell>
          <cell r="Z3745" t="str">
            <v>N</v>
          </cell>
          <cell r="AA3745">
            <v>0</v>
          </cell>
          <cell r="AB3745">
            <v>0</v>
          </cell>
          <cell r="AC3745">
            <v>0</v>
          </cell>
          <cell r="AD3745">
            <v>0</v>
          </cell>
          <cell r="AE3745" t="str">
            <v>N</v>
          </cell>
          <cell r="AF3745" t="str">
            <v>N</v>
          </cell>
          <cell r="AG3745">
            <v>0</v>
          </cell>
          <cell r="AH3745" t="str">
            <v>N</v>
          </cell>
          <cell r="AI3745" t="str">
            <v>N</v>
          </cell>
        </row>
        <row r="3746">
          <cell r="U3746">
            <v>0</v>
          </cell>
          <cell r="V3746">
            <v>0</v>
          </cell>
          <cell r="W3746" t="str">
            <v/>
          </cell>
          <cell r="X3746" t="str">
            <v>N</v>
          </cell>
          <cell r="Y3746" t="str">
            <v>N</v>
          </cell>
          <cell r="Z3746" t="str">
            <v>N</v>
          </cell>
          <cell r="AA3746">
            <v>0</v>
          </cell>
          <cell r="AB3746">
            <v>0</v>
          </cell>
          <cell r="AC3746">
            <v>0</v>
          </cell>
          <cell r="AD3746">
            <v>0</v>
          </cell>
          <cell r="AE3746" t="str">
            <v>N</v>
          </cell>
          <cell r="AF3746" t="str">
            <v>N</v>
          </cell>
          <cell r="AG3746">
            <v>0</v>
          </cell>
          <cell r="AH3746" t="str">
            <v>N</v>
          </cell>
          <cell r="AI3746" t="str">
            <v>N</v>
          </cell>
        </row>
        <row r="3747">
          <cell r="U3747">
            <v>0</v>
          </cell>
          <cell r="V3747">
            <v>0</v>
          </cell>
          <cell r="W3747" t="str">
            <v/>
          </cell>
          <cell r="X3747" t="str">
            <v>N</v>
          </cell>
          <cell r="Y3747" t="str">
            <v>N</v>
          </cell>
          <cell r="Z3747" t="str">
            <v>N</v>
          </cell>
          <cell r="AA3747">
            <v>0</v>
          </cell>
          <cell r="AB3747">
            <v>0</v>
          </cell>
          <cell r="AC3747">
            <v>0</v>
          </cell>
          <cell r="AD3747">
            <v>0</v>
          </cell>
          <cell r="AE3747" t="str">
            <v>N</v>
          </cell>
          <cell r="AF3747" t="str">
            <v>N</v>
          </cell>
          <cell r="AG3747">
            <v>0</v>
          </cell>
          <cell r="AH3747" t="str">
            <v>N</v>
          </cell>
          <cell r="AI3747" t="str">
            <v>N</v>
          </cell>
        </row>
        <row r="3748">
          <cell r="U3748">
            <v>0</v>
          </cell>
          <cell r="V3748">
            <v>0</v>
          </cell>
          <cell r="W3748" t="str">
            <v/>
          </cell>
          <cell r="X3748" t="str">
            <v>N</v>
          </cell>
          <cell r="Y3748" t="str">
            <v>N</v>
          </cell>
          <cell r="Z3748" t="str">
            <v>N</v>
          </cell>
          <cell r="AA3748">
            <v>0</v>
          </cell>
          <cell r="AB3748">
            <v>0</v>
          </cell>
          <cell r="AC3748">
            <v>0</v>
          </cell>
          <cell r="AD3748">
            <v>0</v>
          </cell>
          <cell r="AE3748" t="str">
            <v>N</v>
          </cell>
          <cell r="AF3748" t="str">
            <v>N</v>
          </cell>
          <cell r="AG3748">
            <v>0</v>
          </cell>
          <cell r="AH3748" t="str">
            <v>N</v>
          </cell>
          <cell r="AI3748" t="str">
            <v>N</v>
          </cell>
        </row>
        <row r="3749">
          <cell r="U3749">
            <v>0</v>
          </cell>
          <cell r="V3749">
            <v>0</v>
          </cell>
          <cell r="W3749" t="str">
            <v/>
          </cell>
          <cell r="X3749" t="str">
            <v>N</v>
          </cell>
          <cell r="Y3749" t="str">
            <v>N</v>
          </cell>
          <cell r="Z3749" t="str">
            <v>N</v>
          </cell>
          <cell r="AA3749">
            <v>0</v>
          </cell>
          <cell r="AB3749">
            <v>0</v>
          </cell>
          <cell r="AC3749">
            <v>0</v>
          </cell>
          <cell r="AD3749">
            <v>0</v>
          </cell>
          <cell r="AE3749" t="str">
            <v>N</v>
          </cell>
          <cell r="AF3749" t="str">
            <v>N</v>
          </cell>
          <cell r="AG3749">
            <v>0</v>
          </cell>
          <cell r="AH3749" t="str">
            <v>N</v>
          </cell>
          <cell r="AI3749" t="str">
            <v>N</v>
          </cell>
        </row>
        <row r="3750">
          <cell r="U3750">
            <v>0</v>
          </cell>
          <cell r="V3750">
            <v>0</v>
          </cell>
          <cell r="W3750" t="str">
            <v/>
          </cell>
          <cell r="X3750" t="str">
            <v>N</v>
          </cell>
          <cell r="Y3750" t="str">
            <v>N</v>
          </cell>
          <cell r="Z3750" t="str">
            <v>N</v>
          </cell>
          <cell r="AA3750">
            <v>0</v>
          </cell>
          <cell r="AB3750">
            <v>0</v>
          </cell>
          <cell r="AC3750">
            <v>0</v>
          </cell>
          <cell r="AD3750">
            <v>0</v>
          </cell>
          <cell r="AE3750" t="str">
            <v>N</v>
          </cell>
          <cell r="AF3750" t="str">
            <v>N</v>
          </cell>
          <cell r="AG3750">
            <v>0</v>
          </cell>
          <cell r="AH3750" t="str">
            <v>N</v>
          </cell>
          <cell r="AI3750" t="str">
            <v>N</v>
          </cell>
        </row>
        <row r="3751">
          <cell r="U3751">
            <v>0</v>
          </cell>
          <cell r="V3751">
            <v>0</v>
          </cell>
          <cell r="W3751" t="str">
            <v/>
          </cell>
          <cell r="X3751" t="str">
            <v>N</v>
          </cell>
          <cell r="Y3751" t="str">
            <v>N</v>
          </cell>
          <cell r="Z3751" t="str">
            <v>N</v>
          </cell>
          <cell r="AA3751">
            <v>0</v>
          </cell>
          <cell r="AB3751">
            <v>0</v>
          </cell>
          <cell r="AC3751">
            <v>0</v>
          </cell>
          <cell r="AD3751">
            <v>0</v>
          </cell>
          <cell r="AE3751" t="str">
            <v>N</v>
          </cell>
          <cell r="AF3751" t="str">
            <v>N</v>
          </cell>
          <cell r="AG3751">
            <v>0</v>
          </cell>
          <cell r="AH3751" t="str">
            <v>N</v>
          </cell>
          <cell r="AI3751" t="str">
            <v>N</v>
          </cell>
        </row>
        <row r="3752">
          <cell r="U3752">
            <v>0</v>
          </cell>
          <cell r="V3752">
            <v>0</v>
          </cell>
          <cell r="W3752" t="str">
            <v/>
          </cell>
          <cell r="X3752" t="str">
            <v>N</v>
          </cell>
          <cell r="Y3752" t="str">
            <v>N</v>
          </cell>
          <cell r="Z3752" t="str">
            <v>N</v>
          </cell>
          <cell r="AA3752">
            <v>0</v>
          </cell>
          <cell r="AB3752">
            <v>0</v>
          </cell>
          <cell r="AC3752">
            <v>0</v>
          </cell>
          <cell r="AD3752">
            <v>0</v>
          </cell>
          <cell r="AE3752" t="str">
            <v>N</v>
          </cell>
          <cell r="AF3752" t="str">
            <v>N</v>
          </cell>
          <cell r="AG3752">
            <v>0</v>
          </cell>
          <cell r="AH3752" t="str">
            <v>N</v>
          </cell>
          <cell r="AI3752" t="str">
            <v>N</v>
          </cell>
        </row>
        <row r="3753">
          <cell r="U3753">
            <v>0</v>
          </cell>
          <cell r="V3753">
            <v>0</v>
          </cell>
          <cell r="W3753" t="str">
            <v/>
          </cell>
          <cell r="X3753" t="str">
            <v>N</v>
          </cell>
          <cell r="Y3753" t="str">
            <v>N</v>
          </cell>
          <cell r="Z3753" t="str">
            <v>N</v>
          </cell>
          <cell r="AA3753">
            <v>0</v>
          </cell>
          <cell r="AB3753">
            <v>0</v>
          </cell>
          <cell r="AC3753">
            <v>0</v>
          </cell>
          <cell r="AD3753">
            <v>0</v>
          </cell>
          <cell r="AE3753" t="str">
            <v>N</v>
          </cell>
          <cell r="AF3753" t="str">
            <v>N</v>
          </cell>
          <cell r="AG3753">
            <v>0</v>
          </cell>
          <cell r="AH3753" t="str">
            <v>N</v>
          </cell>
          <cell r="AI3753" t="str">
            <v>N</v>
          </cell>
        </row>
        <row r="3754">
          <cell r="U3754">
            <v>0</v>
          </cell>
          <cell r="V3754">
            <v>0</v>
          </cell>
          <cell r="W3754" t="str">
            <v/>
          </cell>
          <cell r="X3754" t="str">
            <v>N</v>
          </cell>
          <cell r="Y3754" t="str">
            <v>N</v>
          </cell>
          <cell r="Z3754" t="str">
            <v>N</v>
          </cell>
          <cell r="AA3754">
            <v>0</v>
          </cell>
          <cell r="AB3754">
            <v>0</v>
          </cell>
          <cell r="AC3754">
            <v>0</v>
          </cell>
          <cell r="AD3754">
            <v>0</v>
          </cell>
          <cell r="AE3754" t="str">
            <v>N</v>
          </cell>
          <cell r="AF3754" t="str">
            <v>N</v>
          </cell>
          <cell r="AG3754">
            <v>0</v>
          </cell>
          <cell r="AH3754" t="str">
            <v>N</v>
          </cell>
          <cell r="AI3754" t="str">
            <v>N</v>
          </cell>
        </row>
        <row r="3755">
          <cell r="U3755">
            <v>0</v>
          </cell>
          <cell r="V3755">
            <v>0</v>
          </cell>
          <cell r="W3755" t="str">
            <v/>
          </cell>
          <cell r="X3755" t="str">
            <v>N</v>
          </cell>
          <cell r="Y3755" t="str">
            <v>N</v>
          </cell>
          <cell r="Z3755" t="str">
            <v>N</v>
          </cell>
          <cell r="AA3755">
            <v>0</v>
          </cell>
          <cell r="AB3755">
            <v>0</v>
          </cell>
          <cell r="AC3755">
            <v>0</v>
          </cell>
          <cell r="AD3755">
            <v>0</v>
          </cell>
          <cell r="AE3755" t="str">
            <v>N</v>
          </cell>
          <cell r="AF3755" t="str">
            <v>N</v>
          </cell>
          <cell r="AG3755">
            <v>0</v>
          </cell>
          <cell r="AH3755" t="str">
            <v>N</v>
          </cell>
          <cell r="AI3755" t="str">
            <v>N</v>
          </cell>
        </row>
        <row r="3756">
          <cell r="U3756">
            <v>0</v>
          </cell>
          <cell r="V3756">
            <v>0</v>
          </cell>
          <cell r="W3756" t="str">
            <v/>
          </cell>
          <cell r="X3756" t="str">
            <v>N</v>
          </cell>
          <cell r="Y3756" t="str">
            <v>N</v>
          </cell>
          <cell r="Z3756" t="str">
            <v>N</v>
          </cell>
          <cell r="AA3756">
            <v>0</v>
          </cell>
          <cell r="AB3756">
            <v>0</v>
          </cell>
          <cell r="AC3756">
            <v>0</v>
          </cell>
          <cell r="AD3756">
            <v>0</v>
          </cell>
          <cell r="AE3756" t="str">
            <v>N</v>
          </cell>
          <cell r="AF3756" t="str">
            <v>N</v>
          </cell>
          <cell r="AG3756">
            <v>0</v>
          </cell>
          <cell r="AH3756" t="str">
            <v>N</v>
          </cell>
          <cell r="AI3756" t="str">
            <v>N</v>
          </cell>
        </row>
        <row r="3757">
          <cell r="U3757">
            <v>0</v>
          </cell>
          <cell r="V3757">
            <v>0</v>
          </cell>
          <cell r="W3757" t="str">
            <v/>
          </cell>
          <cell r="X3757" t="str">
            <v>N</v>
          </cell>
          <cell r="Y3757" t="str">
            <v>N</v>
          </cell>
          <cell r="Z3757" t="str">
            <v>N</v>
          </cell>
          <cell r="AA3757">
            <v>0</v>
          </cell>
          <cell r="AB3757">
            <v>0</v>
          </cell>
          <cell r="AC3757">
            <v>0</v>
          </cell>
          <cell r="AD3757">
            <v>0</v>
          </cell>
          <cell r="AE3757" t="str">
            <v>N</v>
          </cell>
          <cell r="AF3757" t="str">
            <v>N</v>
          </cell>
          <cell r="AG3757">
            <v>0</v>
          </cell>
          <cell r="AH3757" t="str">
            <v>N</v>
          </cell>
          <cell r="AI3757" t="str">
            <v>N</v>
          </cell>
        </row>
        <row r="3758">
          <cell r="U3758">
            <v>0</v>
          </cell>
          <cell r="V3758">
            <v>0</v>
          </cell>
          <cell r="W3758" t="str">
            <v/>
          </cell>
          <cell r="X3758" t="str">
            <v>N</v>
          </cell>
          <cell r="Y3758" t="str">
            <v>N</v>
          </cell>
          <cell r="Z3758" t="str">
            <v>N</v>
          </cell>
          <cell r="AA3758">
            <v>0</v>
          </cell>
          <cell r="AB3758">
            <v>0</v>
          </cell>
          <cell r="AC3758">
            <v>0</v>
          </cell>
          <cell r="AD3758">
            <v>0</v>
          </cell>
          <cell r="AE3758" t="str">
            <v>N</v>
          </cell>
          <cell r="AF3758" t="str">
            <v>N</v>
          </cell>
          <cell r="AG3758">
            <v>0</v>
          </cell>
          <cell r="AH3758" t="str">
            <v>N</v>
          </cell>
          <cell r="AI3758" t="str">
            <v>N</v>
          </cell>
        </row>
        <row r="3759">
          <cell r="U3759">
            <v>0</v>
          </cell>
          <cell r="V3759">
            <v>0</v>
          </cell>
          <cell r="W3759" t="str">
            <v/>
          </cell>
          <cell r="X3759" t="str">
            <v>N</v>
          </cell>
          <cell r="Y3759" t="str">
            <v>N</v>
          </cell>
          <cell r="Z3759" t="str">
            <v>N</v>
          </cell>
          <cell r="AA3759">
            <v>0</v>
          </cell>
          <cell r="AB3759">
            <v>0</v>
          </cell>
          <cell r="AC3759">
            <v>0</v>
          </cell>
          <cell r="AD3759">
            <v>0</v>
          </cell>
          <cell r="AE3759" t="str">
            <v>N</v>
          </cell>
          <cell r="AF3759" t="str">
            <v>N</v>
          </cell>
          <cell r="AG3759">
            <v>0</v>
          </cell>
          <cell r="AH3759" t="str">
            <v>N</v>
          </cell>
          <cell r="AI3759" t="str">
            <v>N</v>
          </cell>
        </row>
        <row r="3760">
          <cell r="U3760">
            <v>0</v>
          </cell>
          <cell r="V3760">
            <v>0</v>
          </cell>
          <cell r="W3760" t="str">
            <v/>
          </cell>
          <cell r="X3760" t="str">
            <v>N</v>
          </cell>
          <cell r="Y3760" t="str">
            <v>N</v>
          </cell>
          <cell r="Z3760" t="str">
            <v>N</v>
          </cell>
          <cell r="AA3760">
            <v>0</v>
          </cell>
          <cell r="AB3760">
            <v>0</v>
          </cell>
          <cell r="AC3760">
            <v>0</v>
          </cell>
          <cell r="AD3760">
            <v>0</v>
          </cell>
          <cell r="AE3760" t="str">
            <v>N</v>
          </cell>
          <cell r="AF3760" t="str">
            <v>N</v>
          </cell>
          <cell r="AG3760">
            <v>0</v>
          </cell>
          <cell r="AH3760" t="str">
            <v>N</v>
          </cell>
          <cell r="AI3760" t="str">
            <v>N</v>
          </cell>
        </row>
        <row r="3761">
          <cell r="U3761">
            <v>0</v>
          </cell>
          <cell r="V3761">
            <v>0</v>
          </cell>
          <cell r="W3761" t="str">
            <v/>
          </cell>
          <cell r="X3761" t="str">
            <v>N</v>
          </cell>
          <cell r="Y3761" t="str">
            <v>N</v>
          </cell>
          <cell r="Z3761" t="str">
            <v>N</v>
          </cell>
          <cell r="AA3761">
            <v>0</v>
          </cell>
          <cell r="AB3761">
            <v>0</v>
          </cell>
          <cell r="AC3761">
            <v>0</v>
          </cell>
          <cell r="AD3761">
            <v>0</v>
          </cell>
          <cell r="AE3761" t="str">
            <v>N</v>
          </cell>
          <cell r="AF3761" t="str">
            <v>N</v>
          </cell>
          <cell r="AG3761">
            <v>0</v>
          </cell>
          <cell r="AH3761" t="str">
            <v>N</v>
          </cell>
          <cell r="AI3761" t="str">
            <v>N</v>
          </cell>
        </row>
        <row r="3762">
          <cell r="U3762">
            <v>0</v>
          </cell>
          <cell r="V3762">
            <v>0</v>
          </cell>
          <cell r="W3762" t="str">
            <v/>
          </cell>
          <cell r="X3762" t="str">
            <v>N</v>
          </cell>
          <cell r="Y3762" t="str">
            <v>N</v>
          </cell>
          <cell r="Z3762" t="str">
            <v>N</v>
          </cell>
          <cell r="AA3762">
            <v>0</v>
          </cell>
          <cell r="AB3762">
            <v>0</v>
          </cell>
          <cell r="AC3762">
            <v>0</v>
          </cell>
          <cell r="AD3762">
            <v>0</v>
          </cell>
          <cell r="AE3762" t="str">
            <v>N</v>
          </cell>
          <cell r="AF3762" t="str">
            <v>N</v>
          </cell>
          <cell r="AG3762">
            <v>0</v>
          </cell>
          <cell r="AH3762" t="str">
            <v>N</v>
          </cell>
          <cell r="AI3762" t="str">
            <v>N</v>
          </cell>
        </row>
        <row r="3763">
          <cell r="U3763">
            <v>0</v>
          </cell>
          <cell r="V3763">
            <v>0</v>
          </cell>
          <cell r="W3763" t="str">
            <v/>
          </cell>
          <cell r="X3763" t="str">
            <v>N</v>
          </cell>
          <cell r="Y3763" t="str">
            <v>N</v>
          </cell>
          <cell r="Z3763" t="str">
            <v>N</v>
          </cell>
          <cell r="AA3763">
            <v>0</v>
          </cell>
          <cell r="AB3763">
            <v>0</v>
          </cell>
          <cell r="AC3763">
            <v>0</v>
          </cell>
          <cell r="AD3763">
            <v>0</v>
          </cell>
          <cell r="AE3763" t="str">
            <v>N</v>
          </cell>
          <cell r="AF3763" t="str">
            <v>N</v>
          </cell>
          <cell r="AG3763">
            <v>0</v>
          </cell>
          <cell r="AH3763" t="str">
            <v>N</v>
          </cell>
          <cell r="AI3763" t="str">
            <v>N</v>
          </cell>
        </row>
        <row r="3764">
          <cell r="U3764">
            <v>0</v>
          </cell>
          <cell r="V3764">
            <v>0</v>
          </cell>
          <cell r="W3764" t="str">
            <v/>
          </cell>
          <cell r="X3764" t="str">
            <v>N</v>
          </cell>
          <cell r="Y3764" t="str">
            <v>N</v>
          </cell>
          <cell r="Z3764" t="str">
            <v>N</v>
          </cell>
          <cell r="AA3764">
            <v>0</v>
          </cell>
          <cell r="AB3764">
            <v>0</v>
          </cell>
          <cell r="AC3764">
            <v>0</v>
          </cell>
          <cell r="AD3764">
            <v>0</v>
          </cell>
          <cell r="AE3764" t="str">
            <v>N</v>
          </cell>
          <cell r="AF3764" t="str">
            <v>N</v>
          </cell>
          <cell r="AG3764">
            <v>0</v>
          </cell>
          <cell r="AH3764" t="str">
            <v>N</v>
          </cell>
          <cell r="AI3764" t="str">
            <v>N</v>
          </cell>
        </row>
        <row r="3765">
          <cell r="U3765">
            <v>0</v>
          </cell>
          <cell r="V3765">
            <v>0</v>
          </cell>
          <cell r="W3765" t="str">
            <v/>
          </cell>
          <cell r="X3765" t="str">
            <v>N</v>
          </cell>
          <cell r="Y3765" t="str">
            <v>N</v>
          </cell>
          <cell r="Z3765" t="str">
            <v>N</v>
          </cell>
          <cell r="AA3765">
            <v>0</v>
          </cell>
          <cell r="AB3765">
            <v>0</v>
          </cell>
          <cell r="AC3765">
            <v>0</v>
          </cell>
          <cell r="AD3765">
            <v>0</v>
          </cell>
          <cell r="AE3765" t="str">
            <v>N</v>
          </cell>
          <cell r="AF3765" t="str">
            <v>N</v>
          </cell>
          <cell r="AG3765">
            <v>0</v>
          </cell>
          <cell r="AH3765" t="str">
            <v>N</v>
          </cell>
          <cell r="AI3765" t="str">
            <v>N</v>
          </cell>
        </row>
        <row r="3766">
          <cell r="U3766">
            <v>0</v>
          </cell>
          <cell r="V3766">
            <v>0</v>
          </cell>
          <cell r="W3766" t="str">
            <v/>
          </cell>
          <cell r="X3766" t="str">
            <v>N</v>
          </cell>
          <cell r="Y3766" t="str">
            <v>N</v>
          </cell>
          <cell r="Z3766" t="str">
            <v>N</v>
          </cell>
          <cell r="AA3766">
            <v>0</v>
          </cell>
          <cell r="AB3766">
            <v>0</v>
          </cell>
          <cell r="AC3766">
            <v>0</v>
          </cell>
          <cell r="AD3766">
            <v>0</v>
          </cell>
          <cell r="AE3766" t="str">
            <v>N</v>
          </cell>
          <cell r="AF3766" t="str">
            <v>N</v>
          </cell>
          <cell r="AG3766">
            <v>0</v>
          </cell>
          <cell r="AH3766" t="str">
            <v>N</v>
          </cell>
          <cell r="AI3766" t="str">
            <v>N</v>
          </cell>
        </row>
        <row r="3767">
          <cell r="U3767">
            <v>0</v>
          </cell>
          <cell r="V3767">
            <v>0</v>
          </cell>
          <cell r="W3767" t="str">
            <v/>
          </cell>
          <cell r="X3767" t="str">
            <v>N</v>
          </cell>
          <cell r="Y3767" t="str">
            <v>N</v>
          </cell>
          <cell r="Z3767" t="str">
            <v>N</v>
          </cell>
          <cell r="AA3767">
            <v>0</v>
          </cell>
          <cell r="AB3767">
            <v>0</v>
          </cell>
          <cell r="AC3767">
            <v>0</v>
          </cell>
          <cell r="AD3767">
            <v>0</v>
          </cell>
          <cell r="AE3767" t="str">
            <v>N</v>
          </cell>
          <cell r="AF3767" t="str">
            <v>N</v>
          </cell>
          <cell r="AG3767">
            <v>0</v>
          </cell>
          <cell r="AH3767" t="str">
            <v>N</v>
          </cell>
          <cell r="AI3767" t="str">
            <v>N</v>
          </cell>
        </row>
        <row r="3768">
          <cell r="U3768">
            <v>0</v>
          </cell>
          <cell r="V3768">
            <v>0</v>
          </cell>
          <cell r="W3768" t="str">
            <v/>
          </cell>
          <cell r="X3768" t="str">
            <v>N</v>
          </cell>
          <cell r="Y3768" t="str">
            <v>N</v>
          </cell>
          <cell r="Z3768" t="str">
            <v>N</v>
          </cell>
          <cell r="AA3768">
            <v>0</v>
          </cell>
          <cell r="AB3768">
            <v>0</v>
          </cell>
          <cell r="AC3768">
            <v>0</v>
          </cell>
          <cell r="AD3768">
            <v>0</v>
          </cell>
          <cell r="AE3768" t="str">
            <v>N</v>
          </cell>
          <cell r="AF3768" t="str">
            <v>N</v>
          </cell>
          <cell r="AG3768">
            <v>0</v>
          </cell>
          <cell r="AH3768" t="str">
            <v>N</v>
          </cell>
          <cell r="AI3768" t="str">
            <v>N</v>
          </cell>
        </row>
        <row r="3769">
          <cell r="U3769">
            <v>0</v>
          </cell>
          <cell r="V3769">
            <v>0</v>
          </cell>
          <cell r="W3769" t="str">
            <v/>
          </cell>
          <cell r="X3769" t="str">
            <v>N</v>
          </cell>
          <cell r="Y3769" t="str">
            <v>N</v>
          </cell>
          <cell r="Z3769" t="str">
            <v>N</v>
          </cell>
          <cell r="AA3769">
            <v>0</v>
          </cell>
          <cell r="AB3769">
            <v>0</v>
          </cell>
          <cell r="AC3769">
            <v>0</v>
          </cell>
          <cell r="AD3769">
            <v>0</v>
          </cell>
          <cell r="AE3769" t="str">
            <v>N</v>
          </cell>
          <cell r="AF3769" t="str">
            <v>N</v>
          </cell>
          <cell r="AG3769">
            <v>0</v>
          </cell>
          <cell r="AH3769" t="str">
            <v>N</v>
          </cell>
          <cell r="AI3769" t="str">
            <v>N</v>
          </cell>
        </row>
        <row r="3770">
          <cell r="U3770">
            <v>0</v>
          </cell>
          <cell r="V3770">
            <v>0</v>
          </cell>
          <cell r="W3770" t="str">
            <v/>
          </cell>
          <cell r="X3770" t="str">
            <v>N</v>
          </cell>
          <cell r="Y3770" t="str">
            <v>N</v>
          </cell>
          <cell r="Z3770" t="str">
            <v>N</v>
          </cell>
          <cell r="AA3770">
            <v>0</v>
          </cell>
          <cell r="AB3770">
            <v>0</v>
          </cell>
          <cell r="AC3770">
            <v>0</v>
          </cell>
          <cell r="AD3770">
            <v>0</v>
          </cell>
          <cell r="AE3770" t="str">
            <v>N</v>
          </cell>
          <cell r="AF3770" t="str">
            <v>N</v>
          </cell>
          <cell r="AG3770">
            <v>0</v>
          </cell>
          <cell r="AH3770" t="str">
            <v>N</v>
          </cell>
          <cell r="AI3770" t="str">
            <v>N</v>
          </cell>
        </row>
        <row r="3771">
          <cell r="U3771">
            <v>0</v>
          </cell>
          <cell r="V3771">
            <v>0</v>
          </cell>
          <cell r="W3771" t="str">
            <v/>
          </cell>
          <cell r="X3771" t="str">
            <v>N</v>
          </cell>
          <cell r="Y3771" t="str">
            <v>N</v>
          </cell>
          <cell r="Z3771" t="str">
            <v>N</v>
          </cell>
          <cell r="AA3771">
            <v>0</v>
          </cell>
          <cell r="AB3771">
            <v>0</v>
          </cell>
          <cell r="AC3771">
            <v>0</v>
          </cell>
          <cell r="AD3771">
            <v>0</v>
          </cell>
          <cell r="AE3771" t="str">
            <v>N</v>
          </cell>
          <cell r="AF3771" t="str">
            <v>N</v>
          </cell>
          <cell r="AG3771">
            <v>0</v>
          </cell>
          <cell r="AH3771" t="str">
            <v>N</v>
          </cell>
          <cell r="AI3771" t="str">
            <v>N</v>
          </cell>
        </row>
        <row r="3772">
          <cell r="U3772">
            <v>0</v>
          </cell>
          <cell r="V3772">
            <v>0</v>
          </cell>
          <cell r="W3772" t="str">
            <v/>
          </cell>
          <cell r="X3772" t="str">
            <v>N</v>
          </cell>
          <cell r="Y3772" t="str">
            <v>N</v>
          </cell>
          <cell r="Z3772" t="str">
            <v>N</v>
          </cell>
          <cell r="AA3772">
            <v>0</v>
          </cell>
          <cell r="AB3772">
            <v>0</v>
          </cell>
          <cell r="AC3772">
            <v>0</v>
          </cell>
          <cell r="AD3772">
            <v>0</v>
          </cell>
          <cell r="AE3772" t="str">
            <v>N</v>
          </cell>
          <cell r="AF3772" t="str">
            <v>N</v>
          </cell>
          <cell r="AG3772">
            <v>0</v>
          </cell>
          <cell r="AH3772" t="str">
            <v>N</v>
          </cell>
          <cell r="AI3772" t="str">
            <v>N</v>
          </cell>
        </row>
        <row r="3773">
          <cell r="U3773">
            <v>0</v>
          </cell>
          <cell r="V3773">
            <v>0</v>
          </cell>
          <cell r="W3773" t="str">
            <v/>
          </cell>
          <cell r="X3773" t="str">
            <v>N</v>
          </cell>
          <cell r="Y3773" t="str">
            <v>N</v>
          </cell>
          <cell r="Z3773" t="str">
            <v>N</v>
          </cell>
          <cell r="AA3773">
            <v>0</v>
          </cell>
          <cell r="AB3773">
            <v>0</v>
          </cell>
          <cell r="AC3773">
            <v>0</v>
          </cell>
          <cell r="AD3773">
            <v>0</v>
          </cell>
          <cell r="AE3773" t="str">
            <v>N</v>
          </cell>
          <cell r="AF3773" t="str">
            <v>N</v>
          </cell>
          <cell r="AG3773">
            <v>0</v>
          </cell>
          <cell r="AH3773" t="str">
            <v>N</v>
          </cell>
          <cell r="AI3773" t="str">
            <v>N</v>
          </cell>
        </row>
        <row r="3774">
          <cell r="U3774">
            <v>0</v>
          </cell>
          <cell r="V3774">
            <v>0</v>
          </cell>
          <cell r="W3774" t="str">
            <v/>
          </cell>
          <cell r="X3774" t="str">
            <v>N</v>
          </cell>
          <cell r="Y3774" t="str">
            <v>N</v>
          </cell>
          <cell r="Z3774" t="str">
            <v>N</v>
          </cell>
          <cell r="AA3774">
            <v>0</v>
          </cell>
          <cell r="AB3774">
            <v>0</v>
          </cell>
          <cell r="AC3774">
            <v>0</v>
          </cell>
          <cell r="AD3774">
            <v>0</v>
          </cell>
          <cell r="AE3774" t="str">
            <v>N</v>
          </cell>
          <cell r="AF3774" t="str">
            <v>N</v>
          </cell>
          <cell r="AG3774">
            <v>0</v>
          </cell>
          <cell r="AH3774" t="str">
            <v>N</v>
          </cell>
          <cell r="AI3774" t="str">
            <v>N</v>
          </cell>
        </row>
        <row r="3775">
          <cell r="U3775">
            <v>0</v>
          </cell>
          <cell r="V3775">
            <v>0</v>
          </cell>
          <cell r="W3775" t="str">
            <v/>
          </cell>
          <cell r="X3775" t="str">
            <v>N</v>
          </cell>
          <cell r="Y3775" t="str">
            <v>N</v>
          </cell>
          <cell r="Z3775" t="str">
            <v>N</v>
          </cell>
          <cell r="AA3775">
            <v>0</v>
          </cell>
          <cell r="AB3775">
            <v>0</v>
          </cell>
          <cell r="AC3775">
            <v>0</v>
          </cell>
          <cell r="AD3775">
            <v>0</v>
          </cell>
          <cell r="AE3775" t="str">
            <v>N</v>
          </cell>
          <cell r="AF3775" t="str">
            <v>N</v>
          </cell>
          <cell r="AG3775">
            <v>0</v>
          </cell>
          <cell r="AH3775" t="str">
            <v>N</v>
          </cell>
          <cell r="AI3775" t="str">
            <v>N</v>
          </cell>
        </row>
        <row r="3776">
          <cell r="U3776">
            <v>0</v>
          </cell>
          <cell r="V3776">
            <v>0</v>
          </cell>
          <cell r="W3776" t="str">
            <v/>
          </cell>
          <cell r="X3776" t="str">
            <v>N</v>
          </cell>
          <cell r="Y3776" t="str">
            <v>N</v>
          </cell>
          <cell r="Z3776" t="str">
            <v>N</v>
          </cell>
          <cell r="AA3776">
            <v>0</v>
          </cell>
          <cell r="AB3776">
            <v>0</v>
          </cell>
          <cell r="AC3776">
            <v>0</v>
          </cell>
          <cell r="AD3776">
            <v>0</v>
          </cell>
          <cell r="AE3776" t="str">
            <v>N</v>
          </cell>
          <cell r="AF3776" t="str">
            <v>N</v>
          </cell>
          <cell r="AG3776">
            <v>0</v>
          </cell>
          <cell r="AH3776" t="str">
            <v>N</v>
          </cell>
          <cell r="AI3776" t="str">
            <v>N</v>
          </cell>
        </row>
        <row r="3777">
          <cell r="U3777">
            <v>0</v>
          </cell>
          <cell r="V3777">
            <v>0</v>
          </cell>
          <cell r="W3777" t="str">
            <v/>
          </cell>
          <cell r="X3777" t="str">
            <v>N</v>
          </cell>
          <cell r="Y3777" t="str">
            <v>N</v>
          </cell>
          <cell r="Z3777" t="str">
            <v>N</v>
          </cell>
          <cell r="AA3777">
            <v>0</v>
          </cell>
          <cell r="AB3777">
            <v>0</v>
          </cell>
          <cell r="AC3777">
            <v>0</v>
          </cell>
          <cell r="AD3777">
            <v>0</v>
          </cell>
          <cell r="AE3777" t="str">
            <v>N</v>
          </cell>
          <cell r="AF3777" t="str">
            <v>N</v>
          </cell>
          <cell r="AG3777">
            <v>0</v>
          </cell>
          <cell r="AH3777" t="str">
            <v>N</v>
          </cell>
          <cell r="AI3777" t="str">
            <v>N</v>
          </cell>
        </row>
        <row r="3778">
          <cell r="U3778">
            <v>0</v>
          </cell>
          <cell r="V3778">
            <v>0</v>
          </cell>
          <cell r="W3778" t="str">
            <v/>
          </cell>
          <cell r="X3778" t="str">
            <v>N</v>
          </cell>
          <cell r="Y3778" t="str">
            <v>N</v>
          </cell>
          <cell r="Z3778" t="str">
            <v>N</v>
          </cell>
          <cell r="AA3778">
            <v>0</v>
          </cell>
          <cell r="AB3778">
            <v>0</v>
          </cell>
          <cell r="AC3778">
            <v>0</v>
          </cell>
          <cell r="AD3778">
            <v>0</v>
          </cell>
          <cell r="AE3778" t="str">
            <v>N</v>
          </cell>
          <cell r="AF3778" t="str">
            <v>N</v>
          </cell>
          <cell r="AG3778">
            <v>0</v>
          </cell>
          <cell r="AH3778" t="str">
            <v>N</v>
          </cell>
          <cell r="AI3778" t="str">
            <v>N</v>
          </cell>
        </row>
        <row r="3779">
          <cell r="U3779">
            <v>0</v>
          </cell>
          <cell r="V3779">
            <v>0</v>
          </cell>
          <cell r="W3779" t="str">
            <v/>
          </cell>
          <cell r="X3779" t="str">
            <v>N</v>
          </cell>
          <cell r="Y3779" t="str">
            <v>N</v>
          </cell>
          <cell r="Z3779" t="str">
            <v>N</v>
          </cell>
          <cell r="AA3779">
            <v>0</v>
          </cell>
          <cell r="AB3779">
            <v>0</v>
          </cell>
          <cell r="AC3779">
            <v>0</v>
          </cell>
          <cell r="AD3779">
            <v>0</v>
          </cell>
          <cell r="AE3779" t="str">
            <v>N</v>
          </cell>
          <cell r="AF3779" t="str">
            <v>N</v>
          </cell>
          <cell r="AG3779">
            <v>0</v>
          </cell>
          <cell r="AH3779" t="str">
            <v>N</v>
          </cell>
          <cell r="AI3779" t="str">
            <v>N</v>
          </cell>
        </row>
        <row r="3780">
          <cell r="U3780">
            <v>0</v>
          </cell>
          <cell r="V3780">
            <v>0</v>
          </cell>
          <cell r="W3780" t="str">
            <v/>
          </cell>
          <cell r="X3780" t="str">
            <v>N</v>
          </cell>
          <cell r="Y3780" t="str">
            <v>N</v>
          </cell>
          <cell r="Z3780" t="str">
            <v>N</v>
          </cell>
          <cell r="AA3780">
            <v>0</v>
          </cell>
          <cell r="AB3780">
            <v>0</v>
          </cell>
          <cell r="AC3780">
            <v>0</v>
          </cell>
          <cell r="AD3780">
            <v>0</v>
          </cell>
          <cell r="AE3780" t="str">
            <v>N</v>
          </cell>
          <cell r="AF3780" t="str">
            <v>N</v>
          </cell>
          <cell r="AG3780">
            <v>0</v>
          </cell>
          <cell r="AH3780" t="str">
            <v>N</v>
          </cell>
          <cell r="AI3780" t="str">
            <v>N</v>
          </cell>
        </row>
        <row r="3781">
          <cell r="U3781">
            <v>0</v>
          </cell>
          <cell r="V3781">
            <v>0</v>
          </cell>
          <cell r="W3781" t="str">
            <v/>
          </cell>
          <cell r="X3781" t="str">
            <v>N</v>
          </cell>
          <cell r="Y3781" t="str">
            <v>N</v>
          </cell>
          <cell r="Z3781" t="str">
            <v>N</v>
          </cell>
          <cell r="AA3781">
            <v>0</v>
          </cell>
          <cell r="AB3781">
            <v>0</v>
          </cell>
          <cell r="AC3781">
            <v>0</v>
          </cell>
          <cell r="AD3781">
            <v>0</v>
          </cell>
          <cell r="AE3781" t="str">
            <v>N</v>
          </cell>
          <cell r="AF3781" t="str">
            <v>N</v>
          </cell>
          <cell r="AG3781">
            <v>0</v>
          </cell>
          <cell r="AH3781" t="str">
            <v>N</v>
          </cell>
          <cell r="AI3781" t="str">
            <v>N</v>
          </cell>
        </row>
        <row r="3782">
          <cell r="U3782">
            <v>0</v>
          </cell>
          <cell r="V3782">
            <v>0</v>
          </cell>
          <cell r="W3782" t="str">
            <v/>
          </cell>
          <cell r="X3782" t="str">
            <v>N</v>
          </cell>
          <cell r="Y3782" t="str">
            <v>N</v>
          </cell>
          <cell r="Z3782" t="str">
            <v>N</v>
          </cell>
          <cell r="AA3782">
            <v>0</v>
          </cell>
          <cell r="AB3782">
            <v>0</v>
          </cell>
          <cell r="AC3782">
            <v>0</v>
          </cell>
          <cell r="AD3782">
            <v>0</v>
          </cell>
          <cell r="AE3782" t="str">
            <v>N</v>
          </cell>
          <cell r="AF3782" t="str">
            <v>N</v>
          </cell>
          <cell r="AG3782">
            <v>0</v>
          </cell>
          <cell r="AH3782" t="str">
            <v>N</v>
          </cell>
          <cell r="AI3782" t="str">
            <v>N</v>
          </cell>
        </row>
        <row r="3783">
          <cell r="U3783">
            <v>0</v>
          </cell>
          <cell r="V3783">
            <v>0</v>
          </cell>
          <cell r="W3783" t="str">
            <v/>
          </cell>
          <cell r="X3783" t="str">
            <v>N</v>
          </cell>
          <cell r="Y3783" t="str">
            <v>N</v>
          </cell>
          <cell r="Z3783" t="str">
            <v>N</v>
          </cell>
          <cell r="AA3783">
            <v>0</v>
          </cell>
          <cell r="AB3783">
            <v>0</v>
          </cell>
          <cell r="AC3783">
            <v>0</v>
          </cell>
          <cell r="AD3783">
            <v>0</v>
          </cell>
          <cell r="AE3783" t="str">
            <v>N</v>
          </cell>
          <cell r="AF3783" t="str">
            <v>N</v>
          </cell>
          <cell r="AG3783">
            <v>0</v>
          </cell>
          <cell r="AH3783" t="str">
            <v>N</v>
          </cell>
          <cell r="AI3783" t="str">
            <v>N</v>
          </cell>
        </row>
        <row r="3784">
          <cell r="U3784">
            <v>0</v>
          </cell>
          <cell r="V3784">
            <v>0</v>
          </cell>
          <cell r="W3784" t="str">
            <v/>
          </cell>
          <cell r="X3784" t="str">
            <v>N</v>
          </cell>
          <cell r="Y3784" t="str">
            <v>N</v>
          </cell>
          <cell r="Z3784" t="str">
            <v>N</v>
          </cell>
          <cell r="AA3784">
            <v>0</v>
          </cell>
          <cell r="AB3784">
            <v>0</v>
          </cell>
          <cell r="AC3784">
            <v>0</v>
          </cell>
          <cell r="AD3784">
            <v>0</v>
          </cell>
          <cell r="AE3784" t="str">
            <v>N</v>
          </cell>
          <cell r="AF3784" t="str">
            <v>N</v>
          </cell>
          <cell r="AG3784">
            <v>0</v>
          </cell>
          <cell r="AH3784" t="str">
            <v>N</v>
          </cell>
          <cell r="AI3784" t="str">
            <v>N</v>
          </cell>
        </row>
        <row r="3785">
          <cell r="U3785">
            <v>0</v>
          </cell>
          <cell r="V3785">
            <v>0</v>
          </cell>
          <cell r="W3785" t="str">
            <v/>
          </cell>
          <cell r="X3785" t="str">
            <v>N</v>
          </cell>
          <cell r="Y3785" t="str">
            <v>N</v>
          </cell>
          <cell r="Z3785" t="str">
            <v>N</v>
          </cell>
          <cell r="AA3785">
            <v>0</v>
          </cell>
          <cell r="AB3785">
            <v>0</v>
          </cell>
          <cell r="AC3785">
            <v>0</v>
          </cell>
          <cell r="AD3785">
            <v>0</v>
          </cell>
          <cell r="AE3785" t="str">
            <v>N</v>
          </cell>
          <cell r="AF3785" t="str">
            <v>N</v>
          </cell>
          <cell r="AG3785">
            <v>0</v>
          </cell>
          <cell r="AH3785" t="str">
            <v>N</v>
          </cell>
          <cell r="AI3785" t="str">
            <v>N</v>
          </cell>
        </row>
        <row r="3786">
          <cell r="U3786">
            <v>0</v>
          </cell>
          <cell r="V3786">
            <v>0</v>
          </cell>
          <cell r="W3786" t="str">
            <v/>
          </cell>
          <cell r="X3786" t="str">
            <v>N</v>
          </cell>
          <cell r="Y3786" t="str">
            <v>N</v>
          </cell>
          <cell r="Z3786" t="str">
            <v>N</v>
          </cell>
          <cell r="AA3786">
            <v>0</v>
          </cell>
          <cell r="AB3786">
            <v>0</v>
          </cell>
          <cell r="AC3786">
            <v>0</v>
          </cell>
          <cell r="AD3786">
            <v>0</v>
          </cell>
          <cell r="AE3786" t="str">
            <v>N</v>
          </cell>
          <cell r="AF3786" t="str">
            <v>N</v>
          </cell>
          <cell r="AG3786">
            <v>0</v>
          </cell>
          <cell r="AH3786" t="str">
            <v>N</v>
          </cell>
          <cell r="AI3786" t="str">
            <v>N</v>
          </cell>
        </row>
        <row r="3787">
          <cell r="U3787">
            <v>0</v>
          </cell>
          <cell r="V3787">
            <v>0</v>
          </cell>
          <cell r="W3787" t="str">
            <v/>
          </cell>
          <cell r="X3787" t="str">
            <v>N</v>
          </cell>
          <cell r="Y3787" t="str">
            <v>N</v>
          </cell>
          <cell r="Z3787" t="str">
            <v>N</v>
          </cell>
          <cell r="AA3787">
            <v>0</v>
          </cell>
          <cell r="AB3787">
            <v>0</v>
          </cell>
          <cell r="AC3787">
            <v>0</v>
          </cell>
          <cell r="AD3787">
            <v>0</v>
          </cell>
          <cell r="AE3787" t="str">
            <v>N</v>
          </cell>
          <cell r="AF3787" t="str">
            <v>N</v>
          </cell>
          <cell r="AG3787">
            <v>0</v>
          </cell>
          <cell r="AH3787" t="str">
            <v>N</v>
          </cell>
          <cell r="AI3787" t="str">
            <v>N</v>
          </cell>
        </row>
        <row r="3788">
          <cell r="U3788">
            <v>0</v>
          </cell>
          <cell r="V3788">
            <v>0</v>
          </cell>
          <cell r="W3788" t="str">
            <v/>
          </cell>
          <cell r="X3788" t="str">
            <v>N</v>
          </cell>
          <cell r="Y3788" t="str">
            <v>N</v>
          </cell>
          <cell r="Z3788" t="str">
            <v>N</v>
          </cell>
          <cell r="AA3788">
            <v>0</v>
          </cell>
          <cell r="AB3788">
            <v>0</v>
          </cell>
          <cell r="AC3788">
            <v>0</v>
          </cell>
          <cell r="AD3788">
            <v>0</v>
          </cell>
          <cell r="AE3788" t="str">
            <v>N</v>
          </cell>
          <cell r="AF3788" t="str">
            <v>N</v>
          </cell>
          <cell r="AG3788">
            <v>0</v>
          </cell>
          <cell r="AH3788" t="str">
            <v>N</v>
          </cell>
          <cell r="AI3788" t="str">
            <v>N</v>
          </cell>
        </row>
        <row r="3789">
          <cell r="U3789">
            <v>0</v>
          </cell>
          <cell r="V3789">
            <v>0</v>
          </cell>
          <cell r="W3789" t="str">
            <v/>
          </cell>
          <cell r="X3789" t="str">
            <v>N</v>
          </cell>
          <cell r="Y3789" t="str">
            <v>N</v>
          </cell>
          <cell r="Z3789" t="str">
            <v>N</v>
          </cell>
          <cell r="AA3789">
            <v>0</v>
          </cell>
          <cell r="AB3789">
            <v>0</v>
          </cell>
          <cell r="AC3789">
            <v>0</v>
          </cell>
          <cell r="AD3789">
            <v>0</v>
          </cell>
          <cell r="AE3789" t="str">
            <v>N</v>
          </cell>
          <cell r="AF3789" t="str">
            <v>N</v>
          </cell>
          <cell r="AG3789">
            <v>0</v>
          </cell>
          <cell r="AH3789" t="str">
            <v>N</v>
          </cell>
          <cell r="AI3789" t="str">
            <v>N</v>
          </cell>
        </row>
        <row r="3790">
          <cell r="U3790">
            <v>0</v>
          </cell>
          <cell r="V3790">
            <v>0</v>
          </cell>
          <cell r="W3790" t="str">
            <v/>
          </cell>
          <cell r="X3790" t="str">
            <v>N</v>
          </cell>
          <cell r="Y3790" t="str">
            <v>N</v>
          </cell>
          <cell r="Z3790" t="str">
            <v>N</v>
          </cell>
          <cell r="AA3790">
            <v>0</v>
          </cell>
          <cell r="AB3790">
            <v>0</v>
          </cell>
          <cell r="AC3790">
            <v>0</v>
          </cell>
          <cell r="AD3790">
            <v>0</v>
          </cell>
          <cell r="AE3790" t="str">
            <v>N</v>
          </cell>
          <cell r="AF3790" t="str">
            <v>N</v>
          </cell>
          <cell r="AG3790">
            <v>0</v>
          </cell>
          <cell r="AH3790" t="str">
            <v>N</v>
          </cell>
          <cell r="AI3790" t="str">
            <v>N</v>
          </cell>
        </row>
        <row r="3791">
          <cell r="U3791">
            <v>0</v>
          </cell>
          <cell r="V3791">
            <v>0</v>
          </cell>
          <cell r="W3791" t="str">
            <v/>
          </cell>
          <cell r="X3791" t="str">
            <v>N</v>
          </cell>
          <cell r="Y3791" t="str">
            <v>N</v>
          </cell>
          <cell r="Z3791" t="str">
            <v>N</v>
          </cell>
          <cell r="AA3791">
            <v>0</v>
          </cell>
          <cell r="AB3791">
            <v>0</v>
          </cell>
          <cell r="AC3791">
            <v>0</v>
          </cell>
          <cell r="AD3791">
            <v>0</v>
          </cell>
          <cell r="AE3791" t="str">
            <v>N</v>
          </cell>
          <cell r="AF3791" t="str">
            <v>N</v>
          </cell>
          <cell r="AG3791">
            <v>0</v>
          </cell>
          <cell r="AH3791" t="str">
            <v>N</v>
          </cell>
          <cell r="AI3791" t="str">
            <v>N</v>
          </cell>
        </row>
        <row r="3792">
          <cell r="U3792">
            <v>0</v>
          </cell>
          <cell r="V3792">
            <v>0</v>
          </cell>
          <cell r="W3792" t="str">
            <v/>
          </cell>
          <cell r="X3792" t="str">
            <v>N</v>
          </cell>
          <cell r="Y3792" t="str">
            <v>N</v>
          </cell>
          <cell r="Z3792" t="str">
            <v>N</v>
          </cell>
          <cell r="AA3792">
            <v>0</v>
          </cell>
          <cell r="AB3792">
            <v>0</v>
          </cell>
          <cell r="AC3792">
            <v>0</v>
          </cell>
          <cell r="AD3792">
            <v>0</v>
          </cell>
          <cell r="AE3792" t="str">
            <v>N</v>
          </cell>
          <cell r="AF3792" t="str">
            <v>N</v>
          </cell>
          <cell r="AG3792">
            <v>0</v>
          </cell>
          <cell r="AH3792" t="str">
            <v>N</v>
          </cell>
          <cell r="AI3792" t="str">
            <v>N</v>
          </cell>
        </row>
        <row r="3793">
          <cell r="U3793">
            <v>0</v>
          </cell>
          <cell r="V3793">
            <v>0</v>
          </cell>
          <cell r="W3793" t="str">
            <v/>
          </cell>
          <cell r="X3793" t="str">
            <v>N</v>
          </cell>
          <cell r="Y3793" t="str">
            <v>N</v>
          </cell>
          <cell r="Z3793" t="str">
            <v>N</v>
          </cell>
          <cell r="AA3793">
            <v>0</v>
          </cell>
          <cell r="AB3793">
            <v>0</v>
          </cell>
          <cell r="AC3793">
            <v>0</v>
          </cell>
          <cell r="AD3793">
            <v>0</v>
          </cell>
          <cell r="AE3793" t="str">
            <v>N</v>
          </cell>
          <cell r="AF3793" t="str">
            <v>N</v>
          </cell>
          <cell r="AG3793">
            <v>0</v>
          </cell>
          <cell r="AH3793" t="str">
            <v>N</v>
          </cell>
          <cell r="AI3793" t="str">
            <v>N</v>
          </cell>
        </row>
        <row r="3794">
          <cell r="U3794">
            <v>0</v>
          </cell>
          <cell r="V3794">
            <v>0</v>
          </cell>
          <cell r="W3794" t="str">
            <v/>
          </cell>
          <cell r="X3794" t="str">
            <v>N</v>
          </cell>
          <cell r="Y3794" t="str">
            <v>N</v>
          </cell>
          <cell r="Z3794" t="str">
            <v>N</v>
          </cell>
          <cell r="AA3794">
            <v>0</v>
          </cell>
          <cell r="AB3794">
            <v>0</v>
          </cell>
          <cell r="AC3794">
            <v>0</v>
          </cell>
          <cell r="AD3794">
            <v>0</v>
          </cell>
          <cell r="AE3794" t="str">
            <v>N</v>
          </cell>
          <cell r="AF3794" t="str">
            <v>N</v>
          </cell>
          <cell r="AG3794">
            <v>0</v>
          </cell>
          <cell r="AH3794" t="str">
            <v>N</v>
          </cell>
          <cell r="AI3794" t="str">
            <v>N</v>
          </cell>
        </row>
        <row r="3795">
          <cell r="U3795">
            <v>0</v>
          </cell>
          <cell r="V3795">
            <v>0</v>
          </cell>
          <cell r="W3795" t="str">
            <v/>
          </cell>
          <cell r="X3795" t="str">
            <v>N</v>
          </cell>
          <cell r="Y3795" t="str">
            <v>N</v>
          </cell>
          <cell r="Z3795" t="str">
            <v>N</v>
          </cell>
          <cell r="AA3795">
            <v>0</v>
          </cell>
          <cell r="AB3795">
            <v>0</v>
          </cell>
          <cell r="AC3795">
            <v>0</v>
          </cell>
          <cell r="AD3795">
            <v>0</v>
          </cell>
          <cell r="AE3795" t="str">
            <v>N</v>
          </cell>
          <cell r="AF3795" t="str">
            <v>N</v>
          </cell>
          <cell r="AG3795">
            <v>0</v>
          </cell>
          <cell r="AH3795" t="str">
            <v>N</v>
          </cell>
          <cell r="AI3795" t="str">
            <v>N</v>
          </cell>
        </row>
        <row r="3796">
          <cell r="U3796">
            <v>0</v>
          </cell>
          <cell r="V3796">
            <v>0</v>
          </cell>
          <cell r="W3796" t="str">
            <v/>
          </cell>
          <cell r="X3796" t="str">
            <v>N</v>
          </cell>
          <cell r="Y3796" t="str">
            <v>N</v>
          </cell>
          <cell r="Z3796" t="str">
            <v>N</v>
          </cell>
          <cell r="AA3796">
            <v>0</v>
          </cell>
          <cell r="AB3796">
            <v>0</v>
          </cell>
          <cell r="AC3796">
            <v>0</v>
          </cell>
          <cell r="AD3796">
            <v>0</v>
          </cell>
          <cell r="AE3796" t="str">
            <v>N</v>
          </cell>
          <cell r="AF3796" t="str">
            <v>N</v>
          </cell>
          <cell r="AG3796">
            <v>0</v>
          </cell>
          <cell r="AH3796" t="str">
            <v>N</v>
          </cell>
          <cell r="AI3796" t="str">
            <v>N</v>
          </cell>
        </row>
        <row r="3797">
          <cell r="U3797">
            <v>0</v>
          </cell>
          <cell r="V3797">
            <v>0</v>
          </cell>
          <cell r="W3797" t="str">
            <v/>
          </cell>
          <cell r="X3797" t="str">
            <v>N</v>
          </cell>
          <cell r="Y3797" t="str">
            <v>N</v>
          </cell>
          <cell r="Z3797" t="str">
            <v>N</v>
          </cell>
          <cell r="AA3797">
            <v>0</v>
          </cell>
          <cell r="AB3797">
            <v>0</v>
          </cell>
          <cell r="AC3797">
            <v>0</v>
          </cell>
          <cell r="AD3797">
            <v>0</v>
          </cell>
          <cell r="AE3797" t="str">
            <v>N</v>
          </cell>
          <cell r="AF3797" t="str">
            <v>N</v>
          </cell>
          <cell r="AG3797">
            <v>0</v>
          </cell>
          <cell r="AH3797" t="str">
            <v>N</v>
          </cell>
          <cell r="AI3797" t="str">
            <v>N</v>
          </cell>
        </row>
        <row r="3798">
          <cell r="U3798">
            <v>0</v>
          </cell>
          <cell r="V3798">
            <v>0</v>
          </cell>
          <cell r="W3798" t="str">
            <v/>
          </cell>
          <cell r="X3798" t="str">
            <v>N</v>
          </cell>
          <cell r="Y3798" t="str">
            <v>N</v>
          </cell>
          <cell r="Z3798" t="str">
            <v>N</v>
          </cell>
          <cell r="AA3798">
            <v>0</v>
          </cell>
          <cell r="AB3798">
            <v>0</v>
          </cell>
          <cell r="AC3798">
            <v>0</v>
          </cell>
          <cell r="AD3798">
            <v>0</v>
          </cell>
          <cell r="AE3798" t="str">
            <v>N</v>
          </cell>
          <cell r="AF3798" t="str">
            <v>N</v>
          </cell>
          <cell r="AG3798">
            <v>0</v>
          </cell>
          <cell r="AH3798" t="str">
            <v>N</v>
          </cell>
          <cell r="AI3798" t="str">
            <v>N</v>
          </cell>
        </row>
        <row r="3799">
          <cell r="U3799">
            <v>0</v>
          </cell>
          <cell r="V3799">
            <v>0</v>
          </cell>
          <cell r="W3799" t="str">
            <v/>
          </cell>
          <cell r="X3799" t="str">
            <v>N</v>
          </cell>
          <cell r="Y3799" t="str">
            <v>N</v>
          </cell>
          <cell r="Z3799" t="str">
            <v>N</v>
          </cell>
          <cell r="AA3799">
            <v>0</v>
          </cell>
          <cell r="AB3799">
            <v>0</v>
          </cell>
          <cell r="AC3799">
            <v>0</v>
          </cell>
          <cell r="AD3799">
            <v>0</v>
          </cell>
          <cell r="AE3799" t="str">
            <v>N</v>
          </cell>
          <cell r="AF3799" t="str">
            <v>N</v>
          </cell>
          <cell r="AG3799">
            <v>0</v>
          </cell>
          <cell r="AH3799" t="str">
            <v>N</v>
          </cell>
          <cell r="AI3799" t="str">
            <v>N</v>
          </cell>
        </row>
        <row r="3800">
          <cell r="U3800">
            <v>0</v>
          </cell>
          <cell r="V3800">
            <v>0</v>
          </cell>
          <cell r="W3800" t="str">
            <v/>
          </cell>
          <cell r="X3800" t="str">
            <v>N</v>
          </cell>
          <cell r="Y3800" t="str">
            <v>N</v>
          </cell>
          <cell r="Z3800" t="str">
            <v>N</v>
          </cell>
          <cell r="AA3800">
            <v>0</v>
          </cell>
          <cell r="AB3800">
            <v>0</v>
          </cell>
          <cell r="AC3800">
            <v>0</v>
          </cell>
          <cell r="AD3800">
            <v>0</v>
          </cell>
          <cell r="AE3800" t="str">
            <v>N</v>
          </cell>
          <cell r="AF3800" t="str">
            <v>N</v>
          </cell>
          <cell r="AG3800">
            <v>0</v>
          </cell>
          <cell r="AH3800" t="str">
            <v>N</v>
          </cell>
          <cell r="AI3800" t="str">
            <v>N</v>
          </cell>
        </row>
        <row r="3801">
          <cell r="U3801">
            <v>0</v>
          </cell>
          <cell r="V3801">
            <v>0</v>
          </cell>
          <cell r="W3801" t="str">
            <v/>
          </cell>
          <cell r="X3801" t="str">
            <v>N</v>
          </cell>
          <cell r="Y3801" t="str">
            <v>N</v>
          </cell>
          <cell r="Z3801" t="str">
            <v>N</v>
          </cell>
          <cell r="AA3801">
            <v>0</v>
          </cell>
          <cell r="AB3801">
            <v>0</v>
          </cell>
          <cell r="AC3801">
            <v>0</v>
          </cell>
          <cell r="AD3801">
            <v>0</v>
          </cell>
          <cell r="AE3801" t="str">
            <v>N</v>
          </cell>
          <cell r="AF3801" t="str">
            <v>N</v>
          </cell>
          <cell r="AG3801">
            <v>0</v>
          </cell>
          <cell r="AH3801" t="str">
            <v>N</v>
          </cell>
          <cell r="AI3801" t="str">
            <v>N</v>
          </cell>
        </row>
        <row r="3802">
          <cell r="U3802">
            <v>0</v>
          </cell>
          <cell r="V3802">
            <v>0</v>
          </cell>
          <cell r="W3802" t="str">
            <v/>
          </cell>
          <cell r="X3802" t="str">
            <v>N</v>
          </cell>
          <cell r="Y3802" t="str">
            <v>N</v>
          </cell>
          <cell r="Z3802" t="str">
            <v>N</v>
          </cell>
          <cell r="AA3802">
            <v>0</v>
          </cell>
          <cell r="AB3802">
            <v>0</v>
          </cell>
          <cell r="AC3802">
            <v>0</v>
          </cell>
          <cell r="AD3802">
            <v>0</v>
          </cell>
          <cell r="AE3802" t="str">
            <v>N</v>
          </cell>
          <cell r="AF3802" t="str">
            <v>N</v>
          </cell>
          <cell r="AG3802">
            <v>0</v>
          </cell>
          <cell r="AH3802" t="str">
            <v>N</v>
          </cell>
          <cell r="AI3802" t="str">
            <v>N</v>
          </cell>
        </row>
        <row r="3803">
          <cell r="U3803">
            <v>0</v>
          </cell>
          <cell r="V3803">
            <v>0</v>
          </cell>
          <cell r="W3803" t="str">
            <v/>
          </cell>
          <cell r="X3803" t="str">
            <v>N</v>
          </cell>
          <cell r="Y3803" t="str">
            <v>N</v>
          </cell>
          <cell r="Z3803" t="str">
            <v>N</v>
          </cell>
          <cell r="AA3803">
            <v>0</v>
          </cell>
          <cell r="AB3803">
            <v>0</v>
          </cell>
          <cell r="AC3803">
            <v>0</v>
          </cell>
          <cell r="AD3803">
            <v>0</v>
          </cell>
          <cell r="AE3803" t="str">
            <v>N</v>
          </cell>
          <cell r="AF3803" t="str">
            <v>N</v>
          </cell>
          <cell r="AG3803">
            <v>0</v>
          </cell>
          <cell r="AH3803" t="str">
            <v>N</v>
          </cell>
          <cell r="AI3803" t="str">
            <v>N</v>
          </cell>
        </row>
        <row r="3804">
          <cell r="U3804">
            <v>0</v>
          </cell>
          <cell r="V3804">
            <v>0</v>
          </cell>
          <cell r="W3804" t="str">
            <v/>
          </cell>
          <cell r="X3804" t="str">
            <v>N</v>
          </cell>
          <cell r="Y3804" t="str">
            <v>N</v>
          </cell>
          <cell r="Z3804" t="str">
            <v>N</v>
          </cell>
          <cell r="AA3804">
            <v>0</v>
          </cell>
          <cell r="AB3804">
            <v>0</v>
          </cell>
          <cell r="AC3804">
            <v>0</v>
          </cell>
          <cell r="AD3804">
            <v>0</v>
          </cell>
          <cell r="AE3804" t="str">
            <v>N</v>
          </cell>
          <cell r="AF3804" t="str">
            <v>N</v>
          </cell>
          <cell r="AG3804">
            <v>0</v>
          </cell>
          <cell r="AH3804" t="str">
            <v>N</v>
          </cell>
          <cell r="AI3804" t="str">
            <v>N</v>
          </cell>
        </row>
        <row r="3805">
          <cell r="U3805">
            <v>0</v>
          </cell>
          <cell r="V3805">
            <v>0</v>
          </cell>
          <cell r="W3805" t="str">
            <v/>
          </cell>
          <cell r="X3805" t="str">
            <v>N</v>
          </cell>
          <cell r="Y3805" t="str">
            <v>N</v>
          </cell>
          <cell r="Z3805" t="str">
            <v>N</v>
          </cell>
          <cell r="AA3805">
            <v>0</v>
          </cell>
          <cell r="AB3805">
            <v>0</v>
          </cell>
          <cell r="AC3805">
            <v>0</v>
          </cell>
          <cell r="AD3805">
            <v>0</v>
          </cell>
          <cell r="AE3805" t="str">
            <v>N</v>
          </cell>
          <cell r="AF3805" t="str">
            <v>N</v>
          </cell>
          <cell r="AG3805">
            <v>0</v>
          </cell>
          <cell r="AH3805" t="str">
            <v>N</v>
          </cell>
          <cell r="AI3805" t="str">
            <v>N</v>
          </cell>
        </row>
        <row r="3806">
          <cell r="U3806">
            <v>0</v>
          </cell>
          <cell r="V3806">
            <v>0</v>
          </cell>
          <cell r="W3806" t="str">
            <v/>
          </cell>
          <cell r="X3806" t="str">
            <v>N</v>
          </cell>
          <cell r="Y3806" t="str">
            <v>N</v>
          </cell>
          <cell r="Z3806" t="str">
            <v>N</v>
          </cell>
          <cell r="AA3806">
            <v>0</v>
          </cell>
          <cell r="AB3806">
            <v>0</v>
          </cell>
          <cell r="AC3806">
            <v>0</v>
          </cell>
          <cell r="AD3806">
            <v>0</v>
          </cell>
          <cell r="AE3806" t="str">
            <v>N</v>
          </cell>
          <cell r="AF3806" t="str">
            <v>N</v>
          </cell>
          <cell r="AG3806">
            <v>0</v>
          </cell>
          <cell r="AH3806" t="str">
            <v>N</v>
          </cell>
          <cell r="AI3806" t="str">
            <v>N</v>
          </cell>
        </row>
        <row r="3807">
          <cell r="U3807">
            <v>0</v>
          </cell>
          <cell r="V3807">
            <v>0</v>
          </cell>
          <cell r="W3807" t="str">
            <v/>
          </cell>
          <cell r="X3807" t="str">
            <v>N</v>
          </cell>
          <cell r="Y3807" t="str">
            <v>N</v>
          </cell>
          <cell r="Z3807" t="str">
            <v>N</v>
          </cell>
          <cell r="AA3807">
            <v>0</v>
          </cell>
          <cell r="AB3807">
            <v>0</v>
          </cell>
          <cell r="AC3807">
            <v>0</v>
          </cell>
          <cell r="AD3807">
            <v>0</v>
          </cell>
          <cell r="AE3807" t="str">
            <v>N</v>
          </cell>
          <cell r="AF3807" t="str">
            <v>N</v>
          </cell>
          <cell r="AG3807">
            <v>0</v>
          </cell>
          <cell r="AH3807" t="str">
            <v>N</v>
          </cell>
          <cell r="AI3807" t="str">
            <v>N</v>
          </cell>
        </row>
        <row r="3808">
          <cell r="U3808">
            <v>0</v>
          </cell>
          <cell r="V3808">
            <v>0</v>
          </cell>
          <cell r="W3808" t="str">
            <v/>
          </cell>
          <cell r="X3808" t="str">
            <v>N</v>
          </cell>
          <cell r="Y3808" t="str">
            <v>N</v>
          </cell>
          <cell r="Z3808" t="str">
            <v>N</v>
          </cell>
          <cell r="AA3808">
            <v>0</v>
          </cell>
          <cell r="AB3808">
            <v>0</v>
          </cell>
          <cell r="AC3808">
            <v>0</v>
          </cell>
          <cell r="AD3808">
            <v>0</v>
          </cell>
          <cell r="AE3808" t="str">
            <v>N</v>
          </cell>
          <cell r="AF3808" t="str">
            <v>N</v>
          </cell>
          <cell r="AG3808">
            <v>0</v>
          </cell>
          <cell r="AH3808" t="str">
            <v>N</v>
          </cell>
          <cell r="AI3808" t="str">
            <v>N</v>
          </cell>
        </row>
        <row r="3809">
          <cell r="U3809">
            <v>0</v>
          </cell>
          <cell r="V3809">
            <v>0</v>
          </cell>
          <cell r="W3809" t="str">
            <v/>
          </cell>
          <cell r="X3809" t="str">
            <v>N</v>
          </cell>
          <cell r="Y3809" t="str">
            <v>N</v>
          </cell>
          <cell r="Z3809" t="str">
            <v>N</v>
          </cell>
          <cell r="AA3809">
            <v>0</v>
          </cell>
          <cell r="AB3809">
            <v>0</v>
          </cell>
          <cell r="AC3809">
            <v>0</v>
          </cell>
          <cell r="AD3809">
            <v>0</v>
          </cell>
          <cell r="AE3809" t="str">
            <v>N</v>
          </cell>
          <cell r="AF3809" t="str">
            <v>N</v>
          </cell>
          <cell r="AG3809">
            <v>0</v>
          </cell>
          <cell r="AH3809" t="str">
            <v>N</v>
          </cell>
          <cell r="AI3809" t="str">
            <v>N</v>
          </cell>
        </row>
        <row r="3810">
          <cell r="U3810">
            <v>0</v>
          </cell>
          <cell r="V3810">
            <v>0</v>
          </cell>
          <cell r="W3810" t="str">
            <v/>
          </cell>
          <cell r="X3810" t="str">
            <v>N</v>
          </cell>
          <cell r="Y3810" t="str">
            <v>N</v>
          </cell>
          <cell r="Z3810" t="str">
            <v>N</v>
          </cell>
          <cell r="AA3810">
            <v>0</v>
          </cell>
          <cell r="AB3810">
            <v>0</v>
          </cell>
          <cell r="AC3810">
            <v>0</v>
          </cell>
          <cell r="AD3810">
            <v>0</v>
          </cell>
          <cell r="AE3810" t="str">
            <v>N</v>
          </cell>
          <cell r="AF3810" t="str">
            <v>N</v>
          </cell>
          <cell r="AG3810">
            <v>0</v>
          </cell>
          <cell r="AH3810" t="str">
            <v>N</v>
          </cell>
          <cell r="AI3810" t="str">
            <v>N</v>
          </cell>
        </row>
        <row r="3811">
          <cell r="U3811">
            <v>0</v>
          </cell>
          <cell r="V3811">
            <v>0</v>
          </cell>
          <cell r="W3811" t="str">
            <v/>
          </cell>
          <cell r="X3811" t="str">
            <v>N</v>
          </cell>
          <cell r="Y3811" t="str">
            <v>N</v>
          </cell>
          <cell r="Z3811" t="str">
            <v>N</v>
          </cell>
          <cell r="AA3811">
            <v>0</v>
          </cell>
          <cell r="AB3811">
            <v>0</v>
          </cell>
          <cell r="AC3811">
            <v>0</v>
          </cell>
          <cell r="AD3811">
            <v>0</v>
          </cell>
          <cell r="AE3811" t="str">
            <v>N</v>
          </cell>
          <cell r="AF3811" t="str">
            <v>N</v>
          </cell>
          <cell r="AG3811">
            <v>0</v>
          </cell>
          <cell r="AH3811" t="str">
            <v>N</v>
          </cell>
          <cell r="AI3811" t="str">
            <v>N</v>
          </cell>
        </row>
        <row r="3812">
          <cell r="U3812">
            <v>0</v>
          </cell>
          <cell r="V3812">
            <v>0</v>
          </cell>
          <cell r="W3812" t="str">
            <v/>
          </cell>
          <cell r="X3812" t="str">
            <v>N</v>
          </cell>
          <cell r="Y3812" t="str">
            <v>N</v>
          </cell>
          <cell r="Z3812" t="str">
            <v>N</v>
          </cell>
          <cell r="AA3812">
            <v>0</v>
          </cell>
          <cell r="AB3812">
            <v>0</v>
          </cell>
          <cell r="AC3812">
            <v>0</v>
          </cell>
          <cell r="AD3812">
            <v>0</v>
          </cell>
          <cell r="AE3812" t="str">
            <v>N</v>
          </cell>
          <cell r="AF3812" t="str">
            <v>N</v>
          </cell>
          <cell r="AG3812">
            <v>0</v>
          </cell>
          <cell r="AH3812" t="str">
            <v>N</v>
          </cell>
          <cell r="AI3812" t="str">
            <v>N</v>
          </cell>
        </row>
        <row r="3813">
          <cell r="U3813">
            <v>0</v>
          </cell>
          <cell r="V3813">
            <v>0</v>
          </cell>
          <cell r="W3813" t="str">
            <v/>
          </cell>
          <cell r="X3813" t="str">
            <v>N</v>
          </cell>
          <cell r="Y3813" t="str">
            <v>N</v>
          </cell>
          <cell r="Z3813" t="str">
            <v>N</v>
          </cell>
          <cell r="AA3813">
            <v>0</v>
          </cell>
          <cell r="AB3813">
            <v>0</v>
          </cell>
          <cell r="AC3813">
            <v>0</v>
          </cell>
          <cell r="AD3813">
            <v>0</v>
          </cell>
          <cell r="AE3813" t="str">
            <v>N</v>
          </cell>
          <cell r="AF3813" t="str">
            <v>N</v>
          </cell>
          <cell r="AG3813">
            <v>0</v>
          </cell>
          <cell r="AH3813" t="str">
            <v>N</v>
          </cell>
          <cell r="AI3813" t="str">
            <v>N</v>
          </cell>
        </row>
        <row r="3814">
          <cell r="U3814">
            <v>0</v>
          </cell>
          <cell r="V3814">
            <v>0</v>
          </cell>
          <cell r="W3814" t="str">
            <v/>
          </cell>
          <cell r="X3814" t="str">
            <v>N</v>
          </cell>
          <cell r="Y3814" t="str">
            <v>N</v>
          </cell>
          <cell r="Z3814" t="str">
            <v>N</v>
          </cell>
          <cell r="AA3814">
            <v>0</v>
          </cell>
          <cell r="AB3814">
            <v>0</v>
          </cell>
          <cell r="AC3814">
            <v>0</v>
          </cell>
          <cell r="AD3814">
            <v>0</v>
          </cell>
          <cell r="AE3814" t="str">
            <v>N</v>
          </cell>
          <cell r="AF3814" t="str">
            <v>N</v>
          </cell>
          <cell r="AG3814">
            <v>0</v>
          </cell>
          <cell r="AH3814" t="str">
            <v>N</v>
          </cell>
          <cell r="AI3814" t="str">
            <v>N</v>
          </cell>
        </row>
        <row r="3815">
          <cell r="U3815">
            <v>0</v>
          </cell>
          <cell r="V3815">
            <v>0</v>
          </cell>
          <cell r="W3815" t="str">
            <v/>
          </cell>
          <cell r="X3815" t="str">
            <v>N</v>
          </cell>
          <cell r="Y3815" t="str">
            <v>N</v>
          </cell>
          <cell r="Z3815" t="str">
            <v>N</v>
          </cell>
          <cell r="AA3815">
            <v>0</v>
          </cell>
          <cell r="AB3815">
            <v>0</v>
          </cell>
          <cell r="AC3815">
            <v>0</v>
          </cell>
          <cell r="AD3815">
            <v>0</v>
          </cell>
          <cell r="AE3815" t="str">
            <v>N</v>
          </cell>
          <cell r="AF3815" t="str">
            <v>N</v>
          </cell>
          <cell r="AG3815">
            <v>0</v>
          </cell>
          <cell r="AH3815" t="str">
            <v>N</v>
          </cell>
          <cell r="AI3815" t="str">
            <v>N</v>
          </cell>
        </row>
        <row r="3816">
          <cell r="U3816">
            <v>0</v>
          </cell>
          <cell r="V3816">
            <v>0</v>
          </cell>
          <cell r="W3816" t="str">
            <v/>
          </cell>
          <cell r="X3816" t="str">
            <v>N</v>
          </cell>
          <cell r="Y3816" t="str">
            <v>N</v>
          </cell>
          <cell r="Z3816" t="str">
            <v>N</v>
          </cell>
          <cell r="AA3816">
            <v>0</v>
          </cell>
          <cell r="AB3816">
            <v>0</v>
          </cell>
          <cell r="AC3816">
            <v>0</v>
          </cell>
          <cell r="AD3816">
            <v>0</v>
          </cell>
          <cell r="AE3816" t="str">
            <v>N</v>
          </cell>
          <cell r="AF3816" t="str">
            <v>N</v>
          </cell>
          <cell r="AG3816">
            <v>0</v>
          </cell>
          <cell r="AH3816" t="str">
            <v>N</v>
          </cell>
          <cell r="AI3816" t="str">
            <v>N</v>
          </cell>
        </row>
        <row r="3817">
          <cell r="U3817">
            <v>0</v>
          </cell>
          <cell r="V3817">
            <v>0</v>
          </cell>
          <cell r="W3817" t="str">
            <v/>
          </cell>
          <cell r="X3817" t="str">
            <v>N</v>
          </cell>
          <cell r="Y3817" t="str">
            <v>N</v>
          </cell>
          <cell r="Z3817" t="str">
            <v>N</v>
          </cell>
          <cell r="AA3817">
            <v>0</v>
          </cell>
          <cell r="AB3817">
            <v>0</v>
          </cell>
          <cell r="AC3817">
            <v>0</v>
          </cell>
          <cell r="AD3817">
            <v>0</v>
          </cell>
          <cell r="AE3817" t="str">
            <v>N</v>
          </cell>
          <cell r="AF3817" t="str">
            <v>N</v>
          </cell>
          <cell r="AG3817">
            <v>0</v>
          </cell>
          <cell r="AH3817" t="str">
            <v>N</v>
          </cell>
          <cell r="AI3817" t="str">
            <v>N</v>
          </cell>
        </row>
        <row r="3818">
          <cell r="U3818">
            <v>0</v>
          </cell>
          <cell r="V3818">
            <v>0</v>
          </cell>
          <cell r="W3818" t="str">
            <v/>
          </cell>
          <cell r="X3818" t="str">
            <v>N</v>
          </cell>
          <cell r="Y3818" t="str">
            <v>N</v>
          </cell>
          <cell r="Z3818" t="str">
            <v>N</v>
          </cell>
          <cell r="AA3818">
            <v>0</v>
          </cell>
          <cell r="AB3818">
            <v>0</v>
          </cell>
          <cell r="AC3818">
            <v>0</v>
          </cell>
          <cell r="AD3818">
            <v>0</v>
          </cell>
          <cell r="AE3818" t="str">
            <v>N</v>
          </cell>
          <cell r="AF3818" t="str">
            <v>N</v>
          </cell>
          <cell r="AG3818">
            <v>0</v>
          </cell>
          <cell r="AH3818" t="str">
            <v>N</v>
          </cell>
          <cell r="AI3818" t="str">
            <v>N</v>
          </cell>
        </row>
        <row r="3819">
          <cell r="U3819">
            <v>0</v>
          </cell>
          <cell r="V3819">
            <v>0</v>
          </cell>
          <cell r="W3819" t="str">
            <v/>
          </cell>
          <cell r="X3819" t="str">
            <v>N</v>
          </cell>
          <cell r="Y3819" t="str">
            <v>N</v>
          </cell>
          <cell r="Z3819" t="str">
            <v>N</v>
          </cell>
          <cell r="AA3819">
            <v>0</v>
          </cell>
          <cell r="AB3819">
            <v>0</v>
          </cell>
          <cell r="AC3819">
            <v>0</v>
          </cell>
          <cell r="AD3819">
            <v>0</v>
          </cell>
          <cell r="AE3819" t="str">
            <v>N</v>
          </cell>
          <cell r="AF3819" t="str">
            <v>N</v>
          </cell>
          <cell r="AG3819">
            <v>0</v>
          </cell>
          <cell r="AH3819" t="str">
            <v>N</v>
          </cell>
          <cell r="AI3819" t="str">
            <v>N</v>
          </cell>
        </row>
        <row r="3820">
          <cell r="U3820">
            <v>0</v>
          </cell>
          <cell r="V3820">
            <v>0</v>
          </cell>
          <cell r="W3820" t="str">
            <v/>
          </cell>
          <cell r="X3820" t="str">
            <v>N</v>
          </cell>
          <cell r="Y3820" t="str">
            <v>N</v>
          </cell>
          <cell r="Z3820" t="str">
            <v>N</v>
          </cell>
          <cell r="AA3820">
            <v>0</v>
          </cell>
          <cell r="AB3820">
            <v>0</v>
          </cell>
          <cell r="AC3820">
            <v>0</v>
          </cell>
          <cell r="AD3820">
            <v>0</v>
          </cell>
          <cell r="AE3820" t="str">
            <v>N</v>
          </cell>
          <cell r="AF3820" t="str">
            <v>N</v>
          </cell>
          <cell r="AG3820">
            <v>0</v>
          </cell>
          <cell r="AH3820" t="str">
            <v>N</v>
          </cell>
          <cell r="AI3820" t="str">
            <v>N</v>
          </cell>
        </row>
        <row r="3821">
          <cell r="U3821">
            <v>0</v>
          </cell>
          <cell r="V3821">
            <v>0</v>
          </cell>
          <cell r="W3821" t="str">
            <v/>
          </cell>
          <cell r="X3821" t="str">
            <v>N</v>
          </cell>
          <cell r="Y3821" t="str">
            <v>N</v>
          </cell>
          <cell r="Z3821" t="str">
            <v>N</v>
          </cell>
          <cell r="AA3821">
            <v>0</v>
          </cell>
          <cell r="AB3821">
            <v>0</v>
          </cell>
          <cell r="AC3821">
            <v>0</v>
          </cell>
          <cell r="AD3821">
            <v>0</v>
          </cell>
          <cell r="AE3821" t="str">
            <v>N</v>
          </cell>
          <cell r="AF3821" t="str">
            <v>N</v>
          </cell>
          <cell r="AG3821">
            <v>0</v>
          </cell>
          <cell r="AH3821" t="str">
            <v>N</v>
          </cell>
          <cell r="AI3821" t="str">
            <v>N</v>
          </cell>
        </row>
        <row r="3822">
          <cell r="U3822">
            <v>0</v>
          </cell>
          <cell r="V3822">
            <v>0</v>
          </cell>
          <cell r="W3822" t="str">
            <v/>
          </cell>
          <cell r="X3822" t="str">
            <v>N</v>
          </cell>
          <cell r="Y3822" t="str">
            <v>N</v>
          </cell>
          <cell r="Z3822" t="str">
            <v>N</v>
          </cell>
          <cell r="AA3822">
            <v>0</v>
          </cell>
          <cell r="AB3822">
            <v>0</v>
          </cell>
          <cell r="AC3822">
            <v>0</v>
          </cell>
          <cell r="AD3822">
            <v>0</v>
          </cell>
          <cell r="AE3822" t="str">
            <v>N</v>
          </cell>
          <cell r="AF3822" t="str">
            <v>N</v>
          </cell>
          <cell r="AG3822">
            <v>0</v>
          </cell>
          <cell r="AH3822" t="str">
            <v>N</v>
          </cell>
          <cell r="AI3822" t="str">
            <v>N</v>
          </cell>
        </row>
        <row r="3823">
          <cell r="U3823">
            <v>0</v>
          </cell>
          <cell r="V3823">
            <v>0</v>
          </cell>
          <cell r="W3823" t="str">
            <v/>
          </cell>
          <cell r="X3823" t="str">
            <v>N</v>
          </cell>
          <cell r="Y3823" t="str">
            <v>N</v>
          </cell>
          <cell r="Z3823" t="str">
            <v>N</v>
          </cell>
          <cell r="AA3823">
            <v>0</v>
          </cell>
          <cell r="AB3823">
            <v>0</v>
          </cell>
          <cell r="AC3823">
            <v>0</v>
          </cell>
          <cell r="AD3823">
            <v>0</v>
          </cell>
          <cell r="AE3823" t="str">
            <v>N</v>
          </cell>
          <cell r="AF3823" t="str">
            <v>N</v>
          </cell>
          <cell r="AG3823">
            <v>0</v>
          </cell>
          <cell r="AH3823" t="str">
            <v>N</v>
          </cell>
          <cell r="AI3823" t="str">
            <v>N</v>
          </cell>
        </row>
        <row r="3824">
          <cell r="U3824">
            <v>0</v>
          </cell>
          <cell r="V3824">
            <v>0</v>
          </cell>
          <cell r="W3824" t="str">
            <v/>
          </cell>
          <cell r="X3824" t="str">
            <v>N</v>
          </cell>
          <cell r="Y3824" t="str">
            <v>N</v>
          </cell>
          <cell r="Z3824" t="str">
            <v>N</v>
          </cell>
          <cell r="AA3824">
            <v>0</v>
          </cell>
          <cell r="AB3824">
            <v>0</v>
          </cell>
          <cell r="AC3824">
            <v>0</v>
          </cell>
          <cell r="AD3824">
            <v>0</v>
          </cell>
          <cell r="AE3824" t="str">
            <v>N</v>
          </cell>
          <cell r="AF3824" t="str">
            <v>N</v>
          </cell>
          <cell r="AG3824">
            <v>0</v>
          </cell>
          <cell r="AH3824" t="str">
            <v>N</v>
          </cell>
          <cell r="AI3824" t="str">
            <v>N</v>
          </cell>
        </row>
        <row r="3825">
          <cell r="U3825">
            <v>0</v>
          </cell>
          <cell r="V3825">
            <v>0</v>
          </cell>
          <cell r="W3825" t="str">
            <v/>
          </cell>
          <cell r="X3825" t="str">
            <v>N</v>
          </cell>
          <cell r="Y3825" t="str">
            <v>N</v>
          </cell>
          <cell r="Z3825" t="str">
            <v>N</v>
          </cell>
          <cell r="AA3825">
            <v>0</v>
          </cell>
          <cell r="AB3825">
            <v>0</v>
          </cell>
          <cell r="AC3825">
            <v>0</v>
          </cell>
          <cell r="AD3825">
            <v>0</v>
          </cell>
          <cell r="AE3825" t="str">
            <v>N</v>
          </cell>
          <cell r="AF3825" t="str">
            <v>N</v>
          </cell>
          <cell r="AG3825">
            <v>0</v>
          </cell>
          <cell r="AH3825" t="str">
            <v>N</v>
          </cell>
          <cell r="AI3825" t="str">
            <v>N</v>
          </cell>
        </row>
        <row r="3826">
          <cell r="U3826">
            <v>0</v>
          </cell>
          <cell r="V3826">
            <v>0</v>
          </cell>
          <cell r="W3826" t="str">
            <v/>
          </cell>
          <cell r="X3826" t="str">
            <v>N</v>
          </cell>
          <cell r="Y3826" t="str">
            <v>N</v>
          </cell>
          <cell r="Z3826" t="str">
            <v>N</v>
          </cell>
          <cell r="AA3826">
            <v>0</v>
          </cell>
          <cell r="AB3826">
            <v>0</v>
          </cell>
          <cell r="AC3826">
            <v>0</v>
          </cell>
          <cell r="AD3826">
            <v>0</v>
          </cell>
          <cell r="AE3826" t="str">
            <v>N</v>
          </cell>
          <cell r="AF3826" t="str">
            <v>N</v>
          </cell>
          <cell r="AG3826">
            <v>0</v>
          </cell>
          <cell r="AH3826" t="str">
            <v>N</v>
          </cell>
          <cell r="AI3826" t="str">
            <v>N</v>
          </cell>
        </row>
        <row r="3827">
          <cell r="U3827">
            <v>0</v>
          </cell>
          <cell r="V3827">
            <v>0</v>
          </cell>
          <cell r="W3827" t="str">
            <v/>
          </cell>
          <cell r="X3827" t="str">
            <v>N</v>
          </cell>
          <cell r="Y3827" t="str">
            <v>N</v>
          </cell>
          <cell r="Z3827" t="str">
            <v>N</v>
          </cell>
          <cell r="AA3827">
            <v>0</v>
          </cell>
          <cell r="AB3827">
            <v>0</v>
          </cell>
          <cell r="AC3827">
            <v>0</v>
          </cell>
          <cell r="AD3827">
            <v>0</v>
          </cell>
          <cell r="AE3827" t="str">
            <v>N</v>
          </cell>
          <cell r="AF3827" t="str">
            <v>N</v>
          </cell>
          <cell r="AG3827">
            <v>0</v>
          </cell>
          <cell r="AH3827" t="str">
            <v>N</v>
          </cell>
          <cell r="AI3827" t="str">
            <v>N</v>
          </cell>
        </row>
        <row r="3828">
          <cell r="U3828">
            <v>0</v>
          </cell>
          <cell r="V3828">
            <v>0</v>
          </cell>
          <cell r="W3828" t="str">
            <v/>
          </cell>
          <cell r="X3828" t="str">
            <v>N</v>
          </cell>
          <cell r="Y3828" t="str">
            <v>N</v>
          </cell>
          <cell r="Z3828" t="str">
            <v>N</v>
          </cell>
          <cell r="AA3828">
            <v>0</v>
          </cell>
          <cell r="AB3828">
            <v>0</v>
          </cell>
          <cell r="AC3828">
            <v>0</v>
          </cell>
          <cell r="AD3828">
            <v>0</v>
          </cell>
          <cell r="AE3828" t="str">
            <v>N</v>
          </cell>
          <cell r="AF3828" t="str">
            <v>N</v>
          </cell>
          <cell r="AG3828">
            <v>0</v>
          </cell>
          <cell r="AH3828" t="str">
            <v>N</v>
          </cell>
          <cell r="AI3828" t="str">
            <v>N</v>
          </cell>
        </row>
        <row r="3829">
          <cell r="U3829">
            <v>0</v>
          </cell>
          <cell r="V3829">
            <v>0</v>
          </cell>
          <cell r="W3829" t="str">
            <v/>
          </cell>
          <cell r="X3829" t="str">
            <v>N</v>
          </cell>
          <cell r="Y3829" t="str">
            <v>N</v>
          </cell>
          <cell r="Z3829" t="str">
            <v>N</v>
          </cell>
          <cell r="AA3829">
            <v>0</v>
          </cell>
          <cell r="AB3829">
            <v>0</v>
          </cell>
          <cell r="AC3829">
            <v>0</v>
          </cell>
          <cell r="AD3829">
            <v>0</v>
          </cell>
          <cell r="AE3829" t="str">
            <v>N</v>
          </cell>
          <cell r="AF3829" t="str">
            <v>N</v>
          </cell>
          <cell r="AG3829">
            <v>0</v>
          </cell>
          <cell r="AH3829" t="str">
            <v>N</v>
          </cell>
          <cell r="AI3829" t="str">
            <v>N</v>
          </cell>
        </row>
        <row r="3830">
          <cell r="U3830">
            <v>0</v>
          </cell>
          <cell r="V3830">
            <v>0</v>
          </cell>
          <cell r="W3830" t="str">
            <v/>
          </cell>
          <cell r="X3830" t="str">
            <v>N</v>
          </cell>
          <cell r="Y3830" t="str">
            <v>N</v>
          </cell>
          <cell r="Z3830" t="str">
            <v>N</v>
          </cell>
          <cell r="AA3830">
            <v>0</v>
          </cell>
          <cell r="AB3830">
            <v>0</v>
          </cell>
          <cell r="AC3830">
            <v>0</v>
          </cell>
          <cell r="AD3830">
            <v>0</v>
          </cell>
          <cell r="AE3830" t="str">
            <v>N</v>
          </cell>
          <cell r="AF3830" t="str">
            <v>N</v>
          </cell>
          <cell r="AG3830">
            <v>0</v>
          </cell>
          <cell r="AH3830" t="str">
            <v>N</v>
          </cell>
          <cell r="AI3830" t="str">
            <v>N</v>
          </cell>
        </row>
        <row r="3831">
          <cell r="U3831">
            <v>0</v>
          </cell>
          <cell r="V3831">
            <v>0</v>
          </cell>
          <cell r="W3831" t="str">
            <v/>
          </cell>
          <cell r="X3831" t="str">
            <v>N</v>
          </cell>
          <cell r="Y3831" t="str">
            <v>N</v>
          </cell>
          <cell r="Z3831" t="str">
            <v>N</v>
          </cell>
          <cell r="AA3831">
            <v>0</v>
          </cell>
          <cell r="AB3831">
            <v>0</v>
          </cell>
          <cell r="AC3831">
            <v>0</v>
          </cell>
          <cell r="AD3831">
            <v>0</v>
          </cell>
          <cell r="AE3831" t="str">
            <v>N</v>
          </cell>
          <cell r="AF3831" t="str">
            <v>N</v>
          </cell>
          <cell r="AG3831">
            <v>0</v>
          </cell>
          <cell r="AH3831" t="str">
            <v>N</v>
          </cell>
          <cell r="AI3831" t="str">
            <v>N</v>
          </cell>
        </row>
        <row r="3832">
          <cell r="U3832">
            <v>0</v>
          </cell>
          <cell r="V3832">
            <v>0</v>
          </cell>
          <cell r="W3832" t="str">
            <v/>
          </cell>
          <cell r="X3832" t="str">
            <v>N</v>
          </cell>
          <cell r="Y3832" t="str">
            <v>N</v>
          </cell>
          <cell r="Z3832" t="str">
            <v>N</v>
          </cell>
          <cell r="AA3832">
            <v>0</v>
          </cell>
          <cell r="AB3832">
            <v>0</v>
          </cell>
          <cell r="AC3832">
            <v>0</v>
          </cell>
          <cell r="AD3832">
            <v>0</v>
          </cell>
          <cell r="AE3832" t="str">
            <v>N</v>
          </cell>
          <cell r="AF3832" t="str">
            <v>N</v>
          </cell>
          <cell r="AG3832">
            <v>0</v>
          </cell>
          <cell r="AH3832" t="str">
            <v>N</v>
          </cell>
          <cell r="AI3832" t="str">
            <v>N</v>
          </cell>
        </row>
        <row r="3833">
          <cell r="U3833">
            <v>0</v>
          </cell>
          <cell r="V3833">
            <v>0</v>
          </cell>
          <cell r="W3833" t="str">
            <v/>
          </cell>
          <cell r="X3833" t="str">
            <v>N</v>
          </cell>
          <cell r="Y3833" t="str">
            <v>N</v>
          </cell>
          <cell r="Z3833" t="str">
            <v>N</v>
          </cell>
          <cell r="AA3833">
            <v>0</v>
          </cell>
          <cell r="AB3833">
            <v>0</v>
          </cell>
          <cell r="AC3833">
            <v>0</v>
          </cell>
          <cell r="AD3833">
            <v>0</v>
          </cell>
          <cell r="AE3833" t="str">
            <v>N</v>
          </cell>
          <cell r="AF3833" t="str">
            <v>N</v>
          </cell>
          <cell r="AG3833">
            <v>0</v>
          </cell>
          <cell r="AH3833" t="str">
            <v>N</v>
          </cell>
          <cell r="AI3833" t="str">
            <v>N</v>
          </cell>
        </row>
        <row r="3834">
          <cell r="U3834">
            <v>0</v>
          </cell>
          <cell r="V3834">
            <v>0</v>
          </cell>
          <cell r="W3834" t="str">
            <v/>
          </cell>
          <cell r="X3834" t="str">
            <v>N</v>
          </cell>
          <cell r="Y3834" t="str">
            <v>N</v>
          </cell>
          <cell r="Z3834" t="str">
            <v>N</v>
          </cell>
          <cell r="AA3834">
            <v>0</v>
          </cell>
          <cell r="AB3834">
            <v>0</v>
          </cell>
          <cell r="AC3834">
            <v>0</v>
          </cell>
          <cell r="AD3834">
            <v>0</v>
          </cell>
          <cell r="AE3834" t="str">
            <v>N</v>
          </cell>
          <cell r="AF3834" t="str">
            <v>N</v>
          </cell>
          <cell r="AG3834">
            <v>0</v>
          </cell>
          <cell r="AH3834" t="str">
            <v>N</v>
          </cell>
          <cell r="AI3834" t="str">
            <v>N</v>
          </cell>
        </row>
        <row r="3835">
          <cell r="U3835">
            <v>0</v>
          </cell>
          <cell r="V3835">
            <v>0</v>
          </cell>
          <cell r="W3835" t="str">
            <v/>
          </cell>
          <cell r="X3835" t="str">
            <v>N</v>
          </cell>
          <cell r="Y3835" t="str">
            <v>N</v>
          </cell>
          <cell r="Z3835" t="str">
            <v>N</v>
          </cell>
          <cell r="AA3835">
            <v>0</v>
          </cell>
          <cell r="AB3835">
            <v>0</v>
          </cell>
          <cell r="AC3835">
            <v>0</v>
          </cell>
          <cell r="AD3835">
            <v>0</v>
          </cell>
          <cell r="AE3835" t="str">
            <v>N</v>
          </cell>
          <cell r="AF3835" t="str">
            <v>N</v>
          </cell>
          <cell r="AG3835">
            <v>0</v>
          </cell>
          <cell r="AH3835" t="str">
            <v>N</v>
          </cell>
          <cell r="AI3835" t="str">
            <v>N</v>
          </cell>
        </row>
        <row r="3836">
          <cell r="U3836">
            <v>0</v>
          </cell>
          <cell r="V3836">
            <v>0</v>
          </cell>
          <cell r="W3836" t="str">
            <v/>
          </cell>
          <cell r="X3836" t="str">
            <v>N</v>
          </cell>
          <cell r="Y3836" t="str">
            <v>N</v>
          </cell>
          <cell r="Z3836" t="str">
            <v>N</v>
          </cell>
          <cell r="AA3836">
            <v>0</v>
          </cell>
          <cell r="AB3836">
            <v>0</v>
          </cell>
          <cell r="AC3836">
            <v>0</v>
          </cell>
          <cell r="AD3836">
            <v>0</v>
          </cell>
          <cell r="AE3836" t="str">
            <v>N</v>
          </cell>
          <cell r="AF3836" t="str">
            <v>N</v>
          </cell>
          <cell r="AG3836">
            <v>0</v>
          </cell>
          <cell r="AH3836" t="str">
            <v>N</v>
          </cell>
          <cell r="AI3836" t="str">
            <v>N</v>
          </cell>
        </row>
        <row r="3837">
          <cell r="U3837">
            <v>0</v>
          </cell>
          <cell r="V3837">
            <v>0</v>
          </cell>
          <cell r="W3837" t="str">
            <v/>
          </cell>
          <cell r="X3837" t="str">
            <v>N</v>
          </cell>
          <cell r="Y3837" t="str">
            <v>N</v>
          </cell>
          <cell r="Z3837" t="str">
            <v>N</v>
          </cell>
          <cell r="AA3837">
            <v>0</v>
          </cell>
          <cell r="AB3837">
            <v>0</v>
          </cell>
          <cell r="AC3837">
            <v>0</v>
          </cell>
          <cell r="AD3837">
            <v>0</v>
          </cell>
          <cell r="AE3837" t="str">
            <v>N</v>
          </cell>
          <cell r="AF3837" t="str">
            <v>N</v>
          </cell>
          <cell r="AG3837">
            <v>0</v>
          </cell>
          <cell r="AH3837" t="str">
            <v>N</v>
          </cell>
          <cell r="AI3837" t="str">
            <v>N</v>
          </cell>
        </row>
        <row r="3838">
          <cell r="U3838">
            <v>0</v>
          </cell>
          <cell r="V3838">
            <v>0</v>
          </cell>
          <cell r="W3838" t="str">
            <v/>
          </cell>
          <cell r="X3838" t="str">
            <v>N</v>
          </cell>
          <cell r="Y3838" t="str">
            <v>N</v>
          </cell>
          <cell r="Z3838" t="str">
            <v>N</v>
          </cell>
          <cell r="AA3838">
            <v>0</v>
          </cell>
          <cell r="AB3838">
            <v>0</v>
          </cell>
          <cell r="AC3838">
            <v>0</v>
          </cell>
          <cell r="AD3838">
            <v>0</v>
          </cell>
          <cell r="AE3838" t="str">
            <v>N</v>
          </cell>
          <cell r="AF3838" t="str">
            <v>N</v>
          </cell>
          <cell r="AG3838">
            <v>0</v>
          </cell>
          <cell r="AH3838" t="str">
            <v>N</v>
          </cell>
          <cell r="AI3838" t="str">
            <v>N</v>
          </cell>
        </row>
        <row r="3839">
          <cell r="U3839">
            <v>0</v>
          </cell>
          <cell r="V3839">
            <v>0</v>
          </cell>
          <cell r="W3839" t="str">
            <v/>
          </cell>
          <cell r="X3839" t="str">
            <v>N</v>
          </cell>
          <cell r="Y3839" t="str">
            <v>N</v>
          </cell>
          <cell r="Z3839" t="str">
            <v>N</v>
          </cell>
          <cell r="AA3839">
            <v>0</v>
          </cell>
          <cell r="AB3839">
            <v>0</v>
          </cell>
          <cell r="AC3839">
            <v>0</v>
          </cell>
          <cell r="AD3839">
            <v>0</v>
          </cell>
          <cell r="AE3839" t="str">
            <v>N</v>
          </cell>
          <cell r="AF3839" t="str">
            <v>N</v>
          </cell>
          <cell r="AG3839">
            <v>0</v>
          </cell>
          <cell r="AH3839" t="str">
            <v>N</v>
          </cell>
          <cell r="AI3839" t="str">
            <v>N</v>
          </cell>
        </row>
        <row r="3840">
          <cell r="U3840">
            <v>0</v>
          </cell>
          <cell r="V3840">
            <v>0</v>
          </cell>
          <cell r="W3840" t="str">
            <v/>
          </cell>
          <cell r="X3840" t="str">
            <v>N</v>
          </cell>
          <cell r="Y3840" t="str">
            <v>N</v>
          </cell>
          <cell r="Z3840" t="str">
            <v>N</v>
          </cell>
          <cell r="AA3840">
            <v>0</v>
          </cell>
          <cell r="AB3840">
            <v>0</v>
          </cell>
          <cell r="AC3840">
            <v>0</v>
          </cell>
          <cell r="AD3840">
            <v>0</v>
          </cell>
          <cell r="AE3840" t="str">
            <v>N</v>
          </cell>
          <cell r="AF3840" t="str">
            <v>N</v>
          </cell>
          <cell r="AG3840">
            <v>0</v>
          </cell>
          <cell r="AH3840" t="str">
            <v>N</v>
          </cell>
          <cell r="AI3840" t="str">
            <v>N</v>
          </cell>
        </row>
        <row r="3841">
          <cell r="U3841">
            <v>0</v>
          </cell>
          <cell r="V3841">
            <v>0</v>
          </cell>
          <cell r="W3841" t="str">
            <v/>
          </cell>
          <cell r="X3841" t="str">
            <v>N</v>
          </cell>
          <cell r="Y3841" t="str">
            <v>N</v>
          </cell>
          <cell r="Z3841" t="str">
            <v>N</v>
          </cell>
          <cell r="AA3841">
            <v>0</v>
          </cell>
          <cell r="AB3841">
            <v>0</v>
          </cell>
          <cell r="AC3841">
            <v>0</v>
          </cell>
          <cell r="AD3841">
            <v>0</v>
          </cell>
          <cell r="AE3841" t="str">
            <v>N</v>
          </cell>
          <cell r="AF3841" t="str">
            <v>N</v>
          </cell>
          <cell r="AG3841">
            <v>0</v>
          </cell>
          <cell r="AH3841" t="str">
            <v>N</v>
          </cell>
          <cell r="AI3841" t="str">
            <v>N</v>
          </cell>
        </row>
        <row r="3842">
          <cell r="U3842">
            <v>0</v>
          </cell>
          <cell r="V3842">
            <v>0</v>
          </cell>
          <cell r="W3842" t="str">
            <v/>
          </cell>
          <cell r="X3842" t="str">
            <v>N</v>
          </cell>
          <cell r="Y3842" t="str">
            <v>N</v>
          </cell>
          <cell r="Z3842" t="str">
            <v>N</v>
          </cell>
          <cell r="AA3842">
            <v>0</v>
          </cell>
          <cell r="AB3842">
            <v>0</v>
          </cell>
          <cell r="AC3842">
            <v>0</v>
          </cell>
          <cell r="AD3842">
            <v>0</v>
          </cell>
          <cell r="AE3842" t="str">
            <v>N</v>
          </cell>
          <cell r="AF3842" t="str">
            <v>N</v>
          </cell>
          <cell r="AG3842">
            <v>0</v>
          </cell>
          <cell r="AH3842" t="str">
            <v>N</v>
          </cell>
          <cell r="AI3842" t="str">
            <v>N</v>
          </cell>
        </row>
        <row r="3843">
          <cell r="U3843">
            <v>0</v>
          </cell>
          <cell r="V3843">
            <v>0</v>
          </cell>
          <cell r="W3843" t="str">
            <v/>
          </cell>
          <cell r="X3843" t="str">
            <v>N</v>
          </cell>
          <cell r="Y3843" t="str">
            <v>N</v>
          </cell>
          <cell r="Z3843" t="str">
            <v>N</v>
          </cell>
          <cell r="AA3843">
            <v>0</v>
          </cell>
          <cell r="AB3843">
            <v>0</v>
          </cell>
          <cell r="AC3843">
            <v>0</v>
          </cell>
          <cell r="AD3843">
            <v>0</v>
          </cell>
          <cell r="AE3843" t="str">
            <v>N</v>
          </cell>
          <cell r="AF3843" t="str">
            <v>N</v>
          </cell>
          <cell r="AG3843">
            <v>0</v>
          </cell>
          <cell r="AH3843" t="str">
            <v>N</v>
          </cell>
          <cell r="AI3843" t="str">
            <v>N</v>
          </cell>
        </row>
        <row r="3844">
          <cell r="U3844">
            <v>0</v>
          </cell>
          <cell r="V3844">
            <v>0</v>
          </cell>
          <cell r="W3844" t="str">
            <v/>
          </cell>
          <cell r="X3844" t="str">
            <v>N</v>
          </cell>
          <cell r="Y3844" t="str">
            <v>N</v>
          </cell>
          <cell r="Z3844" t="str">
            <v>N</v>
          </cell>
          <cell r="AA3844">
            <v>0</v>
          </cell>
          <cell r="AB3844">
            <v>0</v>
          </cell>
          <cell r="AC3844">
            <v>0</v>
          </cell>
          <cell r="AD3844">
            <v>0</v>
          </cell>
          <cell r="AE3844" t="str">
            <v>N</v>
          </cell>
          <cell r="AF3844" t="str">
            <v>N</v>
          </cell>
          <cell r="AG3844">
            <v>0</v>
          </cell>
          <cell r="AH3844" t="str">
            <v>N</v>
          </cell>
          <cell r="AI3844" t="str">
            <v>N</v>
          </cell>
        </row>
        <row r="3845">
          <cell r="U3845">
            <v>0</v>
          </cell>
          <cell r="V3845">
            <v>0</v>
          </cell>
          <cell r="W3845" t="str">
            <v/>
          </cell>
          <cell r="X3845" t="str">
            <v>N</v>
          </cell>
          <cell r="Y3845" t="str">
            <v>N</v>
          </cell>
          <cell r="Z3845" t="str">
            <v>N</v>
          </cell>
          <cell r="AA3845">
            <v>0</v>
          </cell>
          <cell r="AB3845">
            <v>0</v>
          </cell>
          <cell r="AC3845">
            <v>0</v>
          </cell>
          <cell r="AD3845">
            <v>0</v>
          </cell>
          <cell r="AE3845" t="str">
            <v>N</v>
          </cell>
          <cell r="AF3845" t="str">
            <v>N</v>
          </cell>
          <cell r="AG3845">
            <v>0</v>
          </cell>
          <cell r="AH3845" t="str">
            <v>N</v>
          </cell>
          <cell r="AI3845" t="str">
            <v>N</v>
          </cell>
        </row>
        <row r="3846">
          <cell r="U3846">
            <v>0</v>
          </cell>
          <cell r="V3846">
            <v>0</v>
          </cell>
          <cell r="W3846" t="str">
            <v/>
          </cell>
          <cell r="X3846" t="str">
            <v>N</v>
          </cell>
          <cell r="Y3846" t="str">
            <v>N</v>
          </cell>
          <cell r="Z3846" t="str">
            <v>N</v>
          </cell>
          <cell r="AA3846">
            <v>0</v>
          </cell>
          <cell r="AB3846">
            <v>0</v>
          </cell>
          <cell r="AC3846">
            <v>0</v>
          </cell>
          <cell r="AD3846">
            <v>0</v>
          </cell>
          <cell r="AE3846" t="str">
            <v>N</v>
          </cell>
          <cell r="AF3846" t="str">
            <v>N</v>
          </cell>
          <cell r="AG3846">
            <v>0</v>
          </cell>
          <cell r="AH3846" t="str">
            <v>N</v>
          </cell>
          <cell r="AI3846" t="str">
            <v>N</v>
          </cell>
        </row>
        <row r="3847">
          <cell r="U3847">
            <v>0</v>
          </cell>
          <cell r="V3847">
            <v>0</v>
          </cell>
          <cell r="W3847" t="str">
            <v/>
          </cell>
          <cell r="X3847" t="str">
            <v>N</v>
          </cell>
          <cell r="Y3847" t="str">
            <v>N</v>
          </cell>
          <cell r="Z3847" t="str">
            <v>N</v>
          </cell>
          <cell r="AA3847">
            <v>0</v>
          </cell>
          <cell r="AB3847">
            <v>0</v>
          </cell>
          <cell r="AC3847">
            <v>0</v>
          </cell>
          <cell r="AD3847">
            <v>0</v>
          </cell>
          <cell r="AE3847" t="str">
            <v>N</v>
          </cell>
          <cell r="AF3847" t="str">
            <v>N</v>
          </cell>
          <cell r="AG3847">
            <v>0</v>
          </cell>
          <cell r="AH3847" t="str">
            <v>N</v>
          </cell>
          <cell r="AI3847" t="str">
            <v>N</v>
          </cell>
        </row>
        <row r="3848">
          <cell r="U3848">
            <v>0</v>
          </cell>
          <cell r="V3848">
            <v>0</v>
          </cell>
          <cell r="W3848" t="str">
            <v/>
          </cell>
          <cell r="X3848" t="str">
            <v>N</v>
          </cell>
          <cell r="Y3848" t="str">
            <v>N</v>
          </cell>
          <cell r="Z3848" t="str">
            <v>N</v>
          </cell>
          <cell r="AA3848">
            <v>0</v>
          </cell>
          <cell r="AB3848">
            <v>0</v>
          </cell>
          <cell r="AC3848">
            <v>0</v>
          </cell>
          <cell r="AD3848">
            <v>0</v>
          </cell>
          <cell r="AE3848" t="str">
            <v>N</v>
          </cell>
          <cell r="AF3848" t="str">
            <v>N</v>
          </cell>
          <cell r="AG3848">
            <v>0</v>
          </cell>
          <cell r="AH3848" t="str">
            <v>N</v>
          </cell>
          <cell r="AI3848" t="str">
            <v>N</v>
          </cell>
        </row>
        <row r="3849">
          <cell r="U3849">
            <v>0</v>
          </cell>
          <cell r="V3849">
            <v>0</v>
          </cell>
          <cell r="W3849" t="str">
            <v/>
          </cell>
          <cell r="X3849" t="str">
            <v>N</v>
          </cell>
          <cell r="Y3849" t="str">
            <v>N</v>
          </cell>
          <cell r="Z3849" t="str">
            <v>N</v>
          </cell>
          <cell r="AA3849">
            <v>0</v>
          </cell>
          <cell r="AB3849">
            <v>0</v>
          </cell>
          <cell r="AC3849">
            <v>0</v>
          </cell>
          <cell r="AD3849">
            <v>0</v>
          </cell>
          <cell r="AE3849" t="str">
            <v>N</v>
          </cell>
          <cell r="AF3849" t="str">
            <v>N</v>
          </cell>
          <cell r="AG3849">
            <v>0</v>
          </cell>
          <cell r="AH3849" t="str">
            <v>N</v>
          </cell>
          <cell r="AI3849" t="str">
            <v>N</v>
          </cell>
        </row>
        <row r="3850">
          <cell r="U3850">
            <v>0</v>
          </cell>
          <cell r="V3850">
            <v>0</v>
          </cell>
          <cell r="W3850" t="str">
            <v/>
          </cell>
          <cell r="X3850" t="str">
            <v>N</v>
          </cell>
          <cell r="Y3850" t="str">
            <v>N</v>
          </cell>
          <cell r="Z3850" t="str">
            <v>N</v>
          </cell>
          <cell r="AA3850">
            <v>0</v>
          </cell>
          <cell r="AB3850">
            <v>0</v>
          </cell>
          <cell r="AC3850">
            <v>0</v>
          </cell>
          <cell r="AD3850">
            <v>0</v>
          </cell>
          <cell r="AE3850" t="str">
            <v>N</v>
          </cell>
          <cell r="AF3850" t="str">
            <v>N</v>
          </cell>
          <cell r="AG3850">
            <v>0</v>
          </cell>
          <cell r="AH3850" t="str">
            <v>N</v>
          </cell>
          <cell r="AI3850" t="str">
            <v>N</v>
          </cell>
        </row>
        <row r="3851">
          <cell r="U3851">
            <v>0</v>
          </cell>
          <cell r="V3851">
            <v>0</v>
          </cell>
          <cell r="W3851" t="str">
            <v/>
          </cell>
          <cell r="X3851" t="str">
            <v>N</v>
          </cell>
          <cell r="Y3851" t="str">
            <v>N</v>
          </cell>
          <cell r="Z3851" t="str">
            <v>N</v>
          </cell>
          <cell r="AA3851">
            <v>0</v>
          </cell>
          <cell r="AB3851">
            <v>0</v>
          </cell>
          <cell r="AC3851">
            <v>0</v>
          </cell>
          <cell r="AD3851">
            <v>0</v>
          </cell>
          <cell r="AE3851" t="str">
            <v>N</v>
          </cell>
          <cell r="AF3851" t="str">
            <v>N</v>
          </cell>
          <cell r="AG3851">
            <v>0</v>
          </cell>
          <cell r="AH3851" t="str">
            <v>N</v>
          </cell>
          <cell r="AI3851" t="str">
            <v>N</v>
          </cell>
        </row>
        <row r="3852">
          <cell r="U3852">
            <v>0</v>
          </cell>
          <cell r="V3852">
            <v>0</v>
          </cell>
          <cell r="W3852" t="str">
            <v/>
          </cell>
          <cell r="X3852" t="str">
            <v>N</v>
          </cell>
          <cell r="Y3852" t="str">
            <v>N</v>
          </cell>
          <cell r="Z3852" t="str">
            <v>N</v>
          </cell>
          <cell r="AA3852">
            <v>0</v>
          </cell>
          <cell r="AB3852">
            <v>0</v>
          </cell>
          <cell r="AC3852">
            <v>0</v>
          </cell>
          <cell r="AD3852">
            <v>0</v>
          </cell>
          <cell r="AE3852" t="str">
            <v>N</v>
          </cell>
          <cell r="AF3852" t="str">
            <v>N</v>
          </cell>
          <cell r="AG3852">
            <v>0</v>
          </cell>
          <cell r="AH3852" t="str">
            <v>N</v>
          </cell>
          <cell r="AI3852" t="str">
            <v>N</v>
          </cell>
        </row>
        <row r="3853">
          <cell r="U3853">
            <v>0</v>
          </cell>
          <cell r="V3853">
            <v>0</v>
          </cell>
          <cell r="W3853" t="str">
            <v/>
          </cell>
          <cell r="X3853" t="str">
            <v>N</v>
          </cell>
          <cell r="Y3853" t="str">
            <v>N</v>
          </cell>
          <cell r="Z3853" t="str">
            <v>N</v>
          </cell>
          <cell r="AA3853">
            <v>0</v>
          </cell>
          <cell r="AB3853">
            <v>0</v>
          </cell>
          <cell r="AC3853">
            <v>0</v>
          </cell>
          <cell r="AD3853">
            <v>0</v>
          </cell>
          <cell r="AE3853" t="str">
            <v>N</v>
          </cell>
          <cell r="AF3853" t="str">
            <v>N</v>
          </cell>
          <cell r="AG3853">
            <v>0</v>
          </cell>
          <cell r="AH3853" t="str">
            <v>N</v>
          </cell>
          <cell r="AI3853" t="str">
            <v>N</v>
          </cell>
        </row>
        <row r="3854">
          <cell r="U3854">
            <v>0</v>
          </cell>
          <cell r="V3854">
            <v>0</v>
          </cell>
          <cell r="W3854" t="str">
            <v/>
          </cell>
          <cell r="X3854" t="str">
            <v>N</v>
          </cell>
          <cell r="Y3854" t="str">
            <v>N</v>
          </cell>
          <cell r="Z3854" t="str">
            <v>N</v>
          </cell>
          <cell r="AA3854">
            <v>0</v>
          </cell>
          <cell r="AB3854">
            <v>0</v>
          </cell>
          <cell r="AC3854">
            <v>0</v>
          </cell>
          <cell r="AD3854">
            <v>0</v>
          </cell>
          <cell r="AE3854" t="str">
            <v>N</v>
          </cell>
          <cell r="AF3854" t="str">
            <v>N</v>
          </cell>
          <cell r="AG3854">
            <v>0</v>
          </cell>
          <cell r="AH3854" t="str">
            <v>N</v>
          </cell>
          <cell r="AI3854" t="str">
            <v>N</v>
          </cell>
        </row>
        <row r="3855">
          <cell r="U3855">
            <v>0</v>
          </cell>
          <cell r="V3855">
            <v>0</v>
          </cell>
          <cell r="W3855" t="str">
            <v/>
          </cell>
          <cell r="X3855" t="str">
            <v>N</v>
          </cell>
          <cell r="Y3855" t="str">
            <v>N</v>
          </cell>
          <cell r="Z3855" t="str">
            <v>N</v>
          </cell>
          <cell r="AA3855">
            <v>0</v>
          </cell>
          <cell r="AB3855">
            <v>0</v>
          </cell>
          <cell r="AC3855">
            <v>0</v>
          </cell>
          <cell r="AD3855">
            <v>0</v>
          </cell>
          <cell r="AE3855" t="str">
            <v>N</v>
          </cell>
          <cell r="AF3855" t="str">
            <v>N</v>
          </cell>
          <cell r="AG3855">
            <v>0</v>
          </cell>
          <cell r="AH3855" t="str">
            <v>N</v>
          </cell>
          <cell r="AI3855" t="str">
            <v>N</v>
          </cell>
        </row>
        <row r="3856">
          <cell r="U3856">
            <v>0</v>
          </cell>
          <cell r="V3856">
            <v>0</v>
          </cell>
          <cell r="W3856" t="str">
            <v/>
          </cell>
          <cell r="X3856" t="str">
            <v>N</v>
          </cell>
          <cell r="Y3856" t="str">
            <v>N</v>
          </cell>
          <cell r="Z3856" t="str">
            <v>N</v>
          </cell>
          <cell r="AA3856">
            <v>0</v>
          </cell>
          <cell r="AB3856">
            <v>0</v>
          </cell>
          <cell r="AC3856">
            <v>0</v>
          </cell>
          <cell r="AD3856">
            <v>0</v>
          </cell>
          <cell r="AE3856" t="str">
            <v>N</v>
          </cell>
          <cell r="AF3856" t="str">
            <v>N</v>
          </cell>
          <cell r="AG3856">
            <v>0</v>
          </cell>
          <cell r="AH3856" t="str">
            <v>N</v>
          </cell>
          <cell r="AI3856" t="str">
            <v>N</v>
          </cell>
        </row>
        <row r="3857">
          <cell r="U3857">
            <v>0</v>
          </cell>
          <cell r="V3857">
            <v>0</v>
          </cell>
          <cell r="W3857" t="str">
            <v/>
          </cell>
          <cell r="X3857" t="str">
            <v>N</v>
          </cell>
          <cell r="Y3857" t="str">
            <v>N</v>
          </cell>
          <cell r="Z3857" t="str">
            <v>N</v>
          </cell>
          <cell r="AA3857">
            <v>0</v>
          </cell>
          <cell r="AB3857">
            <v>0</v>
          </cell>
          <cell r="AC3857">
            <v>0</v>
          </cell>
          <cell r="AD3857">
            <v>0</v>
          </cell>
          <cell r="AE3857" t="str">
            <v>N</v>
          </cell>
          <cell r="AF3857" t="str">
            <v>N</v>
          </cell>
          <cell r="AG3857">
            <v>0</v>
          </cell>
          <cell r="AH3857" t="str">
            <v>N</v>
          </cell>
          <cell r="AI3857" t="str">
            <v>N</v>
          </cell>
        </row>
        <row r="3858">
          <cell r="U3858">
            <v>0</v>
          </cell>
          <cell r="V3858">
            <v>0</v>
          </cell>
          <cell r="W3858" t="str">
            <v/>
          </cell>
          <cell r="X3858" t="str">
            <v>N</v>
          </cell>
          <cell r="Y3858" t="str">
            <v>N</v>
          </cell>
          <cell r="Z3858" t="str">
            <v>N</v>
          </cell>
          <cell r="AA3858">
            <v>0</v>
          </cell>
          <cell r="AB3858">
            <v>0</v>
          </cell>
          <cell r="AC3858">
            <v>0</v>
          </cell>
          <cell r="AD3858">
            <v>0</v>
          </cell>
          <cell r="AE3858" t="str">
            <v>N</v>
          </cell>
          <cell r="AF3858" t="str">
            <v>N</v>
          </cell>
          <cell r="AG3858">
            <v>0</v>
          </cell>
          <cell r="AH3858" t="str">
            <v>N</v>
          </cell>
          <cell r="AI3858" t="str">
            <v>N</v>
          </cell>
        </row>
        <row r="3859">
          <cell r="U3859">
            <v>0</v>
          </cell>
          <cell r="V3859">
            <v>0</v>
          </cell>
          <cell r="W3859" t="str">
            <v/>
          </cell>
          <cell r="X3859" t="str">
            <v>N</v>
          </cell>
          <cell r="Y3859" t="str">
            <v>N</v>
          </cell>
          <cell r="Z3859" t="str">
            <v>N</v>
          </cell>
          <cell r="AA3859">
            <v>0</v>
          </cell>
          <cell r="AB3859">
            <v>0</v>
          </cell>
          <cell r="AC3859">
            <v>0</v>
          </cell>
          <cell r="AD3859">
            <v>0</v>
          </cell>
          <cell r="AE3859" t="str">
            <v>N</v>
          </cell>
          <cell r="AF3859" t="str">
            <v>N</v>
          </cell>
          <cell r="AG3859">
            <v>0</v>
          </cell>
          <cell r="AH3859" t="str">
            <v>N</v>
          </cell>
          <cell r="AI3859" t="str">
            <v>N</v>
          </cell>
        </row>
        <row r="3860">
          <cell r="U3860">
            <v>0</v>
          </cell>
          <cell r="V3860">
            <v>0</v>
          </cell>
          <cell r="W3860" t="str">
            <v/>
          </cell>
          <cell r="X3860" t="str">
            <v>N</v>
          </cell>
          <cell r="Y3860" t="str">
            <v>N</v>
          </cell>
          <cell r="Z3860" t="str">
            <v>N</v>
          </cell>
          <cell r="AA3860">
            <v>0</v>
          </cell>
          <cell r="AB3860">
            <v>0</v>
          </cell>
          <cell r="AC3860">
            <v>0</v>
          </cell>
          <cell r="AD3860">
            <v>0</v>
          </cell>
          <cell r="AE3860" t="str">
            <v>N</v>
          </cell>
          <cell r="AF3860" t="str">
            <v>N</v>
          </cell>
          <cell r="AG3860">
            <v>0</v>
          </cell>
          <cell r="AH3860" t="str">
            <v>N</v>
          </cell>
          <cell r="AI3860" t="str">
            <v>N</v>
          </cell>
        </row>
        <row r="3861">
          <cell r="U3861">
            <v>0</v>
          </cell>
          <cell r="V3861">
            <v>0</v>
          </cell>
          <cell r="W3861" t="str">
            <v/>
          </cell>
          <cell r="X3861" t="str">
            <v>N</v>
          </cell>
          <cell r="Y3861" t="str">
            <v>N</v>
          </cell>
          <cell r="Z3861" t="str">
            <v>N</v>
          </cell>
          <cell r="AA3861">
            <v>0</v>
          </cell>
          <cell r="AB3861">
            <v>0</v>
          </cell>
          <cell r="AC3861">
            <v>0</v>
          </cell>
          <cell r="AD3861">
            <v>0</v>
          </cell>
          <cell r="AE3861" t="str">
            <v>N</v>
          </cell>
          <cell r="AF3861" t="str">
            <v>N</v>
          </cell>
          <cell r="AG3861">
            <v>0</v>
          </cell>
          <cell r="AH3861" t="str">
            <v>N</v>
          </cell>
          <cell r="AI3861" t="str">
            <v>N</v>
          </cell>
        </row>
        <row r="3862">
          <cell r="U3862">
            <v>0</v>
          </cell>
          <cell r="V3862">
            <v>0</v>
          </cell>
          <cell r="W3862" t="str">
            <v/>
          </cell>
          <cell r="X3862" t="str">
            <v>N</v>
          </cell>
          <cell r="Y3862" t="str">
            <v>N</v>
          </cell>
          <cell r="Z3862" t="str">
            <v>N</v>
          </cell>
          <cell r="AA3862">
            <v>0</v>
          </cell>
          <cell r="AB3862">
            <v>0</v>
          </cell>
          <cell r="AC3862">
            <v>0</v>
          </cell>
          <cell r="AD3862">
            <v>0</v>
          </cell>
          <cell r="AE3862" t="str">
            <v>N</v>
          </cell>
          <cell r="AF3862" t="str">
            <v>N</v>
          </cell>
          <cell r="AG3862">
            <v>0</v>
          </cell>
          <cell r="AH3862" t="str">
            <v>N</v>
          </cell>
          <cell r="AI3862" t="str">
            <v>N</v>
          </cell>
        </row>
        <row r="3863">
          <cell r="U3863">
            <v>0</v>
          </cell>
          <cell r="V3863">
            <v>0</v>
          </cell>
          <cell r="W3863" t="str">
            <v/>
          </cell>
          <cell r="X3863" t="str">
            <v>N</v>
          </cell>
          <cell r="Y3863" t="str">
            <v>N</v>
          </cell>
          <cell r="Z3863" t="str">
            <v>N</v>
          </cell>
          <cell r="AA3863">
            <v>0</v>
          </cell>
          <cell r="AB3863">
            <v>0</v>
          </cell>
          <cell r="AC3863">
            <v>0</v>
          </cell>
          <cell r="AD3863">
            <v>0</v>
          </cell>
          <cell r="AE3863" t="str">
            <v>N</v>
          </cell>
          <cell r="AF3863" t="str">
            <v>N</v>
          </cell>
          <cell r="AG3863">
            <v>0</v>
          </cell>
          <cell r="AH3863" t="str">
            <v>N</v>
          </cell>
          <cell r="AI3863" t="str">
            <v>N</v>
          </cell>
        </row>
        <row r="3864">
          <cell r="U3864">
            <v>0</v>
          </cell>
          <cell r="V3864">
            <v>0</v>
          </cell>
          <cell r="W3864" t="str">
            <v/>
          </cell>
          <cell r="X3864" t="str">
            <v>N</v>
          </cell>
          <cell r="Y3864" t="str">
            <v>N</v>
          </cell>
          <cell r="Z3864" t="str">
            <v>N</v>
          </cell>
          <cell r="AA3864">
            <v>0</v>
          </cell>
          <cell r="AB3864">
            <v>0</v>
          </cell>
          <cell r="AC3864">
            <v>0</v>
          </cell>
          <cell r="AD3864">
            <v>0</v>
          </cell>
          <cell r="AE3864" t="str">
            <v>N</v>
          </cell>
          <cell r="AF3864" t="str">
            <v>N</v>
          </cell>
          <cell r="AG3864">
            <v>0</v>
          </cell>
          <cell r="AH3864" t="str">
            <v>N</v>
          </cell>
          <cell r="AI3864" t="str">
            <v>N</v>
          </cell>
        </row>
        <row r="3865">
          <cell r="U3865">
            <v>0</v>
          </cell>
          <cell r="V3865">
            <v>0</v>
          </cell>
          <cell r="W3865" t="str">
            <v/>
          </cell>
          <cell r="X3865" t="str">
            <v>N</v>
          </cell>
          <cell r="Y3865" t="str">
            <v>N</v>
          </cell>
          <cell r="Z3865" t="str">
            <v>N</v>
          </cell>
          <cell r="AA3865">
            <v>0</v>
          </cell>
          <cell r="AB3865">
            <v>0</v>
          </cell>
          <cell r="AC3865">
            <v>0</v>
          </cell>
          <cell r="AD3865">
            <v>0</v>
          </cell>
          <cell r="AE3865" t="str">
            <v>N</v>
          </cell>
          <cell r="AF3865" t="str">
            <v>N</v>
          </cell>
          <cell r="AG3865">
            <v>0</v>
          </cell>
          <cell r="AH3865" t="str">
            <v>N</v>
          </cell>
          <cell r="AI3865" t="str">
            <v>N</v>
          </cell>
        </row>
        <row r="3866">
          <cell r="U3866">
            <v>0</v>
          </cell>
          <cell r="V3866">
            <v>0</v>
          </cell>
          <cell r="W3866" t="str">
            <v/>
          </cell>
          <cell r="X3866" t="str">
            <v>N</v>
          </cell>
          <cell r="Y3866" t="str">
            <v>N</v>
          </cell>
          <cell r="Z3866" t="str">
            <v>N</v>
          </cell>
          <cell r="AA3866">
            <v>0</v>
          </cell>
          <cell r="AB3866">
            <v>0</v>
          </cell>
          <cell r="AC3866">
            <v>0</v>
          </cell>
          <cell r="AD3866">
            <v>0</v>
          </cell>
          <cell r="AE3866" t="str">
            <v>N</v>
          </cell>
          <cell r="AF3866" t="str">
            <v>N</v>
          </cell>
          <cell r="AG3866">
            <v>0</v>
          </cell>
          <cell r="AH3866" t="str">
            <v>N</v>
          </cell>
          <cell r="AI3866" t="str">
            <v>N</v>
          </cell>
        </row>
        <row r="3867">
          <cell r="U3867">
            <v>0</v>
          </cell>
          <cell r="V3867">
            <v>0</v>
          </cell>
          <cell r="W3867" t="str">
            <v/>
          </cell>
          <cell r="X3867" t="str">
            <v>N</v>
          </cell>
          <cell r="Y3867" t="str">
            <v>N</v>
          </cell>
          <cell r="Z3867" t="str">
            <v>N</v>
          </cell>
          <cell r="AA3867">
            <v>0</v>
          </cell>
          <cell r="AB3867">
            <v>0</v>
          </cell>
          <cell r="AC3867">
            <v>0</v>
          </cell>
          <cell r="AD3867">
            <v>0</v>
          </cell>
          <cell r="AE3867" t="str">
            <v>N</v>
          </cell>
          <cell r="AF3867" t="str">
            <v>N</v>
          </cell>
          <cell r="AG3867">
            <v>0</v>
          </cell>
          <cell r="AH3867" t="str">
            <v>N</v>
          </cell>
          <cell r="AI3867" t="str">
            <v>N</v>
          </cell>
        </row>
        <row r="3868">
          <cell r="U3868">
            <v>0</v>
          </cell>
          <cell r="V3868">
            <v>0</v>
          </cell>
          <cell r="W3868" t="str">
            <v/>
          </cell>
          <cell r="X3868" t="str">
            <v>N</v>
          </cell>
          <cell r="Y3868" t="str">
            <v>N</v>
          </cell>
          <cell r="Z3868" t="str">
            <v>N</v>
          </cell>
          <cell r="AA3868">
            <v>0</v>
          </cell>
          <cell r="AB3868">
            <v>0</v>
          </cell>
          <cell r="AC3868">
            <v>0</v>
          </cell>
          <cell r="AD3868">
            <v>0</v>
          </cell>
          <cell r="AE3868" t="str">
            <v>N</v>
          </cell>
          <cell r="AF3868" t="str">
            <v>N</v>
          </cell>
          <cell r="AG3868">
            <v>0</v>
          </cell>
          <cell r="AH3868" t="str">
            <v>N</v>
          </cell>
          <cell r="AI3868" t="str">
            <v>N</v>
          </cell>
        </row>
        <row r="3869">
          <cell r="U3869">
            <v>0</v>
          </cell>
          <cell r="V3869">
            <v>0</v>
          </cell>
          <cell r="W3869" t="str">
            <v/>
          </cell>
          <cell r="X3869" t="str">
            <v>N</v>
          </cell>
          <cell r="Y3869" t="str">
            <v>N</v>
          </cell>
          <cell r="Z3869" t="str">
            <v>N</v>
          </cell>
          <cell r="AA3869">
            <v>0</v>
          </cell>
          <cell r="AB3869">
            <v>0</v>
          </cell>
          <cell r="AC3869">
            <v>0</v>
          </cell>
          <cell r="AD3869">
            <v>0</v>
          </cell>
          <cell r="AE3869" t="str">
            <v>N</v>
          </cell>
          <cell r="AF3869" t="str">
            <v>N</v>
          </cell>
          <cell r="AG3869">
            <v>0</v>
          </cell>
          <cell r="AH3869" t="str">
            <v>N</v>
          </cell>
          <cell r="AI3869" t="str">
            <v>N</v>
          </cell>
        </row>
        <row r="3870">
          <cell r="U3870">
            <v>0</v>
          </cell>
          <cell r="V3870">
            <v>0</v>
          </cell>
          <cell r="W3870" t="str">
            <v/>
          </cell>
          <cell r="X3870" t="str">
            <v>N</v>
          </cell>
          <cell r="Y3870" t="str">
            <v>N</v>
          </cell>
          <cell r="Z3870" t="str">
            <v>N</v>
          </cell>
          <cell r="AA3870">
            <v>0</v>
          </cell>
          <cell r="AB3870">
            <v>0</v>
          </cell>
          <cell r="AC3870">
            <v>0</v>
          </cell>
          <cell r="AD3870">
            <v>0</v>
          </cell>
          <cell r="AE3870" t="str">
            <v>N</v>
          </cell>
          <cell r="AF3870" t="str">
            <v>N</v>
          </cell>
          <cell r="AG3870">
            <v>0</v>
          </cell>
          <cell r="AH3870" t="str">
            <v>N</v>
          </cell>
          <cell r="AI3870" t="str">
            <v>N</v>
          </cell>
        </row>
        <row r="3871">
          <cell r="U3871">
            <v>0</v>
          </cell>
          <cell r="V3871">
            <v>0</v>
          </cell>
          <cell r="W3871" t="str">
            <v/>
          </cell>
          <cell r="X3871" t="str">
            <v>N</v>
          </cell>
          <cell r="Y3871" t="str">
            <v>N</v>
          </cell>
          <cell r="Z3871" t="str">
            <v>N</v>
          </cell>
          <cell r="AA3871">
            <v>0</v>
          </cell>
          <cell r="AB3871">
            <v>0</v>
          </cell>
          <cell r="AC3871">
            <v>0</v>
          </cell>
          <cell r="AD3871">
            <v>0</v>
          </cell>
          <cell r="AE3871" t="str">
            <v>N</v>
          </cell>
          <cell r="AF3871" t="str">
            <v>N</v>
          </cell>
          <cell r="AG3871">
            <v>0</v>
          </cell>
          <cell r="AH3871" t="str">
            <v>N</v>
          </cell>
          <cell r="AI3871" t="str">
            <v>N</v>
          </cell>
        </row>
        <row r="3872">
          <cell r="U3872">
            <v>0</v>
          </cell>
          <cell r="V3872">
            <v>0</v>
          </cell>
          <cell r="W3872" t="str">
            <v/>
          </cell>
          <cell r="X3872" t="str">
            <v>N</v>
          </cell>
          <cell r="Y3872" t="str">
            <v>N</v>
          </cell>
          <cell r="Z3872" t="str">
            <v>N</v>
          </cell>
          <cell r="AA3872">
            <v>0</v>
          </cell>
          <cell r="AB3872">
            <v>0</v>
          </cell>
          <cell r="AC3872">
            <v>0</v>
          </cell>
          <cell r="AD3872">
            <v>0</v>
          </cell>
          <cell r="AE3872" t="str">
            <v>N</v>
          </cell>
          <cell r="AF3872" t="str">
            <v>N</v>
          </cell>
          <cell r="AG3872">
            <v>0</v>
          </cell>
          <cell r="AH3872" t="str">
            <v>N</v>
          </cell>
          <cell r="AI3872" t="str">
            <v>N</v>
          </cell>
        </row>
        <row r="3873">
          <cell r="U3873">
            <v>0</v>
          </cell>
          <cell r="V3873">
            <v>0</v>
          </cell>
          <cell r="W3873" t="str">
            <v/>
          </cell>
          <cell r="X3873" t="str">
            <v>N</v>
          </cell>
          <cell r="Y3873" t="str">
            <v>N</v>
          </cell>
          <cell r="Z3873" t="str">
            <v>N</v>
          </cell>
          <cell r="AA3873">
            <v>0</v>
          </cell>
          <cell r="AB3873">
            <v>0</v>
          </cell>
          <cell r="AC3873">
            <v>0</v>
          </cell>
          <cell r="AD3873">
            <v>0</v>
          </cell>
          <cell r="AE3873" t="str">
            <v>N</v>
          </cell>
          <cell r="AF3873" t="str">
            <v>N</v>
          </cell>
          <cell r="AG3873">
            <v>0</v>
          </cell>
          <cell r="AH3873" t="str">
            <v>N</v>
          </cell>
          <cell r="AI3873" t="str">
            <v>N</v>
          </cell>
        </row>
        <row r="3874">
          <cell r="U3874">
            <v>0</v>
          </cell>
          <cell r="V3874">
            <v>0</v>
          </cell>
          <cell r="W3874" t="str">
            <v/>
          </cell>
          <cell r="X3874" t="str">
            <v>N</v>
          </cell>
          <cell r="Y3874" t="str">
            <v>N</v>
          </cell>
          <cell r="Z3874" t="str">
            <v>N</v>
          </cell>
          <cell r="AA3874">
            <v>0</v>
          </cell>
          <cell r="AB3874">
            <v>0</v>
          </cell>
          <cell r="AC3874">
            <v>0</v>
          </cell>
          <cell r="AD3874">
            <v>0</v>
          </cell>
          <cell r="AE3874" t="str">
            <v>N</v>
          </cell>
          <cell r="AF3874" t="str">
            <v>N</v>
          </cell>
          <cell r="AG3874">
            <v>0</v>
          </cell>
          <cell r="AH3874" t="str">
            <v>N</v>
          </cell>
          <cell r="AI3874" t="str">
            <v>N</v>
          </cell>
        </row>
        <row r="3875">
          <cell r="U3875">
            <v>0</v>
          </cell>
          <cell r="V3875">
            <v>0</v>
          </cell>
          <cell r="W3875" t="str">
            <v/>
          </cell>
          <cell r="X3875" t="str">
            <v>N</v>
          </cell>
          <cell r="Y3875" t="str">
            <v>N</v>
          </cell>
          <cell r="Z3875" t="str">
            <v>N</v>
          </cell>
          <cell r="AA3875">
            <v>0</v>
          </cell>
          <cell r="AB3875">
            <v>0</v>
          </cell>
          <cell r="AC3875">
            <v>0</v>
          </cell>
          <cell r="AD3875">
            <v>0</v>
          </cell>
          <cell r="AE3875" t="str">
            <v>N</v>
          </cell>
          <cell r="AF3875" t="str">
            <v>N</v>
          </cell>
          <cell r="AG3875">
            <v>0</v>
          </cell>
          <cell r="AH3875" t="str">
            <v>N</v>
          </cell>
          <cell r="AI3875" t="str">
            <v>N</v>
          </cell>
        </row>
        <row r="3876">
          <cell r="U3876">
            <v>0</v>
          </cell>
          <cell r="V3876">
            <v>0</v>
          </cell>
          <cell r="W3876" t="str">
            <v/>
          </cell>
          <cell r="X3876" t="str">
            <v>N</v>
          </cell>
          <cell r="Y3876" t="str">
            <v>N</v>
          </cell>
          <cell r="Z3876" t="str">
            <v>N</v>
          </cell>
          <cell r="AA3876">
            <v>0</v>
          </cell>
          <cell r="AB3876">
            <v>0</v>
          </cell>
          <cell r="AC3876">
            <v>0</v>
          </cell>
          <cell r="AD3876">
            <v>0</v>
          </cell>
          <cell r="AE3876" t="str">
            <v>N</v>
          </cell>
          <cell r="AF3876" t="str">
            <v>N</v>
          </cell>
          <cell r="AG3876">
            <v>0</v>
          </cell>
          <cell r="AH3876" t="str">
            <v>N</v>
          </cell>
          <cell r="AI3876" t="str">
            <v>N</v>
          </cell>
        </row>
        <row r="3877">
          <cell r="U3877">
            <v>0</v>
          </cell>
          <cell r="V3877">
            <v>0</v>
          </cell>
          <cell r="W3877" t="str">
            <v/>
          </cell>
          <cell r="X3877" t="str">
            <v>N</v>
          </cell>
          <cell r="Y3877" t="str">
            <v>N</v>
          </cell>
          <cell r="Z3877" t="str">
            <v>N</v>
          </cell>
          <cell r="AA3877">
            <v>0</v>
          </cell>
          <cell r="AB3877">
            <v>0</v>
          </cell>
          <cell r="AC3877">
            <v>0</v>
          </cell>
          <cell r="AD3877">
            <v>0</v>
          </cell>
          <cell r="AE3877" t="str">
            <v>N</v>
          </cell>
          <cell r="AF3877" t="str">
            <v>N</v>
          </cell>
          <cell r="AG3877">
            <v>0</v>
          </cell>
          <cell r="AH3877" t="str">
            <v>N</v>
          </cell>
          <cell r="AI3877" t="str">
            <v>N</v>
          </cell>
        </row>
        <row r="3878">
          <cell r="U3878">
            <v>0</v>
          </cell>
          <cell r="V3878">
            <v>0</v>
          </cell>
          <cell r="W3878" t="str">
            <v/>
          </cell>
          <cell r="X3878" t="str">
            <v>N</v>
          </cell>
          <cell r="Y3878" t="str">
            <v>N</v>
          </cell>
          <cell r="Z3878" t="str">
            <v>N</v>
          </cell>
          <cell r="AA3878">
            <v>0</v>
          </cell>
          <cell r="AB3878">
            <v>0</v>
          </cell>
          <cell r="AC3878">
            <v>0</v>
          </cell>
          <cell r="AD3878">
            <v>0</v>
          </cell>
          <cell r="AE3878" t="str">
            <v>N</v>
          </cell>
          <cell r="AF3878" t="str">
            <v>N</v>
          </cell>
          <cell r="AG3878">
            <v>0</v>
          </cell>
          <cell r="AH3878" t="str">
            <v>N</v>
          </cell>
          <cell r="AI3878" t="str">
            <v>N</v>
          </cell>
        </row>
        <row r="3879">
          <cell r="U3879">
            <v>0</v>
          </cell>
          <cell r="V3879">
            <v>0</v>
          </cell>
          <cell r="W3879" t="str">
            <v/>
          </cell>
          <cell r="X3879" t="str">
            <v>N</v>
          </cell>
          <cell r="Y3879" t="str">
            <v>N</v>
          </cell>
          <cell r="Z3879" t="str">
            <v>N</v>
          </cell>
          <cell r="AA3879">
            <v>0</v>
          </cell>
          <cell r="AB3879">
            <v>0</v>
          </cell>
          <cell r="AC3879">
            <v>0</v>
          </cell>
          <cell r="AD3879">
            <v>0</v>
          </cell>
          <cell r="AE3879" t="str">
            <v>N</v>
          </cell>
          <cell r="AF3879" t="str">
            <v>N</v>
          </cell>
          <cell r="AG3879">
            <v>0</v>
          </cell>
          <cell r="AH3879" t="str">
            <v>N</v>
          </cell>
          <cell r="AI3879" t="str">
            <v>N</v>
          </cell>
        </row>
        <row r="3880">
          <cell r="U3880">
            <v>0</v>
          </cell>
          <cell r="V3880">
            <v>0</v>
          </cell>
          <cell r="W3880" t="str">
            <v/>
          </cell>
          <cell r="X3880" t="str">
            <v>N</v>
          </cell>
          <cell r="Y3880" t="str">
            <v>N</v>
          </cell>
          <cell r="Z3880" t="str">
            <v>N</v>
          </cell>
          <cell r="AA3880">
            <v>0</v>
          </cell>
          <cell r="AB3880">
            <v>0</v>
          </cell>
          <cell r="AC3880">
            <v>0</v>
          </cell>
          <cell r="AD3880">
            <v>0</v>
          </cell>
          <cell r="AE3880" t="str">
            <v>N</v>
          </cell>
          <cell r="AF3880" t="str">
            <v>N</v>
          </cell>
          <cell r="AG3880">
            <v>0</v>
          </cell>
          <cell r="AH3880" t="str">
            <v>N</v>
          </cell>
          <cell r="AI3880" t="str">
            <v>N</v>
          </cell>
        </row>
        <row r="3881">
          <cell r="U3881">
            <v>0</v>
          </cell>
          <cell r="V3881">
            <v>0</v>
          </cell>
          <cell r="W3881" t="str">
            <v/>
          </cell>
          <cell r="X3881" t="str">
            <v>N</v>
          </cell>
          <cell r="Y3881" t="str">
            <v>N</v>
          </cell>
          <cell r="Z3881" t="str">
            <v>N</v>
          </cell>
          <cell r="AA3881">
            <v>0</v>
          </cell>
          <cell r="AB3881">
            <v>0</v>
          </cell>
          <cell r="AC3881">
            <v>0</v>
          </cell>
          <cell r="AD3881">
            <v>0</v>
          </cell>
          <cell r="AE3881" t="str">
            <v>N</v>
          </cell>
          <cell r="AF3881" t="str">
            <v>N</v>
          </cell>
          <cell r="AG3881">
            <v>0</v>
          </cell>
          <cell r="AH3881" t="str">
            <v>N</v>
          </cell>
          <cell r="AI3881" t="str">
            <v>N</v>
          </cell>
        </row>
        <row r="3882">
          <cell r="U3882">
            <v>0</v>
          </cell>
          <cell r="V3882">
            <v>0</v>
          </cell>
          <cell r="W3882" t="str">
            <v/>
          </cell>
          <cell r="X3882" t="str">
            <v>N</v>
          </cell>
          <cell r="Y3882" t="str">
            <v>N</v>
          </cell>
          <cell r="Z3882" t="str">
            <v>N</v>
          </cell>
          <cell r="AA3882">
            <v>0</v>
          </cell>
          <cell r="AB3882">
            <v>0</v>
          </cell>
          <cell r="AC3882">
            <v>0</v>
          </cell>
          <cell r="AD3882">
            <v>0</v>
          </cell>
          <cell r="AE3882" t="str">
            <v>N</v>
          </cell>
          <cell r="AF3882" t="str">
            <v>N</v>
          </cell>
          <cell r="AG3882">
            <v>0</v>
          </cell>
          <cell r="AH3882" t="str">
            <v>N</v>
          </cell>
          <cell r="AI3882" t="str">
            <v>N</v>
          </cell>
        </row>
        <row r="3883">
          <cell r="U3883">
            <v>0</v>
          </cell>
          <cell r="V3883">
            <v>0</v>
          </cell>
          <cell r="W3883" t="str">
            <v/>
          </cell>
          <cell r="X3883" t="str">
            <v>N</v>
          </cell>
          <cell r="Y3883" t="str">
            <v>N</v>
          </cell>
          <cell r="Z3883" t="str">
            <v>N</v>
          </cell>
          <cell r="AA3883">
            <v>0</v>
          </cell>
          <cell r="AB3883">
            <v>0</v>
          </cell>
          <cell r="AC3883">
            <v>0</v>
          </cell>
          <cell r="AD3883">
            <v>0</v>
          </cell>
          <cell r="AE3883" t="str">
            <v>N</v>
          </cell>
          <cell r="AF3883" t="str">
            <v>N</v>
          </cell>
          <cell r="AG3883">
            <v>0</v>
          </cell>
          <cell r="AH3883" t="str">
            <v>N</v>
          </cell>
          <cell r="AI3883" t="str">
            <v>N</v>
          </cell>
        </row>
        <row r="3884">
          <cell r="U3884">
            <v>0</v>
          </cell>
          <cell r="V3884">
            <v>0</v>
          </cell>
          <cell r="W3884" t="str">
            <v/>
          </cell>
          <cell r="X3884" t="str">
            <v>N</v>
          </cell>
          <cell r="Y3884" t="str">
            <v>N</v>
          </cell>
          <cell r="Z3884" t="str">
            <v>N</v>
          </cell>
          <cell r="AA3884">
            <v>0</v>
          </cell>
          <cell r="AB3884">
            <v>0</v>
          </cell>
          <cell r="AC3884">
            <v>0</v>
          </cell>
          <cell r="AD3884">
            <v>0</v>
          </cell>
          <cell r="AE3884" t="str">
            <v>N</v>
          </cell>
          <cell r="AF3884" t="str">
            <v>N</v>
          </cell>
          <cell r="AG3884">
            <v>0</v>
          </cell>
          <cell r="AH3884" t="str">
            <v>N</v>
          </cell>
          <cell r="AI3884" t="str">
            <v>N</v>
          </cell>
        </row>
        <row r="3885">
          <cell r="U3885">
            <v>0</v>
          </cell>
          <cell r="V3885">
            <v>0</v>
          </cell>
          <cell r="W3885" t="str">
            <v/>
          </cell>
          <cell r="X3885" t="str">
            <v>N</v>
          </cell>
          <cell r="Y3885" t="str">
            <v>N</v>
          </cell>
          <cell r="Z3885" t="str">
            <v>N</v>
          </cell>
          <cell r="AA3885">
            <v>0</v>
          </cell>
          <cell r="AB3885">
            <v>0</v>
          </cell>
          <cell r="AC3885">
            <v>0</v>
          </cell>
          <cell r="AD3885">
            <v>0</v>
          </cell>
          <cell r="AE3885" t="str">
            <v>N</v>
          </cell>
          <cell r="AF3885" t="str">
            <v>N</v>
          </cell>
          <cell r="AG3885">
            <v>0</v>
          </cell>
          <cell r="AH3885" t="str">
            <v>N</v>
          </cell>
          <cell r="AI3885" t="str">
            <v>N</v>
          </cell>
        </row>
        <row r="3886">
          <cell r="U3886">
            <v>0</v>
          </cell>
          <cell r="V3886">
            <v>0</v>
          </cell>
          <cell r="W3886" t="str">
            <v/>
          </cell>
          <cell r="X3886" t="str">
            <v>N</v>
          </cell>
          <cell r="Y3886" t="str">
            <v>N</v>
          </cell>
          <cell r="Z3886" t="str">
            <v>N</v>
          </cell>
          <cell r="AA3886">
            <v>0</v>
          </cell>
          <cell r="AB3886">
            <v>0</v>
          </cell>
          <cell r="AC3886">
            <v>0</v>
          </cell>
          <cell r="AD3886">
            <v>0</v>
          </cell>
          <cell r="AE3886" t="str">
            <v>N</v>
          </cell>
          <cell r="AF3886" t="str">
            <v>N</v>
          </cell>
          <cell r="AG3886">
            <v>0</v>
          </cell>
          <cell r="AH3886" t="str">
            <v>N</v>
          </cell>
          <cell r="AI3886" t="str">
            <v>N</v>
          </cell>
        </row>
        <row r="3887">
          <cell r="U3887">
            <v>0</v>
          </cell>
          <cell r="V3887">
            <v>0</v>
          </cell>
          <cell r="W3887" t="str">
            <v/>
          </cell>
          <cell r="X3887" t="str">
            <v>N</v>
          </cell>
          <cell r="Y3887" t="str">
            <v>N</v>
          </cell>
          <cell r="Z3887" t="str">
            <v>N</v>
          </cell>
          <cell r="AA3887">
            <v>0</v>
          </cell>
          <cell r="AB3887">
            <v>0</v>
          </cell>
          <cell r="AC3887">
            <v>0</v>
          </cell>
          <cell r="AD3887">
            <v>0</v>
          </cell>
          <cell r="AE3887" t="str">
            <v>N</v>
          </cell>
          <cell r="AF3887" t="str">
            <v>N</v>
          </cell>
          <cell r="AG3887">
            <v>0</v>
          </cell>
          <cell r="AH3887" t="str">
            <v>N</v>
          </cell>
          <cell r="AI3887" t="str">
            <v>N</v>
          </cell>
        </row>
        <row r="3888">
          <cell r="U3888">
            <v>0</v>
          </cell>
          <cell r="V3888">
            <v>0</v>
          </cell>
          <cell r="W3888" t="str">
            <v/>
          </cell>
          <cell r="X3888" t="str">
            <v>N</v>
          </cell>
          <cell r="Y3888" t="str">
            <v>N</v>
          </cell>
          <cell r="Z3888" t="str">
            <v>N</v>
          </cell>
          <cell r="AA3888">
            <v>0</v>
          </cell>
          <cell r="AB3888">
            <v>0</v>
          </cell>
          <cell r="AC3888">
            <v>0</v>
          </cell>
          <cell r="AD3888">
            <v>0</v>
          </cell>
          <cell r="AE3888" t="str">
            <v>N</v>
          </cell>
          <cell r="AF3888" t="str">
            <v>N</v>
          </cell>
          <cell r="AG3888">
            <v>0</v>
          </cell>
          <cell r="AH3888" t="str">
            <v>N</v>
          </cell>
          <cell r="AI3888" t="str">
            <v>N</v>
          </cell>
        </row>
        <row r="3889">
          <cell r="U3889">
            <v>0</v>
          </cell>
          <cell r="V3889">
            <v>0</v>
          </cell>
          <cell r="W3889" t="str">
            <v/>
          </cell>
          <cell r="X3889" t="str">
            <v>N</v>
          </cell>
          <cell r="Y3889" t="str">
            <v>N</v>
          </cell>
          <cell r="Z3889" t="str">
            <v>N</v>
          </cell>
          <cell r="AA3889">
            <v>0</v>
          </cell>
          <cell r="AB3889">
            <v>0</v>
          </cell>
          <cell r="AC3889">
            <v>0</v>
          </cell>
          <cell r="AD3889">
            <v>0</v>
          </cell>
          <cell r="AE3889" t="str">
            <v>N</v>
          </cell>
          <cell r="AF3889" t="str">
            <v>N</v>
          </cell>
          <cell r="AG3889">
            <v>0</v>
          </cell>
          <cell r="AH3889" t="str">
            <v>N</v>
          </cell>
          <cell r="AI3889" t="str">
            <v>N</v>
          </cell>
        </row>
        <row r="3890">
          <cell r="U3890">
            <v>0</v>
          </cell>
          <cell r="V3890">
            <v>0</v>
          </cell>
          <cell r="W3890" t="str">
            <v/>
          </cell>
          <cell r="X3890" t="str">
            <v>N</v>
          </cell>
          <cell r="Y3890" t="str">
            <v>N</v>
          </cell>
          <cell r="Z3890" t="str">
            <v>N</v>
          </cell>
          <cell r="AA3890">
            <v>0</v>
          </cell>
          <cell r="AB3890">
            <v>0</v>
          </cell>
          <cell r="AC3890">
            <v>0</v>
          </cell>
          <cell r="AD3890">
            <v>0</v>
          </cell>
          <cell r="AE3890" t="str">
            <v>N</v>
          </cell>
          <cell r="AF3890" t="str">
            <v>N</v>
          </cell>
          <cell r="AG3890">
            <v>0</v>
          </cell>
          <cell r="AH3890" t="str">
            <v>N</v>
          </cell>
          <cell r="AI3890" t="str">
            <v>N</v>
          </cell>
        </row>
        <row r="3891">
          <cell r="U3891">
            <v>0</v>
          </cell>
          <cell r="V3891">
            <v>0</v>
          </cell>
          <cell r="W3891" t="str">
            <v/>
          </cell>
          <cell r="X3891" t="str">
            <v>N</v>
          </cell>
          <cell r="Y3891" t="str">
            <v>N</v>
          </cell>
          <cell r="Z3891" t="str">
            <v>N</v>
          </cell>
          <cell r="AA3891">
            <v>0</v>
          </cell>
          <cell r="AB3891">
            <v>0</v>
          </cell>
          <cell r="AC3891">
            <v>0</v>
          </cell>
          <cell r="AD3891">
            <v>0</v>
          </cell>
          <cell r="AE3891" t="str">
            <v>N</v>
          </cell>
          <cell r="AF3891" t="str">
            <v>N</v>
          </cell>
          <cell r="AG3891">
            <v>0</v>
          </cell>
          <cell r="AH3891" t="str">
            <v>N</v>
          </cell>
          <cell r="AI3891" t="str">
            <v>N</v>
          </cell>
        </row>
        <row r="3892">
          <cell r="U3892">
            <v>0</v>
          </cell>
          <cell r="V3892">
            <v>0</v>
          </cell>
          <cell r="W3892" t="str">
            <v/>
          </cell>
          <cell r="X3892" t="str">
            <v>N</v>
          </cell>
          <cell r="Y3892" t="str">
            <v>N</v>
          </cell>
          <cell r="Z3892" t="str">
            <v>N</v>
          </cell>
          <cell r="AA3892">
            <v>0</v>
          </cell>
          <cell r="AB3892">
            <v>0</v>
          </cell>
          <cell r="AC3892">
            <v>0</v>
          </cell>
          <cell r="AD3892">
            <v>0</v>
          </cell>
          <cell r="AE3892" t="str">
            <v>N</v>
          </cell>
          <cell r="AF3892" t="str">
            <v>N</v>
          </cell>
          <cell r="AG3892">
            <v>0</v>
          </cell>
          <cell r="AH3892" t="str">
            <v>N</v>
          </cell>
          <cell r="AI3892" t="str">
            <v>N</v>
          </cell>
        </row>
        <row r="3893">
          <cell r="U3893">
            <v>0</v>
          </cell>
          <cell r="V3893">
            <v>0</v>
          </cell>
          <cell r="W3893" t="str">
            <v/>
          </cell>
          <cell r="X3893" t="str">
            <v>N</v>
          </cell>
          <cell r="Y3893" t="str">
            <v>N</v>
          </cell>
          <cell r="Z3893" t="str">
            <v>N</v>
          </cell>
          <cell r="AA3893">
            <v>0</v>
          </cell>
          <cell r="AB3893">
            <v>0</v>
          </cell>
          <cell r="AC3893">
            <v>0</v>
          </cell>
          <cell r="AD3893">
            <v>0</v>
          </cell>
          <cell r="AE3893" t="str">
            <v>N</v>
          </cell>
          <cell r="AF3893" t="str">
            <v>N</v>
          </cell>
          <cell r="AG3893">
            <v>0</v>
          </cell>
          <cell r="AH3893" t="str">
            <v>N</v>
          </cell>
          <cell r="AI3893" t="str">
            <v>N</v>
          </cell>
        </row>
        <row r="3894">
          <cell r="U3894">
            <v>0</v>
          </cell>
          <cell r="V3894">
            <v>0</v>
          </cell>
          <cell r="W3894" t="str">
            <v/>
          </cell>
          <cell r="X3894" t="str">
            <v>N</v>
          </cell>
          <cell r="Y3894" t="str">
            <v>N</v>
          </cell>
          <cell r="Z3894" t="str">
            <v>N</v>
          </cell>
          <cell r="AA3894">
            <v>0</v>
          </cell>
          <cell r="AB3894">
            <v>0</v>
          </cell>
          <cell r="AC3894">
            <v>0</v>
          </cell>
          <cell r="AD3894">
            <v>0</v>
          </cell>
          <cell r="AE3894" t="str">
            <v>N</v>
          </cell>
          <cell r="AF3894" t="str">
            <v>N</v>
          </cell>
          <cell r="AG3894">
            <v>0</v>
          </cell>
          <cell r="AH3894" t="str">
            <v>N</v>
          </cell>
          <cell r="AI3894" t="str">
            <v>N</v>
          </cell>
        </row>
        <row r="3895">
          <cell r="U3895">
            <v>0</v>
          </cell>
          <cell r="V3895">
            <v>0</v>
          </cell>
          <cell r="W3895" t="str">
            <v/>
          </cell>
          <cell r="X3895" t="str">
            <v>N</v>
          </cell>
          <cell r="Y3895" t="str">
            <v>N</v>
          </cell>
          <cell r="Z3895" t="str">
            <v>N</v>
          </cell>
          <cell r="AA3895">
            <v>0</v>
          </cell>
          <cell r="AB3895">
            <v>0</v>
          </cell>
          <cell r="AC3895">
            <v>0</v>
          </cell>
          <cell r="AD3895">
            <v>0</v>
          </cell>
          <cell r="AE3895" t="str">
            <v>N</v>
          </cell>
          <cell r="AF3895" t="str">
            <v>N</v>
          </cell>
          <cell r="AG3895">
            <v>0</v>
          </cell>
          <cell r="AH3895" t="str">
            <v>N</v>
          </cell>
          <cell r="AI3895" t="str">
            <v>N</v>
          </cell>
        </row>
        <row r="3896">
          <cell r="U3896">
            <v>0</v>
          </cell>
          <cell r="V3896">
            <v>0</v>
          </cell>
          <cell r="W3896" t="str">
            <v/>
          </cell>
          <cell r="X3896" t="str">
            <v>N</v>
          </cell>
          <cell r="Y3896" t="str">
            <v>N</v>
          </cell>
          <cell r="Z3896" t="str">
            <v>N</v>
          </cell>
          <cell r="AA3896">
            <v>0</v>
          </cell>
          <cell r="AB3896">
            <v>0</v>
          </cell>
          <cell r="AC3896">
            <v>0</v>
          </cell>
          <cell r="AD3896">
            <v>0</v>
          </cell>
          <cell r="AE3896" t="str">
            <v>N</v>
          </cell>
          <cell r="AF3896" t="str">
            <v>N</v>
          </cell>
          <cell r="AG3896">
            <v>0</v>
          </cell>
          <cell r="AH3896" t="str">
            <v>N</v>
          </cell>
          <cell r="AI3896" t="str">
            <v>N</v>
          </cell>
        </row>
        <row r="3897">
          <cell r="U3897">
            <v>0</v>
          </cell>
          <cell r="V3897">
            <v>0</v>
          </cell>
          <cell r="W3897" t="str">
            <v/>
          </cell>
          <cell r="X3897" t="str">
            <v>N</v>
          </cell>
          <cell r="Y3897" t="str">
            <v>N</v>
          </cell>
          <cell r="Z3897" t="str">
            <v>N</v>
          </cell>
          <cell r="AA3897">
            <v>0</v>
          </cell>
          <cell r="AB3897">
            <v>0</v>
          </cell>
          <cell r="AC3897">
            <v>0</v>
          </cell>
          <cell r="AD3897">
            <v>0</v>
          </cell>
          <cell r="AE3897" t="str">
            <v>N</v>
          </cell>
          <cell r="AF3897" t="str">
            <v>N</v>
          </cell>
          <cell r="AG3897">
            <v>0</v>
          </cell>
          <cell r="AH3897" t="str">
            <v>N</v>
          </cell>
          <cell r="AI3897" t="str">
            <v>N</v>
          </cell>
        </row>
        <row r="3898">
          <cell r="U3898">
            <v>0</v>
          </cell>
          <cell r="V3898">
            <v>0</v>
          </cell>
          <cell r="W3898" t="str">
            <v/>
          </cell>
          <cell r="X3898" t="str">
            <v>N</v>
          </cell>
          <cell r="Y3898" t="str">
            <v>N</v>
          </cell>
          <cell r="Z3898" t="str">
            <v>N</v>
          </cell>
          <cell r="AA3898">
            <v>0</v>
          </cell>
          <cell r="AB3898">
            <v>0</v>
          </cell>
          <cell r="AC3898">
            <v>0</v>
          </cell>
          <cell r="AD3898">
            <v>0</v>
          </cell>
          <cell r="AE3898" t="str">
            <v>N</v>
          </cell>
          <cell r="AF3898" t="str">
            <v>N</v>
          </cell>
          <cell r="AG3898">
            <v>0</v>
          </cell>
          <cell r="AH3898" t="str">
            <v>N</v>
          </cell>
          <cell r="AI3898" t="str">
            <v>N</v>
          </cell>
        </row>
        <row r="3899">
          <cell r="U3899">
            <v>0</v>
          </cell>
          <cell r="V3899">
            <v>0</v>
          </cell>
          <cell r="W3899" t="str">
            <v/>
          </cell>
          <cell r="X3899" t="str">
            <v>N</v>
          </cell>
          <cell r="Y3899" t="str">
            <v>N</v>
          </cell>
          <cell r="Z3899" t="str">
            <v>N</v>
          </cell>
          <cell r="AA3899">
            <v>0</v>
          </cell>
          <cell r="AB3899">
            <v>0</v>
          </cell>
          <cell r="AC3899">
            <v>0</v>
          </cell>
          <cell r="AD3899">
            <v>0</v>
          </cell>
          <cell r="AE3899" t="str">
            <v>N</v>
          </cell>
          <cell r="AF3899" t="str">
            <v>N</v>
          </cell>
          <cell r="AG3899">
            <v>0</v>
          </cell>
          <cell r="AH3899" t="str">
            <v>N</v>
          </cell>
          <cell r="AI3899" t="str">
            <v>N</v>
          </cell>
        </row>
        <row r="3900">
          <cell r="U3900">
            <v>0</v>
          </cell>
          <cell r="V3900">
            <v>0</v>
          </cell>
          <cell r="W3900" t="str">
            <v/>
          </cell>
          <cell r="X3900" t="str">
            <v>N</v>
          </cell>
          <cell r="Y3900" t="str">
            <v>N</v>
          </cell>
          <cell r="Z3900" t="str">
            <v>N</v>
          </cell>
          <cell r="AA3900">
            <v>0</v>
          </cell>
          <cell r="AB3900">
            <v>0</v>
          </cell>
          <cell r="AC3900">
            <v>0</v>
          </cell>
          <cell r="AD3900">
            <v>0</v>
          </cell>
          <cell r="AE3900" t="str">
            <v>N</v>
          </cell>
          <cell r="AF3900" t="str">
            <v>N</v>
          </cell>
          <cell r="AG3900">
            <v>0</v>
          </cell>
          <cell r="AH3900" t="str">
            <v>N</v>
          </cell>
          <cell r="AI3900" t="str">
            <v>N</v>
          </cell>
        </row>
        <row r="3901">
          <cell r="U3901">
            <v>0</v>
          </cell>
          <cell r="V3901">
            <v>0</v>
          </cell>
          <cell r="W3901" t="str">
            <v/>
          </cell>
          <cell r="X3901" t="str">
            <v>N</v>
          </cell>
          <cell r="Y3901" t="str">
            <v>N</v>
          </cell>
          <cell r="Z3901" t="str">
            <v>N</v>
          </cell>
          <cell r="AA3901">
            <v>0</v>
          </cell>
          <cell r="AB3901">
            <v>0</v>
          </cell>
          <cell r="AC3901">
            <v>0</v>
          </cell>
          <cell r="AD3901">
            <v>0</v>
          </cell>
          <cell r="AE3901" t="str">
            <v>N</v>
          </cell>
          <cell r="AF3901" t="str">
            <v>N</v>
          </cell>
          <cell r="AG3901">
            <v>0</v>
          </cell>
          <cell r="AH3901" t="str">
            <v>N</v>
          </cell>
          <cell r="AI3901" t="str">
            <v>N</v>
          </cell>
        </row>
        <row r="3902">
          <cell r="U3902">
            <v>0</v>
          </cell>
          <cell r="V3902">
            <v>0</v>
          </cell>
          <cell r="W3902" t="str">
            <v/>
          </cell>
          <cell r="X3902" t="str">
            <v>N</v>
          </cell>
          <cell r="Y3902" t="str">
            <v>N</v>
          </cell>
          <cell r="Z3902" t="str">
            <v>N</v>
          </cell>
          <cell r="AA3902">
            <v>0</v>
          </cell>
          <cell r="AB3902">
            <v>0</v>
          </cell>
          <cell r="AC3902">
            <v>0</v>
          </cell>
          <cell r="AD3902">
            <v>0</v>
          </cell>
          <cell r="AE3902" t="str">
            <v>N</v>
          </cell>
          <cell r="AF3902" t="str">
            <v>N</v>
          </cell>
          <cell r="AG3902">
            <v>0</v>
          </cell>
          <cell r="AH3902" t="str">
            <v>N</v>
          </cell>
          <cell r="AI3902" t="str">
            <v>N</v>
          </cell>
        </row>
        <row r="3903">
          <cell r="U3903">
            <v>0</v>
          </cell>
          <cell r="V3903">
            <v>0</v>
          </cell>
          <cell r="W3903" t="str">
            <v/>
          </cell>
          <cell r="X3903" t="str">
            <v>N</v>
          </cell>
          <cell r="Y3903" t="str">
            <v>N</v>
          </cell>
          <cell r="Z3903" t="str">
            <v>N</v>
          </cell>
          <cell r="AA3903">
            <v>0</v>
          </cell>
          <cell r="AB3903">
            <v>0</v>
          </cell>
          <cell r="AC3903">
            <v>0</v>
          </cell>
          <cell r="AD3903">
            <v>0</v>
          </cell>
          <cell r="AE3903" t="str">
            <v>N</v>
          </cell>
          <cell r="AF3903" t="str">
            <v>N</v>
          </cell>
          <cell r="AG3903">
            <v>0</v>
          </cell>
          <cell r="AH3903" t="str">
            <v>N</v>
          </cell>
          <cell r="AI3903" t="str">
            <v>N</v>
          </cell>
        </row>
        <row r="3904">
          <cell r="U3904">
            <v>0</v>
          </cell>
          <cell r="V3904">
            <v>0</v>
          </cell>
          <cell r="W3904" t="str">
            <v/>
          </cell>
          <cell r="X3904" t="str">
            <v>N</v>
          </cell>
          <cell r="Y3904" t="str">
            <v>N</v>
          </cell>
          <cell r="Z3904" t="str">
            <v>N</v>
          </cell>
          <cell r="AA3904">
            <v>0</v>
          </cell>
          <cell r="AB3904">
            <v>0</v>
          </cell>
          <cell r="AC3904">
            <v>0</v>
          </cell>
          <cell r="AD3904">
            <v>0</v>
          </cell>
          <cell r="AE3904" t="str">
            <v>N</v>
          </cell>
          <cell r="AF3904" t="str">
            <v>N</v>
          </cell>
          <cell r="AG3904">
            <v>0</v>
          </cell>
          <cell r="AH3904" t="str">
            <v>N</v>
          </cell>
          <cell r="AI3904" t="str">
            <v>N</v>
          </cell>
        </row>
        <row r="3905">
          <cell r="U3905">
            <v>0</v>
          </cell>
          <cell r="V3905">
            <v>0</v>
          </cell>
          <cell r="W3905" t="str">
            <v/>
          </cell>
          <cell r="X3905" t="str">
            <v>N</v>
          </cell>
          <cell r="Y3905" t="str">
            <v>N</v>
          </cell>
          <cell r="Z3905" t="str">
            <v>N</v>
          </cell>
          <cell r="AA3905">
            <v>0</v>
          </cell>
          <cell r="AB3905">
            <v>0</v>
          </cell>
          <cell r="AC3905">
            <v>0</v>
          </cell>
          <cell r="AD3905">
            <v>0</v>
          </cell>
          <cell r="AE3905" t="str">
            <v>N</v>
          </cell>
          <cell r="AF3905" t="str">
            <v>N</v>
          </cell>
          <cell r="AG3905">
            <v>0</v>
          </cell>
          <cell r="AH3905" t="str">
            <v>N</v>
          </cell>
          <cell r="AI3905" t="str">
            <v>N</v>
          </cell>
        </row>
        <row r="3906">
          <cell r="U3906">
            <v>0</v>
          </cell>
          <cell r="V3906">
            <v>0</v>
          </cell>
          <cell r="W3906" t="str">
            <v/>
          </cell>
          <cell r="X3906" t="str">
            <v>N</v>
          </cell>
          <cell r="Y3906" t="str">
            <v>N</v>
          </cell>
          <cell r="Z3906" t="str">
            <v>N</v>
          </cell>
          <cell r="AA3906">
            <v>0</v>
          </cell>
          <cell r="AB3906">
            <v>0</v>
          </cell>
          <cell r="AC3906">
            <v>0</v>
          </cell>
          <cell r="AD3906">
            <v>0</v>
          </cell>
          <cell r="AE3906" t="str">
            <v>N</v>
          </cell>
          <cell r="AF3906" t="str">
            <v>N</v>
          </cell>
          <cell r="AG3906">
            <v>0</v>
          </cell>
          <cell r="AH3906" t="str">
            <v>N</v>
          </cell>
          <cell r="AI3906" t="str">
            <v>N</v>
          </cell>
        </row>
        <row r="3907">
          <cell r="U3907">
            <v>0</v>
          </cell>
          <cell r="V3907">
            <v>0</v>
          </cell>
          <cell r="W3907" t="str">
            <v/>
          </cell>
          <cell r="X3907" t="str">
            <v>N</v>
          </cell>
          <cell r="Y3907" t="str">
            <v>N</v>
          </cell>
          <cell r="Z3907" t="str">
            <v>N</v>
          </cell>
          <cell r="AA3907">
            <v>0</v>
          </cell>
          <cell r="AB3907">
            <v>0</v>
          </cell>
          <cell r="AC3907">
            <v>0</v>
          </cell>
          <cell r="AD3907">
            <v>0</v>
          </cell>
          <cell r="AE3907" t="str">
            <v>N</v>
          </cell>
          <cell r="AF3907" t="str">
            <v>N</v>
          </cell>
          <cell r="AG3907">
            <v>0</v>
          </cell>
          <cell r="AH3907" t="str">
            <v>N</v>
          </cell>
          <cell r="AI3907" t="str">
            <v>N</v>
          </cell>
        </row>
        <row r="3908">
          <cell r="U3908">
            <v>0</v>
          </cell>
          <cell r="V3908">
            <v>0</v>
          </cell>
          <cell r="W3908" t="str">
            <v/>
          </cell>
          <cell r="X3908" t="str">
            <v>N</v>
          </cell>
          <cell r="Y3908" t="str">
            <v>N</v>
          </cell>
          <cell r="Z3908" t="str">
            <v>N</v>
          </cell>
          <cell r="AA3908">
            <v>0</v>
          </cell>
          <cell r="AB3908">
            <v>0</v>
          </cell>
          <cell r="AC3908">
            <v>0</v>
          </cell>
          <cell r="AD3908">
            <v>0</v>
          </cell>
          <cell r="AE3908" t="str">
            <v>N</v>
          </cell>
          <cell r="AF3908" t="str">
            <v>N</v>
          </cell>
          <cell r="AG3908">
            <v>0</v>
          </cell>
          <cell r="AH3908" t="str">
            <v>N</v>
          </cell>
          <cell r="AI3908" t="str">
            <v>N</v>
          </cell>
        </row>
        <row r="3909">
          <cell r="U3909">
            <v>0</v>
          </cell>
          <cell r="V3909">
            <v>0</v>
          </cell>
          <cell r="W3909" t="str">
            <v/>
          </cell>
          <cell r="X3909" t="str">
            <v>N</v>
          </cell>
          <cell r="Y3909" t="str">
            <v>N</v>
          </cell>
          <cell r="Z3909" t="str">
            <v>N</v>
          </cell>
          <cell r="AA3909">
            <v>0</v>
          </cell>
          <cell r="AB3909">
            <v>0</v>
          </cell>
          <cell r="AC3909">
            <v>0</v>
          </cell>
          <cell r="AD3909">
            <v>0</v>
          </cell>
          <cell r="AE3909" t="str">
            <v>N</v>
          </cell>
          <cell r="AF3909" t="str">
            <v>N</v>
          </cell>
          <cell r="AG3909">
            <v>0</v>
          </cell>
          <cell r="AH3909" t="str">
            <v>N</v>
          </cell>
          <cell r="AI3909" t="str">
            <v>N</v>
          </cell>
        </row>
        <row r="3910">
          <cell r="U3910">
            <v>0</v>
          </cell>
          <cell r="V3910">
            <v>0</v>
          </cell>
          <cell r="W3910" t="str">
            <v/>
          </cell>
          <cell r="X3910" t="str">
            <v>N</v>
          </cell>
          <cell r="Y3910" t="str">
            <v>N</v>
          </cell>
          <cell r="Z3910" t="str">
            <v>N</v>
          </cell>
          <cell r="AA3910">
            <v>0</v>
          </cell>
          <cell r="AB3910">
            <v>0</v>
          </cell>
          <cell r="AC3910">
            <v>0</v>
          </cell>
          <cell r="AD3910">
            <v>0</v>
          </cell>
          <cell r="AE3910" t="str">
            <v>N</v>
          </cell>
          <cell r="AF3910" t="str">
            <v>N</v>
          </cell>
          <cell r="AG3910">
            <v>0</v>
          </cell>
          <cell r="AH3910" t="str">
            <v>N</v>
          </cell>
          <cell r="AI3910" t="str">
            <v>N</v>
          </cell>
        </row>
        <row r="3911">
          <cell r="U3911">
            <v>0</v>
          </cell>
          <cell r="V3911">
            <v>0</v>
          </cell>
          <cell r="W3911" t="str">
            <v/>
          </cell>
          <cell r="X3911" t="str">
            <v>N</v>
          </cell>
          <cell r="Y3911" t="str">
            <v>N</v>
          </cell>
          <cell r="Z3911" t="str">
            <v>N</v>
          </cell>
          <cell r="AA3911">
            <v>0</v>
          </cell>
          <cell r="AB3911">
            <v>0</v>
          </cell>
          <cell r="AC3911">
            <v>0</v>
          </cell>
          <cell r="AD3911">
            <v>0</v>
          </cell>
          <cell r="AE3911" t="str">
            <v>N</v>
          </cell>
          <cell r="AF3911" t="str">
            <v>N</v>
          </cell>
          <cell r="AG3911">
            <v>0</v>
          </cell>
          <cell r="AH3911" t="str">
            <v>N</v>
          </cell>
          <cell r="AI3911" t="str">
            <v>N</v>
          </cell>
        </row>
        <row r="3912">
          <cell r="U3912">
            <v>0</v>
          </cell>
          <cell r="V3912">
            <v>0</v>
          </cell>
          <cell r="W3912" t="str">
            <v/>
          </cell>
          <cell r="X3912" t="str">
            <v>N</v>
          </cell>
          <cell r="Y3912" t="str">
            <v>N</v>
          </cell>
          <cell r="Z3912" t="str">
            <v>N</v>
          </cell>
          <cell r="AA3912">
            <v>0</v>
          </cell>
          <cell r="AB3912">
            <v>0</v>
          </cell>
          <cell r="AC3912">
            <v>0</v>
          </cell>
          <cell r="AD3912">
            <v>0</v>
          </cell>
          <cell r="AE3912" t="str">
            <v>N</v>
          </cell>
          <cell r="AF3912" t="str">
            <v>N</v>
          </cell>
          <cell r="AG3912">
            <v>0</v>
          </cell>
          <cell r="AH3912" t="str">
            <v>N</v>
          </cell>
          <cell r="AI3912" t="str">
            <v>N</v>
          </cell>
        </row>
        <row r="3913">
          <cell r="U3913">
            <v>0</v>
          </cell>
          <cell r="V3913">
            <v>0</v>
          </cell>
          <cell r="W3913" t="str">
            <v/>
          </cell>
          <cell r="X3913" t="str">
            <v>N</v>
          </cell>
          <cell r="Y3913" t="str">
            <v>N</v>
          </cell>
          <cell r="Z3913" t="str">
            <v>N</v>
          </cell>
          <cell r="AA3913">
            <v>0</v>
          </cell>
          <cell r="AB3913">
            <v>0</v>
          </cell>
          <cell r="AC3913">
            <v>0</v>
          </cell>
          <cell r="AD3913">
            <v>0</v>
          </cell>
          <cell r="AE3913" t="str">
            <v>N</v>
          </cell>
          <cell r="AF3913" t="str">
            <v>N</v>
          </cell>
          <cell r="AG3913">
            <v>0</v>
          </cell>
          <cell r="AH3913" t="str">
            <v>N</v>
          </cell>
          <cell r="AI3913" t="str">
            <v>N</v>
          </cell>
        </row>
        <row r="3914">
          <cell r="U3914">
            <v>0</v>
          </cell>
          <cell r="V3914">
            <v>0</v>
          </cell>
          <cell r="W3914" t="str">
            <v/>
          </cell>
          <cell r="X3914" t="str">
            <v>N</v>
          </cell>
          <cell r="Y3914" t="str">
            <v>N</v>
          </cell>
          <cell r="Z3914" t="str">
            <v>N</v>
          </cell>
          <cell r="AA3914">
            <v>0</v>
          </cell>
          <cell r="AB3914">
            <v>0</v>
          </cell>
          <cell r="AC3914">
            <v>0</v>
          </cell>
          <cell r="AD3914">
            <v>0</v>
          </cell>
          <cell r="AE3914" t="str">
            <v>N</v>
          </cell>
          <cell r="AF3914" t="str">
            <v>N</v>
          </cell>
          <cell r="AG3914">
            <v>0</v>
          </cell>
          <cell r="AH3914" t="str">
            <v>N</v>
          </cell>
          <cell r="AI3914" t="str">
            <v>N</v>
          </cell>
        </row>
        <row r="3915">
          <cell r="U3915">
            <v>0</v>
          </cell>
          <cell r="V3915">
            <v>0</v>
          </cell>
          <cell r="W3915" t="str">
            <v/>
          </cell>
          <cell r="X3915" t="str">
            <v>N</v>
          </cell>
          <cell r="Y3915" t="str">
            <v>N</v>
          </cell>
          <cell r="Z3915" t="str">
            <v>N</v>
          </cell>
          <cell r="AA3915">
            <v>0</v>
          </cell>
          <cell r="AB3915">
            <v>0</v>
          </cell>
          <cell r="AC3915">
            <v>0</v>
          </cell>
          <cell r="AD3915">
            <v>0</v>
          </cell>
          <cell r="AE3915" t="str">
            <v>N</v>
          </cell>
          <cell r="AF3915" t="str">
            <v>N</v>
          </cell>
          <cell r="AG3915">
            <v>0</v>
          </cell>
          <cell r="AH3915" t="str">
            <v>N</v>
          </cell>
          <cell r="AI3915" t="str">
            <v>N</v>
          </cell>
        </row>
        <row r="3916">
          <cell r="U3916">
            <v>0</v>
          </cell>
          <cell r="V3916">
            <v>0</v>
          </cell>
          <cell r="W3916" t="str">
            <v/>
          </cell>
          <cell r="X3916" t="str">
            <v>N</v>
          </cell>
          <cell r="Y3916" t="str">
            <v>N</v>
          </cell>
          <cell r="Z3916" t="str">
            <v>N</v>
          </cell>
          <cell r="AA3916">
            <v>0</v>
          </cell>
          <cell r="AB3916">
            <v>0</v>
          </cell>
          <cell r="AC3916">
            <v>0</v>
          </cell>
          <cell r="AD3916">
            <v>0</v>
          </cell>
          <cell r="AE3916" t="str">
            <v>N</v>
          </cell>
          <cell r="AF3916" t="str">
            <v>N</v>
          </cell>
          <cell r="AG3916">
            <v>0</v>
          </cell>
          <cell r="AH3916" t="str">
            <v>N</v>
          </cell>
          <cell r="AI3916" t="str">
            <v>N</v>
          </cell>
        </row>
        <row r="3917">
          <cell r="U3917">
            <v>0</v>
          </cell>
          <cell r="V3917">
            <v>0</v>
          </cell>
          <cell r="W3917" t="str">
            <v/>
          </cell>
          <cell r="X3917" t="str">
            <v>N</v>
          </cell>
          <cell r="Y3917" t="str">
            <v>N</v>
          </cell>
          <cell r="Z3917" t="str">
            <v>N</v>
          </cell>
          <cell r="AA3917">
            <v>0</v>
          </cell>
          <cell r="AB3917">
            <v>0</v>
          </cell>
          <cell r="AC3917">
            <v>0</v>
          </cell>
          <cell r="AD3917">
            <v>0</v>
          </cell>
          <cell r="AE3917" t="str">
            <v>N</v>
          </cell>
          <cell r="AF3917" t="str">
            <v>N</v>
          </cell>
          <cell r="AG3917">
            <v>0</v>
          </cell>
          <cell r="AH3917" t="str">
            <v>N</v>
          </cell>
          <cell r="AI3917" t="str">
            <v>N</v>
          </cell>
        </row>
        <row r="3918">
          <cell r="U3918">
            <v>0</v>
          </cell>
          <cell r="V3918">
            <v>0</v>
          </cell>
          <cell r="W3918" t="str">
            <v/>
          </cell>
          <cell r="X3918" t="str">
            <v>N</v>
          </cell>
          <cell r="Y3918" t="str">
            <v>N</v>
          </cell>
          <cell r="Z3918" t="str">
            <v>N</v>
          </cell>
          <cell r="AA3918">
            <v>0</v>
          </cell>
          <cell r="AB3918">
            <v>0</v>
          </cell>
          <cell r="AC3918">
            <v>0</v>
          </cell>
          <cell r="AD3918">
            <v>0</v>
          </cell>
          <cell r="AE3918" t="str">
            <v>N</v>
          </cell>
          <cell r="AF3918" t="str">
            <v>N</v>
          </cell>
          <cell r="AG3918">
            <v>0</v>
          </cell>
          <cell r="AH3918" t="str">
            <v>N</v>
          </cell>
          <cell r="AI3918" t="str">
            <v>N</v>
          </cell>
        </row>
        <row r="3919">
          <cell r="U3919">
            <v>0</v>
          </cell>
          <cell r="V3919">
            <v>0</v>
          </cell>
          <cell r="W3919" t="str">
            <v/>
          </cell>
          <cell r="X3919" t="str">
            <v>N</v>
          </cell>
          <cell r="Y3919" t="str">
            <v>N</v>
          </cell>
          <cell r="Z3919" t="str">
            <v>N</v>
          </cell>
          <cell r="AA3919">
            <v>0</v>
          </cell>
          <cell r="AB3919">
            <v>0</v>
          </cell>
          <cell r="AC3919">
            <v>0</v>
          </cell>
          <cell r="AD3919">
            <v>0</v>
          </cell>
          <cell r="AE3919" t="str">
            <v>N</v>
          </cell>
          <cell r="AF3919" t="str">
            <v>N</v>
          </cell>
          <cell r="AG3919">
            <v>0</v>
          </cell>
          <cell r="AH3919" t="str">
            <v>N</v>
          </cell>
          <cell r="AI3919" t="str">
            <v>N</v>
          </cell>
        </row>
        <row r="3920">
          <cell r="U3920">
            <v>0</v>
          </cell>
          <cell r="V3920">
            <v>0</v>
          </cell>
          <cell r="W3920" t="str">
            <v/>
          </cell>
          <cell r="X3920" t="str">
            <v>N</v>
          </cell>
          <cell r="Y3920" t="str">
            <v>N</v>
          </cell>
          <cell r="Z3920" t="str">
            <v>N</v>
          </cell>
          <cell r="AA3920">
            <v>0</v>
          </cell>
          <cell r="AB3920">
            <v>0</v>
          </cell>
          <cell r="AC3920">
            <v>0</v>
          </cell>
          <cell r="AD3920">
            <v>0</v>
          </cell>
          <cell r="AE3920" t="str">
            <v>N</v>
          </cell>
          <cell r="AF3920" t="str">
            <v>N</v>
          </cell>
          <cell r="AG3920">
            <v>0</v>
          </cell>
          <cell r="AH3920" t="str">
            <v>N</v>
          </cell>
          <cell r="AI3920" t="str">
            <v>N</v>
          </cell>
        </row>
        <row r="3921">
          <cell r="U3921">
            <v>0</v>
          </cell>
          <cell r="V3921">
            <v>0</v>
          </cell>
          <cell r="W3921" t="str">
            <v/>
          </cell>
          <cell r="X3921" t="str">
            <v>N</v>
          </cell>
          <cell r="Y3921" t="str">
            <v>N</v>
          </cell>
          <cell r="Z3921" t="str">
            <v>N</v>
          </cell>
          <cell r="AA3921">
            <v>0</v>
          </cell>
          <cell r="AB3921">
            <v>0</v>
          </cell>
          <cell r="AC3921">
            <v>0</v>
          </cell>
          <cell r="AD3921">
            <v>0</v>
          </cell>
          <cell r="AE3921" t="str">
            <v>N</v>
          </cell>
          <cell r="AF3921" t="str">
            <v>N</v>
          </cell>
          <cell r="AG3921">
            <v>0</v>
          </cell>
          <cell r="AH3921" t="str">
            <v>N</v>
          </cell>
          <cell r="AI3921" t="str">
            <v>N</v>
          </cell>
        </row>
        <row r="3922">
          <cell r="U3922">
            <v>0</v>
          </cell>
          <cell r="V3922">
            <v>0</v>
          </cell>
          <cell r="W3922" t="str">
            <v/>
          </cell>
          <cell r="X3922" t="str">
            <v>N</v>
          </cell>
          <cell r="Y3922" t="str">
            <v>N</v>
          </cell>
          <cell r="Z3922" t="str">
            <v>N</v>
          </cell>
          <cell r="AA3922">
            <v>0</v>
          </cell>
          <cell r="AB3922">
            <v>0</v>
          </cell>
          <cell r="AC3922">
            <v>0</v>
          </cell>
          <cell r="AD3922">
            <v>0</v>
          </cell>
          <cell r="AE3922" t="str">
            <v>N</v>
          </cell>
          <cell r="AF3922" t="str">
            <v>N</v>
          </cell>
          <cell r="AG3922">
            <v>0</v>
          </cell>
          <cell r="AH3922" t="str">
            <v>N</v>
          </cell>
          <cell r="AI3922" t="str">
            <v>N</v>
          </cell>
        </row>
        <row r="3923">
          <cell r="U3923">
            <v>0</v>
          </cell>
          <cell r="V3923">
            <v>0</v>
          </cell>
          <cell r="W3923" t="str">
            <v/>
          </cell>
          <cell r="X3923" t="str">
            <v>N</v>
          </cell>
          <cell r="Y3923" t="str">
            <v>N</v>
          </cell>
          <cell r="Z3923" t="str">
            <v>N</v>
          </cell>
          <cell r="AA3923">
            <v>0</v>
          </cell>
          <cell r="AB3923">
            <v>0</v>
          </cell>
          <cell r="AC3923">
            <v>0</v>
          </cell>
          <cell r="AD3923">
            <v>0</v>
          </cell>
          <cell r="AE3923" t="str">
            <v>N</v>
          </cell>
          <cell r="AF3923" t="str">
            <v>N</v>
          </cell>
          <cell r="AG3923">
            <v>0</v>
          </cell>
          <cell r="AH3923" t="str">
            <v>N</v>
          </cell>
          <cell r="AI3923" t="str">
            <v>N</v>
          </cell>
        </row>
        <row r="3924">
          <cell r="U3924">
            <v>0</v>
          </cell>
          <cell r="V3924">
            <v>0</v>
          </cell>
          <cell r="W3924" t="str">
            <v/>
          </cell>
          <cell r="X3924" t="str">
            <v>N</v>
          </cell>
          <cell r="Y3924" t="str">
            <v>N</v>
          </cell>
          <cell r="Z3924" t="str">
            <v>N</v>
          </cell>
          <cell r="AA3924">
            <v>0</v>
          </cell>
          <cell r="AB3924">
            <v>0</v>
          </cell>
          <cell r="AC3924">
            <v>0</v>
          </cell>
          <cell r="AD3924">
            <v>0</v>
          </cell>
          <cell r="AE3924" t="str">
            <v>N</v>
          </cell>
          <cell r="AF3924" t="str">
            <v>N</v>
          </cell>
          <cell r="AG3924">
            <v>0</v>
          </cell>
          <cell r="AH3924" t="str">
            <v>N</v>
          </cell>
          <cell r="AI3924" t="str">
            <v>N</v>
          </cell>
        </row>
        <row r="3925">
          <cell r="U3925">
            <v>0</v>
          </cell>
          <cell r="V3925">
            <v>0</v>
          </cell>
          <cell r="W3925" t="str">
            <v/>
          </cell>
          <cell r="X3925" t="str">
            <v>N</v>
          </cell>
          <cell r="Y3925" t="str">
            <v>N</v>
          </cell>
          <cell r="Z3925" t="str">
            <v>N</v>
          </cell>
          <cell r="AA3925">
            <v>0</v>
          </cell>
          <cell r="AB3925">
            <v>0</v>
          </cell>
          <cell r="AC3925">
            <v>0</v>
          </cell>
          <cell r="AD3925">
            <v>0</v>
          </cell>
          <cell r="AE3925" t="str">
            <v>N</v>
          </cell>
          <cell r="AF3925" t="str">
            <v>N</v>
          </cell>
          <cell r="AG3925">
            <v>0</v>
          </cell>
          <cell r="AH3925" t="str">
            <v>N</v>
          </cell>
          <cell r="AI3925" t="str">
            <v>N</v>
          </cell>
        </row>
        <row r="3926">
          <cell r="U3926">
            <v>0</v>
          </cell>
          <cell r="V3926">
            <v>0</v>
          </cell>
          <cell r="W3926" t="str">
            <v/>
          </cell>
          <cell r="X3926" t="str">
            <v>N</v>
          </cell>
          <cell r="Y3926" t="str">
            <v>N</v>
          </cell>
          <cell r="Z3926" t="str">
            <v>N</v>
          </cell>
          <cell r="AA3926">
            <v>0</v>
          </cell>
          <cell r="AB3926">
            <v>0</v>
          </cell>
          <cell r="AC3926">
            <v>0</v>
          </cell>
          <cell r="AD3926">
            <v>0</v>
          </cell>
          <cell r="AE3926" t="str">
            <v>N</v>
          </cell>
          <cell r="AF3926" t="str">
            <v>N</v>
          </cell>
          <cell r="AG3926">
            <v>0</v>
          </cell>
          <cell r="AH3926" t="str">
            <v>N</v>
          </cell>
          <cell r="AI3926" t="str">
            <v>N</v>
          </cell>
        </row>
        <row r="3927">
          <cell r="U3927">
            <v>0</v>
          </cell>
          <cell r="V3927">
            <v>0</v>
          </cell>
          <cell r="W3927" t="str">
            <v/>
          </cell>
          <cell r="X3927" t="str">
            <v>N</v>
          </cell>
          <cell r="Y3927" t="str">
            <v>N</v>
          </cell>
          <cell r="Z3927" t="str">
            <v>N</v>
          </cell>
          <cell r="AA3927">
            <v>0</v>
          </cell>
          <cell r="AB3927">
            <v>0</v>
          </cell>
          <cell r="AC3927">
            <v>0</v>
          </cell>
          <cell r="AD3927">
            <v>0</v>
          </cell>
          <cell r="AE3927" t="str">
            <v>N</v>
          </cell>
          <cell r="AF3927" t="str">
            <v>N</v>
          </cell>
          <cell r="AG3927">
            <v>0</v>
          </cell>
          <cell r="AH3927" t="str">
            <v>N</v>
          </cell>
          <cell r="AI3927" t="str">
            <v>N</v>
          </cell>
        </row>
        <row r="3928">
          <cell r="U3928">
            <v>0</v>
          </cell>
          <cell r="V3928">
            <v>0</v>
          </cell>
          <cell r="W3928" t="str">
            <v/>
          </cell>
          <cell r="X3928" t="str">
            <v>N</v>
          </cell>
          <cell r="Y3928" t="str">
            <v>N</v>
          </cell>
          <cell r="Z3928" t="str">
            <v>N</v>
          </cell>
          <cell r="AA3928">
            <v>0</v>
          </cell>
          <cell r="AB3928">
            <v>0</v>
          </cell>
          <cell r="AC3928">
            <v>0</v>
          </cell>
          <cell r="AD3928">
            <v>0</v>
          </cell>
          <cell r="AE3928" t="str">
            <v>N</v>
          </cell>
          <cell r="AF3928" t="str">
            <v>N</v>
          </cell>
          <cell r="AG3928">
            <v>0</v>
          </cell>
          <cell r="AH3928" t="str">
            <v>N</v>
          </cell>
          <cell r="AI3928" t="str">
            <v>N</v>
          </cell>
        </row>
        <row r="3929">
          <cell r="U3929">
            <v>0</v>
          </cell>
          <cell r="V3929">
            <v>0</v>
          </cell>
          <cell r="W3929" t="str">
            <v/>
          </cell>
          <cell r="X3929" t="str">
            <v>N</v>
          </cell>
          <cell r="Y3929" t="str">
            <v>N</v>
          </cell>
          <cell r="Z3929" t="str">
            <v>N</v>
          </cell>
          <cell r="AA3929">
            <v>0</v>
          </cell>
          <cell r="AB3929">
            <v>0</v>
          </cell>
          <cell r="AC3929">
            <v>0</v>
          </cell>
          <cell r="AD3929">
            <v>0</v>
          </cell>
          <cell r="AE3929" t="str">
            <v>N</v>
          </cell>
          <cell r="AF3929" t="str">
            <v>N</v>
          </cell>
          <cell r="AG3929">
            <v>0</v>
          </cell>
          <cell r="AH3929" t="str">
            <v>N</v>
          </cell>
          <cell r="AI3929" t="str">
            <v>N</v>
          </cell>
        </row>
        <row r="3930">
          <cell r="U3930">
            <v>0</v>
          </cell>
          <cell r="V3930">
            <v>0</v>
          </cell>
          <cell r="W3930" t="str">
            <v/>
          </cell>
          <cell r="X3930" t="str">
            <v>N</v>
          </cell>
          <cell r="Y3930" t="str">
            <v>N</v>
          </cell>
          <cell r="Z3930" t="str">
            <v>N</v>
          </cell>
          <cell r="AA3930">
            <v>0</v>
          </cell>
          <cell r="AB3930">
            <v>0</v>
          </cell>
          <cell r="AC3930">
            <v>0</v>
          </cell>
          <cell r="AD3930">
            <v>0</v>
          </cell>
          <cell r="AE3930" t="str">
            <v>N</v>
          </cell>
          <cell r="AF3930" t="str">
            <v>N</v>
          </cell>
          <cell r="AG3930">
            <v>0</v>
          </cell>
          <cell r="AH3930" t="str">
            <v>N</v>
          </cell>
          <cell r="AI3930" t="str">
            <v>N</v>
          </cell>
        </row>
        <row r="3931">
          <cell r="U3931">
            <v>0</v>
          </cell>
          <cell r="V3931">
            <v>0</v>
          </cell>
          <cell r="W3931" t="str">
            <v/>
          </cell>
          <cell r="X3931" t="str">
            <v>N</v>
          </cell>
          <cell r="Y3931" t="str">
            <v>N</v>
          </cell>
          <cell r="Z3931" t="str">
            <v>N</v>
          </cell>
          <cell r="AA3931">
            <v>0</v>
          </cell>
          <cell r="AB3931">
            <v>0</v>
          </cell>
          <cell r="AC3931">
            <v>0</v>
          </cell>
          <cell r="AD3931">
            <v>0</v>
          </cell>
          <cell r="AE3931" t="str">
            <v>N</v>
          </cell>
          <cell r="AF3931" t="str">
            <v>N</v>
          </cell>
          <cell r="AG3931">
            <v>0</v>
          </cell>
          <cell r="AH3931" t="str">
            <v>N</v>
          </cell>
          <cell r="AI3931" t="str">
            <v>N</v>
          </cell>
        </row>
        <row r="3932">
          <cell r="U3932">
            <v>0</v>
          </cell>
          <cell r="V3932">
            <v>0</v>
          </cell>
          <cell r="W3932" t="str">
            <v/>
          </cell>
          <cell r="X3932" t="str">
            <v>N</v>
          </cell>
          <cell r="Y3932" t="str">
            <v>N</v>
          </cell>
          <cell r="Z3932" t="str">
            <v>N</v>
          </cell>
          <cell r="AA3932">
            <v>0</v>
          </cell>
          <cell r="AB3932">
            <v>0</v>
          </cell>
          <cell r="AC3932">
            <v>0</v>
          </cell>
          <cell r="AD3932">
            <v>0</v>
          </cell>
          <cell r="AE3932" t="str">
            <v>N</v>
          </cell>
          <cell r="AF3932" t="str">
            <v>N</v>
          </cell>
          <cell r="AG3932">
            <v>0</v>
          </cell>
          <cell r="AH3932" t="str">
            <v>N</v>
          </cell>
          <cell r="AI3932" t="str">
            <v>N</v>
          </cell>
        </row>
        <row r="3933">
          <cell r="U3933">
            <v>0</v>
          </cell>
          <cell r="V3933">
            <v>0</v>
          </cell>
          <cell r="W3933" t="str">
            <v/>
          </cell>
          <cell r="X3933" t="str">
            <v>N</v>
          </cell>
          <cell r="Y3933" t="str">
            <v>N</v>
          </cell>
          <cell r="Z3933" t="str">
            <v>N</v>
          </cell>
          <cell r="AA3933">
            <v>0</v>
          </cell>
          <cell r="AB3933">
            <v>0</v>
          </cell>
          <cell r="AC3933">
            <v>0</v>
          </cell>
          <cell r="AD3933">
            <v>0</v>
          </cell>
          <cell r="AE3933" t="str">
            <v>N</v>
          </cell>
          <cell r="AF3933" t="str">
            <v>N</v>
          </cell>
          <cell r="AG3933">
            <v>0</v>
          </cell>
          <cell r="AH3933" t="str">
            <v>N</v>
          </cell>
          <cell r="AI3933" t="str">
            <v>N</v>
          </cell>
        </row>
        <row r="3934">
          <cell r="U3934">
            <v>0</v>
          </cell>
          <cell r="V3934">
            <v>0</v>
          </cell>
          <cell r="W3934" t="str">
            <v/>
          </cell>
          <cell r="X3934" t="str">
            <v>N</v>
          </cell>
          <cell r="Y3934" t="str">
            <v>N</v>
          </cell>
          <cell r="Z3934" t="str">
            <v>N</v>
          </cell>
          <cell r="AA3934">
            <v>0</v>
          </cell>
          <cell r="AB3934">
            <v>0</v>
          </cell>
          <cell r="AC3934">
            <v>0</v>
          </cell>
          <cell r="AD3934">
            <v>0</v>
          </cell>
          <cell r="AE3934" t="str">
            <v>N</v>
          </cell>
          <cell r="AF3934" t="str">
            <v>N</v>
          </cell>
          <cell r="AG3934">
            <v>0</v>
          </cell>
          <cell r="AH3934" t="str">
            <v>N</v>
          </cell>
          <cell r="AI3934" t="str">
            <v>N</v>
          </cell>
        </row>
        <row r="3935">
          <cell r="U3935">
            <v>0</v>
          </cell>
          <cell r="V3935">
            <v>0</v>
          </cell>
          <cell r="W3935" t="str">
            <v/>
          </cell>
          <cell r="X3935" t="str">
            <v>N</v>
          </cell>
          <cell r="Y3935" t="str">
            <v>N</v>
          </cell>
          <cell r="Z3935" t="str">
            <v>N</v>
          </cell>
          <cell r="AA3935">
            <v>0</v>
          </cell>
          <cell r="AB3935">
            <v>0</v>
          </cell>
          <cell r="AC3935">
            <v>0</v>
          </cell>
          <cell r="AD3935">
            <v>0</v>
          </cell>
          <cell r="AE3935" t="str">
            <v>N</v>
          </cell>
          <cell r="AF3935" t="str">
            <v>N</v>
          </cell>
          <cell r="AG3935">
            <v>0</v>
          </cell>
          <cell r="AH3935" t="str">
            <v>N</v>
          </cell>
          <cell r="AI3935" t="str">
            <v>N</v>
          </cell>
        </row>
        <row r="3936">
          <cell r="U3936">
            <v>0</v>
          </cell>
          <cell r="V3936">
            <v>0</v>
          </cell>
          <cell r="W3936" t="str">
            <v/>
          </cell>
          <cell r="X3936" t="str">
            <v>N</v>
          </cell>
          <cell r="Y3936" t="str">
            <v>N</v>
          </cell>
          <cell r="Z3936" t="str">
            <v>N</v>
          </cell>
          <cell r="AA3936">
            <v>0</v>
          </cell>
          <cell r="AB3936">
            <v>0</v>
          </cell>
          <cell r="AC3936">
            <v>0</v>
          </cell>
          <cell r="AD3936">
            <v>0</v>
          </cell>
          <cell r="AE3936" t="str">
            <v>N</v>
          </cell>
          <cell r="AF3936" t="str">
            <v>N</v>
          </cell>
          <cell r="AG3936">
            <v>0</v>
          </cell>
          <cell r="AH3936" t="str">
            <v>N</v>
          </cell>
          <cell r="AI3936" t="str">
            <v>N</v>
          </cell>
        </row>
        <row r="3937">
          <cell r="U3937">
            <v>0</v>
          </cell>
          <cell r="V3937">
            <v>0</v>
          </cell>
          <cell r="W3937" t="str">
            <v/>
          </cell>
          <cell r="X3937" t="str">
            <v>N</v>
          </cell>
          <cell r="Y3937" t="str">
            <v>N</v>
          </cell>
          <cell r="Z3937" t="str">
            <v>N</v>
          </cell>
          <cell r="AA3937">
            <v>0</v>
          </cell>
          <cell r="AB3937">
            <v>0</v>
          </cell>
          <cell r="AC3937">
            <v>0</v>
          </cell>
          <cell r="AD3937">
            <v>0</v>
          </cell>
          <cell r="AE3937" t="str">
            <v>N</v>
          </cell>
          <cell r="AF3937" t="str">
            <v>N</v>
          </cell>
          <cell r="AG3937">
            <v>0</v>
          </cell>
          <cell r="AH3937" t="str">
            <v>N</v>
          </cell>
          <cell r="AI3937" t="str">
            <v>N</v>
          </cell>
        </row>
        <row r="3938">
          <cell r="U3938">
            <v>0</v>
          </cell>
          <cell r="V3938">
            <v>0</v>
          </cell>
          <cell r="W3938" t="str">
            <v/>
          </cell>
          <cell r="X3938" t="str">
            <v>N</v>
          </cell>
          <cell r="Y3938" t="str">
            <v>N</v>
          </cell>
          <cell r="Z3938" t="str">
            <v>N</v>
          </cell>
          <cell r="AA3938">
            <v>0</v>
          </cell>
          <cell r="AB3938">
            <v>0</v>
          </cell>
          <cell r="AC3938">
            <v>0</v>
          </cell>
          <cell r="AD3938">
            <v>0</v>
          </cell>
          <cell r="AE3938" t="str">
            <v>N</v>
          </cell>
          <cell r="AF3938" t="str">
            <v>N</v>
          </cell>
          <cell r="AG3938">
            <v>0</v>
          </cell>
          <cell r="AH3938" t="str">
            <v>N</v>
          </cell>
          <cell r="AI3938" t="str">
            <v>N</v>
          </cell>
        </row>
        <row r="3939">
          <cell r="U3939">
            <v>0</v>
          </cell>
          <cell r="V3939">
            <v>0</v>
          </cell>
          <cell r="W3939" t="str">
            <v/>
          </cell>
          <cell r="X3939" t="str">
            <v>N</v>
          </cell>
          <cell r="Y3939" t="str">
            <v>N</v>
          </cell>
          <cell r="Z3939" t="str">
            <v>N</v>
          </cell>
          <cell r="AA3939">
            <v>0</v>
          </cell>
          <cell r="AB3939">
            <v>0</v>
          </cell>
          <cell r="AC3939">
            <v>0</v>
          </cell>
          <cell r="AD3939">
            <v>0</v>
          </cell>
          <cell r="AE3939" t="str">
            <v>N</v>
          </cell>
          <cell r="AF3939" t="str">
            <v>N</v>
          </cell>
          <cell r="AG3939">
            <v>0</v>
          </cell>
          <cell r="AH3939" t="str">
            <v>N</v>
          </cell>
          <cell r="AI3939" t="str">
            <v>N</v>
          </cell>
        </row>
        <row r="3940">
          <cell r="U3940">
            <v>0</v>
          </cell>
          <cell r="V3940">
            <v>0</v>
          </cell>
          <cell r="W3940" t="str">
            <v/>
          </cell>
          <cell r="X3940" t="str">
            <v>N</v>
          </cell>
          <cell r="Y3940" t="str">
            <v>N</v>
          </cell>
          <cell r="Z3940" t="str">
            <v>N</v>
          </cell>
          <cell r="AA3940">
            <v>0</v>
          </cell>
          <cell r="AB3940">
            <v>0</v>
          </cell>
          <cell r="AC3940">
            <v>0</v>
          </cell>
          <cell r="AD3940">
            <v>0</v>
          </cell>
          <cell r="AE3940" t="str">
            <v>N</v>
          </cell>
          <cell r="AF3940" t="str">
            <v>N</v>
          </cell>
          <cell r="AG3940">
            <v>0</v>
          </cell>
          <cell r="AH3940" t="str">
            <v>N</v>
          </cell>
          <cell r="AI3940" t="str">
            <v>N</v>
          </cell>
        </row>
        <row r="3941">
          <cell r="U3941">
            <v>0</v>
          </cell>
          <cell r="V3941">
            <v>0</v>
          </cell>
          <cell r="W3941" t="str">
            <v/>
          </cell>
          <cell r="X3941" t="str">
            <v>N</v>
          </cell>
          <cell r="Y3941" t="str">
            <v>N</v>
          </cell>
          <cell r="Z3941" t="str">
            <v>N</v>
          </cell>
          <cell r="AA3941">
            <v>0</v>
          </cell>
          <cell r="AB3941">
            <v>0</v>
          </cell>
          <cell r="AC3941">
            <v>0</v>
          </cell>
          <cell r="AD3941">
            <v>0</v>
          </cell>
          <cell r="AE3941" t="str">
            <v>N</v>
          </cell>
          <cell r="AF3941" t="str">
            <v>N</v>
          </cell>
          <cell r="AG3941">
            <v>0</v>
          </cell>
          <cell r="AH3941" t="str">
            <v>N</v>
          </cell>
          <cell r="AI3941" t="str">
            <v>N</v>
          </cell>
        </row>
        <row r="3942">
          <cell r="U3942">
            <v>0</v>
          </cell>
          <cell r="V3942">
            <v>0</v>
          </cell>
          <cell r="W3942" t="str">
            <v/>
          </cell>
          <cell r="X3942" t="str">
            <v>N</v>
          </cell>
          <cell r="Y3942" t="str">
            <v>N</v>
          </cell>
          <cell r="Z3942" t="str">
            <v>N</v>
          </cell>
          <cell r="AA3942">
            <v>0</v>
          </cell>
          <cell r="AB3942">
            <v>0</v>
          </cell>
          <cell r="AC3942">
            <v>0</v>
          </cell>
          <cell r="AD3942">
            <v>0</v>
          </cell>
          <cell r="AE3942" t="str">
            <v>N</v>
          </cell>
          <cell r="AF3942" t="str">
            <v>N</v>
          </cell>
          <cell r="AG3942">
            <v>0</v>
          </cell>
          <cell r="AH3942" t="str">
            <v>N</v>
          </cell>
          <cell r="AI3942" t="str">
            <v>N</v>
          </cell>
        </row>
        <row r="3943">
          <cell r="U3943">
            <v>0</v>
          </cell>
          <cell r="V3943">
            <v>0</v>
          </cell>
          <cell r="W3943" t="str">
            <v/>
          </cell>
          <cell r="X3943" t="str">
            <v>N</v>
          </cell>
          <cell r="Y3943" t="str">
            <v>N</v>
          </cell>
          <cell r="Z3943" t="str">
            <v>N</v>
          </cell>
          <cell r="AA3943">
            <v>0</v>
          </cell>
          <cell r="AB3943">
            <v>0</v>
          </cell>
          <cell r="AC3943">
            <v>0</v>
          </cell>
          <cell r="AD3943">
            <v>0</v>
          </cell>
          <cell r="AE3943" t="str">
            <v>N</v>
          </cell>
          <cell r="AF3943" t="str">
            <v>N</v>
          </cell>
          <cell r="AG3943">
            <v>0</v>
          </cell>
          <cell r="AH3943" t="str">
            <v>N</v>
          </cell>
          <cell r="AI3943" t="str">
            <v>N</v>
          </cell>
        </row>
        <row r="3944">
          <cell r="U3944">
            <v>0</v>
          </cell>
          <cell r="V3944">
            <v>0</v>
          </cell>
          <cell r="W3944" t="str">
            <v/>
          </cell>
          <cell r="X3944" t="str">
            <v>N</v>
          </cell>
          <cell r="Y3944" t="str">
            <v>N</v>
          </cell>
          <cell r="Z3944" t="str">
            <v>N</v>
          </cell>
          <cell r="AA3944">
            <v>0</v>
          </cell>
          <cell r="AB3944">
            <v>0</v>
          </cell>
          <cell r="AC3944">
            <v>0</v>
          </cell>
          <cell r="AD3944">
            <v>0</v>
          </cell>
          <cell r="AE3944" t="str">
            <v>N</v>
          </cell>
          <cell r="AF3944" t="str">
            <v>N</v>
          </cell>
          <cell r="AG3944">
            <v>0</v>
          </cell>
          <cell r="AH3944" t="str">
            <v>N</v>
          </cell>
          <cell r="AI3944" t="str">
            <v>N</v>
          </cell>
        </row>
        <row r="3945">
          <cell r="U3945">
            <v>0</v>
          </cell>
          <cell r="V3945">
            <v>0</v>
          </cell>
          <cell r="W3945" t="str">
            <v/>
          </cell>
          <cell r="X3945" t="str">
            <v>N</v>
          </cell>
          <cell r="Y3945" t="str">
            <v>N</v>
          </cell>
          <cell r="Z3945" t="str">
            <v>N</v>
          </cell>
          <cell r="AA3945">
            <v>0</v>
          </cell>
          <cell r="AB3945">
            <v>0</v>
          </cell>
          <cell r="AC3945">
            <v>0</v>
          </cell>
          <cell r="AD3945">
            <v>0</v>
          </cell>
          <cell r="AE3945" t="str">
            <v>N</v>
          </cell>
          <cell r="AF3945" t="str">
            <v>N</v>
          </cell>
          <cell r="AG3945">
            <v>0</v>
          </cell>
          <cell r="AH3945" t="str">
            <v>N</v>
          </cell>
          <cell r="AI3945" t="str">
            <v>N</v>
          </cell>
        </row>
        <row r="3946">
          <cell r="U3946">
            <v>0</v>
          </cell>
          <cell r="V3946">
            <v>0</v>
          </cell>
          <cell r="W3946" t="str">
            <v/>
          </cell>
          <cell r="X3946" t="str">
            <v>N</v>
          </cell>
          <cell r="Y3946" t="str">
            <v>N</v>
          </cell>
          <cell r="Z3946" t="str">
            <v>N</v>
          </cell>
          <cell r="AA3946">
            <v>0</v>
          </cell>
          <cell r="AB3946">
            <v>0</v>
          </cell>
          <cell r="AC3946">
            <v>0</v>
          </cell>
          <cell r="AD3946">
            <v>0</v>
          </cell>
          <cell r="AE3946" t="str">
            <v>N</v>
          </cell>
          <cell r="AF3946" t="str">
            <v>N</v>
          </cell>
          <cell r="AG3946">
            <v>0</v>
          </cell>
          <cell r="AH3946" t="str">
            <v>N</v>
          </cell>
          <cell r="AI3946" t="str">
            <v>N</v>
          </cell>
        </row>
        <row r="3947">
          <cell r="U3947">
            <v>0</v>
          </cell>
          <cell r="V3947">
            <v>0</v>
          </cell>
          <cell r="W3947" t="str">
            <v/>
          </cell>
          <cell r="X3947" t="str">
            <v>N</v>
          </cell>
          <cell r="Y3947" t="str">
            <v>N</v>
          </cell>
          <cell r="Z3947" t="str">
            <v>N</v>
          </cell>
          <cell r="AA3947">
            <v>0</v>
          </cell>
          <cell r="AB3947">
            <v>0</v>
          </cell>
          <cell r="AC3947">
            <v>0</v>
          </cell>
          <cell r="AD3947">
            <v>0</v>
          </cell>
          <cell r="AE3947" t="str">
            <v>N</v>
          </cell>
          <cell r="AF3947" t="str">
            <v>N</v>
          </cell>
          <cell r="AG3947">
            <v>0</v>
          </cell>
          <cell r="AH3947" t="str">
            <v>N</v>
          </cell>
          <cell r="AI3947" t="str">
            <v>N</v>
          </cell>
        </row>
        <row r="3948">
          <cell r="U3948">
            <v>0</v>
          </cell>
          <cell r="V3948">
            <v>0</v>
          </cell>
          <cell r="W3948" t="str">
            <v/>
          </cell>
          <cell r="X3948" t="str">
            <v>N</v>
          </cell>
          <cell r="Y3948" t="str">
            <v>N</v>
          </cell>
          <cell r="Z3948" t="str">
            <v>N</v>
          </cell>
          <cell r="AA3948">
            <v>0</v>
          </cell>
          <cell r="AB3948">
            <v>0</v>
          </cell>
          <cell r="AC3948">
            <v>0</v>
          </cell>
          <cell r="AD3948">
            <v>0</v>
          </cell>
          <cell r="AE3948" t="str">
            <v>N</v>
          </cell>
          <cell r="AF3948" t="str">
            <v>N</v>
          </cell>
          <cell r="AG3948">
            <v>0</v>
          </cell>
          <cell r="AH3948" t="str">
            <v>N</v>
          </cell>
          <cell r="AI3948" t="str">
            <v>N</v>
          </cell>
        </row>
        <row r="3949">
          <cell r="U3949">
            <v>0</v>
          </cell>
          <cell r="V3949">
            <v>0</v>
          </cell>
          <cell r="W3949" t="str">
            <v/>
          </cell>
          <cell r="X3949" t="str">
            <v>N</v>
          </cell>
          <cell r="Y3949" t="str">
            <v>N</v>
          </cell>
          <cell r="Z3949" t="str">
            <v>N</v>
          </cell>
          <cell r="AA3949">
            <v>0</v>
          </cell>
          <cell r="AB3949">
            <v>0</v>
          </cell>
          <cell r="AC3949">
            <v>0</v>
          </cell>
          <cell r="AD3949">
            <v>0</v>
          </cell>
          <cell r="AE3949" t="str">
            <v>N</v>
          </cell>
          <cell r="AF3949" t="str">
            <v>N</v>
          </cell>
          <cell r="AG3949">
            <v>0</v>
          </cell>
          <cell r="AH3949" t="str">
            <v>N</v>
          </cell>
          <cell r="AI3949" t="str">
            <v>N</v>
          </cell>
        </row>
        <row r="3950">
          <cell r="U3950">
            <v>0</v>
          </cell>
          <cell r="V3950">
            <v>0</v>
          </cell>
          <cell r="W3950" t="str">
            <v/>
          </cell>
          <cell r="X3950" t="str">
            <v>N</v>
          </cell>
          <cell r="Y3950" t="str">
            <v>N</v>
          </cell>
          <cell r="Z3950" t="str">
            <v>N</v>
          </cell>
          <cell r="AA3950">
            <v>0</v>
          </cell>
          <cell r="AB3950">
            <v>0</v>
          </cell>
          <cell r="AC3950">
            <v>0</v>
          </cell>
          <cell r="AD3950">
            <v>0</v>
          </cell>
          <cell r="AE3950" t="str">
            <v>N</v>
          </cell>
          <cell r="AF3950" t="str">
            <v>N</v>
          </cell>
          <cell r="AG3950">
            <v>0</v>
          </cell>
          <cell r="AH3950" t="str">
            <v>N</v>
          </cell>
          <cell r="AI3950" t="str">
            <v>N</v>
          </cell>
        </row>
        <row r="3951">
          <cell r="U3951">
            <v>0</v>
          </cell>
          <cell r="V3951">
            <v>0</v>
          </cell>
          <cell r="W3951" t="str">
            <v/>
          </cell>
          <cell r="X3951" t="str">
            <v>N</v>
          </cell>
          <cell r="Y3951" t="str">
            <v>N</v>
          </cell>
          <cell r="Z3951" t="str">
            <v>N</v>
          </cell>
          <cell r="AA3951">
            <v>0</v>
          </cell>
          <cell r="AB3951">
            <v>0</v>
          </cell>
          <cell r="AC3951">
            <v>0</v>
          </cell>
          <cell r="AD3951">
            <v>0</v>
          </cell>
          <cell r="AE3951" t="str">
            <v>N</v>
          </cell>
          <cell r="AF3951" t="str">
            <v>N</v>
          </cell>
          <cell r="AG3951">
            <v>0</v>
          </cell>
          <cell r="AH3951" t="str">
            <v>N</v>
          </cell>
          <cell r="AI3951" t="str">
            <v>N</v>
          </cell>
        </row>
        <row r="3952">
          <cell r="U3952">
            <v>0</v>
          </cell>
          <cell r="V3952">
            <v>0</v>
          </cell>
          <cell r="W3952" t="str">
            <v/>
          </cell>
          <cell r="X3952" t="str">
            <v>N</v>
          </cell>
          <cell r="Y3952" t="str">
            <v>N</v>
          </cell>
          <cell r="Z3952" t="str">
            <v>N</v>
          </cell>
          <cell r="AA3952">
            <v>0</v>
          </cell>
          <cell r="AB3952">
            <v>0</v>
          </cell>
          <cell r="AC3952">
            <v>0</v>
          </cell>
          <cell r="AD3952">
            <v>0</v>
          </cell>
          <cell r="AE3952" t="str">
            <v>N</v>
          </cell>
          <cell r="AF3952" t="str">
            <v>N</v>
          </cell>
          <cell r="AG3952">
            <v>0</v>
          </cell>
          <cell r="AH3952" t="str">
            <v>N</v>
          </cell>
          <cell r="AI3952" t="str">
            <v>N</v>
          </cell>
        </row>
        <row r="3953">
          <cell r="U3953">
            <v>0</v>
          </cell>
          <cell r="V3953">
            <v>0</v>
          </cell>
          <cell r="W3953" t="str">
            <v/>
          </cell>
          <cell r="X3953" t="str">
            <v>N</v>
          </cell>
          <cell r="Y3953" t="str">
            <v>N</v>
          </cell>
          <cell r="Z3953" t="str">
            <v>N</v>
          </cell>
          <cell r="AA3953">
            <v>0</v>
          </cell>
          <cell r="AB3953">
            <v>0</v>
          </cell>
          <cell r="AC3953">
            <v>0</v>
          </cell>
          <cell r="AD3953">
            <v>0</v>
          </cell>
          <cell r="AE3953" t="str">
            <v>N</v>
          </cell>
          <cell r="AF3953" t="str">
            <v>N</v>
          </cell>
          <cell r="AG3953">
            <v>0</v>
          </cell>
          <cell r="AH3953" t="str">
            <v>N</v>
          </cell>
          <cell r="AI3953" t="str">
            <v>N</v>
          </cell>
        </row>
        <row r="3954">
          <cell r="U3954">
            <v>0</v>
          </cell>
          <cell r="V3954">
            <v>0</v>
          </cell>
          <cell r="W3954" t="str">
            <v/>
          </cell>
          <cell r="X3954" t="str">
            <v>N</v>
          </cell>
          <cell r="Y3954" t="str">
            <v>N</v>
          </cell>
          <cell r="Z3954" t="str">
            <v>N</v>
          </cell>
          <cell r="AA3954">
            <v>0</v>
          </cell>
          <cell r="AB3954">
            <v>0</v>
          </cell>
          <cell r="AC3954">
            <v>0</v>
          </cell>
          <cell r="AD3954">
            <v>0</v>
          </cell>
          <cell r="AE3954" t="str">
            <v>N</v>
          </cell>
          <cell r="AF3954" t="str">
            <v>N</v>
          </cell>
          <cell r="AG3954">
            <v>0</v>
          </cell>
          <cell r="AH3954" t="str">
            <v>N</v>
          </cell>
          <cell r="AI3954" t="str">
            <v>N</v>
          </cell>
        </row>
        <row r="3955">
          <cell r="U3955">
            <v>0</v>
          </cell>
          <cell r="V3955">
            <v>0</v>
          </cell>
          <cell r="W3955" t="str">
            <v/>
          </cell>
          <cell r="X3955" t="str">
            <v>N</v>
          </cell>
          <cell r="Y3955" t="str">
            <v>N</v>
          </cell>
          <cell r="Z3955" t="str">
            <v>N</v>
          </cell>
          <cell r="AA3955">
            <v>0</v>
          </cell>
          <cell r="AB3955">
            <v>0</v>
          </cell>
          <cell r="AC3955">
            <v>0</v>
          </cell>
          <cell r="AD3955">
            <v>0</v>
          </cell>
          <cell r="AE3955" t="str">
            <v>N</v>
          </cell>
          <cell r="AF3955" t="str">
            <v>N</v>
          </cell>
          <cell r="AG3955">
            <v>0</v>
          </cell>
          <cell r="AH3955" t="str">
            <v>N</v>
          </cell>
          <cell r="AI3955" t="str">
            <v>N</v>
          </cell>
        </row>
        <row r="3956">
          <cell r="U3956">
            <v>0</v>
          </cell>
          <cell r="V3956">
            <v>0</v>
          </cell>
          <cell r="W3956" t="str">
            <v/>
          </cell>
          <cell r="X3956" t="str">
            <v>N</v>
          </cell>
          <cell r="Y3956" t="str">
            <v>N</v>
          </cell>
          <cell r="Z3956" t="str">
            <v>N</v>
          </cell>
          <cell r="AA3956">
            <v>0</v>
          </cell>
          <cell r="AB3956">
            <v>0</v>
          </cell>
          <cell r="AC3956">
            <v>0</v>
          </cell>
          <cell r="AD3956">
            <v>0</v>
          </cell>
          <cell r="AE3956" t="str">
            <v>N</v>
          </cell>
          <cell r="AF3956" t="str">
            <v>N</v>
          </cell>
          <cell r="AG3956">
            <v>0</v>
          </cell>
          <cell r="AH3956" t="str">
            <v>N</v>
          </cell>
          <cell r="AI3956" t="str">
            <v>N</v>
          </cell>
        </row>
        <row r="3957">
          <cell r="U3957">
            <v>0</v>
          </cell>
          <cell r="V3957">
            <v>0</v>
          </cell>
          <cell r="W3957" t="str">
            <v/>
          </cell>
          <cell r="X3957" t="str">
            <v>N</v>
          </cell>
          <cell r="Y3957" t="str">
            <v>N</v>
          </cell>
          <cell r="Z3957" t="str">
            <v>N</v>
          </cell>
          <cell r="AA3957">
            <v>0</v>
          </cell>
          <cell r="AB3957">
            <v>0</v>
          </cell>
          <cell r="AC3957">
            <v>0</v>
          </cell>
          <cell r="AD3957">
            <v>0</v>
          </cell>
          <cell r="AE3957" t="str">
            <v>N</v>
          </cell>
          <cell r="AF3957" t="str">
            <v>N</v>
          </cell>
          <cell r="AG3957">
            <v>0</v>
          </cell>
          <cell r="AH3957" t="str">
            <v>N</v>
          </cell>
          <cell r="AI3957" t="str">
            <v>N</v>
          </cell>
        </row>
        <row r="3958">
          <cell r="U3958">
            <v>0</v>
          </cell>
          <cell r="V3958">
            <v>0</v>
          </cell>
          <cell r="W3958" t="str">
            <v/>
          </cell>
          <cell r="X3958" t="str">
            <v>N</v>
          </cell>
          <cell r="Y3958" t="str">
            <v>N</v>
          </cell>
          <cell r="Z3958" t="str">
            <v>N</v>
          </cell>
          <cell r="AA3958">
            <v>0</v>
          </cell>
          <cell r="AB3958">
            <v>0</v>
          </cell>
          <cell r="AC3958">
            <v>0</v>
          </cell>
          <cell r="AD3958">
            <v>0</v>
          </cell>
          <cell r="AE3958" t="str">
            <v>N</v>
          </cell>
          <cell r="AF3958" t="str">
            <v>N</v>
          </cell>
          <cell r="AG3958">
            <v>0</v>
          </cell>
          <cell r="AH3958" t="str">
            <v>N</v>
          </cell>
          <cell r="AI3958" t="str">
            <v>N</v>
          </cell>
        </row>
        <row r="3959">
          <cell r="U3959">
            <v>0</v>
          </cell>
          <cell r="V3959">
            <v>0</v>
          </cell>
          <cell r="W3959" t="str">
            <v/>
          </cell>
          <cell r="X3959" t="str">
            <v>N</v>
          </cell>
          <cell r="Y3959" t="str">
            <v>N</v>
          </cell>
          <cell r="Z3959" t="str">
            <v>N</v>
          </cell>
          <cell r="AA3959">
            <v>0</v>
          </cell>
          <cell r="AB3959">
            <v>0</v>
          </cell>
          <cell r="AC3959">
            <v>0</v>
          </cell>
          <cell r="AD3959">
            <v>0</v>
          </cell>
          <cell r="AE3959" t="str">
            <v>N</v>
          </cell>
          <cell r="AF3959" t="str">
            <v>N</v>
          </cell>
          <cell r="AG3959">
            <v>0</v>
          </cell>
          <cell r="AH3959" t="str">
            <v>N</v>
          </cell>
          <cell r="AI3959" t="str">
            <v>N</v>
          </cell>
        </row>
        <row r="3960">
          <cell r="U3960">
            <v>0</v>
          </cell>
          <cell r="V3960">
            <v>0</v>
          </cell>
          <cell r="W3960" t="str">
            <v/>
          </cell>
          <cell r="X3960" t="str">
            <v>N</v>
          </cell>
          <cell r="Y3960" t="str">
            <v>N</v>
          </cell>
          <cell r="Z3960" t="str">
            <v>N</v>
          </cell>
          <cell r="AA3960">
            <v>0</v>
          </cell>
          <cell r="AB3960">
            <v>0</v>
          </cell>
          <cell r="AC3960">
            <v>0</v>
          </cell>
          <cell r="AD3960">
            <v>0</v>
          </cell>
          <cell r="AE3960" t="str">
            <v>N</v>
          </cell>
          <cell r="AF3960" t="str">
            <v>N</v>
          </cell>
          <cell r="AG3960">
            <v>0</v>
          </cell>
          <cell r="AH3960" t="str">
            <v>N</v>
          </cell>
          <cell r="AI3960" t="str">
            <v>N</v>
          </cell>
        </row>
        <row r="3961">
          <cell r="U3961">
            <v>0</v>
          </cell>
          <cell r="V3961">
            <v>0</v>
          </cell>
          <cell r="W3961" t="str">
            <v/>
          </cell>
          <cell r="X3961" t="str">
            <v>N</v>
          </cell>
          <cell r="Y3961" t="str">
            <v>N</v>
          </cell>
          <cell r="Z3961" t="str">
            <v>N</v>
          </cell>
          <cell r="AA3961">
            <v>0</v>
          </cell>
          <cell r="AB3961">
            <v>0</v>
          </cell>
          <cell r="AC3961">
            <v>0</v>
          </cell>
          <cell r="AD3961">
            <v>0</v>
          </cell>
          <cell r="AE3961" t="str">
            <v>N</v>
          </cell>
          <cell r="AF3961" t="str">
            <v>N</v>
          </cell>
          <cell r="AG3961">
            <v>0</v>
          </cell>
          <cell r="AH3961" t="str">
            <v>N</v>
          </cell>
          <cell r="AI3961" t="str">
            <v>N</v>
          </cell>
        </row>
        <row r="3962">
          <cell r="U3962">
            <v>0</v>
          </cell>
          <cell r="V3962">
            <v>0</v>
          </cell>
          <cell r="W3962" t="str">
            <v/>
          </cell>
          <cell r="X3962" t="str">
            <v>N</v>
          </cell>
          <cell r="Y3962" t="str">
            <v>N</v>
          </cell>
          <cell r="Z3962" t="str">
            <v>N</v>
          </cell>
          <cell r="AA3962">
            <v>0</v>
          </cell>
          <cell r="AB3962">
            <v>0</v>
          </cell>
          <cell r="AC3962">
            <v>0</v>
          </cell>
          <cell r="AD3962">
            <v>0</v>
          </cell>
          <cell r="AE3962" t="str">
            <v>N</v>
          </cell>
          <cell r="AF3962" t="str">
            <v>N</v>
          </cell>
          <cell r="AG3962">
            <v>0</v>
          </cell>
          <cell r="AH3962" t="str">
            <v>N</v>
          </cell>
          <cell r="AI3962" t="str">
            <v>N</v>
          </cell>
        </row>
        <row r="3963">
          <cell r="U3963">
            <v>0</v>
          </cell>
          <cell r="V3963">
            <v>0</v>
          </cell>
          <cell r="W3963" t="str">
            <v/>
          </cell>
          <cell r="X3963" t="str">
            <v>N</v>
          </cell>
          <cell r="Y3963" t="str">
            <v>N</v>
          </cell>
          <cell r="Z3963" t="str">
            <v>N</v>
          </cell>
          <cell r="AA3963">
            <v>0</v>
          </cell>
          <cell r="AB3963">
            <v>0</v>
          </cell>
          <cell r="AC3963">
            <v>0</v>
          </cell>
          <cell r="AD3963">
            <v>0</v>
          </cell>
          <cell r="AE3963" t="str">
            <v>N</v>
          </cell>
          <cell r="AF3963" t="str">
            <v>N</v>
          </cell>
          <cell r="AG3963">
            <v>0</v>
          </cell>
          <cell r="AH3963" t="str">
            <v>N</v>
          </cell>
          <cell r="AI3963" t="str">
            <v>N</v>
          </cell>
        </row>
        <row r="3964">
          <cell r="U3964">
            <v>0</v>
          </cell>
          <cell r="V3964">
            <v>0</v>
          </cell>
          <cell r="W3964" t="str">
            <v/>
          </cell>
          <cell r="X3964" t="str">
            <v>N</v>
          </cell>
          <cell r="Y3964" t="str">
            <v>N</v>
          </cell>
          <cell r="Z3964" t="str">
            <v>N</v>
          </cell>
          <cell r="AA3964">
            <v>0</v>
          </cell>
          <cell r="AB3964">
            <v>0</v>
          </cell>
          <cell r="AC3964">
            <v>0</v>
          </cell>
          <cell r="AD3964">
            <v>0</v>
          </cell>
          <cell r="AE3964" t="str">
            <v>N</v>
          </cell>
          <cell r="AF3964" t="str">
            <v>N</v>
          </cell>
          <cell r="AG3964">
            <v>0</v>
          </cell>
          <cell r="AH3964" t="str">
            <v>N</v>
          </cell>
          <cell r="AI3964" t="str">
            <v>N</v>
          </cell>
        </row>
        <row r="3965">
          <cell r="U3965">
            <v>0</v>
          </cell>
          <cell r="V3965">
            <v>0</v>
          </cell>
          <cell r="W3965" t="str">
            <v/>
          </cell>
          <cell r="X3965" t="str">
            <v>N</v>
          </cell>
          <cell r="Y3965" t="str">
            <v>N</v>
          </cell>
          <cell r="Z3965" t="str">
            <v>N</v>
          </cell>
          <cell r="AA3965">
            <v>0</v>
          </cell>
          <cell r="AB3965">
            <v>0</v>
          </cell>
          <cell r="AC3965">
            <v>0</v>
          </cell>
          <cell r="AD3965">
            <v>0</v>
          </cell>
          <cell r="AE3965" t="str">
            <v>N</v>
          </cell>
          <cell r="AF3965" t="str">
            <v>N</v>
          </cell>
          <cell r="AG3965">
            <v>0</v>
          </cell>
          <cell r="AH3965" t="str">
            <v>N</v>
          </cell>
          <cell r="AI3965" t="str">
            <v>N</v>
          </cell>
        </row>
        <row r="3966">
          <cell r="U3966">
            <v>0</v>
          </cell>
          <cell r="V3966">
            <v>0</v>
          </cell>
          <cell r="W3966" t="str">
            <v/>
          </cell>
          <cell r="X3966" t="str">
            <v>N</v>
          </cell>
          <cell r="Y3966" t="str">
            <v>N</v>
          </cell>
          <cell r="Z3966" t="str">
            <v>N</v>
          </cell>
          <cell r="AA3966">
            <v>0</v>
          </cell>
          <cell r="AB3966">
            <v>0</v>
          </cell>
          <cell r="AC3966">
            <v>0</v>
          </cell>
          <cell r="AD3966">
            <v>0</v>
          </cell>
          <cell r="AE3966" t="str">
            <v>N</v>
          </cell>
          <cell r="AF3966" t="str">
            <v>N</v>
          </cell>
          <cell r="AG3966">
            <v>0</v>
          </cell>
          <cell r="AH3966" t="str">
            <v>N</v>
          </cell>
          <cell r="AI3966" t="str">
            <v>N</v>
          </cell>
        </row>
        <row r="3967">
          <cell r="U3967">
            <v>0</v>
          </cell>
          <cell r="V3967">
            <v>0</v>
          </cell>
          <cell r="W3967" t="str">
            <v/>
          </cell>
          <cell r="X3967" t="str">
            <v>N</v>
          </cell>
          <cell r="Y3967" t="str">
            <v>N</v>
          </cell>
          <cell r="Z3967" t="str">
            <v>N</v>
          </cell>
          <cell r="AA3967">
            <v>0</v>
          </cell>
          <cell r="AB3967">
            <v>0</v>
          </cell>
          <cell r="AC3967">
            <v>0</v>
          </cell>
          <cell r="AD3967">
            <v>0</v>
          </cell>
          <cell r="AE3967" t="str">
            <v>N</v>
          </cell>
          <cell r="AF3967" t="str">
            <v>N</v>
          </cell>
          <cell r="AG3967">
            <v>0</v>
          </cell>
          <cell r="AH3967" t="str">
            <v>N</v>
          </cell>
          <cell r="AI3967" t="str">
            <v>N</v>
          </cell>
        </row>
        <row r="3968">
          <cell r="U3968">
            <v>0</v>
          </cell>
          <cell r="V3968">
            <v>0</v>
          </cell>
          <cell r="W3968" t="str">
            <v/>
          </cell>
          <cell r="X3968" t="str">
            <v>N</v>
          </cell>
          <cell r="Y3968" t="str">
            <v>N</v>
          </cell>
          <cell r="Z3968" t="str">
            <v>N</v>
          </cell>
          <cell r="AA3968">
            <v>0</v>
          </cell>
          <cell r="AB3968">
            <v>0</v>
          </cell>
          <cell r="AC3968">
            <v>0</v>
          </cell>
          <cell r="AD3968">
            <v>0</v>
          </cell>
          <cell r="AE3968" t="str">
            <v>N</v>
          </cell>
          <cell r="AF3968" t="str">
            <v>N</v>
          </cell>
          <cell r="AG3968">
            <v>0</v>
          </cell>
          <cell r="AH3968" t="str">
            <v>N</v>
          </cell>
          <cell r="AI3968" t="str">
            <v>N</v>
          </cell>
        </row>
        <row r="3969">
          <cell r="U3969">
            <v>0</v>
          </cell>
          <cell r="V3969">
            <v>0</v>
          </cell>
          <cell r="W3969" t="str">
            <v/>
          </cell>
          <cell r="X3969" t="str">
            <v>N</v>
          </cell>
          <cell r="Y3969" t="str">
            <v>N</v>
          </cell>
          <cell r="Z3969" t="str">
            <v>N</v>
          </cell>
          <cell r="AA3969">
            <v>0</v>
          </cell>
          <cell r="AB3969">
            <v>0</v>
          </cell>
          <cell r="AC3969">
            <v>0</v>
          </cell>
          <cell r="AD3969">
            <v>0</v>
          </cell>
          <cell r="AE3969" t="str">
            <v>N</v>
          </cell>
          <cell r="AF3969" t="str">
            <v>N</v>
          </cell>
          <cell r="AG3969">
            <v>0</v>
          </cell>
          <cell r="AH3969" t="str">
            <v>N</v>
          </cell>
          <cell r="AI3969" t="str">
            <v>N</v>
          </cell>
        </row>
        <row r="3970">
          <cell r="U3970">
            <v>0</v>
          </cell>
          <cell r="V3970">
            <v>0</v>
          </cell>
          <cell r="W3970" t="str">
            <v/>
          </cell>
          <cell r="X3970" t="str">
            <v>N</v>
          </cell>
          <cell r="Y3970" t="str">
            <v>N</v>
          </cell>
          <cell r="Z3970" t="str">
            <v>N</v>
          </cell>
          <cell r="AA3970">
            <v>0</v>
          </cell>
          <cell r="AB3970">
            <v>0</v>
          </cell>
          <cell r="AC3970">
            <v>0</v>
          </cell>
          <cell r="AD3970">
            <v>0</v>
          </cell>
          <cell r="AE3970" t="str">
            <v>N</v>
          </cell>
          <cell r="AF3970" t="str">
            <v>N</v>
          </cell>
          <cell r="AG3970">
            <v>0</v>
          </cell>
          <cell r="AH3970" t="str">
            <v>N</v>
          </cell>
          <cell r="AI3970" t="str">
            <v>N</v>
          </cell>
        </row>
        <row r="3971">
          <cell r="U3971">
            <v>0</v>
          </cell>
          <cell r="V3971">
            <v>0</v>
          </cell>
          <cell r="W3971" t="str">
            <v/>
          </cell>
          <cell r="X3971" t="str">
            <v>N</v>
          </cell>
          <cell r="Y3971" t="str">
            <v>N</v>
          </cell>
          <cell r="Z3971" t="str">
            <v>N</v>
          </cell>
          <cell r="AA3971">
            <v>0</v>
          </cell>
          <cell r="AB3971">
            <v>0</v>
          </cell>
          <cell r="AC3971">
            <v>0</v>
          </cell>
          <cell r="AD3971">
            <v>0</v>
          </cell>
          <cell r="AE3971" t="str">
            <v>N</v>
          </cell>
          <cell r="AF3971" t="str">
            <v>N</v>
          </cell>
          <cell r="AG3971">
            <v>0</v>
          </cell>
          <cell r="AH3971" t="str">
            <v>N</v>
          </cell>
          <cell r="AI3971" t="str">
            <v>N</v>
          </cell>
        </row>
        <row r="3972">
          <cell r="U3972">
            <v>0</v>
          </cell>
          <cell r="V3972">
            <v>0</v>
          </cell>
          <cell r="W3972" t="str">
            <v/>
          </cell>
          <cell r="X3972" t="str">
            <v>N</v>
          </cell>
          <cell r="Y3972" t="str">
            <v>N</v>
          </cell>
          <cell r="Z3972" t="str">
            <v>N</v>
          </cell>
          <cell r="AA3972">
            <v>0</v>
          </cell>
          <cell r="AB3972">
            <v>0</v>
          </cell>
          <cell r="AC3972">
            <v>0</v>
          </cell>
          <cell r="AD3972">
            <v>0</v>
          </cell>
          <cell r="AE3972" t="str">
            <v>N</v>
          </cell>
          <cell r="AF3972" t="str">
            <v>N</v>
          </cell>
          <cell r="AG3972">
            <v>0</v>
          </cell>
          <cell r="AH3972" t="str">
            <v>N</v>
          </cell>
          <cell r="AI3972" t="str">
            <v>N</v>
          </cell>
        </row>
        <row r="3973">
          <cell r="U3973">
            <v>0</v>
          </cell>
          <cell r="V3973">
            <v>0</v>
          </cell>
          <cell r="W3973" t="str">
            <v/>
          </cell>
          <cell r="X3973" t="str">
            <v>N</v>
          </cell>
          <cell r="Y3973" t="str">
            <v>N</v>
          </cell>
          <cell r="Z3973" t="str">
            <v>N</v>
          </cell>
          <cell r="AA3973">
            <v>0</v>
          </cell>
          <cell r="AB3973">
            <v>0</v>
          </cell>
          <cell r="AC3973">
            <v>0</v>
          </cell>
          <cell r="AD3973">
            <v>0</v>
          </cell>
          <cell r="AE3973" t="str">
            <v>N</v>
          </cell>
          <cell r="AF3973" t="str">
            <v>N</v>
          </cell>
          <cell r="AG3973">
            <v>0</v>
          </cell>
          <cell r="AH3973" t="str">
            <v>N</v>
          </cell>
          <cell r="AI3973" t="str">
            <v>N</v>
          </cell>
        </row>
        <row r="3974">
          <cell r="U3974">
            <v>0</v>
          </cell>
          <cell r="V3974">
            <v>0</v>
          </cell>
          <cell r="W3974" t="str">
            <v/>
          </cell>
          <cell r="X3974" t="str">
            <v>N</v>
          </cell>
          <cell r="Y3974" t="str">
            <v>N</v>
          </cell>
          <cell r="Z3974" t="str">
            <v>N</v>
          </cell>
          <cell r="AA3974">
            <v>0</v>
          </cell>
          <cell r="AB3974">
            <v>0</v>
          </cell>
          <cell r="AC3974">
            <v>0</v>
          </cell>
          <cell r="AD3974">
            <v>0</v>
          </cell>
          <cell r="AE3974" t="str">
            <v>N</v>
          </cell>
          <cell r="AF3974" t="str">
            <v>N</v>
          </cell>
          <cell r="AG3974">
            <v>0</v>
          </cell>
          <cell r="AH3974" t="str">
            <v>N</v>
          </cell>
          <cell r="AI3974" t="str">
            <v>N</v>
          </cell>
        </row>
        <row r="3975">
          <cell r="U3975">
            <v>0</v>
          </cell>
          <cell r="V3975">
            <v>0</v>
          </cell>
          <cell r="W3975" t="str">
            <v/>
          </cell>
          <cell r="X3975" t="str">
            <v>N</v>
          </cell>
          <cell r="Y3975" t="str">
            <v>N</v>
          </cell>
          <cell r="Z3975" t="str">
            <v>N</v>
          </cell>
          <cell r="AA3975">
            <v>0</v>
          </cell>
          <cell r="AB3975">
            <v>0</v>
          </cell>
          <cell r="AC3975">
            <v>0</v>
          </cell>
          <cell r="AD3975">
            <v>0</v>
          </cell>
          <cell r="AE3975" t="str">
            <v>N</v>
          </cell>
          <cell r="AF3975" t="str">
            <v>N</v>
          </cell>
          <cell r="AG3975">
            <v>0</v>
          </cell>
          <cell r="AH3975" t="str">
            <v>N</v>
          </cell>
          <cell r="AI3975" t="str">
            <v>N</v>
          </cell>
        </row>
        <row r="3976">
          <cell r="U3976">
            <v>0</v>
          </cell>
          <cell r="V3976">
            <v>0</v>
          </cell>
          <cell r="W3976" t="str">
            <v/>
          </cell>
          <cell r="X3976" t="str">
            <v>N</v>
          </cell>
          <cell r="Y3976" t="str">
            <v>N</v>
          </cell>
          <cell r="Z3976" t="str">
            <v>N</v>
          </cell>
          <cell r="AA3976">
            <v>0</v>
          </cell>
          <cell r="AB3976">
            <v>0</v>
          </cell>
          <cell r="AC3976">
            <v>0</v>
          </cell>
          <cell r="AD3976">
            <v>0</v>
          </cell>
          <cell r="AE3976" t="str">
            <v>N</v>
          </cell>
          <cell r="AF3976" t="str">
            <v>N</v>
          </cell>
          <cell r="AG3976">
            <v>0</v>
          </cell>
          <cell r="AH3976" t="str">
            <v>N</v>
          </cell>
          <cell r="AI3976" t="str">
            <v>N</v>
          </cell>
        </row>
        <row r="3977">
          <cell r="U3977">
            <v>0</v>
          </cell>
          <cell r="V3977">
            <v>0</v>
          </cell>
          <cell r="W3977" t="str">
            <v/>
          </cell>
          <cell r="X3977" t="str">
            <v>N</v>
          </cell>
          <cell r="Y3977" t="str">
            <v>N</v>
          </cell>
          <cell r="Z3977" t="str">
            <v>N</v>
          </cell>
          <cell r="AA3977">
            <v>0</v>
          </cell>
          <cell r="AB3977">
            <v>0</v>
          </cell>
          <cell r="AC3977">
            <v>0</v>
          </cell>
          <cell r="AD3977">
            <v>0</v>
          </cell>
          <cell r="AE3977" t="str">
            <v>N</v>
          </cell>
          <cell r="AF3977" t="str">
            <v>N</v>
          </cell>
          <cell r="AG3977">
            <v>0</v>
          </cell>
          <cell r="AH3977" t="str">
            <v>N</v>
          </cell>
          <cell r="AI3977" t="str">
            <v>N</v>
          </cell>
        </row>
        <row r="3978">
          <cell r="U3978">
            <v>0</v>
          </cell>
          <cell r="V3978">
            <v>0</v>
          </cell>
          <cell r="W3978" t="str">
            <v/>
          </cell>
          <cell r="X3978" t="str">
            <v>N</v>
          </cell>
          <cell r="Y3978" t="str">
            <v>N</v>
          </cell>
          <cell r="Z3978" t="str">
            <v>N</v>
          </cell>
          <cell r="AA3978">
            <v>0</v>
          </cell>
          <cell r="AB3978">
            <v>0</v>
          </cell>
          <cell r="AC3978">
            <v>0</v>
          </cell>
          <cell r="AD3978">
            <v>0</v>
          </cell>
          <cell r="AE3978" t="str">
            <v>N</v>
          </cell>
          <cell r="AF3978" t="str">
            <v>N</v>
          </cell>
          <cell r="AG3978">
            <v>0</v>
          </cell>
          <cell r="AH3978" t="str">
            <v>N</v>
          </cell>
          <cell r="AI3978" t="str">
            <v>N</v>
          </cell>
        </row>
        <row r="3979">
          <cell r="U3979">
            <v>0</v>
          </cell>
          <cell r="V3979">
            <v>0</v>
          </cell>
          <cell r="W3979" t="str">
            <v/>
          </cell>
          <cell r="X3979" t="str">
            <v>N</v>
          </cell>
          <cell r="Y3979" t="str">
            <v>N</v>
          </cell>
          <cell r="Z3979" t="str">
            <v>N</v>
          </cell>
          <cell r="AA3979">
            <v>0</v>
          </cell>
          <cell r="AB3979">
            <v>0</v>
          </cell>
          <cell r="AC3979">
            <v>0</v>
          </cell>
          <cell r="AD3979">
            <v>0</v>
          </cell>
          <cell r="AE3979" t="str">
            <v>N</v>
          </cell>
          <cell r="AF3979" t="str">
            <v>N</v>
          </cell>
          <cell r="AG3979">
            <v>0</v>
          </cell>
          <cell r="AH3979" t="str">
            <v>N</v>
          </cell>
          <cell r="AI3979" t="str">
            <v>N</v>
          </cell>
        </row>
        <row r="3980">
          <cell r="U3980">
            <v>0</v>
          </cell>
          <cell r="V3980">
            <v>0</v>
          </cell>
          <cell r="W3980" t="str">
            <v/>
          </cell>
          <cell r="X3980" t="str">
            <v>N</v>
          </cell>
          <cell r="Y3980" t="str">
            <v>N</v>
          </cell>
          <cell r="Z3980" t="str">
            <v>N</v>
          </cell>
          <cell r="AA3980">
            <v>0</v>
          </cell>
          <cell r="AB3980">
            <v>0</v>
          </cell>
          <cell r="AC3980">
            <v>0</v>
          </cell>
          <cell r="AD3980">
            <v>0</v>
          </cell>
          <cell r="AE3980" t="str">
            <v>N</v>
          </cell>
          <cell r="AF3980" t="str">
            <v>N</v>
          </cell>
          <cell r="AG3980">
            <v>0</v>
          </cell>
          <cell r="AH3980" t="str">
            <v>N</v>
          </cell>
          <cell r="AI3980" t="str">
            <v>N</v>
          </cell>
        </row>
        <row r="3981">
          <cell r="U3981">
            <v>0</v>
          </cell>
          <cell r="V3981">
            <v>0</v>
          </cell>
          <cell r="W3981" t="str">
            <v/>
          </cell>
          <cell r="X3981" t="str">
            <v>N</v>
          </cell>
          <cell r="Y3981" t="str">
            <v>N</v>
          </cell>
          <cell r="Z3981" t="str">
            <v>N</v>
          </cell>
          <cell r="AA3981">
            <v>0</v>
          </cell>
          <cell r="AB3981">
            <v>0</v>
          </cell>
          <cell r="AC3981">
            <v>0</v>
          </cell>
          <cell r="AD3981">
            <v>0</v>
          </cell>
          <cell r="AE3981" t="str">
            <v>N</v>
          </cell>
          <cell r="AF3981" t="str">
            <v>N</v>
          </cell>
          <cell r="AG3981">
            <v>0</v>
          </cell>
          <cell r="AH3981" t="str">
            <v>N</v>
          </cell>
          <cell r="AI3981" t="str">
            <v>N</v>
          </cell>
        </row>
        <row r="3982">
          <cell r="U3982">
            <v>0</v>
          </cell>
          <cell r="V3982">
            <v>0</v>
          </cell>
          <cell r="W3982" t="str">
            <v/>
          </cell>
          <cell r="X3982" t="str">
            <v>N</v>
          </cell>
          <cell r="Y3982" t="str">
            <v>N</v>
          </cell>
          <cell r="Z3982" t="str">
            <v>N</v>
          </cell>
          <cell r="AA3982">
            <v>0</v>
          </cell>
          <cell r="AB3982">
            <v>0</v>
          </cell>
          <cell r="AC3982">
            <v>0</v>
          </cell>
          <cell r="AD3982">
            <v>0</v>
          </cell>
          <cell r="AE3982" t="str">
            <v>N</v>
          </cell>
          <cell r="AF3982" t="str">
            <v>N</v>
          </cell>
          <cell r="AG3982">
            <v>0</v>
          </cell>
          <cell r="AH3982" t="str">
            <v>N</v>
          </cell>
          <cell r="AI3982" t="str">
            <v>N</v>
          </cell>
        </row>
        <row r="3983">
          <cell r="U3983">
            <v>0</v>
          </cell>
          <cell r="V3983">
            <v>0</v>
          </cell>
          <cell r="W3983" t="str">
            <v/>
          </cell>
          <cell r="X3983" t="str">
            <v>N</v>
          </cell>
          <cell r="Y3983" t="str">
            <v>N</v>
          </cell>
          <cell r="Z3983" t="str">
            <v>N</v>
          </cell>
          <cell r="AA3983">
            <v>0</v>
          </cell>
          <cell r="AB3983">
            <v>0</v>
          </cell>
          <cell r="AC3983">
            <v>0</v>
          </cell>
          <cell r="AD3983">
            <v>0</v>
          </cell>
          <cell r="AE3983" t="str">
            <v>N</v>
          </cell>
          <cell r="AF3983" t="str">
            <v>N</v>
          </cell>
          <cell r="AG3983">
            <v>0</v>
          </cell>
          <cell r="AH3983" t="str">
            <v>N</v>
          </cell>
          <cell r="AI3983" t="str">
            <v>N</v>
          </cell>
        </row>
        <row r="3984">
          <cell r="U3984">
            <v>0</v>
          </cell>
          <cell r="V3984">
            <v>0</v>
          </cell>
          <cell r="W3984" t="str">
            <v/>
          </cell>
          <cell r="X3984" t="str">
            <v>N</v>
          </cell>
          <cell r="Y3984" t="str">
            <v>N</v>
          </cell>
          <cell r="Z3984" t="str">
            <v>N</v>
          </cell>
          <cell r="AA3984">
            <v>0</v>
          </cell>
          <cell r="AB3984">
            <v>0</v>
          </cell>
          <cell r="AC3984">
            <v>0</v>
          </cell>
          <cell r="AD3984">
            <v>0</v>
          </cell>
          <cell r="AE3984" t="str">
            <v>N</v>
          </cell>
          <cell r="AF3984" t="str">
            <v>N</v>
          </cell>
          <cell r="AG3984">
            <v>0</v>
          </cell>
          <cell r="AH3984" t="str">
            <v>N</v>
          </cell>
          <cell r="AI3984" t="str">
            <v>N</v>
          </cell>
        </row>
        <row r="3985">
          <cell r="U3985">
            <v>0</v>
          </cell>
          <cell r="V3985">
            <v>0</v>
          </cell>
          <cell r="W3985" t="str">
            <v/>
          </cell>
          <cell r="X3985" t="str">
            <v>N</v>
          </cell>
          <cell r="Y3985" t="str">
            <v>N</v>
          </cell>
          <cell r="Z3985" t="str">
            <v>N</v>
          </cell>
          <cell r="AA3985">
            <v>0</v>
          </cell>
          <cell r="AB3985">
            <v>0</v>
          </cell>
          <cell r="AC3985">
            <v>0</v>
          </cell>
          <cell r="AD3985">
            <v>0</v>
          </cell>
          <cell r="AE3985" t="str">
            <v>N</v>
          </cell>
          <cell r="AF3985" t="str">
            <v>N</v>
          </cell>
          <cell r="AG3985">
            <v>0</v>
          </cell>
          <cell r="AH3985" t="str">
            <v>N</v>
          </cell>
          <cell r="AI3985" t="str">
            <v>N</v>
          </cell>
        </row>
        <row r="3986">
          <cell r="U3986">
            <v>0</v>
          </cell>
          <cell r="V3986">
            <v>0</v>
          </cell>
          <cell r="W3986" t="str">
            <v/>
          </cell>
          <cell r="X3986" t="str">
            <v>N</v>
          </cell>
          <cell r="Y3986" t="str">
            <v>N</v>
          </cell>
          <cell r="Z3986" t="str">
            <v>N</v>
          </cell>
          <cell r="AA3986">
            <v>0</v>
          </cell>
          <cell r="AB3986">
            <v>0</v>
          </cell>
          <cell r="AC3986">
            <v>0</v>
          </cell>
          <cell r="AD3986">
            <v>0</v>
          </cell>
          <cell r="AE3986" t="str">
            <v>N</v>
          </cell>
          <cell r="AF3986" t="str">
            <v>N</v>
          </cell>
          <cell r="AG3986">
            <v>0</v>
          </cell>
          <cell r="AH3986" t="str">
            <v>N</v>
          </cell>
          <cell r="AI3986" t="str">
            <v>N</v>
          </cell>
        </row>
        <row r="3987">
          <cell r="U3987">
            <v>0</v>
          </cell>
          <cell r="V3987">
            <v>0</v>
          </cell>
          <cell r="W3987" t="str">
            <v/>
          </cell>
          <cell r="X3987" t="str">
            <v>N</v>
          </cell>
          <cell r="Y3987" t="str">
            <v>N</v>
          </cell>
          <cell r="Z3987" t="str">
            <v>N</v>
          </cell>
          <cell r="AA3987">
            <v>0</v>
          </cell>
          <cell r="AB3987">
            <v>0</v>
          </cell>
          <cell r="AC3987">
            <v>0</v>
          </cell>
          <cell r="AD3987">
            <v>0</v>
          </cell>
          <cell r="AE3987" t="str">
            <v>N</v>
          </cell>
          <cell r="AF3987" t="str">
            <v>N</v>
          </cell>
          <cell r="AG3987">
            <v>0</v>
          </cell>
          <cell r="AH3987" t="str">
            <v>N</v>
          </cell>
          <cell r="AI3987" t="str">
            <v>N</v>
          </cell>
        </row>
        <row r="3988">
          <cell r="U3988">
            <v>0</v>
          </cell>
          <cell r="V3988">
            <v>0</v>
          </cell>
          <cell r="W3988" t="str">
            <v/>
          </cell>
          <cell r="X3988" t="str">
            <v>N</v>
          </cell>
          <cell r="Y3988" t="str">
            <v>N</v>
          </cell>
          <cell r="Z3988" t="str">
            <v>N</v>
          </cell>
          <cell r="AA3988">
            <v>0</v>
          </cell>
          <cell r="AB3988">
            <v>0</v>
          </cell>
          <cell r="AC3988">
            <v>0</v>
          </cell>
          <cell r="AD3988">
            <v>0</v>
          </cell>
          <cell r="AE3988" t="str">
            <v>N</v>
          </cell>
          <cell r="AF3988" t="str">
            <v>N</v>
          </cell>
          <cell r="AG3988">
            <v>0</v>
          </cell>
          <cell r="AH3988" t="str">
            <v>N</v>
          </cell>
          <cell r="AI3988" t="str">
            <v>N</v>
          </cell>
        </row>
        <row r="3989">
          <cell r="U3989">
            <v>0</v>
          </cell>
          <cell r="V3989">
            <v>0</v>
          </cell>
          <cell r="W3989" t="str">
            <v/>
          </cell>
          <cell r="X3989" t="str">
            <v>N</v>
          </cell>
          <cell r="Y3989" t="str">
            <v>N</v>
          </cell>
          <cell r="Z3989" t="str">
            <v>N</v>
          </cell>
          <cell r="AA3989">
            <v>0</v>
          </cell>
          <cell r="AB3989">
            <v>0</v>
          </cell>
          <cell r="AC3989">
            <v>0</v>
          </cell>
          <cell r="AD3989">
            <v>0</v>
          </cell>
          <cell r="AE3989" t="str">
            <v>N</v>
          </cell>
          <cell r="AF3989" t="str">
            <v>N</v>
          </cell>
          <cell r="AG3989">
            <v>0</v>
          </cell>
          <cell r="AH3989" t="str">
            <v>N</v>
          </cell>
          <cell r="AI3989" t="str">
            <v>N</v>
          </cell>
        </row>
        <row r="3990">
          <cell r="U3990">
            <v>0</v>
          </cell>
          <cell r="V3990">
            <v>0</v>
          </cell>
          <cell r="W3990" t="str">
            <v/>
          </cell>
          <cell r="X3990" t="str">
            <v>N</v>
          </cell>
          <cell r="Y3990" t="str">
            <v>N</v>
          </cell>
          <cell r="Z3990" t="str">
            <v>N</v>
          </cell>
          <cell r="AA3990">
            <v>0</v>
          </cell>
          <cell r="AB3990">
            <v>0</v>
          </cell>
          <cell r="AC3990">
            <v>0</v>
          </cell>
          <cell r="AD3990">
            <v>0</v>
          </cell>
          <cell r="AE3990" t="str">
            <v>N</v>
          </cell>
          <cell r="AF3990" t="str">
            <v>N</v>
          </cell>
          <cell r="AG3990">
            <v>0</v>
          </cell>
          <cell r="AH3990" t="str">
            <v>N</v>
          </cell>
          <cell r="AI3990" t="str">
            <v>N</v>
          </cell>
        </row>
        <row r="3991">
          <cell r="U3991">
            <v>0</v>
          </cell>
          <cell r="V3991">
            <v>0</v>
          </cell>
          <cell r="W3991" t="str">
            <v/>
          </cell>
          <cell r="X3991" t="str">
            <v>N</v>
          </cell>
          <cell r="Y3991" t="str">
            <v>N</v>
          </cell>
          <cell r="Z3991" t="str">
            <v>N</v>
          </cell>
          <cell r="AA3991">
            <v>0</v>
          </cell>
          <cell r="AB3991">
            <v>0</v>
          </cell>
          <cell r="AC3991">
            <v>0</v>
          </cell>
          <cell r="AD3991">
            <v>0</v>
          </cell>
          <cell r="AE3991" t="str">
            <v>N</v>
          </cell>
          <cell r="AF3991" t="str">
            <v>N</v>
          </cell>
          <cell r="AG3991">
            <v>0</v>
          </cell>
          <cell r="AH3991" t="str">
            <v>N</v>
          </cell>
          <cell r="AI3991" t="str">
            <v>N</v>
          </cell>
        </row>
        <row r="3992">
          <cell r="U3992">
            <v>0</v>
          </cell>
          <cell r="V3992">
            <v>0</v>
          </cell>
          <cell r="W3992" t="str">
            <v/>
          </cell>
          <cell r="X3992" t="str">
            <v>N</v>
          </cell>
          <cell r="Y3992" t="str">
            <v>N</v>
          </cell>
          <cell r="Z3992" t="str">
            <v>N</v>
          </cell>
          <cell r="AA3992">
            <v>0</v>
          </cell>
          <cell r="AB3992">
            <v>0</v>
          </cell>
          <cell r="AC3992">
            <v>0</v>
          </cell>
          <cell r="AD3992">
            <v>0</v>
          </cell>
          <cell r="AE3992" t="str">
            <v>N</v>
          </cell>
          <cell r="AF3992" t="str">
            <v>N</v>
          </cell>
          <cell r="AG3992">
            <v>0</v>
          </cell>
          <cell r="AH3992" t="str">
            <v>N</v>
          </cell>
          <cell r="AI3992" t="str">
            <v>N</v>
          </cell>
        </row>
        <row r="3993">
          <cell r="U3993">
            <v>0</v>
          </cell>
          <cell r="V3993">
            <v>0</v>
          </cell>
          <cell r="W3993" t="str">
            <v/>
          </cell>
          <cell r="X3993" t="str">
            <v>N</v>
          </cell>
          <cell r="Y3993" t="str">
            <v>N</v>
          </cell>
          <cell r="Z3993" t="str">
            <v>N</v>
          </cell>
          <cell r="AA3993">
            <v>0</v>
          </cell>
          <cell r="AB3993">
            <v>0</v>
          </cell>
          <cell r="AC3993">
            <v>0</v>
          </cell>
          <cell r="AD3993">
            <v>0</v>
          </cell>
          <cell r="AE3993" t="str">
            <v>N</v>
          </cell>
          <cell r="AF3993" t="str">
            <v>N</v>
          </cell>
          <cell r="AG3993">
            <v>0</v>
          </cell>
          <cell r="AH3993" t="str">
            <v>N</v>
          </cell>
          <cell r="AI3993" t="str">
            <v>N</v>
          </cell>
        </row>
        <row r="3994">
          <cell r="U3994">
            <v>0</v>
          </cell>
          <cell r="V3994">
            <v>0</v>
          </cell>
          <cell r="W3994" t="str">
            <v/>
          </cell>
          <cell r="X3994" t="str">
            <v>N</v>
          </cell>
          <cell r="Y3994" t="str">
            <v>N</v>
          </cell>
          <cell r="Z3994" t="str">
            <v>N</v>
          </cell>
          <cell r="AA3994">
            <v>0</v>
          </cell>
          <cell r="AB3994">
            <v>0</v>
          </cell>
          <cell r="AC3994">
            <v>0</v>
          </cell>
          <cell r="AD3994">
            <v>0</v>
          </cell>
          <cell r="AE3994" t="str">
            <v>N</v>
          </cell>
          <cell r="AF3994" t="str">
            <v>N</v>
          </cell>
          <cell r="AG3994">
            <v>0</v>
          </cell>
          <cell r="AH3994" t="str">
            <v>N</v>
          </cell>
          <cell r="AI3994" t="str">
            <v>N</v>
          </cell>
        </row>
        <row r="3995">
          <cell r="U3995">
            <v>0</v>
          </cell>
          <cell r="V3995">
            <v>0</v>
          </cell>
          <cell r="W3995" t="str">
            <v/>
          </cell>
          <cell r="X3995" t="str">
            <v>N</v>
          </cell>
          <cell r="Y3995" t="str">
            <v>N</v>
          </cell>
          <cell r="Z3995" t="str">
            <v>N</v>
          </cell>
          <cell r="AA3995">
            <v>0</v>
          </cell>
          <cell r="AB3995">
            <v>0</v>
          </cell>
          <cell r="AC3995">
            <v>0</v>
          </cell>
          <cell r="AD3995">
            <v>0</v>
          </cell>
          <cell r="AE3995" t="str">
            <v>N</v>
          </cell>
          <cell r="AF3995" t="str">
            <v>N</v>
          </cell>
          <cell r="AG3995">
            <v>0</v>
          </cell>
          <cell r="AH3995" t="str">
            <v>N</v>
          </cell>
          <cell r="AI3995" t="str">
            <v>N</v>
          </cell>
        </row>
        <row r="3996">
          <cell r="U3996">
            <v>0</v>
          </cell>
          <cell r="V3996">
            <v>0</v>
          </cell>
          <cell r="W3996" t="str">
            <v/>
          </cell>
          <cell r="X3996" t="str">
            <v>N</v>
          </cell>
          <cell r="Y3996" t="str">
            <v>N</v>
          </cell>
          <cell r="Z3996" t="str">
            <v>N</v>
          </cell>
          <cell r="AA3996">
            <v>0</v>
          </cell>
          <cell r="AB3996">
            <v>0</v>
          </cell>
          <cell r="AC3996">
            <v>0</v>
          </cell>
          <cell r="AD3996">
            <v>0</v>
          </cell>
          <cell r="AE3996" t="str">
            <v>N</v>
          </cell>
          <cell r="AF3996" t="str">
            <v>N</v>
          </cell>
          <cell r="AG3996">
            <v>0</v>
          </cell>
          <cell r="AH3996" t="str">
            <v>N</v>
          </cell>
          <cell r="AI3996" t="str">
            <v>N</v>
          </cell>
        </row>
        <row r="3997">
          <cell r="U3997">
            <v>0</v>
          </cell>
          <cell r="V3997">
            <v>0</v>
          </cell>
          <cell r="W3997" t="str">
            <v/>
          </cell>
          <cell r="X3997" t="str">
            <v>N</v>
          </cell>
          <cell r="Y3997" t="str">
            <v>N</v>
          </cell>
          <cell r="Z3997" t="str">
            <v>N</v>
          </cell>
          <cell r="AA3997">
            <v>0</v>
          </cell>
          <cell r="AB3997">
            <v>0</v>
          </cell>
          <cell r="AC3997">
            <v>0</v>
          </cell>
          <cell r="AD3997">
            <v>0</v>
          </cell>
          <cell r="AE3997" t="str">
            <v>N</v>
          </cell>
          <cell r="AF3997" t="str">
            <v>N</v>
          </cell>
          <cell r="AG3997">
            <v>0</v>
          </cell>
          <cell r="AH3997" t="str">
            <v>N</v>
          </cell>
          <cell r="AI3997" t="str">
            <v>N</v>
          </cell>
        </row>
        <row r="3998">
          <cell r="U3998">
            <v>0</v>
          </cell>
          <cell r="V3998">
            <v>0</v>
          </cell>
          <cell r="W3998" t="str">
            <v/>
          </cell>
          <cell r="X3998" t="str">
            <v>N</v>
          </cell>
          <cell r="Y3998" t="str">
            <v>N</v>
          </cell>
          <cell r="Z3998" t="str">
            <v>N</v>
          </cell>
          <cell r="AA3998">
            <v>0</v>
          </cell>
          <cell r="AB3998">
            <v>0</v>
          </cell>
          <cell r="AC3998">
            <v>0</v>
          </cell>
          <cell r="AD3998">
            <v>0</v>
          </cell>
          <cell r="AE3998" t="str">
            <v>N</v>
          </cell>
          <cell r="AF3998" t="str">
            <v>N</v>
          </cell>
          <cell r="AG3998">
            <v>0</v>
          </cell>
          <cell r="AH3998" t="str">
            <v>N</v>
          </cell>
          <cell r="AI3998" t="str">
            <v>N</v>
          </cell>
        </row>
        <row r="3999">
          <cell r="U3999">
            <v>0</v>
          </cell>
          <cell r="V3999">
            <v>0</v>
          </cell>
          <cell r="W3999" t="str">
            <v/>
          </cell>
          <cell r="X3999" t="str">
            <v>N</v>
          </cell>
          <cell r="Y3999" t="str">
            <v>N</v>
          </cell>
          <cell r="Z3999" t="str">
            <v>N</v>
          </cell>
          <cell r="AA3999">
            <v>0</v>
          </cell>
          <cell r="AB3999">
            <v>0</v>
          </cell>
          <cell r="AC3999">
            <v>0</v>
          </cell>
          <cell r="AD3999">
            <v>0</v>
          </cell>
          <cell r="AE3999" t="str">
            <v>N</v>
          </cell>
          <cell r="AF3999" t="str">
            <v>N</v>
          </cell>
          <cell r="AG3999">
            <v>0</v>
          </cell>
          <cell r="AH3999" t="str">
            <v>N</v>
          </cell>
          <cell r="AI3999" t="str">
            <v>N</v>
          </cell>
        </row>
        <row r="4000">
          <cell r="U4000">
            <v>0</v>
          </cell>
          <cell r="V4000">
            <v>0</v>
          </cell>
          <cell r="W4000" t="str">
            <v/>
          </cell>
          <cell r="X4000" t="str">
            <v>N</v>
          </cell>
          <cell r="Y4000" t="str">
            <v>N</v>
          </cell>
          <cell r="Z4000" t="str">
            <v>N</v>
          </cell>
          <cell r="AA4000">
            <v>0</v>
          </cell>
          <cell r="AB4000">
            <v>0</v>
          </cell>
          <cell r="AC4000">
            <v>0</v>
          </cell>
          <cell r="AD4000">
            <v>0</v>
          </cell>
          <cell r="AE4000" t="str">
            <v>N</v>
          </cell>
          <cell r="AF4000" t="str">
            <v>N</v>
          </cell>
          <cell r="AG4000">
            <v>0</v>
          </cell>
          <cell r="AH4000" t="str">
            <v>N</v>
          </cell>
          <cell r="AI4000" t="str">
            <v>N</v>
          </cell>
        </row>
        <row r="4001">
          <cell r="U4001">
            <v>0</v>
          </cell>
          <cell r="V4001">
            <v>0</v>
          </cell>
          <cell r="W4001" t="str">
            <v/>
          </cell>
          <cell r="X4001" t="str">
            <v>N</v>
          </cell>
          <cell r="Y4001" t="str">
            <v>N</v>
          </cell>
          <cell r="Z4001" t="str">
            <v>N</v>
          </cell>
          <cell r="AA4001">
            <v>0</v>
          </cell>
          <cell r="AB4001">
            <v>0</v>
          </cell>
          <cell r="AC4001">
            <v>0</v>
          </cell>
          <cell r="AD4001">
            <v>0</v>
          </cell>
          <cell r="AE4001" t="str">
            <v>N</v>
          </cell>
          <cell r="AF4001" t="str">
            <v>N</v>
          </cell>
          <cell r="AG4001">
            <v>0</v>
          </cell>
          <cell r="AH4001" t="str">
            <v>N</v>
          </cell>
          <cell r="AI4001" t="str">
            <v>N</v>
          </cell>
        </row>
        <row r="4002">
          <cell r="U4002">
            <v>0</v>
          </cell>
          <cell r="V4002">
            <v>0</v>
          </cell>
          <cell r="W4002" t="str">
            <v/>
          </cell>
          <cell r="X4002" t="str">
            <v>N</v>
          </cell>
          <cell r="Y4002" t="str">
            <v>N</v>
          </cell>
          <cell r="Z4002" t="str">
            <v>N</v>
          </cell>
          <cell r="AA4002">
            <v>0</v>
          </cell>
          <cell r="AB4002">
            <v>0</v>
          </cell>
          <cell r="AC4002">
            <v>0</v>
          </cell>
          <cell r="AD4002">
            <v>0</v>
          </cell>
          <cell r="AE4002" t="str">
            <v>N</v>
          </cell>
          <cell r="AF4002" t="str">
            <v>N</v>
          </cell>
          <cell r="AG4002">
            <v>0</v>
          </cell>
          <cell r="AH4002" t="str">
            <v>N</v>
          </cell>
          <cell r="AI4002" t="str">
            <v>N</v>
          </cell>
        </row>
        <row r="4003">
          <cell r="U4003">
            <v>0</v>
          </cell>
          <cell r="V4003">
            <v>0</v>
          </cell>
          <cell r="W4003" t="str">
            <v/>
          </cell>
          <cell r="X4003" t="str">
            <v>N</v>
          </cell>
          <cell r="Y4003" t="str">
            <v>N</v>
          </cell>
          <cell r="Z4003" t="str">
            <v>N</v>
          </cell>
          <cell r="AA4003">
            <v>0</v>
          </cell>
          <cell r="AB4003">
            <v>0</v>
          </cell>
          <cell r="AC4003">
            <v>0</v>
          </cell>
          <cell r="AD4003">
            <v>0</v>
          </cell>
          <cell r="AE4003" t="str">
            <v>N</v>
          </cell>
          <cell r="AF4003" t="str">
            <v>N</v>
          </cell>
          <cell r="AG4003">
            <v>0</v>
          </cell>
          <cell r="AH4003" t="str">
            <v>N</v>
          </cell>
          <cell r="AI4003" t="str">
            <v>N</v>
          </cell>
        </row>
        <row r="4004">
          <cell r="U4004">
            <v>0</v>
          </cell>
          <cell r="V4004">
            <v>0</v>
          </cell>
          <cell r="W4004" t="str">
            <v/>
          </cell>
          <cell r="X4004" t="str">
            <v>N</v>
          </cell>
          <cell r="Y4004" t="str">
            <v>N</v>
          </cell>
          <cell r="Z4004" t="str">
            <v>N</v>
          </cell>
          <cell r="AA4004">
            <v>0</v>
          </cell>
          <cell r="AB4004">
            <v>0</v>
          </cell>
          <cell r="AC4004">
            <v>0</v>
          </cell>
          <cell r="AD4004">
            <v>0</v>
          </cell>
          <cell r="AE4004" t="str">
            <v>N</v>
          </cell>
          <cell r="AF4004" t="str">
            <v>N</v>
          </cell>
          <cell r="AG4004">
            <v>0</v>
          </cell>
          <cell r="AH4004" t="str">
            <v>N</v>
          </cell>
          <cell r="AI4004" t="str">
            <v>N</v>
          </cell>
        </row>
        <row r="4005">
          <cell r="U4005">
            <v>0</v>
          </cell>
          <cell r="V4005">
            <v>0</v>
          </cell>
          <cell r="W4005" t="str">
            <v/>
          </cell>
          <cell r="X4005" t="str">
            <v>N</v>
          </cell>
          <cell r="Y4005" t="str">
            <v>N</v>
          </cell>
          <cell r="Z4005" t="str">
            <v>N</v>
          </cell>
          <cell r="AA4005">
            <v>0</v>
          </cell>
          <cell r="AB4005">
            <v>0</v>
          </cell>
          <cell r="AC4005">
            <v>0</v>
          </cell>
          <cell r="AD4005">
            <v>0</v>
          </cell>
          <cell r="AE4005" t="str">
            <v>N</v>
          </cell>
          <cell r="AF4005" t="str">
            <v>N</v>
          </cell>
          <cell r="AG4005">
            <v>0</v>
          </cell>
          <cell r="AH4005" t="str">
            <v>N</v>
          </cell>
          <cell r="AI4005" t="str">
            <v>N</v>
          </cell>
        </row>
        <row r="4006">
          <cell r="U4006">
            <v>0</v>
          </cell>
          <cell r="V4006">
            <v>0</v>
          </cell>
          <cell r="W4006" t="str">
            <v/>
          </cell>
          <cell r="X4006" t="str">
            <v>N</v>
          </cell>
          <cell r="Y4006" t="str">
            <v>N</v>
          </cell>
          <cell r="Z4006" t="str">
            <v>N</v>
          </cell>
          <cell r="AA4006">
            <v>0</v>
          </cell>
          <cell r="AB4006">
            <v>0</v>
          </cell>
          <cell r="AC4006">
            <v>0</v>
          </cell>
          <cell r="AD4006">
            <v>0</v>
          </cell>
          <cell r="AE4006" t="str">
            <v>N</v>
          </cell>
          <cell r="AF4006" t="str">
            <v>N</v>
          </cell>
          <cell r="AG4006">
            <v>0</v>
          </cell>
          <cell r="AH4006" t="str">
            <v>N</v>
          </cell>
          <cell r="AI4006" t="str">
            <v>N</v>
          </cell>
        </row>
        <row r="4007">
          <cell r="U4007">
            <v>0</v>
          </cell>
          <cell r="V4007">
            <v>0</v>
          </cell>
          <cell r="W4007" t="str">
            <v/>
          </cell>
          <cell r="X4007" t="str">
            <v>N</v>
          </cell>
          <cell r="Y4007" t="str">
            <v>N</v>
          </cell>
          <cell r="Z4007" t="str">
            <v>N</v>
          </cell>
          <cell r="AA4007">
            <v>0</v>
          </cell>
          <cell r="AB4007">
            <v>0</v>
          </cell>
          <cell r="AC4007">
            <v>0</v>
          </cell>
          <cell r="AD4007">
            <v>0</v>
          </cell>
          <cell r="AE4007" t="str">
            <v>N</v>
          </cell>
          <cell r="AF4007" t="str">
            <v>N</v>
          </cell>
          <cell r="AG4007">
            <v>0</v>
          </cell>
          <cell r="AH4007" t="str">
            <v>N</v>
          </cell>
          <cell r="AI4007" t="str">
            <v>N</v>
          </cell>
        </row>
        <row r="4008">
          <cell r="U4008">
            <v>0</v>
          </cell>
          <cell r="V4008">
            <v>0</v>
          </cell>
          <cell r="W4008" t="str">
            <v/>
          </cell>
          <cell r="X4008" t="str">
            <v>N</v>
          </cell>
          <cell r="Y4008" t="str">
            <v>N</v>
          </cell>
          <cell r="Z4008" t="str">
            <v>N</v>
          </cell>
          <cell r="AA4008">
            <v>0</v>
          </cell>
          <cell r="AB4008">
            <v>0</v>
          </cell>
          <cell r="AC4008">
            <v>0</v>
          </cell>
          <cell r="AD4008">
            <v>0</v>
          </cell>
          <cell r="AE4008" t="str">
            <v>N</v>
          </cell>
          <cell r="AF4008" t="str">
            <v>N</v>
          </cell>
          <cell r="AG4008">
            <v>0</v>
          </cell>
          <cell r="AH4008" t="str">
            <v>N</v>
          </cell>
          <cell r="AI4008" t="str">
            <v>N</v>
          </cell>
        </row>
        <row r="4009">
          <cell r="U4009">
            <v>0</v>
          </cell>
          <cell r="V4009">
            <v>0</v>
          </cell>
          <cell r="W4009" t="str">
            <v/>
          </cell>
          <cell r="X4009" t="str">
            <v>N</v>
          </cell>
          <cell r="Y4009" t="str">
            <v>N</v>
          </cell>
          <cell r="Z4009" t="str">
            <v>N</v>
          </cell>
          <cell r="AA4009">
            <v>0</v>
          </cell>
          <cell r="AB4009">
            <v>0</v>
          </cell>
          <cell r="AC4009">
            <v>0</v>
          </cell>
          <cell r="AD4009">
            <v>0</v>
          </cell>
          <cell r="AE4009" t="str">
            <v>N</v>
          </cell>
          <cell r="AF4009" t="str">
            <v>N</v>
          </cell>
          <cell r="AG4009">
            <v>0</v>
          </cell>
          <cell r="AH4009" t="str">
            <v>N</v>
          </cell>
          <cell r="AI4009" t="str">
            <v>N</v>
          </cell>
        </row>
        <row r="4010">
          <cell r="U4010">
            <v>0</v>
          </cell>
          <cell r="V4010">
            <v>0</v>
          </cell>
          <cell r="W4010" t="str">
            <v/>
          </cell>
          <cell r="X4010" t="str">
            <v>N</v>
          </cell>
          <cell r="Y4010" t="str">
            <v>N</v>
          </cell>
          <cell r="Z4010" t="str">
            <v>N</v>
          </cell>
          <cell r="AA4010">
            <v>0</v>
          </cell>
          <cell r="AB4010">
            <v>0</v>
          </cell>
          <cell r="AC4010">
            <v>0</v>
          </cell>
          <cell r="AD4010">
            <v>0</v>
          </cell>
          <cell r="AE4010" t="str">
            <v>N</v>
          </cell>
          <cell r="AF4010" t="str">
            <v>N</v>
          </cell>
          <cell r="AG4010">
            <v>0</v>
          </cell>
          <cell r="AH4010" t="str">
            <v>N</v>
          </cell>
          <cell r="AI4010" t="str">
            <v>N</v>
          </cell>
        </row>
        <row r="4011">
          <cell r="U4011">
            <v>0</v>
          </cell>
          <cell r="V4011">
            <v>0</v>
          </cell>
          <cell r="W4011" t="str">
            <v/>
          </cell>
          <cell r="X4011" t="str">
            <v>N</v>
          </cell>
          <cell r="Y4011" t="str">
            <v>N</v>
          </cell>
          <cell r="Z4011" t="str">
            <v>N</v>
          </cell>
          <cell r="AA4011">
            <v>0</v>
          </cell>
          <cell r="AB4011">
            <v>0</v>
          </cell>
          <cell r="AC4011">
            <v>0</v>
          </cell>
          <cell r="AD4011">
            <v>0</v>
          </cell>
          <cell r="AE4011" t="str">
            <v>N</v>
          </cell>
          <cell r="AF4011" t="str">
            <v>N</v>
          </cell>
          <cell r="AG4011">
            <v>0</v>
          </cell>
          <cell r="AH4011" t="str">
            <v>N</v>
          </cell>
          <cell r="AI4011" t="str">
            <v>N</v>
          </cell>
        </row>
        <row r="4012">
          <cell r="U4012">
            <v>0</v>
          </cell>
          <cell r="V4012">
            <v>0</v>
          </cell>
          <cell r="W4012" t="str">
            <v/>
          </cell>
          <cell r="X4012" t="str">
            <v>N</v>
          </cell>
          <cell r="Y4012" t="str">
            <v>N</v>
          </cell>
          <cell r="Z4012" t="str">
            <v>N</v>
          </cell>
          <cell r="AA4012">
            <v>0</v>
          </cell>
          <cell r="AB4012">
            <v>0</v>
          </cell>
          <cell r="AC4012">
            <v>0</v>
          </cell>
          <cell r="AD4012">
            <v>0</v>
          </cell>
          <cell r="AE4012" t="str">
            <v>N</v>
          </cell>
          <cell r="AF4012" t="str">
            <v>N</v>
          </cell>
          <cell r="AG4012">
            <v>0</v>
          </cell>
          <cell r="AH4012" t="str">
            <v>N</v>
          </cell>
          <cell r="AI4012" t="str">
            <v>N</v>
          </cell>
        </row>
        <row r="4013">
          <cell r="U4013">
            <v>0</v>
          </cell>
          <cell r="V4013">
            <v>0</v>
          </cell>
          <cell r="W4013" t="str">
            <v/>
          </cell>
          <cell r="X4013" t="str">
            <v>N</v>
          </cell>
          <cell r="Y4013" t="str">
            <v>N</v>
          </cell>
          <cell r="Z4013" t="str">
            <v>N</v>
          </cell>
          <cell r="AA4013">
            <v>0</v>
          </cell>
          <cell r="AB4013">
            <v>0</v>
          </cell>
          <cell r="AC4013">
            <v>0</v>
          </cell>
          <cell r="AD4013">
            <v>0</v>
          </cell>
          <cell r="AE4013" t="str">
            <v>N</v>
          </cell>
          <cell r="AF4013" t="str">
            <v>N</v>
          </cell>
          <cell r="AG4013">
            <v>0</v>
          </cell>
          <cell r="AH4013" t="str">
            <v>N</v>
          </cell>
          <cell r="AI4013" t="str">
            <v>N</v>
          </cell>
        </row>
        <row r="4014">
          <cell r="U4014">
            <v>0</v>
          </cell>
          <cell r="V4014">
            <v>0</v>
          </cell>
          <cell r="W4014" t="str">
            <v/>
          </cell>
          <cell r="X4014" t="str">
            <v>N</v>
          </cell>
          <cell r="Y4014" t="str">
            <v>N</v>
          </cell>
          <cell r="Z4014" t="str">
            <v>N</v>
          </cell>
          <cell r="AA4014">
            <v>0</v>
          </cell>
          <cell r="AB4014">
            <v>0</v>
          </cell>
          <cell r="AC4014">
            <v>0</v>
          </cell>
          <cell r="AD4014">
            <v>0</v>
          </cell>
          <cell r="AE4014" t="str">
            <v>N</v>
          </cell>
          <cell r="AF4014" t="str">
            <v>N</v>
          </cell>
          <cell r="AG4014">
            <v>0</v>
          </cell>
          <cell r="AH4014" t="str">
            <v>N</v>
          </cell>
          <cell r="AI4014" t="str">
            <v>N</v>
          </cell>
        </row>
        <row r="4015">
          <cell r="U4015">
            <v>0</v>
          </cell>
          <cell r="V4015">
            <v>0</v>
          </cell>
          <cell r="W4015" t="str">
            <v/>
          </cell>
          <cell r="X4015" t="str">
            <v>N</v>
          </cell>
          <cell r="Y4015" t="str">
            <v>N</v>
          </cell>
          <cell r="Z4015" t="str">
            <v>N</v>
          </cell>
          <cell r="AA4015">
            <v>0</v>
          </cell>
          <cell r="AB4015">
            <v>0</v>
          </cell>
          <cell r="AC4015">
            <v>0</v>
          </cell>
          <cell r="AD4015">
            <v>0</v>
          </cell>
          <cell r="AE4015" t="str">
            <v>N</v>
          </cell>
          <cell r="AF4015" t="str">
            <v>N</v>
          </cell>
          <cell r="AG4015">
            <v>0</v>
          </cell>
          <cell r="AH4015" t="str">
            <v>N</v>
          </cell>
          <cell r="AI4015" t="str">
            <v>N</v>
          </cell>
        </row>
        <row r="4016">
          <cell r="U4016">
            <v>0</v>
          </cell>
          <cell r="V4016">
            <v>0</v>
          </cell>
          <cell r="W4016" t="str">
            <v/>
          </cell>
          <cell r="X4016" t="str">
            <v>N</v>
          </cell>
          <cell r="Y4016" t="str">
            <v>N</v>
          </cell>
          <cell r="Z4016" t="str">
            <v>N</v>
          </cell>
          <cell r="AA4016">
            <v>0</v>
          </cell>
          <cell r="AB4016">
            <v>0</v>
          </cell>
          <cell r="AC4016">
            <v>0</v>
          </cell>
          <cell r="AD4016">
            <v>0</v>
          </cell>
          <cell r="AE4016" t="str">
            <v>N</v>
          </cell>
          <cell r="AF4016" t="str">
            <v>N</v>
          </cell>
          <cell r="AG4016">
            <v>0</v>
          </cell>
          <cell r="AH4016" t="str">
            <v>N</v>
          </cell>
          <cell r="AI4016" t="str">
            <v>N</v>
          </cell>
        </row>
        <row r="4017">
          <cell r="U4017">
            <v>0</v>
          </cell>
          <cell r="V4017">
            <v>0</v>
          </cell>
          <cell r="W4017" t="str">
            <v/>
          </cell>
          <cell r="X4017" t="str">
            <v>N</v>
          </cell>
          <cell r="Y4017" t="str">
            <v>N</v>
          </cell>
          <cell r="Z4017" t="str">
            <v>N</v>
          </cell>
          <cell r="AA4017">
            <v>0</v>
          </cell>
          <cell r="AB4017">
            <v>0</v>
          </cell>
          <cell r="AC4017">
            <v>0</v>
          </cell>
          <cell r="AD4017">
            <v>0</v>
          </cell>
          <cell r="AE4017" t="str">
            <v>N</v>
          </cell>
          <cell r="AF4017" t="str">
            <v>N</v>
          </cell>
          <cell r="AG4017">
            <v>0</v>
          </cell>
          <cell r="AH4017" t="str">
            <v>N</v>
          </cell>
          <cell r="AI4017" t="str">
            <v>N</v>
          </cell>
        </row>
        <row r="4018">
          <cell r="U4018">
            <v>0</v>
          </cell>
          <cell r="V4018">
            <v>0</v>
          </cell>
          <cell r="W4018" t="str">
            <v/>
          </cell>
          <cell r="X4018" t="str">
            <v>N</v>
          </cell>
          <cell r="Y4018" t="str">
            <v>N</v>
          </cell>
          <cell r="Z4018" t="str">
            <v>N</v>
          </cell>
          <cell r="AA4018">
            <v>0</v>
          </cell>
          <cell r="AB4018">
            <v>0</v>
          </cell>
          <cell r="AC4018">
            <v>0</v>
          </cell>
          <cell r="AD4018">
            <v>0</v>
          </cell>
          <cell r="AE4018" t="str">
            <v>N</v>
          </cell>
          <cell r="AF4018" t="str">
            <v>N</v>
          </cell>
          <cell r="AG4018">
            <v>0</v>
          </cell>
          <cell r="AH4018" t="str">
            <v>N</v>
          </cell>
          <cell r="AI4018" t="str">
            <v>N</v>
          </cell>
        </row>
        <row r="4019">
          <cell r="U4019">
            <v>0</v>
          </cell>
          <cell r="V4019">
            <v>0</v>
          </cell>
          <cell r="W4019" t="str">
            <v/>
          </cell>
          <cell r="X4019" t="str">
            <v>N</v>
          </cell>
          <cell r="Y4019" t="str">
            <v>N</v>
          </cell>
          <cell r="Z4019" t="str">
            <v>N</v>
          </cell>
          <cell r="AA4019">
            <v>0</v>
          </cell>
          <cell r="AB4019">
            <v>0</v>
          </cell>
          <cell r="AC4019">
            <v>0</v>
          </cell>
          <cell r="AD4019">
            <v>0</v>
          </cell>
          <cell r="AE4019" t="str">
            <v>N</v>
          </cell>
          <cell r="AF4019" t="str">
            <v>N</v>
          </cell>
          <cell r="AG4019">
            <v>0</v>
          </cell>
          <cell r="AH4019" t="str">
            <v>N</v>
          </cell>
          <cell r="AI4019" t="str">
            <v>N</v>
          </cell>
        </row>
        <row r="4020">
          <cell r="U4020">
            <v>0</v>
          </cell>
          <cell r="V4020">
            <v>0</v>
          </cell>
          <cell r="W4020" t="str">
            <v/>
          </cell>
          <cell r="X4020" t="str">
            <v>N</v>
          </cell>
          <cell r="Y4020" t="str">
            <v>N</v>
          </cell>
          <cell r="Z4020" t="str">
            <v>N</v>
          </cell>
          <cell r="AA4020">
            <v>0</v>
          </cell>
          <cell r="AB4020">
            <v>0</v>
          </cell>
          <cell r="AC4020">
            <v>0</v>
          </cell>
          <cell r="AD4020">
            <v>0</v>
          </cell>
          <cell r="AE4020" t="str">
            <v>N</v>
          </cell>
          <cell r="AF4020" t="str">
            <v>N</v>
          </cell>
          <cell r="AG4020">
            <v>0</v>
          </cell>
          <cell r="AH4020" t="str">
            <v>N</v>
          </cell>
          <cell r="AI4020" t="str">
            <v>N</v>
          </cell>
        </row>
        <row r="4021">
          <cell r="U4021">
            <v>0</v>
          </cell>
          <cell r="V4021">
            <v>0</v>
          </cell>
          <cell r="W4021" t="str">
            <v/>
          </cell>
          <cell r="X4021" t="str">
            <v>N</v>
          </cell>
          <cell r="Y4021" t="str">
            <v>N</v>
          </cell>
          <cell r="Z4021" t="str">
            <v>N</v>
          </cell>
          <cell r="AA4021">
            <v>0</v>
          </cell>
          <cell r="AB4021">
            <v>0</v>
          </cell>
          <cell r="AC4021">
            <v>0</v>
          </cell>
          <cell r="AD4021">
            <v>0</v>
          </cell>
          <cell r="AE4021" t="str">
            <v>N</v>
          </cell>
          <cell r="AF4021" t="str">
            <v>N</v>
          </cell>
          <cell r="AG4021">
            <v>0</v>
          </cell>
          <cell r="AH4021" t="str">
            <v>N</v>
          </cell>
          <cell r="AI4021" t="str">
            <v>N</v>
          </cell>
        </row>
        <row r="4022">
          <cell r="U4022">
            <v>0</v>
          </cell>
          <cell r="V4022">
            <v>0</v>
          </cell>
          <cell r="W4022" t="str">
            <v/>
          </cell>
          <cell r="X4022" t="str">
            <v>N</v>
          </cell>
          <cell r="Y4022" t="str">
            <v>N</v>
          </cell>
          <cell r="Z4022" t="str">
            <v>N</v>
          </cell>
          <cell r="AA4022">
            <v>0</v>
          </cell>
          <cell r="AB4022">
            <v>0</v>
          </cell>
          <cell r="AC4022">
            <v>0</v>
          </cell>
          <cell r="AD4022">
            <v>0</v>
          </cell>
          <cell r="AE4022" t="str">
            <v>N</v>
          </cell>
          <cell r="AF4022" t="str">
            <v>N</v>
          </cell>
          <cell r="AG4022">
            <v>0</v>
          </cell>
          <cell r="AH4022" t="str">
            <v>N</v>
          </cell>
          <cell r="AI4022" t="str">
            <v>N</v>
          </cell>
        </row>
        <row r="4023">
          <cell r="U4023">
            <v>0</v>
          </cell>
          <cell r="V4023">
            <v>0</v>
          </cell>
          <cell r="W4023" t="str">
            <v/>
          </cell>
          <cell r="X4023" t="str">
            <v>N</v>
          </cell>
          <cell r="Y4023" t="str">
            <v>N</v>
          </cell>
          <cell r="Z4023" t="str">
            <v>N</v>
          </cell>
          <cell r="AA4023">
            <v>0</v>
          </cell>
          <cell r="AB4023">
            <v>0</v>
          </cell>
          <cell r="AC4023">
            <v>0</v>
          </cell>
          <cell r="AD4023">
            <v>0</v>
          </cell>
          <cell r="AE4023" t="str">
            <v>N</v>
          </cell>
          <cell r="AF4023" t="str">
            <v>N</v>
          </cell>
          <cell r="AG4023">
            <v>0</v>
          </cell>
          <cell r="AH4023" t="str">
            <v>N</v>
          </cell>
          <cell r="AI4023" t="str">
            <v>N</v>
          </cell>
        </row>
        <row r="4024">
          <cell r="U4024">
            <v>0</v>
          </cell>
          <cell r="V4024">
            <v>0</v>
          </cell>
          <cell r="W4024" t="str">
            <v/>
          </cell>
          <cell r="X4024" t="str">
            <v>N</v>
          </cell>
          <cell r="Y4024" t="str">
            <v>N</v>
          </cell>
          <cell r="Z4024" t="str">
            <v>N</v>
          </cell>
          <cell r="AA4024">
            <v>0</v>
          </cell>
          <cell r="AB4024">
            <v>0</v>
          </cell>
          <cell r="AC4024">
            <v>0</v>
          </cell>
          <cell r="AD4024">
            <v>0</v>
          </cell>
          <cell r="AE4024" t="str">
            <v>N</v>
          </cell>
          <cell r="AF4024" t="str">
            <v>N</v>
          </cell>
          <cell r="AG4024">
            <v>0</v>
          </cell>
          <cell r="AH4024" t="str">
            <v>N</v>
          </cell>
          <cell r="AI4024" t="str">
            <v>N</v>
          </cell>
        </row>
        <row r="4025">
          <cell r="U4025">
            <v>0</v>
          </cell>
          <cell r="V4025">
            <v>0</v>
          </cell>
          <cell r="W4025" t="str">
            <v/>
          </cell>
          <cell r="X4025" t="str">
            <v>N</v>
          </cell>
          <cell r="Y4025" t="str">
            <v>N</v>
          </cell>
          <cell r="Z4025" t="str">
            <v>N</v>
          </cell>
          <cell r="AA4025">
            <v>0</v>
          </cell>
          <cell r="AB4025">
            <v>0</v>
          </cell>
          <cell r="AC4025">
            <v>0</v>
          </cell>
          <cell r="AD4025">
            <v>0</v>
          </cell>
          <cell r="AE4025" t="str">
            <v>N</v>
          </cell>
          <cell r="AF4025" t="str">
            <v>N</v>
          </cell>
          <cell r="AG4025">
            <v>0</v>
          </cell>
          <cell r="AH4025" t="str">
            <v>N</v>
          </cell>
          <cell r="AI4025" t="str">
            <v>N</v>
          </cell>
        </row>
        <row r="4026">
          <cell r="U4026">
            <v>0</v>
          </cell>
          <cell r="V4026">
            <v>0</v>
          </cell>
          <cell r="W4026" t="str">
            <v/>
          </cell>
          <cell r="X4026" t="str">
            <v>N</v>
          </cell>
          <cell r="Y4026" t="str">
            <v>N</v>
          </cell>
          <cell r="Z4026" t="str">
            <v>N</v>
          </cell>
          <cell r="AA4026">
            <v>0</v>
          </cell>
          <cell r="AB4026">
            <v>0</v>
          </cell>
          <cell r="AC4026">
            <v>0</v>
          </cell>
          <cell r="AD4026">
            <v>0</v>
          </cell>
          <cell r="AE4026" t="str">
            <v>N</v>
          </cell>
          <cell r="AF4026" t="str">
            <v>N</v>
          </cell>
          <cell r="AG4026">
            <v>0</v>
          </cell>
          <cell r="AH4026" t="str">
            <v>N</v>
          </cell>
          <cell r="AI4026" t="str">
            <v>N</v>
          </cell>
        </row>
        <row r="4027">
          <cell r="U4027">
            <v>0</v>
          </cell>
          <cell r="V4027">
            <v>0</v>
          </cell>
          <cell r="W4027" t="str">
            <v/>
          </cell>
          <cell r="X4027" t="str">
            <v>N</v>
          </cell>
          <cell r="Y4027" t="str">
            <v>N</v>
          </cell>
          <cell r="Z4027" t="str">
            <v>N</v>
          </cell>
          <cell r="AA4027">
            <v>0</v>
          </cell>
          <cell r="AB4027">
            <v>0</v>
          </cell>
          <cell r="AC4027">
            <v>0</v>
          </cell>
          <cell r="AD4027">
            <v>0</v>
          </cell>
          <cell r="AE4027" t="str">
            <v>N</v>
          </cell>
          <cell r="AF4027" t="str">
            <v>N</v>
          </cell>
          <cell r="AG4027">
            <v>0</v>
          </cell>
          <cell r="AH4027" t="str">
            <v>N</v>
          </cell>
          <cell r="AI4027" t="str">
            <v>N</v>
          </cell>
        </row>
        <row r="4028">
          <cell r="U4028">
            <v>0</v>
          </cell>
          <cell r="V4028">
            <v>0</v>
          </cell>
          <cell r="W4028" t="str">
            <v/>
          </cell>
          <cell r="X4028" t="str">
            <v>N</v>
          </cell>
          <cell r="Y4028" t="str">
            <v>N</v>
          </cell>
          <cell r="Z4028" t="str">
            <v>N</v>
          </cell>
          <cell r="AA4028">
            <v>0</v>
          </cell>
          <cell r="AB4028">
            <v>0</v>
          </cell>
          <cell r="AC4028">
            <v>0</v>
          </cell>
          <cell r="AD4028">
            <v>0</v>
          </cell>
          <cell r="AE4028" t="str">
            <v>N</v>
          </cell>
          <cell r="AF4028" t="str">
            <v>N</v>
          </cell>
          <cell r="AG4028">
            <v>0</v>
          </cell>
          <cell r="AH4028" t="str">
            <v>N</v>
          </cell>
          <cell r="AI4028" t="str">
            <v>N</v>
          </cell>
        </row>
        <row r="4029">
          <cell r="U4029">
            <v>0</v>
          </cell>
          <cell r="V4029">
            <v>0</v>
          </cell>
          <cell r="W4029" t="str">
            <v/>
          </cell>
          <cell r="X4029" t="str">
            <v>N</v>
          </cell>
          <cell r="Y4029" t="str">
            <v>N</v>
          </cell>
          <cell r="Z4029" t="str">
            <v>N</v>
          </cell>
          <cell r="AA4029">
            <v>0</v>
          </cell>
          <cell r="AB4029">
            <v>0</v>
          </cell>
          <cell r="AC4029">
            <v>0</v>
          </cell>
          <cell r="AD4029">
            <v>0</v>
          </cell>
          <cell r="AE4029" t="str">
            <v>N</v>
          </cell>
          <cell r="AF4029" t="str">
            <v>N</v>
          </cell>
          <cell r="AG4029">
            <v>0</v>
          </cell>
          <cell r="AH4029" t="str">
            <v>N</v>
          </cell>
          <cell r="AI4029" t="str">
            <v>N</v>
          </cell>
        </row>
        <row r="4030">
          <cell r="U4030">
            <v>0</v>
          </cell>
          <cell r="V4030">
            <v>0</v>
          </cell>
          <cell r="W4030" t="str">
            <v/>
          </cell>
          <cell r="X4030" t="str">
            <v>N</v>
          </cell>
          <cell r="Y4030" t="str">
            <v>N</v>
          </cell>
          <cell r="Z4030" t="str">
            <v>N</v>
          </cell>
          <cell r="AA4030">
            <v>0</v>
          </cell>
          <cell r="AB4030">
            <v>0</v>
          </cell>
          <cell r="AC4030">
            <v>0</v>
          </cell>
          <cell r="AD4030">
            <v>0</v>
          </cell>
          <cell r="AE4030" t="str">
            <v>N</v>
          </cell>
          <cell r="AF4030" t="str">
            <v>N</v>
          </cell>
          <cell r="AG4030">
            <v>0</v>
          </cell>
          <cell r="AH4030" t="str">
            <v>N</v>
          </cell>
          <cell r="AI4030" t="str">
            <v>N</v>
          </cell>
        </row>
        <row r="4031">
          <cell r="U4031">
            <v>0</v>
          </cell>
          <cell r="V4031">
            <v>0</v>
          </cell>
          <cell r="W4031" t="str">
            <v/>
          </cell>
          <cell r="X4031" t="str">
            <v>N</v>
          </cell>
          <cell r="Y4031" t="str">
            <v>N</v>
          </cell>
          <cell r="Z4031" t="str">
            <v>N</v>
          </cell>
          <cell r="AA4031">
            <v>0</v>
          </cell>
          <cell r="AB4031">
            <v>0</v>
          </cell>
          <cell r="AC4031">
            <v>0</v>
          </cell>
          <cell r="AD4031">
            <v>0</v>
          </cell>
          <cell r="AE4031" t="str">
            <v>N</v>
          </cell>
          <cell r="AF4031" t="str">
            <v>N</v>
          </cell>
          <cell r="AG4031">
            <v>0</v>
          </cell>
          <cell r="AH4031" t="str">
            <v>N</v>
          </cell>
          <cell r="AI4031" t="str">
            <v>N</v>
          </cell>
        </row>
        <row r="4032">
          <cell r="U4032">
            <v>0</v>
          </cell>
          <cell r="V4032">
            <v>0</v>
          </cell>
          <cell r="W4032" t="str">
            <v/>
          </cell>
          <cell r="X4032" t="str">
            <v>N</v>
          </cell>
          <cell r="Y4032" t="str">
            <v>N</v>
          </cell>
          <cell r="Z4032" t="str">
            <v>N</v>
          </cell>
          <cell r="AA4032">
            <v>0</v>
          </cell>
          <cell r="AB4032">
            <v>0</v>
          </cell>
          <cell r="AC4032">
            <v>0</v>
          </cell>
          <cell r="AD4032">
            <v>0</v>
          </cell>
          <cell r="AE4032" t="str">
            <v>N</v>
          </cell>
          <cell r="AF4032" t="str">
            <v>N</v>
          </cell>
          <cell r="AG4032">
            <v>0</v>
          </cell>
          <cell r="AH4032" t="str">
            <v>N</v>
          </cell>
          <cell r="AI4032" t="str">
            <v>N</v>
          </cell>
        </row>
        <row r="4033">
          <cell r="U4033">
            <v>0</v>
          </cell>
          <cell r="V4033">
            <v>0</v>
          </cell>
          <cell r="W4033" t="str">
            <v/>
          </cell>
          <cell r="X4033" t="str">
            <v>N</v>
          </cell>
          <cell r="Y4033" t="str">
            <v>N</v>
          </cell>
          <cell r="Z4033" t="str">
            <v>N</v>
          </cell>
          <cell r="AA4033">
            <v>0</v>
          </cell>
          <cell r="AB4033">
            <v>0</v>
          </cell>
          <cell r="AC4033">
            <v>0</v>
          </cell>
          <cell r="AD4033">
            <v>0</v>
          </cell>
          <cell r="AE4033" t="str">
            <v>N</v>
          </cell>
          <cell r="AF4033" t="str">
            <v>N</v>
          </cell>
          <cell r="AG4033">
            <v>0</v>
          </cell>
          <cell r="AH4033" t="str">
            <v>N</v>
          </cell>
          <cell r="AI4033" t="str">
            <v>N</v>
          </cell>
        </row>
        <row r="4034">
          <cell r="U4034">
            <v>0</v>
          </cell>
          <cell r="V4034">
            <v>0</v>
          </cell>
          <cell r="W4034" t="str">
            <v/>
          </cell>
          <cell r="X4034" t="str">
            <v>N</v>
          </cell>
          <cell r="Y4034" t="str">
            <v>N</v>
          </cell>
          <cell r="Z4034" t="str">
            <v>N</v>
          </cell>
          <cell r="AA4034">
            <v>0</v>
          </cell>
          <cell r="AB4034">
            <v>0</v>
          </cell>
          <cell r="AC4034">
            <v>0</v>
          </cell>
          <cell r="AD4034">
            <v>0</v>
          </cell>
          <cell r="AE4034" t="str">
            <v>N</v>
          </cell>
          <cell r="AF4034" t="str">
            <v>N</v>
          </cell>
          <cell r="AG4034">
            <v>0</v>
          </cell>
          <cell r="AH4034" t="str">
            <v>N</v>
          </cell>
          <cell r="AI4034" t="str">
            <v>N</v>
          </cell>
        </row>
        <row r="4035">
          <cell r="U4035">
            <v>0</v>
          </cell>
          <cell r="V4035">
            <v>0</v>
          </cell>
          <cell r="W4035" t="str">
            <v/>
          </cell>
          <cell r="X4035" t="str">
            <v>N</v>
          </cell>
          <cell r="Y4035" t="str">
            <v>N</v>
          </cell>
          <cell r="Z4035" t="str">
            <v>N</v>
          </cell>
          <cell r="AA4035">
            <v>0</v>
          </cell>
          <cell r="AB4035">
            <v>0</v>
          </cell>
          <cell r="AC4035">
            <v>0</v>
          </cell>
          <cell r="AD4035">
            <v>0</v>
          </cell>
          <cell r="AE4035" t="str">
            <v>N</v>
          </cell>
          <cell r="AF4035" t="str">
            <v>N</v>
          </cell>
          <cell r="AG4035">
            <v>0</v>
          </cell>
          <cell r="AH4035" t="str">
            <v>N</v>
          </cell>
          <cell r="AI4035" t="str">
            <v>N</v>
          </cell>
        </row>
        <row r="4036">
          <cell r="U4036">
            <v>0</v>
          </cell>
          <cell r="V4036">
            <v>0</v>
          </cell>
          <cell r="W4036" t="str">
            <v/>
          </cell>
          <cell r="X4036" t="str">
            <v>N</v>
          </cell>
          <cell r="Y4036" t="str">
            <v>N</v>
          </cell>
          <cell r="Z4036" t="str">
            <v>N</v>
          </cell>
          <cell r="AA4036">
            <v>0</v>
          </cell>
          <cell r="AB4036">
            <v>0</v>
          </cell>
          <cell r="AC4036">
            <v>0</v>
          </cell>
          <cell r="AD4036">
            <v>0</v>
          </cell>
          <cell r="AE4036" t="str">
            <v>N</v>
          </cell>
          <cell r="AF4036" t="str">
            <v>N</v>
          </cell>
          <cell r="AG4036">
            <v>0</v>
          </cell>
          <cell r="AH4036" t="str">
            <v>N</v>
          </cell>
          <cell r="AI4036" t="str">
            <v>N</v>
          </cell>
        </row>
        <row r="4037">
          <cell r="U4037">
            <v>0</v>
          </cell>
          <cell r="V4037">
            <v>0</v>
          </cell>
          <cell r="W4037" t="str">
            <v/>
          </cell>
          <cell r="X4037" t="str">
            <v>N</v>
          </cell>
          <cell r="Y4037" t="str">
            <v>N</v>
          </cell>
          <cell r="Z4037" t="str">
            <v>N</v>
          </cell>
          <cell r="AA4037">
            <v>0</v>
          </cell>
          <cell r="AB4037">
            <v>0</v>
          </cell>
          <cell r="AC4037">
            <v>0</v>
          </cell>
          <cell r="AD4037">
            <v>0</v>
          </cell>
          <cell r="AE4037" t="str">
            <v>N</v>
          </cell>
          <cell r="AF4037" t="str">
            <v>N</v>
          </cell>
          <cell r="AG4037">
            <v>0</v>
          </cell>
          <cell r="AH4037" t="str">
            <v>N</v>
          </cell>
          <cell r="AI4037" t="str">
            <v>N</v>
          </cell>
        </row>
        <row r="4038">
          <cell r="U4038">
            <v>0</v>
          </cell>
          <cell r="V4038">
            <v>0</v>
          </cell>
          <cell r="W4038" t="str">
            <v/>
          </cell>
          <cell r="X4038" t="str">
            <v>N</v>
          </cell>
          <cell r="Y4038" t="str">
            <v>N</v>
          </cell>
          <cell r="Z4038" t="str">
            <v>N</v>
          </cell>
          <cell r="AA4038">
            <v>0</v>
          </cell>
          <cell r="AB4038">
            <v>0</v>
          </cell>
          <cell r="AC4038">
            <v>0</v>
          </cell>
          <cell r="AD4038">
            <v>0</v>
          </cell>
          <cell r="AE4038" t="str">
            <v>N</v>
          </cell>
          <cell r="AF4038" t="str">
            <v>N</v>
          </cell>
          <cell r="AG4038">
            <v>0</v>
          </cell>
          <cell r="AH4038" t="str">
            <v>N</v>
          </cell>
          <cell r="AI4038" t="str">
            <v>N</v>
          </cell>
        </row>
        <row r="4039">
          <cell r="U4039">
            <v>0</v>
          </cell>
          <cell r="V4039">
            <v>0</v>
          </cell>
          <cell r="W4039" t="str">
            <v/>
          </cell>
          <cell r="X4039" t="str">
            <v>N</v>
          </cell>
          <cell r="Y4039" t="str">
            <v>N</v>
          </cell>
          <cell r="Z4039" t="str">
            <v>N</v>
          </cell>
          <cell r="AA4039">
            <v>0</v>
          </cell>
          <cell r="AB4039">
            <v>0</v>
          </cell>
          <cell r="AC4039">
            <v>0</v>
          </cell>
          <cell r="AD4039">
            <v>0</v>
          </cell>
          <cell r="AE4039" t="str">
            <v>N</v>
          </cell>
          <cell r="AF4039" t="str">
            <v>N</v>
          </cell>
          <cell r="AG4039">
            <v>0</v>
          </cell>
          <cell r="AH4039" t="str">
            <v>N</v>
          </cell>
          <cell r="AI4039" t="str">
            <v>N</v>
          </cell>
        </row>
        <row r="4040">
          <cell r="U4040">
            <v>0</v>
          </cell>
          <cell r="V4040">
            <v>0</v>
          </cell>
          <cell r="W4040" t="str">
            <v/>
          </cell>
          <cell r="X4040" t="str">
            <v>N</v>
          </cell>
          <cell r="Y4040" t="str">
            <v>N</v>
          </cell>
          <cell r="Z4040" t="str">
            <v>N</v>
          </cell>
          <cell r="AA4040">
            <v>0</v>
          </cell>
          <cell r="AB4040">
            <v>0</v>
          </cell>
          <cell r="AC4040">
            <v>0</v>
          </cell>
          <cell r="AD4040">
            <v>0</v>
          </cell>
          <cell r="AE4040" t="str">
            <v>N</v>
          </cell>
          <cell r="AF4040" t="str">
            <v>N</v>
          </cell>
          <cell r="AG4040">
            <v>0</v>
          </cell>
          <cell r="AH4040" t="str">
            <v>N</v>
          </cell>
          <cell r="AI4040" t="str">
            <v>N</v>
          </cell>
        </row>
        <row r="4041">
          <cell r="U4041">
            <v>0</v>
          </cell>
          <cell r="V4041">
            <v>0</v>
          </cell>
          <cell r="W4041" t="str">
            <v/>
          </cell>
          <cell r="X4041" t="str">
            <v>N</v>
          </cell>
          <cell r="Y4041" t="str">
            <v>N</v>
          </cell>
          <cell r="Z4041" t="str">
            <v>N</v>
          </cell>
          <cell r="AA4041">
            <v>0</v>
          </cell>
          <cell r="AB4041">
            <v>0</v>
          </cell>
          <cell r="AC4041">
            <v>0</v>
          </cell>
          <cell r="AD4041">
            <v>0</v>
          </cell>
          <cell r="AE4041" t="str">
            <v>N</v>
          </cell>
          <cell r="AF4041" t="str">
            <v>N</v>
          </cell>
          <cell r="AG4041">
            <v>0</v>
          </cell>
          <cell r="AH4041" t="str">
            <v>N</v>
          </cell>
          <cell r="AI4041" t="str">
            <v>N</v>
          </cell>
        </row>
        <row r="4042">
          <cell r="U4042">
            <v>0</v>
          </cell>
          <cell r="V4042">
            <v>0</v>
          </cell>
          <cell r="W4042" t="str">
            <v/>
          </cell>
          <cell r="X4042" t="str">
            <v>N</v>
          </cell>
          <cell r="Y4042" t="str">
            <v>N</v>
          </cell>
          <cell r="Z4042" t="str">
            <v>N</v>
          </cell>
          <cell r="AA4042">
            <v>0</v>
          </cell>
          <cell r="AB4042">
            <v>0</v>
          </cell>
          <cell r="AC4042">
            <v>0</v>
          </cell>
          <cell r="AD4042">
            <v>0</v>
          </cell>
          <cell r="AE4042" t="str">
            <v>N</v>
          </cell>
          <cell r="AF4042" t="str">
            <v>N</v>
          </cell>
          <cell r="AG4042">
            <v>0</v>
          </cell>
          <cell r="AH4042" t="str">
            <v>N</v>
          </cell>
          <cell r="AI4042" t="str">
            <v>N</v>
          </cell>
        </row>
        <row r="4043">
          <cell r="U4043">
            <v>0</v>
          </cell>
          <cell r="V4043">
            <v>0</v>
          </cell>
          <cell r="W4043" t="str">
            <v/>
          </cell>
          <cell r="X4043" t="str">
            <v>N</v>
          </cell>
          <cell r="Y4043" t="str">
            <v>N</v>
          </cell>
          <cell r="Z4043" t="str">
            <v>N</v>
          </cell>
          <cell r="AA4043">
            <v>0</v>
          </cell>
          <cell r="AB4043">
            <v>0</v>
          </cell>
          <cell r="AC4043">
            <v>0</v>
          </cell>
          <cell r="AD4043">
            <v>0</v>
          </cell>
          <cell r="AE4043" t="str">
            <v>N</v>
          </cell>
          <cell r="AF4043" t="str">
            <v>N</v>
          </cell>
          <cell r="AG4043">
            <v>0</v>
          </cell>
          <cell r="AH4043" t="str">
            <v>N</v>
          </cell>
          <cell r="AI4043" t="str">
            <v>N</v>
          </cell>
        </row>
        <row r="4044">
          <cell r="U4044">
            <v>0</v>
          </cell>
          <cell r="V4044">
            <v>0</v>
          </cell>
          <cell r="W4044" t="str">
            <v/>
          </cell>
          <cell r="X4044" t="str">
            <v>N</v>
          </cell>
          <cell r="Y4044" t="str">
            <v>N</v>
          </cell>
          <cell r="Z4044" t="str">
            <v>N</v>
          </cell>
          <cell r="AA4044">
            <v>0</v>
          </cell>
          <cell r="AB4044">
            <v>0</v>
          </cell>
          <cell r="AC4044">
            <v>0</v>
          </cell>
          <cell r="AD4044">
            <v>0</v>
          </cell>
          <cell r="AE4044" t="str">
            <v>N</v>
          </cell>
          <cell r="AF4044" t="str">
            <v>N</v>
          </cell>
          <cell r="AG4044">
            <v>0</v>
          </cell>
          <cell r="AH4044" t="str">
            <v>N</v>
          </cell>
          <cell r="AI4044" t="str">
            <v>N</v>
          </cell>
        </row>
        <row r="4045">
          <cell r="U4045">
            <v>0</v>
          </cell>
          <cell r="V4045">
            <v>0</v>
          </cell>
          <cell r="W4045" t="str">
            <v/>
          </cell>
          <cell r="X4045" t="str">
            <v>N</v>
          </cell>
          <cell r="Y4045" t="str">
            <v>N</v>
          </cell>
          <cell r="Z4045" t="str">
            <v>N</v>
          </cell>
          <cell r="AA4045">
            <v>0</v>
          </cell>
          <cell r="AB4045">
            <v>0</v>
          </cell>
          <cell r="AC4045">
            <v>0</v>
          </cell>
          <cell r="AD4045">
            <v>0</v>
          </cell>
          <cell r="AE4045" t="str">
            <v>N</v>
          </cell>
          <cell r="AF4045" t="str">
            <v>N</v>
          </cell>
          <cell r="AG4045">
            <v>0</v>
          </cell>
          <cell r="AH4045" t="str">
            <v>N</v>
          </cell>
          <cell r="AI4045" t="str">
            <v>N</v>
          </cell>
        </row>
        <row r="4046">
          <cell r="U4046">
            <v>0</v>
          </cell>
          <cell r="V4046">
            <v>0</v>
          </cell>
          <cell r="W4046" t="str">
            <v/>
          </cell>
          <cell r="X4046" t="str">
            <v>N</v>
          </cell>
          <cell r="Y4046" t="str">
            <v>N</v>
          </cell>
          <cell r="Z4046" t="str">
            <v>N</v>
          </cell>
          <cell r="AA4046">
            <v>0</v>
          </cell>
          <cell r="AB4046">
            <v>0</v>
          </cell>
          <cell r="AC4046">
            <v>0</v>
          </cell>
          <cell r="AD4046">
            <v>0</v>
          </cell>
          <cell r="AE4046" t="str">
            <v>N</v>
          </cell>
          <cell r="AF4046" t="str">
            <v>N</v>
          </cell>
          <cell r="AG4046">
            <v>0</v>
          </cell>
          <cell r="AH4046" t="str">
            <v>N</v>
          </cell>
          <cell r="AI4046" t="str">
            <v>N</v>
          </cell>
        </row>
        <row r="4047">
          <cell r="U4047">
            <v>0</v>
          </cell>
          <cell r="V4047">
            <v>0</v>
          </cell>
          <cell r="W4047" t="str">
            <v/>
          </cell>
          <cell r="X4047" t="str">
            <v>N</v>
          </cell>
          <cell r="Y4047" t="str">
            <v>N</v>
          </cell>
          <cell r="Z4047" t="str">
            <v>N</v>
          </cell>
          <cell r="AA4047">
            <v>0</v>
          </cell>
          <cell r="AB4047">
            <v>0</v>
          </cell>
          <cell r="AC4047">
            <v>0</v>
          </cell>
          <cell r="AD4047">
            <v>0</v>
          </cell>
          <cell r="AE4047" t="str">
            <v>N</v>
          </cell>
          <cell r="AF4047" t="str">
            <v>N</v>
          </cell>
          <cell r="AG4047">
            <v>0</v>
          </cell>
          <cell r="AH4047" t="str">
            <v>N</v>
          </cell>
          <cell r="AI4047" t="str">
            <v>N</v>
          </cell>
        </row>
        <row r="4048">
          <cell r="U4048">
            <v>0</v>
          </cell>
          <cell r="V4048">
            <v>0</v>
          </cell>
          <cell r="W4048" t="str">
            <v/>
          </cell>
          <cell r="X4048" t="str">
            <v>N</v>
          </cell>
          <cell r="Y4048" t="str">
            <v>N</v>
          </cell>
          <cell r="Z4048" t="str">
            <v>N</v>
          </cell>
          <cell r="AA4048">
            <v>0</v>
          </cell>
          <cell r="AB4048">
            <v>0</v>
          </cell>
          <cell r="AC4048">
            <v>0</v>
          </cell>
          <cell r="AD4048">
            <v>0</v>
          </cell>
          <cell r="AE4048" t="str">
            <v>N</v>
          </cell>
          <cell r="AF4048" t="str">
            <v>N</v>
          </cell>
          <cell r="AG4048">
            <v>0</v>
          </cell>
          <cell r="AH4048" t="str">
            <v>N</v>
          </cell>
          <cell r="AI4048" t="str">
            <v>N</v>
          </cell>
        </row>
        <row r="4049">
          <cell r="U4049">
            <v>0</v>
          </cell>
          <cell r="V4049">
            <v>0</v>
          </cell>
          <cell r="W4049" t="str">
            <v/>
          </cell>
          <cell r="X4049" t="str">
            <v>N</v>
          </cell>
          <cell r="Y4049" t="str">
            <v>N</v>
          </cell>
          <cell r="Z4049" t="str">
            <v>N</v>
          </cell>
          <cell r="AA4049">
            <v>0</v>
          </cell>
          <cell r="AB4049">
            <v>0</v>
          </cell>
          <cell r="AC4049">
            <v>0</v>
          </cell>
          <cell r="AD4049">
            <v>0</v>
          </cell>
          <cell r="AE4049" t="str">
            <v>N</v>
          </cell>
          <cell r="AF4049" t="str">
            <v>N</v>
          </cell>
          <cell r="AG4049">
            <v>0</v>
          </cell>
          <cell r="AH4049" t="str">
            <v>N</v>
          </cell>
          <cell r="AI4049" t="str">
            <v>N</v>
          </cell>
        </row>
        <row r="4050">
          <cell r="U4050">
            <v>0</v>
          </cell>
          <cell r="V4050">
            <v>0</v>
          </cell>
          <cell r="W4050" t="str">
            <v/>
          </cell>
          <cell r="X4050" t="str">
            <v>N</v>
          </cell>
          <cell r="Y4050" t="str">
            <v>N</v>
          </cell>
          <cell r="Z4050" t="str">
            <v>N</v>
          </cell>
          <cell r="AA4050">
            <v>0</v>
          </cell>
          <cell r="AB4050">
            <v>0</v>
          </cell>
          <cell r="AC4050">
            <v>0</v>
          </cell>
          <cell r="AD4050">
            <v>0</v>
          </cell>
          <cell r="AE4050" t="str">
            <v>N</v>
          </cell>
          <cell r="AF4050" t="str">
            <v>N</v>
          </cell>
          <cell r="AG4050">
            <v>0</v>
          </cell>
          <cell r="AH4050" t="str">
            <v>N</v>
          </cell>
          <cell r="AI4050" t="str">
            <v>N</v>
          </cell>
        </row>
        <row r="4051">
          <cell r="U4051">
            <v>0</v>
          </cell>
          <cell r="V4051">
            <v>0</v>
          </cell>
          <cell r="W4051" t="str">
            <v/>
          </cell>
          <cell r="X4051" t="str">
            <v>N</v>
          </cell>
          <cell r="Y4051" t="str">
            <v>N</v>
          </cell>
          <cell r="Z4051" t="str">
            <v>N</v>
          </cell>
          <cell r="AA4051">
            <v>0</v>
          </cell>
          <cell r="AB4051">
            <v>0</v>
          </cell>
          <cell r="AC4051">
            <v>0</v>
          </cell>
          <cell r="AD4051">
            <v>0</v>
          </cell>
          <cell r="AE4051" t="str">
            <v>N</v>
          </cell>
          <cell r="AF4051" t="str">
            <v>N</v>
          </cell>
          <cell r="AG4051">
            <v>0</v>
          </cell>
          <cell r="AH4051" t="str">
            <v>N</v>
          </cell>
          <cell r="AI4051" t="str">
            <v>N</v>
          </cell>
        </row>
        <row r="4052">
          <cell r="U4052">
            <v>0</v>
          </cell>
          <cell r="V4052">
            <v>0</v>
          </cell>
          <cell r="W4052" t="str">
            <v/>
          </cell>
          <cell r="X4052" t="str">
            <v>N</v>
          </cell>
          <cell r="Y4052" t="str">
            <v>N</v>
          </cell>
          <cell r="Z4052" t="str">
            <v>N</v>
          </cell>
          <cell r="AA4052">
            <v>0</v>
          </cell>
          <cell r="AB4052">
            <v>0</v>
          </cell>
          <cell r="AC4052">
            <v>0</v>
          </cell>
          <cell r="AD4052">
            <v>0</v>
          </cell>
          <cell r="AE4052" t="str">
            <v>N</v>
          </cell>
          <cell r="AF4052" t="str">
            <v>N</v>
          </cell>
          <cell r="AG4052">
            <v>0</v>
          </cell>
          <cell r="AH4052" t="str">
            <v>N</v>
          </cell>
          <cell r="AI4052" t="str">
            <v>N</v>
          </cell>
        </row>
        <row r="4053">
          <cell r="U4053">
            <v>0</v>
          </cell>
          <cell r="V4053">
            <v>0</v>
          </cell>
          <cell r="W4053" t="str">
            <v/>
          </cell>
          <cell r="X4053" t="str">
            <v>N</v>
          </cell>
          <cell r="Y4053" t="str">
            <v>N</v>
          </cell>
          <cell r="Z4053" t="str">
            <v>N</v>
          </cell>
          <cell r="AA4053">
            <v>0</v>
          </cell>
          <cell r="AB4053">
            <v>0</v>
          </cell>
          <cell r="AC4053">
            <v>0</v>
          </cell>
          <cell r="AD4053">
            <v>0</v>
          </cell>
          <cell r="AE4053" t="str">
            <v>N</v>
          </cell>
          <cell r="AF4053" t="str">
            <v>N</v>
          </cell>
          <cell r="AG4053">
            <v>0</v>
          </cell>
          <cell r="AH4053" t="str">
            <v>N</v>
          </cell>
          <cell r="AI4053" t="str">
            <v>N</v>
          </cell>
        </row>
        <row r="4054">
          <cell r="U4054">
            <v>0</v>
          </cell>
          <cell r="V4054">
            <v>0</v>
          </cell>
          <cell r="W4054" t="str">
            <v/>
          </cell>
          <cell r="X4054" t="str">
            <v>N</v>
          </cell>
          <cell r="Y4054" t="str">
            <v>N</v>
          </cell>
          <cell r="Z4054" t="str">
            <v>N</v>
          </cell>
          <cell r="AA4054">
            <v>0</v>
          </cell>
          <cell r="AB4054">
            <v>0</v>
          </cell>
          <cell r="AC4054">
            <v>0</v>
          </cell>
          <cell r="AD4054">
            <v>0</v>
          </cell>
          <cell r="AE4054" t="str">
            <v>N</v>
          </cell>
          <cell r="AF4054" t="str">
            <v>N</v>
          </cell>
          <cell r="AG4054">
            <v>0</v>
          </cell>
          <cell r="AH4054" t="str">
            <v>N</v>
          </cell>
          <cell r="AI4054" t="str">
            <v>N</v>
          </cell>
        </row>
        <row r="4055">
          <cell r="U4055">
            <v>0</v>
          </cell>
          <cell r="V4055">
            <v>0</v>
          </cell>
          <cell r="W4055" t="str">
            <v/>
          </cell>
          <cell r="X4055" t="str">
            <v>N</v>
          </cell>
          <cell r="Y4055" t="str">
            <v>N</v>
          </cell>
          <cell r="Z4055" t="str">
            <v>N</v>
          </cell>
          <cell r="AA4055">
            <v>0</v>
          </cell>
          <cell r="AB4055">
            <v>0</v>
          </cell>
          <cell r="AC4055">
            <v>0</v>
          </cell>
          <cell r="AD4055">
            <v>0</v>
          </cell>
          <cell r="AE4055" t="str">
            <v>N</v>
          </cell>
          <cell r="AF4055" t="str">
            <v>N</v>
          </cell>
          <cell r="AG4055">
            <v>0</v>
          </cell>
          <cell r="AH4055" t="str">
            <v>N</v>
          </cell>
          <cell r="AI4055" t="str">
            <v>N</v>
          </cell>
        </row>
        <row r="4056">
          <cell r="U4056">
            <v>0</v>
          </cell>
          <cell r="V4056">
            <v>0</v>
          </cell>
          <cell r="W4056" t="str">
            <v/>
          </cell>
          <cell r="X4056" t="str">
            <v>N</v>
          </cell>
          <cell r="Y4056" t="str">
            <v>N</v>
          </cell>
          <cell r="Z4056" t="str">
            <v>N</v>
          </cell>
          <cell r="AA4056">
            <v>0</v>
          </cell>
          <cell r="AB4056">
            <v>0</v>
          </cell>
          <cell r="AC4056">
            <v>0</v>
          </cell>
          <cell r="AD4056">
            <v>0</v>
          </cell>
          <cell r="AE4056" t="str">
            <v>N</v>
          </cell>
          <cell r="AF4056" t="str">
            <v>N</v>
          </cell>
          <cell r="AG4056">
            <v>0</v>
          </cell>
          <cell r="AH4056" t="str">
            <v>N</v>
          </cell>
          <cell r="AI4056" t="str">
            <v>N</v>
          </cell>
        </row>
        <row r="4057">
          <cell r="U4057">
            <v>0</v>
          </cell>
          <cell r="V4057">
            <v>0</v>
          </cell>
          <cell r="W4057" t="str">
            <v/>
          </cell>
          <cell r="X4057" t="str">
            <v>N</v>
          </cell>
          <cell r="Y4057" t="str">
            <v>N</v>
          </cell>
          <cell r="Z4057" t="str">
            <v>N</v>
          </cell>
          <cell r="AA4057">
            <v>0</v>
          </cell>
          <cell r="AB4057">
            <v>0</v>
          </cell>
          <cell r="AC4057">
            <v>0</v>
          </cell>
          <cell r="AD4057">
            <v>0</v>
          </cell>
          <cell r="AE4057" t="str">
            <v>N</v>
          </cell>
          <cell r="AF4057" t="str">
            <v>N</v>
          </cell>
          <cell r="AG4057">
            <v>0</v>
          </cell>
          <cell r="AH4057" t="str">
            <v>N</v>
          </cell>
          <cell r="AI4057" t="str">
            <v>N</v>
          </cell>
        </row>
        <row r="4058">
          <cell r="U4058">
            <v>0</v>
          </cell>
          <cell r="V4058">
            <v>0</v>
          </cell>
          <cell r="W4058" t="str">
            <v/>
          </cell>
          <cell r="X4058" t="str">
            <v>N</v>
          </cell>
          <cell r="Y4058" t="str">
            <v>N</v>
          </cell>
          <cell r="Z4058" t="str">
            <v>N</v>
          </cell>
          <cell r="AA4058">
            <v>0</v>
          </cell>
          <cell r="AB4058">
            <v>0</v>
          </cell>
          <cell r="AC4058">
            <v>0</v>
          </cell>
          <cell r="AD4058">
            <v>0</v>
          </cell>
          <cell r="AE4058" t="str">
            <v>N</v>
          </cell>
          <cell r="AF4058" t="str">
            <v>N</v>
          </cell>
          <cell r="AG4058">
            <v>0</v>
          </cell>
          <cell r="AH4058" t="str">
            <v>N</v>
          </cell>
          <cell r="AI4058" t="str">
            <v>N</v>
          </cell>
        </row>
        <row r="4059">
          <cell r="U4059">
            <v>0</v>
          </cell>
          <cell r="V4059">
            <v>0</v>
          </cell>
          <cell r="W4059" t="str">
            <v/>
          </cell>
          <cell r="X4059" t="str">
            <v>N</v>
          </cell>
          <cell r="Y4059" t="str">
            <v>N</v>
          </cell>
          <cell r="Z4059" t="str">
            <v>N</v>
          </cell>
          <cell r="AA4059">
            <v>0</v>
          </cell>
          <cell r="AB4059">
            <v>0</v>
          </cell>
          <cell r="AC4059">
            <v>0</v>
          </cell>
          <cell r="AD4059">
            <v>0</v>
          </cell>
          <cell r="AE4059" t="str">
            <v>N</v>
          </cell>
          <cell r="AF4059" t="str">
            <v>N</v>
          </cell>
          <cell r="AG4059">
            <v>0</v>
          </cell>
          <cell r="AH4059" t="str">
            <v>N</v>
          </cell>
          <cell r="AI4059" t="str">
            <v>N</v>
          </cell>
        </row>
        <row r="4060">
          <cell r="U4060">
            <v>0</v>
          </cell>
          <cell r="V4060">
            <v>0</v>
          </cell>
          <cell r="W4060" t="str">
            <v/>
          </cell>
          <cell r="X4060" t="str">
            <v>N</v>
          </cell>
          <cell r="Y4060" t="str">
            <v>N</v>
          </cell>
          <cell r="Z4060" t="str">
            <v>N</v>
          </cell>
          <cell r="AA4060">
            <v>0</v>
          </cell>
          <cell r="AB4060">
            <v>0</v>
          </cell>
          <cell r="AC4060">
            <v>0</v>
          </cell>
          <cell r="AD4060">
            <v>0</v>
          </cell>
          <cell r="AE4060" t="str">
            <v>N</v>
          </cell>
          <cell r="AF4060" t="str">
            <v>N</v>
          </cell>
          <cell r="AG4060">
            <v>0</v>
          </cell>
          <cell r="AH4060" t="str">
            <v>N</v>
          </cell>
          <cell r="AI4060" t="str">
            <v>N</v>
          </cell>
        </row>
        <row r="4061">
          <cell r="U4061">
            <v>0</v>
          </cell>
          <cell r="V4061">
            <v>0</v>
          </cell>
          <cell r="W4061" t="str">
            <v/>
          </cell>
          <cell r="X4061" t="str">
            <v>N</v>
          </cell>
          <cell r="Y4061" t="str">
            <v>N</v>
          </cell>
          <cell r="Z4061" t="str">
            <v>N</v>
          </cell>
          <cell r="AA4061">
            <v>0</v>
          </cell>
          <cell r="AB4061">
            <v>0</v>
          </cell>
          <cell r="AC4061">
            <v>0</v>
          </cell>
          <cell r="AD4061">
            <v>0</v>
          </cell>
          <cell r="AE4061" t="str">
            <v>N</v>
          </cell>
          <cell r="AF4061" t="str">
            <v>N</v>
          </cell>
          <cell r="AG4061">
            <v>0</v>
          </cell>
          <cell r="AH4061" t="str">
            <v>N</v>
          </cell>
          <cell r="AI4061" t="str">
            <v>N</v>
          </cell>
        </row>
        <row r="4062">
          <cell r="U4062">
            <v>0</v>
          </cell>
          <cell r="V4062">
            <v>0</v>
          </cell>
          <cell r="W4062" t="str">
            <v/>
          </cell>
          <cell r="X4062" t="str">
            <v>N</v>
          </cell>
          <cell r="Y4062" t="str">
            <v>N</v>
          </cell>
          <cell r="Z4062" t="str">
            <v>N</v>
          </cell>
          <cell r="AA4062">
            <v>0</v>
          </cell>
          <cell r="AB4062">
            <v>0</v>
          </cell>
          <cell r="AC4062">
            <v>0</v>
          </cell>
          <cell r="AD4062">
            <v>0</v>
          </cell>
          <cell r="AE4062" t="str">
            <v>N</v>
          </cell>
          <cell r="AF4062" t="str">
            <v>N</v>
          </cell>
          <cell r="AG4062">
            <v>0</v>
          </cell>
          <cell r="AH4062" t="str">
            <v>N</v>
          </cell>
          <cell r="AI4062" t="str">
            <v>N</v>
          </cell>
        </row>
        <row r="4063">
          <cell r="U4063">
            <v>0</v>
          </cell>
          <cell r="V4063">
            <v>0</v>
          </cell>
          <cell r="W4063" t="str">
            <v/>
          </cell>
          <cell r="X4063" t="str">
            <v>N</v>
          </cell>
          <cell r="Y4063" t="str">
            <v>N</v>
          </cell>
          <cell r="Z4063" t="str">
            <v>N</v>
          </cell>
          <cell r="AA4063">
            <v>0</v>
          </cell>
          <cell r="AB4063">
            <v>0</v>
          </cell>
          <cell r="AC4063">
            <v>0</v>
          </cell>
          <cell r="AD4063">
            <v>0</v>
          </cell>
          <cell r="AE4063" t="str">
            <v>N</v>
          </cell>
          <cell r="AF4063" t="str">
            <v>N</v>
          </cell>
          <cell r="AG4063">
            <v>0</v>
          </cell>
          <cell r="AH4063" t="str">
            <v>N</v>
          </cell>
          <cell r="AI4063" t="str">
            <v>N</v>
          </cell>
        </row>
        <row r="4064">
          <cell r="U4064">
            <v>0</v>
          </cell>
          <cell r="V4064">
            <v>0</v>
          </cell>
          <cell r="W4064" t="str">
            <v/>
          </cell>
          <cell r="X4064" t="str">
            <v>N</v>
          </cell>
          <cell r="Y4064" t="str">
            <v>N</v>
          </cell>
          <cell r="Z4064" t="str">
            <v>N</v>
          </cell>
          <cell r="AA4064">
            <v>0</v>
          </cell>
          <cell r="AB4064">
            <v>0</v>
          </cell>
          <cell r="AC4064">
            <v>0</v>
          </cell>
          <cell r="AD4064">
            <v>0</v>
          </cell>
          <cell r="AE4064" t="str">
            <v>N</v>
          </cell>
          <cell r="AF4064" t="str">
            <v>N</v>
          </cell>
          <cell r="AG4064">
            <v>0</v>
          </cell>
          <cell r="AH4064" t="str">
            <v>N</v>
          </cell>
          <cell r="AI4064" t="str">
            <v>N</v>
          </cell>
        </row>
        <row r="4065">
          <cell r="U4065">
            <v>0</v>
          </cell>
          <cell r="V4065">
            <v>0</v>
          </cell>
          <cell r="W4065" t="str">
            <v/>
          </cell>
          <cell r="X4065" t="str">
            <v>N</v>
          </cell>
          <cell r="Y4065" t="str">
            <v>N</v>
          </cell>
          <cell r="Z4065" t="str">
            <v>N</v>
          </cell>
          <cell r="AA4065">
            <v>0</v>
          </cell>
          <cell r="AB4065">
            <v>0</v>
          </cell>
          <cell r="AC4065">
            <v>0</v>
          </cell>
          <cell r="AD4065">
            <v>0</v>
          </cell>
          <cell r="AE4065" t="str">
            <v>N</v>
          </cell>
          <cell r="AF4065" t="str">
            <v>N</v>
          </cell>
          <cell r="AG4065">
            <v>0</v>
          </cell>
          <cell r="AH4065" t="str">
            <v>N</v>
          </cell>
          <cell r="AI4065" t="str">
            <v>N</v>
          </cell>
        </row>
        <row r="4066">
          <cell r="U4066">
            <v>0</v>
          </cell>
          <cell r="V4066">
            <v>0</v>
          </cell>
          <cell r="W4066" t="str">
            <v/>
          </cell>
          <cell r="X4066" t="str">
            <v>N</v>
          </cell>
          <cell r="Y4066" t="str">
            <v>N</v>
          </cell>
          <cell r="Z4066" t="str">
            <v>N</v>
          </cell>
          <cell r="AA4066">
            <v>0</v>
          </cell>
          <cell r="AB4066">
            <v>0</v>
          </cell>
          <cell r="AC4066">
            <v>0</v>
          </cell>
          <cell r="AD4066">
            <v>0</v>
          </cell>
          <cell r="AE4066" t="str">
            <v>N</v>
          </cell>
          <cell r="AF4066" t="str">
            <v>N</v>
          </cell>
          <cell r="AG4066">
            <v>0</v>
          </cell>
          <cell r="AH4066" t="str">
            <v>N</v>
          </cell>
          <cell r="AI4066" t="str">
            <v>N</v>
          </cell>
        </row>
        <row r="4067">
          <cell r="U4067">
            <v>0</v>
          </cell>
          <cell r="V4067">
            <v>0</v>
          </cell>
          <cell r="W4067" t="str">
            <v/>
          </cell>
          <cell r="X4067" t="str">
            <v>N</v>
          </cell>
          <cell r="Y4067" t="str">
            <v>N</v>
          </cell>
          <cell r="Z4067" t="str">
            <v>N</v>
          </cell>
          <cell r="AA4067">
            <v>0</v>
          </cell>
          <cell r="AB4067">
            <v>0</v>
          </cell>
          <cell r="AC4067">
            <v>0</v>
          </cell>
          <cell r="AD4067">
            <v>0</v>
          </cell>
          <cell r="AE4067" t="str">
            <v>N</v>
          </cell>
          <cell r="AF4067" t="str">
            <v>N</v>
          </cell>
          <cell r="AG4067">
            <v>0</v>
          </cell>
          <cell r="AH4067" t="str">
            <v>N</v>
          </cell>
          <cell r="AI4067" t="str">
            <v>N</v>
          </cell>
        </row>
        <row r="4068">
          <cell r="U4068">
            <v>0</v>
          </cell>
          <cell r="V4068">
            <v>0</v>
          </cell>
          <cell r="W4068" t="str">
            <v/>
          </cell>
          <cell r="X4068" t="str">
            <v>N</v>
          </cell>
          <cell r="Y4068" t="str">
            <v>N</v>
          </cell>
          <cell r="Z4068" t="str">
            <v>N</v>
          </cell>
          <cell r="AA4068">
            <v>0</v>
          </cell>
          <cell r="AB4068">
            <v>0</v>
          </cell>
          <cell r="AC4068">
            <v>0</v>
          </cell>
          <cell r="AD4068">
            <v>0</v>
          </cell>
          <cell r="AE4068" t="str">
            <v>N</v>
          </cell>
          <cell r="AF4068" t="str">
            <v>N</v>
          </cell>
          <cell r="AG4068">
            <v>0</v>
          </cell>
          <cell r="AH4068" t="str">
            <v>N</v>
          </cell>
          <cell r="AI4068" t="str">
            <v>N</v>
          </cell>
        </row>
        <row r="4069">
          <cell r="U4069">
            <v>0</v>
          </cell>
          <cell r="V4069">
            <v>0</v>
          </cell>
          <cell r="W4069" t="str">
            <v/>
          </cell>
          <cell r="X4069" t="str">
            <v>N</v>
          </cell>
          <cell r="Y4069" t="str">
            <v>N</v>
          </cell>
          <cell r="Z4069" t="str">
            <v>N</v>
          </cell>
          <cell r="AA4069">
            <v>0</v>
          </cell>
          <cell r="AB4069">
            <v>0</v>
          </cell>
          <cell r="AC4069">
            <v>0</v>
          </cell>
          <cell r="AD4069">
            <v>0</v>
          </cell>
          <cell r="AE4069" t="str">
            <v>N</v>
          </cell>
          <cell r="AF4069" t="str">
            <v>N</v>
          </cell>
          <cell r="AG4069">
            <v>0</v>
          </cell>
          <cell r="AH4069" t="str">
            <v>N</v>
          </cell>
          <cell r="AI4069" t="str">
            <v>N</v>
          </cell>
        </row>
        <row r="4070">
          <cell r="U4070">
            <v>0</v>
          </cell>
          <cell r="V4070">
            <v>0</v>
          </cell>
          <cell r="W4070" t="str">
            <v/>
          </cell>
          <cell r="X4070" t="str">
            <v>N</v>
          </cell>
          <cell r="Y4070" t="str">
            <v>N</v>
          </cell>
          <cell r="Z4070" t="str">
            <v>N</v>
          </cell>
          <cell r="AA4070">
            <v>0</v>
          </cell>
          <cell r="AB4070">
            <v>0</v>
          </cell>
          <cell r="AC4070">
            <v>0</v>
          </cell>
          <cell r="AD4070">
            <v>0</v>
          </cell>
          <cell r="AE4070" t="str">
            <v>N</v>
          </cell>
          <cell r="AF4070" t="str">
            <v>N</v>
          </cell>
          <cell r="AG4070">
            <v>0</v>
          </cell>
          <cell r="AH4070" t="str">
            <v>N</v>
          </cell>
          <cell r="AI4070" t="str">
            <v>N</v>
          </cell>
        </row>
        <row r="4071">
          <cell r="U4071">
            <v>0</v>
          </cell>
          <cell r="V4071">
            <v>0</v>
          </cell>
          <cell r="W4071" t="str">
            <v/>
          </cell>
          <cell r="X4071" t="str">
            <v>N</v>
          </cell>
          <cell r="Y4071" t="str">
            <v>N</v>
          </cell>
          <cell r="Z4071" t="str">
            <v>N</v>
          </cell>
          <cell r="AA4071">
            <v>0</v>
          </cell>
          <cell r="AB4071">
            <v>0</v>
          </cell>
          <cell r="AC4071">
            <v>0</v>
          </cell>
          <cell r="AD4071">
            <v>0</v>
          </cell>
          <cell r="AE4071" t="str">
            <v>N</v>
          </cell>
          <cell r="AF4071" t="str">
            <v>N</v>
          </cell>
          <cell r="AG4071">
            <v>0</v>
          </cell>
          <cell r="AH4071" t="str">
            <v>N</v>
          </cell>
          <cell r="AI4071" t="str">
            <v>N</v>
          </cell>
        </row>
        <row r="4072">
          <cell r="U4072">
            <v>0</v>
          </cell>
          <cell r="V4072">
            <v>0</v>
          </cell>
          <cell r="W4072" t="str">
            <v/>
          </cell>
          <cell r="X4072" t="str">
            <v>N</v>
          </cell>
          <cell r="Y4072" t="str">
            <v>N</v>
          </cell>
          <cell r="Z4072" t="str">
            <v>N</v>
          </cell>
          <cell r="AA4072">
            <v>0</v>
          </cell>
          <cell r="AB4072">
            <v>0</v>
          </cell>
          <cell r="AC4072">
            <v>0</v>
          </cell>
          <cell r="AD4072">
            <v>0</v>
          </cell>
          <cell r="AE4072" t="str">
            <v>N</v>
          </cell>
          <cell r="AF4072" t="str">
            <v>N</v>
          </cell>
          <cell r="AG4072">
            <v>0</v>
          </cell>
          <cell r="AH4072" t="str">
            <v>N</v>
          </cell>
          <cell r="AI4072" t="str">
            <v>N</v>
          </cell>
        </row>
        <row r="4073">
          <cell r="U4073">
            <v>0</v>
          </cell>
          <cell r="V4073">
            <v>0</v>
          </cell>
          <cell r="W4073" t="str">
            <v/>
          </cell>
          <cell r="X4073" t="str">
            <v>N</v>
          </cell>
          <cell r="Y4073" t="str">
            <v>N</v>
          </cell>
          <cell r="Z4073" t="str">
            <v>N</v>
          </cell>
          <cell r="AA4073">
            <v>0</v>
          </cell>
          <cell r="AB4073">
            <v>0</v>
          </cell>
          <cell r="AC4073">
            <v>0</v>
          </cell>
          <cell r="AD4073">
            <v>0</v>
          </cell>
          <cell r="AE4073" t="str">
            <v>N</v>
          </cell>
          <cell r="AF4073" t="str">
            <v>N</v>
          </cell>
          <cell r="AG4073">
            <v>0</v>
          </cell>
          <cell r="AH4073" t="str">
            <v>N</v>
          </cell>
          <cell r="AI4073" t="str">
            <v>N</v>
          </cell>
        </row>
        <row r="4074">
          <cell r="U4074">
            <v>0</v>
          </cell>
          <cell r="V4074">
            <v>0</v>
          </cell>
          <cell r="W4074" t="str">
            <v/>
          </cell>
          <cell r="X4074" t="str">
            <v>N</v>
          </cell>
          <cell r="Y4074" t="str">
            <v>N</v>
          </cell>
          <cell r="Z4074" t="str">
            <v>N</v>
          </cell>
          <cell r="AA4074">
            <v>0</v>
          </cell>
          <cell r="AB4074">
            <v>0</v>
          </cell>
          <cell r="AC4074">
            <v>0</v>
          </cell>
          <cell r="AD4074">
            <v>0</v>
          </cell>
          <cell r="AE4074" t="str">
            <v>N</v>
          </cell>
          <cell r="AF4074" t="str">
            <v>N</v>
          </cell>
          <cell r="AG4074">
            <v>0</v>
          </cell>
          <cell r="AH4074" t="str">
            <v>N</v>
          </cell>
          <cell r="AI4074" t="str">
            <v>N</v>
          </cell>
        </row>
        <row r="4075">
          <cell r="U4075">
            <v>0</v>
          </cell>
          <cell r="V4075">
            <v>0</v>
          </cell>
          <cell r="W4075" t="str">
            <v/>
          </cell>
          <cell r="X4075" t="str">
            <v>N</v>
          </cell>
          <cell r="Y4075" t="str">
            <v>N</v>
          </cell>
          <cell r="Z4075" t="str">
            <v>N</v>
          </cell>
          <cell r="AA4075">
            <v>0</v>
          </cell>
          <cell r="AB4075">
            <v>0</v>
          </cell>
          <cell r="AC4075">
            <v>0</v>
          </cell>
          <cell r="AD4075">
            <v>0</v>
          </cell>
          <cell r="AE4075" t="str">
            <v>N</v>
          </cell>
          <cell r="AF4075" t="str">
            <v>N</v>
          </cell>
          <cell r="AG4075">
            <v>0</v>
          </cell>
          <cell r="AH4075" t="str">
            <v>N</v>
          </cell>
          <cell r="AI4075" t="str">
            <v>N</v>
          </cell>
        </row>
        <row r="4076">
          <cell r="U4076">
            <v>0</v>
          </cell>
          <cell r="V4076">
            <v>0</v>
          </cell>
          <cell r="W4076" t="str">
            <v/>
          </cell>
          <cell r="X4076" t="str">
            <v>N</v>
          </cell>
          <cell r="Y4076" t="str">
            <v>N</v>
          </cell>
          <cell r="Z4076" t="str">
            <v>N</v>
          </cell>
          <cell r="AA4076">
            <v>0</v>
          </cell>
          <cell r="AB4076">
            <v>0</v>
          </cell>
          <cell r="AC4076">
            <v>0</v>
          </cell>
          <cell r="AD4076">
            <v>0</v>
          </cell>
          <cell r="AE4076" t="str">
            <v>N</v>
          </cell>
          <cell r="AF4076" t="str">
            <v>N</v>
          </cell>
          <cell r="AG4076">
            <v>0</v>
          </cell>
          <cell r="AH4076" t="str">
            <v>N</v>
          </cell>
          <cell r="AI4076" t="str">
            <v>N</v>
          </cell>
        </row>
        <row r="4077">
          <cell r="U4077">
            <v>0</v>
          </cell>
          <cell r="V4077">
            <v>0</v>
          </cell>
          <cell r="W4077" t="str">
            <v/>
          </cell>
          <cell r="X4077" t="str">
            <v>N</v>
          </cell>
          <cell r="Y4077" t="str">
            <v>N</v>
          </cell>
          <cell r="Z4077" t="str">
            <v>N</v>
          </cell>
          <cell r="AA4077">
            <v>0</v>
          </cell>
          <cell r="AB4077">
            <v>0</v>
          </cell>
          <cell r="AC4077">
            <v>0</v>
          </cell>
          <cell r="AD4077">
            <v>0</v>
          </cell>
          <cell r="AE4077" t="str">
            <v>N</v>
          </cell>
          <cell r="AF4077" t="str">
            <v>N</v>
          </cell>
          <cell r="AG4077">
            <v>0</v>
          </cell>
          <cell r="AH4077" t="str">
            <v>N</v>
          </cell>
          <cell r="AI4077" t="str">
            <v>N</v>
          </cell>
        </row>
        <row r="4078">
          <cell r="U4078">
            <v>0</v>
          </cell>
          <cell r="V4078">
            <v>0</v>
          </cell>
          <cell r="W4078" t="str">
            <v/>
          </cell>
          <cell r="X4078" t="str">
            <v>N</v>
          </cell>
          <cell r="Y4078" t="str">
            <v>N</v>
          </cell>
          <cell r="Z4078" t="str">
            <v>N</v>
          </cell>
          <cell r="AA4078">
            <v>0</v>
          </cell>
          <cell r="AB4078">
            <v>0</v>
          </cell>
          <cell r="AC4078">
            <v>0</v>
          </cell>
          <cell r="AD4078">
            <v>0</v>
          </cell>
          <cell r="AE4078" t="str">
            <v>N</v>
          </cell>
          <cell r="AF4078" t="str">
            <v>N</v>
          </cell>
          <cell r="AG4078">
            <v>0</v>
          </cell>
          <cell r="AH4078" t="str">
            <v>N</v>
          </cell>
          <cell r="AI4078" t="str">
            <v>N</v>
          </cell>
        </row>
        <row r="4079">
          <cell r="U4079">
            <v>0</v>
          </cell>
          <cell r="V4079">
            <v>0</v>
          </cell>
          <cell r="W4079" t="str">
            <v/>
          </cell>
          <cell r="X4079" t="str">
            <v>N</v>
          </cell>
          <cell r="Y4079" t="str">
            <v>N</v>
          </cell>
          <cell r="Z4079" t="str">
            <v>N</v>
          </cell>
          <cell r="AA4079">
            <v>0</v>
          </cell>
          <cell r="AB4079">
            <v>0</v>
          </cell>
          <cell r="AC4079">
            <v>0</v>
          </cell>
          <cell r="AD4079">
            <v>0</v>
          </cell>
          <cell r="AE4079" t="str">
            <v>N</v>
          </cell>
          <cell r="AF4079" t="str">
            <v>N</v>
          </cell>
          <cell r="AG4079">
            <v>0</v>
          </cell>
          <cell r="AH4079" t="str">
            <v>N</v>
          </cell>
          <cell r="AI4079" t="str">
            <v>N</v>
          </cell>
        </row>
        <row r="4080">
          <cell r="U4080">
            <v>0</v>
          </cell>
          <cell r="V4080">
            <v>0</v>
          </cell>
          <cell r="W4080" t="str">
            <v/>
          </cell>
          <cell r="X4080" t="str">
            <v>N</v>
          </cell>
          <cell r="Y4080" t="str">
            <v>N</v>
          </cell>
          <cell r="Z4080" t="str">
            <v>N</v>
          </cell>
          <cell r="AA4080">
            <v>0</v>
          </cell>
          <cell r="AB4080">
            <v>0</v>
          </cell>
          <cell r="AC4080">
            <v>0</v>
          </cell>
          <cell r="AD4080">
            <v>0</v>
          </cell>
          <cell r="AE4080" t="str">
            <v>N</v>
          </cell>
          <cell r="AF4080" t="str">
            <v>N</v>
          </cell>
          <cell r="AG4080">
            <v>0</v>
          </cell>
          <cell r="AH4080" t="str">
            <v>N</v>
          </cell>
          <cell r="AI4080" t="str">
            <v>N</v>
          </cell>
        </row>
        <row r="4081">
          <cell r="U4081">
            <v>0</v>
          </cell>
          <cell r="V4081">
            <v>0</v>
          </cell>
          <cell r="W4081" t="str">
            <v/>
          </cell>
          <cell r="X4081" t="str">
            <v>N</v>
          </cell>
          <cell r="Y4081" t="str">
            <v>N</v>
          </cell>
          <cell r="Z4081" t="str">
            <v>N</v>
          </cell>
          <cell r="AA4081">
            <v>0</v>
          </cell>
          <cell r="AB4081">
            <v>0</v>
          </cell>
          <cell r="AC4081">
            <v>0</v>
          </cell>
          <cell r="AD4081">
            <v>0</v>
          </cell>
          <cell r="AE4081" t="str">
            <v>N</v>
          </cell>
          <cell r="AF4081" t="str">
            <v>N</v>
          </cell>
          <cell r="AG4081">
            <v>0</v>
          </cell>
          <cell r="AH4081" t="str">
            <v>N</v>
          </cell>
          <cell r="AI4081" t="str">
            <v>N</v>
          </cell>
        </row>
        <row r="4082">
          <cell r="U4082">
            <v>0</v>
          </cell>
          <cell r="V4082">
            <v>0</v>
          </cell>
          <cell r="W4082" t="str">
            <v/>
          </cell>
          <cell r="X4082" t="str">
            <v>N</v>
          </cell>
          <cell r="Y4082" t="str">
            <v>N</v>
          </cell>
          <cell r="Z4082" t="str">
            <v>N</v>
          </cell>
          <cell r="AA4082">
            <v>0</v>
          </cell>
          <cell r="AB4082">
            <v>0</v>
          </cell>
          <cell r="AC4082">
            <v>0</v>
          </cell>
          <cell r="AD4082">
            <v>0</v>
          </cell>
          <cell r="AE4082" t="str">
            <v>N</v>
          </cell>
          <cell r="AF4082" t="str">
            <v>N</v>
          </cell>
          <cell r="AG4082">
            <v>0</v>
          </cell>
          <cell r="AH4082" t="str">
            <v>N</v>
          </cell>
          <cell r="AI4082" t="str">
            <v>N</v>
          </cell>
        </row>
        <row r="4083">
          <cell r="U4083">
            <v>0</v>
          </cell>
          <cell r="V4083">
            <v>0</v>
          </cell>
          <cell r="W4083" t="str">
            <v/>
          </cell>
          <cell r="X4083" t="str">
            <v>N</v>
          </cell>
          <cell r="Y4083" t="str">
            <v>N</v>
          </cell>
          <cell r="Z4083" t="str">
            <v>N</v>
          </cell>
          <cell r="AA4083">
            <v>0</v>
          </cell>
          <cell r="AB4083">
            <v>0</v>
          </cell>
          <cell r="AC4083">
            <v>0</v>
          </cell>
          <cell r="AD4083">
            <v>0</v>
          </cell>
          <cell r="AE4083" t="str">
            <v>N</v>
          </cell>
          <cell r="AF4083" t="str">
            <v>N</v>
          </cell>
          <cell r="AG4083">
            <v>0</v>
          </cell>
          <cell r="AH4083" t="str">
            <v>N</v>
          </cell>
          <cell r="AI4083" t="str">
            <v>N</v>
          </cell>
        </row>
        <row r="4084">
          <cell r="U4084">
            <v>0</v>
          </cell>
          <cell r="V4084">
            <v>0</v>
          </cell>
          <cell r="W4084" t="str">
            <v/>
          </cell>
          <cell r="X4084" t="str">
            <v>N</v>
          </cell>
          <cell r="Y4084" t="str">
            <v>N</v>
          </cell>
          <cell r="Z4084" t="str">
            <v>N</v>
          </cell>
          <cell r="AA4084">
            <v>0</v>
          </cell>
          <cell r="AB4084">
            <v>0</v>
          </cell>
          <cell r="AC4084">
            <v>0</v>
          </cell>
          <cell r="AD4084">
            <v>0</v>
          </cell>
          <cell r="AE4084" t="str">
            <v>N</v>
          </cell>
          <cell r="AF4084" t="str">
            <v>N</v>
          </cell>
          <cell r="AG4084">
            <v>0</v>
          </cell>
          <cell r="AH4084" t="str">
            <v>N</v>
          </cell>
          <cell r="AI4084" t="str">
            <v>N</v>
          </cell>
        </row>
        <row r="4085">
          <cell r="U4085">
            <v>0</v>
          </cell>
          <cell r="V4085">
            <v>0</v>
          </cell>
          <cell r="W4085" t="str">
            <v/>
          </cell>
          <cell r="X4085" t="str">
            <v>N</v>
          </cell>
          <cell r="Y4085" t="str">
            <v>N</v>
          </cell>
          <cell r="Z4085" t="str">
            <v>N</v>
          </cell>
          <cell r="AA4085">
            <v>0</v>
          </cell>
          <cell r="AB4085">
            <v>0</v>
          </cell>
          <cell r="AC4085">
            <v>0</v>
          </cell>
          <cell r="AD4085">
            <v>0</v>
          </cell>
          <cell r="AE4085" t="str">
            <v>N</v>
          </cell>
          <cell r="AF4085" t="str">
            <v>N</v>
          </cell>
          <cell r="AG4085">
            <v>0</v>
          </cell>
          <cell r="AH4085" t="str">
            <v>N</v>
          </cell>
          <cell r="AI4085" t="str">
            <v>N</v>
          </cell>
        </row>
        <row r="4086">
          <cell r="U4086">
            <v>0</v>
          </cell>
          <cell r="V4086">
            <v>0</v>
          </cell>
          <cell r="W4086" t="str">
            <v/>
          </cell>
          <cell r="X4086" t="str">
            <v>N</v>
          </cell>
          <cell r="Y4086" t="str">
            <v>N</v>
          </cell>
          <cell r="Z4086" t="str">
            <v>N</v>
          </cell>
          <cell r="AA4086">
            <v>0</v>
          </cell>
          <cell r="AB4086">
            <v>0</v>
          </cell>
          <cell r="AC4086">
            <v>0</v>
          </cell>
          <cell r="AD4086">
            <v>0</v>
          </cell>
          <cell r="AE4086" t="str">
            <v>N</v>
          </cell>
          <cell r="AF4086" t="str">
            <v>N</v>
          </cell>
          <cell r="AG4086">
            <v>0</v>
          </cell>
          <cell r="AH4086" t="str">
            <v>N</v>
          </cell>
          <cell r="AI4086" t="str">
            <v>N</v>
          </cell>
        </row>
        <row r="4087">
          <cell r="U4087">
            <v>0</v>
          </cell>
          <cell r="V4087">
            <v>0</v>
          </cell>
          <cell r="W4087" t="str">
            <v/>
          </cell>
          <cell r="X4087" t="str">
            <v>N</v>
          </cell>
          <cell r="Y4087" t="str">
            <v>N</v>
          </cell>
          <cell r="Z4087" t="str">
            <v>N</v>
          </cell>
          <cell r="AA4087">
            <v>0</v>
          </cell>
          <cell r="AB4087">
            <v>0</v>
          </cell>
          <cell r="AC4087">
            <v>0</v>
          </cell>
          <cell r="AD4087">
            <v>0</v>
          </cell>
          <cell r="AE4087" t="str">
            <v>N</v>
          </cell>
          <cell r="AF4087" t="str">
            <v>N</v>
          </cell>
          <cell r="AG4087">
            <v>0</v>
          </cell>
          <cell r="AH4087" t="str">
            <v>N</v>
          </cell>
          <cell r="AI4087" t="str">
            <v>N</v>
          </cell>
        </row>
        <row r="4088">
          <cell r="U4088">
            <v>0</v>
          </cell>
          <cell r="V4088">
            <v>0</v>
          </cell>
          <cell r="W4088" t="str">
            <v/>
          </cell>
          <cell r="X4088" t="str">
            <v>N</v>
          </cell>
          <cell r="Y4088" t="str">
            <v>N</v>
          </cell>
          <cell r="Z4088" t="str">
            <v>N</v>
          </cell>
          <cell r="AA4088">
            <v>0</v>
          </cell>
          <cell r="AB4088">
            <v>0</v>
          </cell>
          <cell r="AC4088">
            <v>0</v>
          </cell>
          <cell r="AD4088">
            <v>0</v>
          </cell>
          <cell r="AE4088" t="str">
            <v>N</v>
          </cell>
          <cell r="AF4088" t="str">
            <v>N</v>
          </cell>
          <cell r="AG4088">
            <v>0</v>
          </cell>
          <cell r="AH4088" t="str">
            <v>N</v>
          </cell>
          <cell r="AI4088" t="str">
            <v>N</v>
          </cell>
        </row>
        <row r="4089">
          <cell r="U4089">
            <v>0</v>
          </cell>
          <cell r="V4089">
            <v>0</v>
          </cell>
          <cell r="W4089" t="str">
            <v/>
          </cell>
          <cell r="X4089" t="str">
            <v>N</v>
          </cell>
          <cell r="Y4089" t="str">
            <v>N</v>
          </cell>
          <cell r="Z4089" t="str">
            <v>N</v>
          </cell>
          <cell r="AA4089">
            <v>0</v>
          </cell>
          <cell r="AB4089">
            <v>0</v>
          </cell>
          <cell r="AC4089">
            <v>0</v>
          </cell>
          <cell r="AD4089">
            <v>0</v>
          </cell>
          <cell r="AE4089" t="str">
            <v>N</v>
          </cell>
          <cell r="AF4089" t="str">
            <v>N</v>
          </cell>
          <cell r="AG4089">
            <v>0</v>
          </cell>
          <cell r="AH4089" t="str">
            <v>N</v>
          </cell>
          <cell r="AI4089" t="str">
            <v>N</v>
          </cell>
        </row>
        <row r="4090">
          <cell r="U4090">
            <v>0</v>
          </cell>
          <cell r="V4090">
            <v>0</v>
          </cell>
          <cell r="W4090" t="str">
            <v/>
          </cell>
          <cell r="X4090" t="str">
            <v>N</v>
          </cell>
          <cell r="Y4090" t="str">
            <v>N</v>
          </cell>
          <cell r="Z4090" t="str">
            <v>N</v>
          </cell>
          <cell r="AA4090">
            <v>0</v>
          </cell>
          <cell r="AB4090">
            <v>0</v>
          </cell>
          <cell r="AC4090">
            <v>0</v>
          </cell>
          <cell r="AD4090">
            <v>0</v>
          </cell>
          <cell r="AE4090" t="str">
            <v>N</v>
          </cell>
          <cell r="AF4090" t="str">
            <v>N</v>
          </cell>
          <cell r="AG4090">
            <v>0</v>
          </cell>
          <cell r="AH4090" t="str">
            <v>N</v>
          </cell>
          <cell r="AI4090" t="str">
            <v>N</v>
          </cell>
        </row>
        <row r="4091">
          <cell r="U4091">
            <v>0</v>
          </cell>
          <cell r="V4091">
            <v>0</v>
          </cell>
          <cell r="W4091" t="str">
            <v/>
          </cell>
          <cell r="X4091" t="str">
            <v>N</v>
          </cell>
          <cell r="Y4091" t="str">
            <v>N</v>
          </cell>
          <cell r="Z4091" t="str">
            <v>N</v>
          </cell>
          <cell r="AA4091">
            <v>0</v>
          </cell>
          <cell r="AB4091">
            <v>0</v>
          </cell>
          <cell r="AC4091">
            <v>0</v>
          </cell>
          <cell r="AD4091">
            <v>0</v>
          </cell>
          <cell r="AE4091" t="str">
            <v>N</v>
          </cell>
          <cell r="AF4091" t="str">
            <v>N</v>
          </cell>
          <cell r="AG4091">
            <v>0</v>
          </cell>
          <cell r="AH4091" t="str">
            <v>N</v>
          </cell>
          <cell r="AI4091" t="str">
            <v>N</v>
          </cell>
        </row>
        <row r="4092">
          <cell r="U4092">
            <v>0</v>
          </cell>
          <cell r="V4092">
            <v>0</v>
          </cell>
          <cell r="W4092" t="str">
            <v/>
          </cell>
          <cell r="X4092" t="str">
            <v>N</v>
          </cell>
          <cell r="Y4092" t="str">
            <v>N</v>
          </cell>
          <cell r="Z4092" t="str">
            <v>N</v>
          </cell>
          <cell r="AA4092">
            <v>0</v>
          </cell>
          <cell r="AB4092">
            <v>0</v>
          </cell>
          <cell r="AC4092">
            <v>0</v>
          </cell>
          <cell r="AD4092">
            <v>0</v>
          </cell>
          <cell r="AE4092" t="str">
            <v>N</v>
          </cell>
          <cell r="AF4092" t="str">
            <v>N</v>
          </cell>
          <cell r="AG4092">
            <v>0</v>
          </cell>
          <cell r="AH4092" t="str">
            <v>N</v>
          </cell>
          <cell r="AI4092" t="str">
            <v>N</v>
          </cell>
        </row>
        <row r="4093">
          <cell r="U4093">
            <v>0</v>
          </cell>
          <cell r="V4093">
            <v>0</v>
          </cell>
          <cell r="W4093" t="str">
            <v/>
          </cell>
          <cell r="X4093" t="str">
            <v>N</v>
          </cell>
          <cell r="Y4093" t="str">
            <v>N</v>
          </cell>
          <cell r="Z4093" t="str">
            <v>N</v>
          </cell>
          <cell r="AA4093">
            <v>0</v>
          </cell>
          <cell r="AB4093">
            <v>0</v>
          </cell>
          <cell r="AC4093">
            <v>0</v>
          </cell>
          <cell r="AD4093">
            <v>0</v>
          </cell>
          <cell r="AE4093" t="str">
            <v>N</v>
          </cell>
          <cell r="AF4093" t="str">
            <v>N</v>
          </cell>
          <cell r="AG4093">
            <v>0</v>
          </cell>
          <cell r="AH4093" t="str">
            <v>N</v>
          </cell>
          <cell r="AI4093" t="str">
            <v>N</v>
          </cell>
        </row>
        <row r="4094">
          <cell r="U4094">
            <v>0</v>
          </cell>
          <cell r="V4094">
            <v>0</v>
          </cell>
          <cell r="W4094" t="str">
            <v/>
          </cell>
          <cell r="X4094" t="str">
            <v>N</v>
          </cell>
          <cell r="Y4094" t="str">
            <v>N</v>
          </cell>
          <cell r="Z4094" t="str">
            <v>N</v>
          </cell>
          <cell r="AA4094">
            <v>0</v>
          </cell>
          <cell r="AB4094">
            <v>0</v>
          </cell>
          <cell r="AC4094">
            <v>0</v>
          </cell>
          <cell r="AD4094">
            <v>0</v>
          </cell>
          <cell r="AE4094" t="str">
            <v>N</v>
          </cell>
          <cell r="AF4094" t="str">
            <v>N</v>
          </cell>
          <cell r="AG4094">
            <v>0</v>
          </cell>
          <cell r="AH4094" t="str">
            <v>N</v>
          </cell>
          <cell r="AI4094" t="str">
            <v>N</v>
          </cell>
        </row>
        <row r="4095">
          <cell r="U4095">
            <v>0</v>
          </cell>
          <cell r="V4095">
            <v>0</v>
          </cell>
          <cell r="W4095" t="str">
            <v/>
          </cell>
          <cell r="X4095" t="str">
            <v>N</v>
          </cell>
          <cell r="Y4095" t="str">
            <v>N</v>
          </cell>
          <cell r="Z4095" t="str">
            <v>N</v>
          </cell>
          <cell r="AA4095">
            <v>0</v>
          </cell>
          <cell r="AB4095">
            <v>0</v>
          </cell>
          <cell r="AC4095">
            <v>0</v>
          </cell>
          <cell r="AD4095">
            <v>0</v>
          </cell>
          <cell r="AE4095" t="str">
            <v>N</v>
          </cell>
          <cell r="AF4095" t="str">
            <v>N</v>
          </cell>
          <cell r="AG4095">
            <v>0</v>
          </cell>
          <cell r="AH4095" t="str">
            <v>N</v>
          </cell>
          <cell r="AI4095" t="str">
            <v>N</v>
          </cell>
        </row>
        <row r="4096">
          <cell r="U4096">
            <v>0</v>
          </cell>
          <cell r="V4096">
            <v>0</v>
          </cell>
          <cell r="W4096" t="str">
            <v/>
          </cell>
          <cell r="X4096" t="str">
            <v>N</v>
          </cell>
          <cell r="Y4096" t="str">
            <v>N</v>
          </cell>
          <cell r="Z4096" t="str">
            <v>N</v>
          </cell>
          <cell r="AA4096">
            <v>0</v>
          </cell>
          <cell r="AB4096">
            <v>0</v>
          </cell>
          <cell r="AC4096">
            <v>0</v>
          </cell>
          <cell r="AD4096">
            <v>0</v>
          </cell>
          <cell r="AE4096" t="str">
            <v>N</v>
          </cell>
          <cell r="AF4096" t="str">
            <v>N</v>
          </cell>
          <cell r="AG4096">
            <v>0</v>
          </cell>
          <cell r="AH4096" t="str">
            <v>N</v>
          </cell>
          <cell r="AI4096" t="str">
            <v>N</v>
          </cell>
        </row>
        <row r="4097">
          <cell r="U4097">
            <v>0</v>
          </cell>
          <cell r="V4097">
            <v>0</v>
          </cell>
          <cell r="W4097" t="str">
            <v/>
          </cell>
          <cell r="X4097" t="str">
            <v>N</v>
          </cell>
          <cell r="Y4097" t="str">
            <v>N</v>
          </cell>
          <cell r="Z4097" t="str">
            <v>N</v>
          </cell>
          <cell r="AA4097">
            <v>0</v>
          </cell>
          <cell r="AB4097">
            <v>0</v>
          </cell>
          <cell r="AC4097">
            <v>0</v>
          </cell>
          <cell r="AD4097">
            <v>0</v>
          </cell>
          <cell r="AE4097" t="str">
            <v>N</v>
          </cell>
          <cell r="AF4097" t="str">
            <v>N</v>
          </cell>
          <cell r="AG4097">
            <v>0</v>
          </cell>
          <cell r="AH4097" t="str">
            <v>N</v>
          </cell>
          <cell r="AI4097" t="str">
            <v>N</v>
          </cell>
        </row>
        <row r="4098">
          <cell r="U4098">
            <v>0</v>
          </cell>
          <cell r="V4098">
            <v>0</v>
          </cell>
          <cell r="W4098" t="str">
            <v/>
          </cell>
          <cell r="X4098" t="str">
            <v>N</v>
          </cell>
          <cell r="Y4098" t="str">
            <v>N</v>
          </cell>
          <cell r="Z4098" t="str">
            <v>N</v>
          </cell>
          <cell r="AA4098">
            <v>0</v>
          </cell>
          <cell r="AB4098">
            <v>0</v>
          </cell>
          <cell r="AC4098">
            <v>0</v>
          </cell>
          <cell r="AD4098">
            <v>0</v>
          </cell>
          <cell r="AE4098" t="str">
            <v>N</v>
          </cell>
          <cell r="AF4098" t="str">
            <v>N</v>
          </cell>
          <cell r="AG4098">
            <v>0</v>
          </cell>
          <cell r="AH4098" t="str">
            <v>N</v>
          </cell>
          <cell r="AI4098" t="str">
            <v>N</v>
          </cell>
        </row>
        <row r="4099">
          <cell r="U4099">
            <v>0</v>
          </cell>
          <cell r="V4099">
            <v>0</v>
          </cell>
          <cell r="W4099" t="str">
            <v/>
          </cell>
          <cell r="X4099" t="str">
            <v>N</v>
          </cell>
          <cell r="Y4099" t="str">
            <v>N</v>
          </cell>
          <cell r="Z4099" t="str">
            <v>N</v>
          </cell>
          <cell r="AA4099">
            <v>0</v>
          </cell>
          <cell r="AB4099">
            <v>0</v>
          </cell>
          <cell r="AC4099">
            <v>0</v>
          </cell>
          <cell r="AD4099">
            <v>0</v>
          </cell>
          <cell r="AE4099" t="str">
            <v>N</v>
          </cell>
          <cell r="AF4099" t="str">
            <v>N</v>
          </cell>
          <cell r="AG4099">
            <v>0</v>
          </cell>
          <cell r="AH4099" t="str">
            <v>N</v>
          </cell>
          <cell r="AI4099" t="str">
            <v>N</v>
          </cell>
        </row>
        <row r="4100">
          <cell r="U4100">
            <v>0</v>
          </cell>
          <cell r="V4100">
            <v>0</v>
          </cell>
          <cell r="W4100" t="str">
            <v/>
          </cell>
          <cell r="X4100" t="str">
            <v>N</v>
          </cell>
          <cell r="Y4100" t="str">
            <v>N</v>
          </cell>
          <cell r="Z4100" t="str">
            <v>N</v>
          </cell>
          <cell r="AA4100">
            <v>0</v>
          </cell>
          <cell r="AB4100">
            <v>0</v>
          </cell>
          <cell r="AC4100">
            <v>0</v>
          </cell>
          <cell r="AD4100">
            <v>0</v>
          </cell>
          <cell r="AE4100" t="str">
            <v>N</v>
          </cell>
          <cell r="AF4100" t="str">
            <v>N</v>
          </cell>
          <cell r="AG4100">
            <v>0</v>
          </cell>
          <cell r="AH4100" t="str">
            <v>N</v>
          </cell>
          <cell r="AI4100" t="str">
            <v>N</v>
          </cell>
        </row>
        <row r="4101">
          <cell r="U4101">
            <v>0</v>
          </cell>
          <cell r="V4101">
            <v>0</v>
          </cell>
          <cell r="W4101" t="str">
            <v/>
          </cell>
          <cell r="X4101" t="str">
            <v>N</v>
          </cell>
          <cell r="Y4101" t="str">
            <v>N</v>
          </cell>
          <cell r="Z4101" t="str">
            <v>N</v>
          </cell>
          <cell r="AA4101">
            <v>0</v>
          </cell>
          <cell r="AB4101">
            <v>0</v>
          </cell>
          <cell r="AC4101">
            <v>0</v>
          </cell>
          <cell r="AD4101">
            <v>0</v>
          </cell>
          <cell r="AE4101" t="str">
            <v>N</v>
          </cell>
          <cell r="AF4101" t="str">
            <v>N</v>
          </cell>
          <cell r="AG4101">
            <v>0</v>
          </cell>
          <cell r="AH4101" t="str">
            <v>N</v>
          </cell>
          <cell r="AI4101" t="str">
            <v>N</v>
          </cell>
        </row>
        <row r="4102">
          <cell r="U4102">
            <v>0</v>
          </cell>
          <cell r="V4102">
            <v>0</v>
          </cell>
          <cell r="W4102" t="str">
            <v/>
          </cell>
          <cell r="X4102" t="str">
            <v>N</v>
          </cell>
          <cell r="Y4102" t="str">
            <v>N</v>
          </cell>
          <cell r="Z4102" t="str">
            <v>N</v>
          </cell>
          <cell r="AA4102">
            <v>0</v>
          </cell>
          <cell r="AB4102">
            <v>0</v>
          </cell>
          <cell r="AC4102">
            <v>0</v>
          </cell>
          <cell r="AD4102">
            <v>0</v>
          </cell>
          <cell r="AE4102" t="str">
            <v>N</v>
          </cell>
          <cell r="AF4102" t="str">
            <v>N</v>
          </cell>
          <cell r="AG4102">
            <v>0</v>
          </cell>
          <cell r="AH4102" t="str">
            <v>N</v>
          </cell>
          <cell r="AI4102" t="str">
            <v>N</v>
          </cell>
        </row>
        <row r="4103">
          <cell r="U4103">
            <v>0</v>
          </cell>
          <cell r="V4103">
            <v>0</v>
          </cell>
          <cell r="W4103" t="str">
            <v/>
          </cell>
          <cell r="X4103" t="str">
            <v>N</v>
          </cell>
          <cell r="Y4103" t="str">
            <v>N</v>
          </cell>
          <cell r="Z4103" t="str">
            <v>N</v>
          </cell>
          <cell r="AA4103">
            <v>0</v>
          </cell>
          <cell r="AB4103">
            <v>0</v>
          </cell>
          <cell r="AC4103">
            <v>0</v>
          </cell>
          <cell r="AD4103">
            <v>0</v>
          </cell>
          <cell r="AE4103" t="str">
            <v>N</v>
          </cell>
          <cell r="AF4103" t="str">
            <v>N</v>
          </cell>
          <cell r="AG4103">
            <v>0</v>
          </cell>
          <cell r="AH4103" t="str">
            <v>N</v>
          </cell>
          <cell r="AI4103" t="str">
            <v>N</v>
          </cell>
        </row>
        <row r="4104">
          <cell r="U4104">
            <v>0</v>
          </cell>
          <cell r="V4104">
            <v>0</v>
          </cell>
          <cell r="W4104" t="str">
            <v/>
          </cell>
          <cell r="X4104" t="str">
            <v>N</v>
          </cell>
          <cell r="Y4104" t="str">
            <v>N</v>
          </cell>
          <cell r="Z4104" t="str">
            <v>N</v>
          </cell>
          <cell r="AA4104">
            <v>0</v>
          </cell>
          <cell r="AB4104">
            <v>0</v>
          </cell>
          <cell r="AC4104">
            <v>0</v>
          </cell>
          <cell r="AD4104">
            <v>0</v>
          </cell>
          <cell r="AE4104" t="str">
            <v>N</v>
          </cell>
          <cell r="AF4104" t="str">
            <v>N</v>
          </cell>
          <cell r="AG4104">
            <v>0</v>
          </cell>
          <cell r="AH4104" t="str">
            <v>N</v>
          </cell>
          <cell r="AI4104" t="str">
            <v>N</v>
          </cell>
        </row>
        <row r="4105">
          <cell r="U4105">
            <v>0</v>
          </cell>
          <cell r="V4105">
            <v>0</v>
          </cell>
          <cell r="W4105" t="str">
            <v/>
          </cell>
          <cell r="X4105" t="str">
            <v>N</v>
          </cell>
          <cell r="Y4105" t="str">
            <v>N</v>
          </cell>
          <cell r="Z4105" t="str">
            <v>N</v>
          </cell>
          <cell r="AA4105">
            <v>0</v>
          </cell>
          <cell r="AB4105">
            <v>0</v>
          </cell>
          <cell r="AC4105">
            <v>0</v>
          </cell>
          <cell r="AD4105">
            <v>0</v>
          </cell>
          <cell r="AE4105" t="str">
            <v>N</v>
          </cell>
          <cell r="AF4105" t="str">
            <v>N</v>
          </cell>
          <cell r="AG4105">
            <v>0</v>
          </cell>
          <cell r="AH4105" t="str">
            <v>N</v>
          </cell>
          <cell r="AI4105" t="str">
            <v>N</v>
          </cell>
        </row>
        <row r="4106">
          <cell r="U4106">
            <v>0</v>
          </cell>
          <cell r="V4106">
            <v>0</v>
          </cell>
          <cell r="W4106" t="str">
            <v/>
          </cell>
          <cell r="X4106" t="str">
            <v>N</v>
          </cell>
          <cell r="Y4106" t="str">
            <v>N</v>
          </cell>
          <cell r="Z4106" t="str">
            <v>N</v>
          </cell>
          <cell r="AA4106">
            <v>0</v>
          </cell>
          <cell r="AB4106">
            <v>0</v>
          </cell>
          <cell r="AC4106">
            <v>0</v>
          </cell>
          <cell r="AD4106">
            <v>0</v>
          </cell>
          <cell r="AE4106" t="str">
            <v>N</v>
          </cell>
          <cell r="AF4106" t="str">
            <v>N</v>
          </cell>
          <cell r="AG4106">
            <v>0</v>
          </cell>
          <cell r="AH4106" t="str">
            <v>N</v>
          </cell>
          <cell r="AI4106" t="str">
            <v>N</v>
          </cell>
        </row>
        <row r="4107">
          <cell r="U4107">
            <v>0</v>
          </cell>
          <cell r="V4107">
            <v>0</v>
          </cell>
          <cell r="W4107" t="str">
            <v/>
          </cell>
          <cell r="X4107" t="str">
            <v>N</v>
          </cell>
          <cell r="Y4107" t="str">
            <v>N</v>
          </cell>
          <cell r="Z4107" t="str">
            <v>N</v>
          </cell>
          <cell r="AA4107">
            <v>0</v>
          </cell>
          <cell r="AB4107">
            <v>0</v>
          </cell>
          <cell r="AC4107">
            <v>0</v>
          </cell>
          <cell r="AD4107">
            <v>0</v>
          </cell>
          <cell r="AE4107" t="str">
            <v>N</v>
          </cell>
          <cell r="AF4107" t="str">
            <v>N</v>
          </cell>
          <cell r="AG4107">
            <v>0</v>
          </cell>
          <cell r="AH4107" t="str">
            <v>N</v>
          </cell>
          <cell r="AI4107" t="str">
            <v>N</v>
          </cell>
        </row>
        <row r="4108">
          <cell r="U4108">
            <v>0</v>
          </cell>
          <cell r="V4108">
            <v>0</v>
          </cell>
          <cell r="W4108" t="str">
            <v/>
          </cell>
          <cell r="X4108" t="str">
            <v>N</v>
          </cell>
          <cell r="Y4108" t="str">
            <v>N</v>
          </cell>
          <cell r="Z4108" t="str">
            <v>N</v>
          </cell>
          <cell r="AA4108">
            <v>0</v>
          </cell>
          <cell r="AB4108">
            <v>0</v>
          </cell>
          <cell r="AC4108">
            <v>0</v>
          </cell>
          <cell r="AD4108">
            <v>0</v>
          </cell>
          <cell r="AE4108" t="str">
            <v>N</v>
          </cell>
          <cell r="AF4108" t="str">
            <v>N</v>
          </cell>
          <cell r="AG4108">
            <v>0</v>
          </cell>
          <cell r="AH4108" t="str">
            <v>N</v>
          </cell>
          <cell r="AI4108" t="str">
            <v>N</v>
          </cell>
        </row>
        <row r="4109">
          <cell r="U4109">
            <v>0</v>
          </cell>
          <cell r="V4109">
            <v>0</v>
          </cell>
          <cell r="W4109" t="str">
            <v/>
          </cell>
          <cell r="X4109" t="str">
            <v>N</v>
          </cell>
          <cell r="Y4109" t="str">
            <v>N</v>
          </cell>
          <cell r="Z4109" t="str">
            <v>N</v>
          </cell>
          <cell r="AA4109">
            <v>0</v>
          </cell>
          <cell r="AB4109">
            <v>0</v>
          </cell>
          <cell r="AC4109">
            <v>0</v>
          </cell>
          <cell r="AD4109">
            <v>0</v>
          </cell>
          <cell r="AE4109" t="str">
            <v>N</v>
          </cell>
          <cell r="AF4109" t="str">
            <v>N</v>
          </cell>
          <cell r="AG4109">
            <v>0</v>
          </cell>
          <cell r="AH4109" t="str">
            <v>N</v>
          </cell>
          <cell r="AI4109" t="str">
            <v>N</v>
          </cell>
        </row>
        <row r="4110">
          <cell r="U4110">
            <v>0</v>
          </cell>
          <cell r="V4110">
            <v>0</v>
          </cell>
          <cell r="W4110" t="str">
            <v/>
          </cell>
          <cell r="X4110" t="str">
            <v>N</v>
          </cell>
          <cell r="Y4110" t="str">
            <v>N</v>
          </cell>
          <cell r="Z4110" t="str">
            <v>N</v>
          </cell>
          <cell r="AA4110">
            <v>0</v>
          </cell>
          <cell r="AB4110">
            <v>0</v>
          </cell>
          <cell r="AC4110">
            <v>0</v>
          </cell>
          <cell r="AD4110">
            <v>0</v>
          </cell>
          <cell r="AE4110" t="str">
            <v>N</v>
          </cell>
          <cell r="AF4110" t="str">
            <v>N</v>
          </cell>
          <cell r="AG4110">
            <v>0</v>
          </cell>
          <cell r="AH4110" t="str">
            <v>N</v>
          </cell>
          <cell r="AI4110" t="str">
            <v>N</v>
          </cell>
        </row>
        <row r="4111">
          <cell r="U4111">
            <v>0</v>
          </cell>
          <cell r="V4111">
            <v>0</v>
          </cell>
          <cell r="W4111" t="str">
            <v/>
          </cell>
          <cell r="X4111" t="str">
            <v>N</v>
          </cell>
          <cell r="Y4111" t="str">
            <v>N</v>
          </cell>
          <cell r="Z4111" t="str">
            <v>N</v>
          </cell>
          <cell r="AA4111">
            <v>0</v>
          </cell>
          <cell r="AB4111">
            <v>0</v>
          </cell>
          <cell r="AC4111">
            <v>0</v>
          </cell>
          <cell r="AD4111">
            <v>0</v>
          </cell>
          <cell r="AE4111" t="str">
            <v>N</v>
          </cell>
          <cell r="AF4111" t="str">
            <v>N</v>
          </cell>
          <cell r="AG4111">
            <v>0</v>
          </cell>
          <cell r="AH4111" t="str">
            <v>N</v>
          </cell>
          <cell r="AI4111" t="str">
            <v>N</v>
          </cell>
        </row>
        <row r="4112">
          <cell r="U4112">
            <v>0</v>
          </cell>
          <cell r="V4112">
            <v>0</v>
          </cell>
          <cell r="W4112" t="str">
            <v/>
          </cell>
          <cell r="X4112" t="str">
            <v>N</v>
          </cell>
          <cell r="Y4112" t="str">
            <v>N</v>
          </cell>
          <cell r="Z4112" t="str">
            <v>N</v>
          </cell>
          <cell r="AA4112">
            <v>0</v>
          </cell>
          <cell r="AB4112">
            <v>0</v>
          </cell>
          <cell r="AC4112">
            <v>0</v>
          </cell>
          <cell r="AD4112">
            <v>0</v>
          </cell>
          <cell r="AE4112" t="str">
            <v>N</v>
          </cell>
          <cell r="AF4112" t="str">
            <v>N</v>
          </cell>
          <cell r="AG4112">
            <v>0</v>
          </cell>
          <cell r="AH4112" t="str">
            <v>N</v>
          </cell>
          <cell r="AI4112" t="str">
            <v>N</v>
          </cell>
        </row>
        <row r="4113">
          <cell r="U4113">
            <v>0</v>
          </cell>
          <cell r="V4113">
            <v>0</v>
          </cell>
          <cell r="W4113" t="str">
            <v/>
          </cell>
          <cell r="X4113" t="str">
            <v>N</v>
          </cell>
          <cell r="Y4113" t="str">
            <v>N</v>
          </cell>
          <cell r="Z4113" t="str">
            <v>N</v>
          </cell>
          <cell r="AA4113">
            <v>0</v>
          </cell>
          <cell r="AB4113">
            <v>0</v>
          </cell>
          <cell r="AC4113">
            <v>0</v>
          </cell>
          <cell r="AD4113">
            <v>0</v>
          </cell>
          <cell r="AE4113" t="str">
            <v>N</v>
          </cell>
          <cell r="AF4113" t="str">
            <v>N</v>
          </cell>
          <cell r="AG4113">
            <v>0</v>
          </cell>
          <cell r="AH4113" t="str">
            <v>N</v>
          </cell>
          <cell r="AI4113" t="str">
            <v>N</v>
          </cell>
        </row>
        <row r="4114">
          <cell r="U4114">
            <v>0</v>
          </cell>
          <cell r="V4114">
            <v>0</v>
          </cell>
          <cell r="W4114" t="str">
            <v/>
          </cell>
          <cell r="X4114" t="str">
            <v>N</v>
          </cell>
          <cell r="Y4114" t="str">
            <v>N</v>
          </cell>
          <cell r="Z4114" t="str">
            <v>N</v>
          </cell>
          <cell r="AA4114">
            <v>0</v>
          </cell>
          <cell r="AB4114">
            <v>0</v>
          </cell>
          <cell r="AC4114">
            <v>0</v>
          </cell>
          <cell r="AD4114">
            <v>0</v>
          </cell>
          <cell r="AE4114" t="str">
            <v>N</v>
          </cell>
          <cell r="AF4114" t="str">
            <v>N</v>
          </cell>
          <cell r="AG4114">
            <v>0</v>
          </cell>
          <cell r="AH4114" t="str">
            <v>N</v>
          </cell>
          <cell r="AI4114" t="str">
            <v>N</v>
          </cell>
        </row>
        <row r="4115">
          <cell r="U4115">
            <v>0</v>
          </cell>
          <cell r="V4115">
            <v>0</v>
          </cell>
          <cell r="W4115" t="str">
            <v/>
          </cell>
          <cell r="X4115" t="str">
            <v>N</v>
          </cell>
          <cell r="Y4115" t="str">
            <v>N</v>
          </cell>
          <cell r="Z4115" t="str">
            <v>N</v>
          </cell>
          <cell r="AA4115">
            <v>0</v>
          </cell>
          <cell r="AB4115">
            <v>0</v>
          </cell>
          <cell r="AC4115">
            <v>0</v>
          </cell>
          <cell r="AD4115">
            <v>0</v>
          </cell>
          <cell r="AE4115" t="str">
            <v>N</v>
          </cell>
          <cell r="AF4115" t="str">
            <v>N</v>
          </cell>
          <cell r="AG4115">
            <v>0</v>
          </cell>
          <cell r="AH4115" t="str">
            <v>N</v>
          </cell>
          <cell r="AI4115" t="str">
            <v>N</v>
          </cell>
        </row>
        <row r="4116">
          <cell r="U4116">
            <v>0</v>
          </cell>
          <cell r="V4116">
            <v>0</v>
          </cell>
          <cell r="W4116" t="str">
            <v/>
          </cell>
          <cell r="X4116" t="str">
            <v>N</v>
          </cell>
          <cell r="Y4116" t="str">
            <v>N</v>
          </cell>
          <cell r="Z4116" t="str">
            <v>N</v>
          </cell>
          <cell r="AA4116">
            <v>0</v>
          </cell>
          <cell r="AB4116">
            <v>0</v>
          </cell>
          <cell r="AC4116">
            <v>0</v>
          </cell>
          <cell r="AD4116">
            <v>0</v>
          </cell>
          <cell r="AE4116" t="str">
            <v>N</v>
          </cell>
          <cell r="AF4116" t="str">
            <v>N</v>
          </cell>
          <cell r="AG4116">
            <v>0</v>
          </cell>
          <cell r="AH4116" t="str">
            <v>N</v>
          </cell>
          <cell r="AI4116" t="str">
            <v>N</v>
          </cell>
        </row>
        <row r="4117">
          <cell r="U4117">
            <v>0</v>
          </cell>
          <cell r="V4117">
            <v>0</v>
          </cell>
          <cell r="W4117" t="str">
            <v/>
          </cell>
          <cell r="X4117" t="str">
            <v>N</v>
          </cell>
          <cell r="Y4117" t="str">
            <v>N</v>
          </cell>
          <cell r="Z4117" t="str">
            <v>N</v>
          </cell>
          <cell r="AA4117">
            <v>0</v>
          </cell>
          <cell r="AB4117">
            <v>0</v>
          </cell>
          <cell r="AC4117">
            <v>0</v>
          </cell>
          <cell r="AD4117">
            <v>0</v>
          </cell>
          <cell r="AE4117" t="str">
            <v>N</v>
          </cell>
          <cell r="AF4117" t="str">
            <v>N</v>
          </cell>
          <cell r="AG4117">
            <v>0</v>
          </cell>
          <cell r="AH4117" t="str">
            <v>N</v>
          </cell>
          <cell r="AI4117" t="str">
            <v>N</v>
          </cell>
        </row>
        <row r="4118">
          <cell r="U4118">
            <v>0</v>
          </cell>
          <cell r="V4118">
            <v>0</v>
          </cell>
          <cell r="W4118" t="str">
            <v/>
          </cell>
          <cell r="X4118" t="str">
            <v>N</v>
          </cell>
          <cell r="Y4118" t="str">
            <v>N</v>
          </cell>
          <cell r="Z4118" t="str">
            <v>N</v>
          </cell>
          <cell r="AA4118">
            <v>0</v>
          </cell>
          <cell r="AB4118">
            <v>0</v>
          </cell>
          <cell r="AC4118">
            <v>0</v>
          </cell>
          <cell r="AD4118">
            <v>0</v>
          </cell>
          <cell r="AE4118" t="str">
            <v>N</v>
          </cell>
          <cell r="AF4118" t="str">
            <v>N</v>
          </cell>
          <cell r="AG4118">
            <v>0</v>
          </cell>
          <cell r="AH4118" t="str">
            <v>N</v>
          </cell>
          <cell r="AI4118" t="str">
            <v>N</v>
          </cell>
        </row>
        <row r="4119">
          <cell r="U4119">
            <v>0</v>
          </cell>
          <cell r="V4119">
            <v>0</v>
          </cell>
          <cell r="W4119" t="str">
            <v/>
          </cell>
          <cell r="X4119" t="str">
            <v>N</v>
          </cell>
          <cell r="Y4119" t="str">
            <v>N</v>
          </cell>
          <cell r="Z4119" t="str">
            <v>N</v>
          </cell>
          <cell r="AA4119">
            <v>0</v>
          </cell>
          <cell r="AB4119">
            <v>0</v>
          </cell>
          <cell r="AC4119">
            <v>0</v>
          </cell>
          <cell r="AD4119">
            <v>0</v>
          </cell>
          <cell r="AE4119" t="str">
            <v>N</v>
          </cell>
          <cell r="AF4119" t="str">
            <v>N</v>
          </cell>
          <cell r="AG4119">
            <v>0</v>
          </cell>
          <cell r="AH4119" t="str">
            <v>N</v>
          </cell>
          <cell r="AI4119" t="str">
            <v>N</v>
          </cell>
        </row>
        <row r="4120">
          <cell r="U4120">
            <v>0</v>
          </cell>
          <cell r="V4120">
            <v>0</v>
          </cell>
          <cell r="W4120" t="str">
            <v/>
          </cell>
          <cell r="X4120" t="str">
            <v>N</v>
          </cell>
          <cell r="Y4120" t="str">
            <v>N</v>
          </cell>
          <cell r="Z4120" t="str">
            <v>N</v>
          </cell>
          <cell r="AA4120">
            <v>0</v>
          </cell>
          <cell r="AB4120">
            <v>0</v>
          </cell>
          <cell r="AC4120">
            <v>0</v>
          </cell>
          <cell r="AD4120">
            <v>0</v>
          </cell>
          <cell r="AE4120" t="str">
            <v>N</v>
          </cell>
          <cell r="AF4120" t="str">
            <v>N</v>
          </cell>
          <cell r="AG4120">
            <v>0</v>
          </cell>
          <cell r="AH4120" t="str">
            <v>N</v>
          </cell>
          <cell r="AI4120" t="str">
            <v>N</v>
          </cell>
        </row>
        <row r="4121">
          <cell r="U4121">
            <v>0</v>
          </cell>
          <cell r="V4121">
            <v>0</v>
          </cell>
          <cell r="W4121" t="str">
            <v/>
          </cell>
          <cell r="X4121" t="str">
            <v>N</v>
          </cell>
          <cell r="Y4121" t="str">
            <v>N</v>
          </cell>
          <cell r="Z4121" t="str">
            <v>N</v>
          </cell>
          <cell r="AA4121">
            <v>0</v>
          </cell>
          <cell r="AB4121">
            <v>0</v>
          </cell>
          <cell r="AC4121">
            <v>0</v>
          </cell>
          <cell r="AD4121">
            <v>0</v>
          </cell>
          <cell r="AE4121" t="str">
            <v>N</v>
          </cell>
          <cell r="AF4121" t="str">
            <v>N</v>
          </cell>
          <cell r="AG4121">
            <v>0</v>
          </cell>
          <cell r="AH4121" t="str">
            <v>N</v>
          </cell>
          <cell r="AI4121" t="str">
            <v>N</v>
          </cell>
        </row>
        <row r="4122">
          <cell r="U4122">
            <v>0</v>
          </cell>
          <cell r="V4122">
            <v>0</v>
          </cell>
          <cell r="W4122" t="str">
            <v/>
          </cell>
          <cell r="X4122" t="str">
            <v>N</v>
          </cell>
          <cell r="Y4122" t="str">
            <v>N</v>
          </cell>
          <cell r="Z4122" t="str">
            <v>N</v>
          </cell>
          <cell r="AA4122">
            <v>0</v>
          </cell>
          <cell r="AB4122">
            <v>0</v>
          </cell>
          <cell r="AC4122">
            <v>0</v>
          </cell>
          <cell r="AD4122">
            <v>0</v>
          </cell>
          <cell r="AE4122" t="str">
            <v>N</v>
          </cell>
          <cell r="AF4122" t="str">
            <v>N</v>
          </cell>
          <cell r="AG4122">
            <v>0</v>
          </cell>
          <cell r="AH4122" t="str">
            <v>N</v>
          </cell>
          <cell r="AI4122" t="str">
            <v>N</v>
          </cell>
        </row>
        <row r="4123">
          <cell r="U4123">
            <v>0</v>
          </cell>
          <cell r="V4123">
            <v>0</v>
          </cell>
          <cell r="W4123" t="str">
            <v/>
          </cell>
          <cell r="X4123" t="str">
            <v>N</v>
          </cell>
          <cell r="Y4123" t="str">
            <v>N</v>
          </cell>
          <cell r="Z4123" t="str">
            <v>N</v>
          </cell>
          <cell r="AA4123">
            <v>0</v>
          </cell>
          <cell r="AB4123">
            <v>0</v>
          </cell>
          <cell r="AC4123">
            <v>0</v>
          </cell>
          <cell r="AD4123">
            <v>0</v>
          </cell>
          <cell r="AE4123" t="str">
            <v>N</v>
          </cell>
          <cell r="AF4123" t="str">
            <v>N</v>
          </cell>
          <cell r="AG4123">
            <v>0</v>
          </cell>
          <cell r="AH4123" t="str">
            <v>N</v>
          </cell>
          <cell r="AI4123" t="str">
            <v>N</v>
          </cell>
        </row>
        <row r="4124">
          <cell r="U4124">
            <v>0</v>
          </cell>
          <cell r="V4124">
            <v>0</v>
          </cell>
          <cell r="W4124" t="str">
            <v/>
          </cell>
          <cell r="X4124" t="str">
            <v>N</v>
          </cell>
          <cell r="Y4124" t="str">
            <v>N</v>
          </cell>
          <cell r="Z4124" t="str">
            <v>N</v>
          </cell>
          <cell r="AA4124">
            <v>0</v>
          </cell>
          <cell r="AB4124">
            <v>0</v>
          </cell>
          <cell r="AC4124">
            <v>0</v>
          </cell>
          <cell r="AD4124">
            <v>0</v>
          </cell>
          <cell r="AE4124" t="str">
            <v>N</v>
          </cell>
          <cell r="AF4124" t="str">
            <v>N</v>
          </cell>
          <cell r="AG4124">
            <v>0</v>
          </cell>
          <cell r="AH4124" t="str">
            <v>N</v>
          </cell>
          <cell r="AI4124" t="str">
            <v>N</v>
          </cell>
        </row>
        <row r="4125">
          <cell r="U4125">
            <v>0</v>
          </cell>
          <cell r="V4125">
            <v>0</v>
          </cell>
          <cell r="W4125" t="str">
            <v/>
          </cell>
          <cell r="X4125" t="str">
            <v>N</v>
          </cell>
          <cell r="Y4125" t="str">
            <v>N</v>
          </cell>
          <cell r="Z4125" t="str">
            <v>N</v>
          </cell>
          <cell r="AA4125">
            <v>0</v>
          </cell>
          <cell r="AB4125">
            <v>0</v>
          </cell>
          <cell r="AC4125">
            <v>0</v>
          </cell>
          <cell r="AD4125">
            <v>0</v>
          </cell>
          <cell r="AE4125" t="str">
            <v>N</v>
          </cell>
          <cell r="AF4125" t="str">
            <v>N</v>
          </cell>
          <cell r="AG4125">
            <v>0</v>
          </cell>
          <cell r="AH4125" t="str">
            <v>N</v>
          </cell>
          <cell r="AI4125" t="str">
            <v>N</v>
          </cell>
        </row>
        <row r="4126">
          <cell r="U4126">
            <v>0</v>
          </cell>
          <cell r="V4126">
            <v>0</v>
          </cell>
          <cell r="W4126" t="str">
            <v/>
          </cell>
          <cell r="X4126" t="str">
            <v>N</v>
          </cell>
          <cell r="Y4126" t="str">
            <v>N</v>
          </cell>
          <cell r="Z4126" t="str">
            <v>N</v>
          </cell>
          <cell r="AA4126">
            <v>0</v>
          </cell>
          <cell r="AB4126">
            <v>0</v>
          </cell>
          <cell r="AC4126">
            <v>0</v>
          </cell>
          <cell r="AD4126">
            <v>0</v>
          </cell>
          <cell r="AE4126" t="str">
            <v>N</v>
          </cell>
          <cell r="AF4126" t="str">
            <v>N</v>
          </cell>
          <cell r="AG4126">
            <v>0</v>
          </cell>
          <cell r="AH4126" t="str">
            <v>N</v>
          </cell>
          <cell r="AI4126" t="str">
            <v>N</v>
          </cell>
        </row>
        <row r="4127">
          <cell r="U4127">
            <v>0</v>
          </cell>
          <cell r="V4127">
            <v>0</v>
          </cell>
          <cell r="W4127" t="str">
            <v/>
          </cell>
          <cell r="X4127" t="str">
            <v>N</v>
          </cell>
          <cell r="Y4127" t="str">
            <v>N</v>
          </cell>
          <cell r="Z4127" t="str">
            <v>N</v>
          </cell>
          <cell r="AA4127">
            <v>0</v>
          </cell>
          <cell r="AB4127">
            <v>0</v>
          </cell>
          <cell r="AC4127">
            <v>0</v>
          </cell>
          <cell r="AD4127">
            <v>0</v>
          </cell>
          <cell r="AE4127" t="str">
            <v>N</v>
          </cell>
          <cell r="AF4127" t="str">
            <v>N</v>
          </cell>
          <cell r="AG4127">
            <v>0</v>
          </cell>
          <cell r="AH4127" t="str">
            <v>N</v>
          </cell>
          <cell r="AI4127" t="str">
            <v>N</v>
          </cell>
        </row>
        <row r="4128">
          <cell r="U4128">
            <v>0</v>
          </cell>
          <cell r="V4128">
            <v>0</v>
          </cell>
          <cell r="W4128" t="str">
            <v/>
          </cell>
          <cell r="X4128" t="str">
            <v>N</v>
          </cell>
          <cell r="Y4128" t="str">
            <v>N</v>
          </cell>
          <cell r="Z4128" t="str">
            <v>N</v>
          </cell>
          <cell r="AA4128">
            <v>0</v>
          </cell>
          <cell r="AB4128">
            <v>0</v>
          </cell>
          <cell r="AC4128">
            <v>0</v>
          </cell>
          <cell r="AD4128">
            <v>0</v>
          </cell>
          <cell r="AE4128" t="str">
            <v>N</v>
          </cell>
          <cell r="AF4128" t="str">
            <v>N</v>
          </cell>
          <cell r="AG4128">
            <v>0</v>
          </cell>
          <cell r="AH4128" t="str">
            <v>N</v>
          </cell>
          <cell r="AI4128" t="str">
            <v>N</v>
          </cell>
        </row>
        <row r="4129">
          <cell r="U4129">
            <v>0</v>
          </cell>
          <cell r="V4129">
            <v>0</v>
          </cell>
          <cell r="W4129" t="str">
            <v/>
          </cell>
          <cell r="X4129" t="str">
            <v>N</v>
          </cell>
          <cell r="Y4129" t="str">
            <v>N</v>
          </cell>
          <cell r="Z4129" t="str">
            <v>N</v>
          </cell>
          <cell r="AA4129">
            <v>0</v>
          </cell>
          <cell r="AB4129">
            <v>0</v>
          </cell>
          <cell r="AC4129">
            <v>0</v>
          </cell>
          <cell r="AD4129">
            <v>0</v>
          </cell>
          <cell r="AE4129" t="str">
            <v>N</v>
          </cell>
          <cell r="AF4129" t="str">
            <v>N</v>
          </cell>
          <cell r="AG4129">
            <v>0</v>
          </cell>
          <cell r="AH4129" t="str">
            <v>N</v>
          </cell>
          <cell r="AI4129" t="str">
            <v>N</v>
          </cell>
        </row>
        <row r="4130">
          <cell r="U4130">
            <v>0</v>
          </cell>
          <cell r="V4130">
            <v>0</v>
          </cell>
          <cell r="W4130" t="str">
            <v/>
          </cell>
          <cell r="X4130" t="str">
            <v>N</v>
          </cell>
          <cell r="Y4130" t="str">
            <v>N</v>
          </cell>
          <cell r="Z4130" t="str">
            <v>N</v>
          </cell>
          <cell r="AA4130">
            <v>0</v>
          </cell>
          <cell r="AB4130">
            <v>0</v>
          </cell>
          <cell r="AC4130">
            <v>0</v>
          </cell>
          <cell r="AD4130">
            <v>0</v>
          </cell>
          <cell r="AE4130" t="str">
            <v>N</v>
          </cell>
          <cell r="AF4130" t="str">
            <v>N</v>
          </cell>
          <cell r="AG4130">
            <v>0</v>
          </cell>
          <cell r="AH4130" t="str">
            <v>N</v>
          </cell>
          <cell r="AI4130" t="str">
            <v>N</v>
          </cell>
        </row>
        <row r="4131">
          <cell r="U4131">
            <v>0</v>
          </cell>
          <cell r="V4131">
            <v>0</v>
          </cell>
          <cell r="W4131" t="str">
            <v/>
          </cell>
          <cell r="X4131" t="str">
            <v>N</v>
          </cell>
          <cell r="Y4131" t="str">
            <v>N</v>
          </cell>
          <cell r="Z4131" t="str">
            <v>N</v>
          </cell>
          <cell r="AA4131">
            <v>0</v>
          </cell>
          <cell r="AB4131">
            <v>0</v>
          </cell>
          <cell r="AC4131">
            <v>0</v>
          </cell>
          <cell r="AD4131">
            <v>0</v>
          </cell>
          <cell r="AE4131" t="str">
            <v>N</v>
          </cell>
          <cell r="AF4131" t="str">
            <v>N</v>
          </cell>
          <cell r="AG4131">
            <v>0</v>
          </cell>
          <cell r="AH4131" t="str">
            <v>N</v>
          </cell>
          <cell r="AI4131" t="str">
            <v>N</v>
          </cell>
        </row>
        <row r="4132">
          <cell r="U4132">
            <v>0</v>
          </cell>
          <cell r="V4132">
            <v>0</v>
          </cell>
          <cell r="W4132" t="str">
            <v/>
          </cell>
          <cell r="X4132" t="str">
            <v>N</v>
          </cell>
          <cell r="Y4132" t="str">
            <v>N</v>
          </cell>
          <cell r="Z4132" t="str">
            <v>N</v>
          </cell>
          <cell r="AA4132">
            <v>0</v>
          </cell>
          <cell r="AB4132">
            <v>0</v>
          </cell>
          <cell r="AC4132">
            <v>0</v>
          </cell>
          <cell r="AD4132">
            <v>0</v>
          </cell>
          <cell r="AE4132" t="str">
            <v>N</v>
          </cell>
          <cell r="AF4132" t="str">
            <v>N</v>
          </cell>
          <cell r="AG4132">
            <v>0</v>
          </cell>
          <cell r="AH4132" t="str">
            <v>N</v>
          </cell>
          <cell r="AI4132" t="str">
            <v>N</v>
          </cell>
        </row>
        <row r="4133">
          <cell r="U4133">
            <v>0</v>
          </cell>
          <cell r="V4133">
            <v>0</v>
          </cell>
          <cell r="W4133" t="str">
            <v/>
          </cell>
          <cell r="X4133" t="str">
            <v>N</v>
          </cell>
          <cell r="Y4133" t="str">
            <v>N</v>
          </cell>
          <cell r="Z4133" t="str">
            <v>N</v>
          </cell>
          <cell r="AA4133">
            <v>0</v>
          </cell>
          <cell r="AB4133">
            <v>0</v>
          </cell>
          <cell r="AC4133">
            <v>0</v>
          </cell>
          <cell r="AD4133">
            <v>0</v>
          </cell>
          <cell r="AE4133" t="str">
            <v>N</v>
          </cell>
          <cell r="AF4133" t="str">
            <v>N</v>
          </cell>
          <cell r="AG4133">
            <v>0</v>
          </cell>
          <cell r="AH4133" t="str">
            <v>N</v>
          </cell>
          <cell r="AI4133" t="str">
            <v>N</v>
          </cell>
        </row>
        <row r="4134">
          <cell r="U4134">
            <v>0</v>
          </cell>
          <cell r="V4134">
            <v>0</v>
          </cell>
          <cell r="W4134" t="str">
            <v/>
          </cell>
          <cell r="X4134" t="str">
            <v>N</v>
          </cell>
          <cell r="Y4134" t="str">
            <v>N</v>
          </cell>
          <cell r="Z4134" t="str">
            <v>N</v>
          </cell>
          <cell r="AA4134">
            <v>0</v>
          </cell>
          <cell r="AB4134">
            <v>0</v>
          </cell>
          <cell r="AC4134">
            <v>0</v>
          </cell>
          <cell r="AD4134">
            <v>0</v>
          </cell>
          <cell r="AE4134" t="str">
            <v>N</v>
          </cell>
          <cell r="AF4134" t="str">
            <v>N</v>
          </cell>
          <cell r="AG4134">
            <v>0</v>
          </cell>
          <cell r="AH4134" t="str">
            <v>N</v>
          </cell>
          <cell r="AI4134" t="str">
            <v>N</v>
          </cell>
        </row>
        <row r="4135">
          <cell r="U4135">
            <v>0</v>
          </cell>
          <cell r="V4135">
            <v>0</v>
          </cell>
          <cell r="W4135" t="str">
            <v/>
          </cell>
          <cell r="X4135" t="str">
            <v>N</v>
          </cell>
          <cell r="Y4135" t="str">
            <v>N</v>
          </cell>
          <cell r="Z4135" t="str">
            <v>N</v>
          </cell>
          <cell r="AA4135">
            <v>0</v>
          </cell>
          <cell r="AB4135">
            <v>0</v>
          </cell>
          <cell r="AC4135">
            <v>0</v>
          </cell>
          <cell r="AD4135">
            <v>0</v>
          </cell>
          <cell r="AE4135" t="str">
            <v>N</v>
          </cell>
          <cell r="AF4135" t="str">
            <v>N</v>
          </cell>
          <cell r="AG4135">
            <v>0</v>
          </cell>
          <cell r="AH4135" t="str">
            <v>N</v>
          </cell>
          <cell r="AI4135" t="str">
            <v>N</v>
          </cell>
        </row>
        <row r="4136">
          <cell r="U4136">
            <v>0</v>
          </cell>
          <cell r="V4136">
            <v>0</v>
          </cell>
          <cell r="W4136" t="str">
            <v/>
          </cell>
          <cell r="X4136" t="str">
            <v>N</v>
          </cell>
          <cell r="Y4136" t="str">
            <v>N</v>
          </cell>
          <cell r="Z4136" t="str">
            <v>N</v>
          </cell>
          <cell r="AA4136">
            <v>0</v>
          </cell>
          <cell r="AB4136">
            <v>0</v>
          </cell>
          <cell r="AC4136">
            <v>0</v>
          </cell>
          <cell r="AD4136">
            <v>0</v>
          </cell>
          <cell r="AE4136" t="str">
            <v>N</v>
          </cell>
          <cell r="AF4136" t="str">
            <v>N</v>
          </cell>
          <cell r="AG4136">
            <v>0</v>
          </cell>
          <cell r="AH4136" t="str">
            <v>N</v>
          </cell>
          <cell r="AI4136" t="str">
            <v>N</v>
          </cell>
        </row>
        <row r="4137">
          <cell r="U4137">
            <v>0</v>
          </cell>
          <cell r="V4137">
            <v>0</v>
          </cell>
          <cell r="W4137" t="str">
            <v/>
          </cell>
          <cell r="X4137" t="str">
            <v>N</v>
          </cell>
          <cell r="Y4137" t="str">
            <v>N</v>
          </cell>
          <cell r="Z4137" t="str">
            <v>N</v>
          </cell>
          <cell r="AA4137">
            <v>0</v>
          </cell>
          <cell r="AB4137">
            <v>0</v>
          </cell>
          <cell r="AC4137">
            <v>0</v>
          </cell>
          <cell r="AD4137">
            <v>0</v>
          </cell>
          <cell r="AE4137" t="str">
            <v>N</v>
          </cell>
          <cell r="AF4137" t="str">
            <v>N</v>
          </cell>
          <cell r="AG4137">
            <v>0</v>
          </cell>
          <cell r="AH4137" t="str">
            <v>N</v>
          </cell>
          <cell r="AI4137" t="str">
            <v>N</v>
          </cell>
        </row>
        <row r="4138">
          <cell r="U4138">
            <v>0</v>
          </cell>
          <cell r="V4138">
            <v>0</v>
          </cell>
          <cell r="W4138" t="str">
            <v/>
          </cell>
          <cell r="X4138" t="str">
            <v>N</v>
          </cell>
          <cell r="Y4138" t="str">
            <v>N</v>
          </cell>
          <cell r="Z4138" t="str">
            <v>N</v>
          </cell>
          <cell r="AA4138">
            <v>0</v>
          </cell>
          <cell r="AB4138">
            <v>0</v>
          </cell>
          <cell r="AC4138">
            <v>0</v>
          </cell>
          <cell r="AD4138">
            <v>0</v>
          </cell>
          <cell r="AE4138" t="str">
            <v>N</v>
          </cell>
          <cell r="AF4138" t="str">
            <v>N</v>
          </cell>
          <cell r="AG4138">
            <v>0</v>
          </cell>
          <cell r="AH4138" t="str">
            <v>N</v>
          </cell>
          <cell r="AI4138" t="str">
            <v>N</v>
          </cell>
        </row>
        <row r="4139">
          <cell r="U4139">
            <v>0</v>
          </cell>
          <cell r="V4139">
            <v>0</v>
          </cell>
          <cell r="W4139" t="str">
            <v/>
          </cell>
          <cell r="X4139" t="str">
            <v>N</v>
          </cell>
          <cell r="Y4139" t="str">
            <v>N</v>
          </cell>
          <cell r="Z4139" t="str">
            <v>N</v>
          </cell>
          <cell r="AA4139">
            <v>0</v>
          </cell>
          <cell r="AB4139">
            <v>0</v>
          </cell>
          <cell r="AC4139">
            <v>0</v>
          </cell>
          <cell r="AD4139">
            <v>0</v>
          </cell>
          <cell r="AE4139" t="str">
            <v>N</v>
          </cell>
          <cell r="AF4139" t="str">
            <v>N</v>
          </cell>
          <cell r="AG4139">
            <v>0</v>
          </cell>
          <cell r="AH4139" t="str">
            <v>N</v>
          </cell>
          <cell r="AI4139" t="str">
            <v>N</v>
          </cell>
        </row>
        <row r="4140">
          <cell r="U4140">
            <v>0</v>
          </cell>
          <cell r="V4140">
            <v>0</v>
          </cell>
          <cell r="W4140" t="str">
            <v/>
          </cell>
          <cell r="X4140" t="str">
            <v>N</v>
          </cell>
          <cell r="Y4140" t="str">
            <v>N</v>
          </cell>
          <cell r="Z4140" t="str">
            <v>N</v>
          </cell>
          <cell r="AA4140">
            <v>0</v>
          </cell>
          <cell r="AB4140">
            <v>0</v>
          </cell>
          <cell r="AC4140">
            <v>0</v>
          </cell>
          <cell r="AD4140">
            <v>0</v>
          </cell>
          <cell r="AE4140" t="str">
            <v>N</v>
          </cell>
          <cell r="AF4140" t="str">
            <v>N</v>
          </cell>
          <cell r="AG4140">
            <v>0</v>
          </cell>
          <cell r="AH4140" t="str">
            <v>N</v>
          </cell>
          <cell r="AI4140" t="str">
            <v>N</v>
          </cell>
        </row>
        <row r="4141">
          <cell r="U4141">
            <v>0</v>
          </cell>
          <cell r="V4141">
            <v>0</v>
          </cell>
          <cell r="W4141" t="str">
            <v/>
          </cell>
          <cell r="X4141" t="str">
            <v>N</v>
          </cell>
          <cell r="Y4141" t="str">
            <v>N</v>
          </cell>
          <cell r="Z4141" t="str">
            <v>N</v>
          </cell>
          <cell r="AA4141">
            <v>0</v>
          </cell>
          <cell r="AB4141">
            <v>0</v>
          </cell>
          <cell r="AC4141">
            <v>0</v>
          </cell>
          <cell r="AD4141">
            <v>0</v>
          </cell>
          <cell r="AE4141" t="str">
            <v>N</v>
          </cell>
          <cell r="AF4141" t="str">
            <v>N</v>
          </cell>
          <cell r="AG4141">
            <v>0</v>
          </cell>
          <cell r="AH4141" t="str">
            <v>N</v>
          </cell>
          <cell r="AI4141" t="str">
            <v>N</v>
          </cell>
        </row>
        <row r="4142">
          <cell r="U4142">
            <v>0</v>
          </cell>
          <cell r="V4142">
            <v>0</v>
          </cell>
          <cell r="W4142" t="str">
            <v/>
          </cell>
          <cell r="X4142" t="str">
            <v>N</v>
          </cell>
          <cell r="Y4142" t="str">
            <v>N</v>
          </cell>
          <cell r="Z4142" t="str">
            <v>N</v>
          </cell>
          <cell r="AA4142">
            <v>0</v>
          </cell>
          <cell r="AB4142">
            <v>0</v>
          </cell>
          <cell r="AC4142">
            <v>0</v>
          </cell>
          <cell r="AD4142">
            <v>0</v>
          </cell>
          <cell r="AE4142" t="str">
            <v>N</v>
          </cell>
          <cell r="AF4142" t="str">
            <v>N</v>
          </cell>
          <cell r="AG4142">
            <v>0</v>
          </cell>
          <cell r="AH4142" t="str">
            <v>N</v>
          </cell>
          <cell r="AI4142" t="str">
            <v>N</v>
          </cell>
        </row>
        <row r="4143">
          <cell r="U4143">
            <v>0</v>
          </cell>
          <cell r="V4143">
            <v>0</v>
          </cell>
          <cell r="W4143" t="str">
            <v/>
          </cell>
          <cell r="X4143" t="str">
            <v>N</v>
          </cell>
          <cell r="Y4143" t="str">
            <v>N</v>
          </cell>
          <cell r="Z4143" t="str">
            <v>N</v>
          </cell>
          <cell r="AA4143">
            <v>0</v>
          </cell>
          <cell r="AB4143">
            <v>0</v>
          </cell>
          <cell r="AC4143">
            <v>0</v>
          </cell>
          <cell r="AD4143">
            <v>0</v>
          </cell>
          <cell r="AE4143" t="str">
            <v>N</v>
          </cell>
          <cell r="AF4143" t="str">
            <v>N</v>
          </cell>
          <cell r="AG4143">
            <v>0</v>
          </cell>
          <cell r="AH4143" t="str">
            <v>N</v>
          </cell>
          <cell r="AI4143" t="str">
            <v>N</v>
          </cell>
        </row>
        <row r="4144">
          <cell r="U4144">
            <v>0</v>
          </cell>
          <cell r="V4144">
            <v>0</v>
          </cell>
          <cell r="W4144" t="str">
            <v/>
          </cell>
          <cell r="X4144" t="str">
            <v>N</v>
          </cell>
          <cell r="Y4144" t="str">
            <v>N</v>
          </cell>
          <cell r="Z4144" t="str">
            <v>N</v>
          </cell>
          <cell r="AA4144">
            <v>0</v>
          </cell>
          <cell r="AB4144">
            <v>0</v>
          </cell>
          <cell r="AC4144">
            <v>0</v>
          </cell>
          <cell r="AD4144">
            <v>0</v>
          </cell>
          <cell r="AE4144" t="str">
            <v>N</v>
          </cell>
          <cell r="AF4144" t="str">
            <v>N</v>
          </cell>
          <cell r="AG4144">
            <v>0</v>
          </cell>
          <cell r="AH4144" t="str">
            <v>N</v>
          </cell>
          <cell r="AI4144" t="str">
            <v>N</v>
          </cell>
        </row>
        <row r="4145">
          <cell r="U4145">
            <v>0</v>
          </cell>
          <cell r="V4145">
            <v>0</v>
          </cell>
          <cell r="W4145" t="str">
            <v/>
          </cell>
          <cell r="X4145" t="str">
            <v>N</v>
          </cell>
          <cell r="Y4145" t="str">
            <v>N</v>
          </cell>
          <cell r="Z4145" t="str">
            <v>N</v>
          </cell>
          <cell r="AA4145">
            <v>0</v>
          </cell>
          <cell r="AB4145">
            <v>0</v>
          </cell>
          <cell r="AC4145">
            <v>0</v>
          </cell>
          <cell r="AD4145">
            <v>0</v>
          </cell>
          <cell r="AE4145" t="str">
            <v>N</v>
          </cell>
          <cell r="AF4145" t="str">
            <v>N</v>
          </cell>
          <cell r="AG4145">
            <v>0</v>
          </cell>
          <cell r="AH4145" t="str">
            <v>N</v>
          </cell>
          <cell r="AI4145" t="str">
            <v>N</v>
          </cell>
        </row>
        <row r="4146">
          <cell r="U4146">
            <v>0</v>
          </cell>
          <cell r="V4146">
            <v>0</v>
          </cell>
          <cell r="W4146" t="str">
            <v/>
          </cell>
          <cell r="X4146" t="str">
            <v>N</v>
          </cell>
          <cell r="Y4146" t="str">
            <v>N</v>
          </cell>
          <cell r="Z4146" t="str">
            <v>N</v>
          </cell>
          <cell r="AA4146">
            <v>0</v>
          </cell>
          <cell r="AB4146">
            <v>0</v>
          </cell>
          <cell r="AC4146">
            <v>0</v>
          </cell>
          <cell r="AD4146">
            <v>0</v>
          </cell>
          <cell r="AE4146" t="str">
            <v>N</v>
          </cell>
          <cell r="AF4146" t="str">
            <v>N</v>
          </cell>
          <cell r="AG4146">
            <v>0</v>
          </cell>
          <cell r="AH4146" t="str">
            <v>N</v>
          </cell>
          <cell r="AI4146" t="str">
            <v>N</v>
          </cell>
        </row>
        <row r="4147">
          <cell r="U4147">
            <v>0</v>
          </cell>
          <cell r="V4147">
            <v>0</v>
          </cell>
          <cell r="W4147" t="str">
            <v/>
          </cell>
          <cell r="X4147" t="str">
            <v>N</v>
          </cell>
          <cell r="Y4147" t="str">
            <v>N</v>
          </cell>
          <cell r="Z4147" t="str">
            <v>N</v>
          </cell>
          <cell r="AA4147">
            <v>0</v>
          </cell>
          <cell r="AB4147">
            <v>0</v>
          </cell>
          <cell r="AC4147">
            <v>0</v>
          </cell>
          <cell r="AD4147">
            <v>0</v>
          </cell>
          <cell r="AE4147" t="str">
            <v>N</v>
          </cell>
          <cell r="AF4147" t="str">
            <v>N</v>
          </cell>
          <cell r="AG4147">
            <v>0</v>
          </cell>
          <cell r="AH4147" t="str">
            <v>N</v>
          </cell>
          <cell r="AI4147" t="str">
            <v>N</v>
          </cell>
        </row>
        <row r="4148">
          <cell r="U4148">
            <v>0</v>
          </cell>
          <cell r="V4148">
            <v>0</v>
          </cell>
          <cell r="W4148" t="str">
            <v/>
          </cell>
          <cell r="X4148" t="str">
            <v>N</v>
          </cell>
          <cell r="Y4148" t="str">
            <v>N</v>
          </cell>
          <cell r="Z4148" t="str">
            <v>N</v>
          </cell>
          <cell r="AA4148">
            <v>0</v>
          </cell>
          <cell r="AB4148">
            <v>0</v>
          </cell>
          <cell r="AC4148">
            <v>0</v>
          </cell>
          <cell r="AD4148">
            <v>0</v>
          </cell>
          <cell r="AE4148" t="str">
            <v>N</v>
          </cell>
          <cell r="AF4148" t="str">
            <v>N</v>
          </cell>
          <cell r="AG4148">
            <v>0</v>
          </cell>
          <cell r="AH4148" t="str">
            <v>N</v>
          </cell>
          <cell r="AI4148" t="str">
            <v>N</v>
          </cell>
        </row>
        <row r="4149">
          <cell r="U4149">
            <v>0</v>
          </cell>
          <cell r="V4149">
            <v>0</v>
          </cell>
          <cell r="W4149" t="str">
            <v/>
          </cell>
          <cell r="X4149" t="str">
            <v>N</v>
          </cell>
          <cell r="Y4149" t="str">
            <v>N</v>
          </cell>
          <cell r="Z4149" t="str">
            <v>N</v>
          </cell>
          <cell r="AA4149">
            <v>0</v>
          </cell>
          <cell r="AB4149">
            <v>0</v>
          </cell>
          <cell r="AC4149">
            <v>0</v>
          </cell>
          <cell r="AD4149">
            <v>0</v>
          </cell>
          <cell r="AE4149" t="str">
            <v>N</v>
          </cell>
          <cell r="AF4149" t="str">
            <v>N</v>
          </cell>
          <cell r="AG4149">
            <v>0</v>
          </cell>
          <cell r="AH4149" t="str">
            <v>N</v>
          </cell>
          <cell r="AI4149" t="str">
            <v>N</v>
          </cell>
        </row>
        <row r="4150">
          <cell r="U4150">
            <v>0</v>
          </cell>
          <cell r="V4150">
            <v>0</v>
          </cell>
          <cell r="W4150" t="str">
            <v/>
          </cell>
          <cell r="X4150" t="str">
            <v>N</v>
          </cell>
          <cell r="Y4150" t="str">
            <v>N</v>
          </cell>
          <cell r="Z4150" t="str">
            <v>N</v>
          </cell>
          <cell r="AA4150">
            <v>0</v>
          </cell>
          <cell r="AB4150">
            <v>0</v>
          </cell>
          <cell r="AC4150">
            <v>0</v>
          </cell>
          <cell r="AD4150">
            <v>0</v>
          </cell>
          <cell r="AE4150" t="str">
            <v>N</v>
          </cell>
          <cell r="AF4150" t="str">
            <v>N</v>
          </cell>
          <cell r="AG4150">
            <v>0</v>
          </cell>
          <cell r="AH4150" t="str">
            <v>N</v>
          </cell>
          <cell r="AI4150" t="str">
            <v>N</v>
          </cell>
        </row>
        <row r="4151">
          <cell r="U4151">
            <v>0</v>
          </cell>
          <cell r="V4151">
            <v>0</v>
          </cell>
          <cell r="W4151" t="str">
            <v/>
          </cell>
          <cell r="X4151" t="str">
            <v>N</v>
          </cell>
          <cell r="Y4151" t="str">
            <v>N</v>
          </cell>
          <cell r="Z4151" t="str">
            <v>N</v>
          </cell>
          <cell r="AA4151">
            <v>0</v>
          </cell>
          <cell r="AB4151">
            <v>0</v>
          </cell>
          <cell r="AC4151">
            <v>0</v>
          </cell>
          <cell r="AD4151">
            <v>0</v>
          </cell>
          <cell r="AE4151" t="str">
            <v>N</v>
          </cell>
          <cell r="AF4151" t="str">
            <v>N</v>
          </cell>
          <cell r="AG4151">
            <v>0</v>
          </cell>
          <cell r="AH4151" t="str">
            <v>N</v>
          </cell>
          <cell r="AI4151" t="str">
            <v>N</v>
          </cell>
        </row>
        <row r="4152">
          <cell r="U4152">
            <v>0</v>
          </cell>
          <cell r="V4152">
            <v>0</v>
          </cell>
          <cell r="W4152" t="str">
            <v/>
          </cell>
          <cell r="X4152" t="str">
            <v>N</v>
          </cell>
          <cell r="Y4152" t="str">
            <v>N</v>
          </cell>
          <cell r="Z4152" t="str">
            <v>N</v>
          </cell>
          <cell r="AA4152">
            <v>0</v>
          </cell>
          <cell r="AB4152">
            <v>0</v>
          </cell>
          <cell r="AC4152">
            <v>0</v>
          </cell>
          <cell r="AD4152">
            <v>0</v>
          </cell>
          <cell r="AE4152" t="str">
            <v>N</v>
          </cell>
          <cell r="AF4152" t="str">
            <v>N</v>
          </cell>
          <cell r="AG4152">
            <v>0</v>
          </cell>
          <cell r="AH4152" t="str">
            <v>N</v>
          </cell>
          <cell r="AI4152" t="str">
            <v>N</v>
          </cell>
        </row>
        <row r="4153">
          <cell r="U4153">
            <v>0</v>
          </cell>
          <cell r="V4153">
            <v>0</v>
          </cell>
          <cell r="W4153" t="str">
            <v/>
          </cell>
          <cell r="X4153" t="str">
            <v>N</v>
          </cell>
          <cell r="Y4153" t="str">
            <v>N</v>
          </cell>
          <cell r="Z4153" t="str">
            <v>N</v>
          </cell>
          <cell r="AA4153">
            <v>0</v>
          </cell>
          <cell r="AB4153">
            <v>0</v>
          </cell>
          <cell r="AC4153">
            <v>0</v>
          </cell>
          <cell r="AD4153">
            <v>0</v>
          </cell>
          <cell r="AE4153" t="str">
            <v>N</v>
          </cell>
          <cell r="AF4153" t="str">
            <v>N</v>
          </cell>
          <cell r="AG4153">
            <v>0</v>
          </cell>
          <cell r="AH4153" t="str">
            <v>N</v>
          </cell>
          <cell r="AI4153" t="str">
            <v>N</v>
          </cell>
        </row>
        <row r="4154">
          <cell r="U4154">
            <v>0</v>
          </cell>
          <cell r="V4154">
            <v>0</v>
          </cell>
          <cell r="W4154" t="str">
            <v/>
          </cell>
          <cell r="X4154" t="str">
            <v>N</v>
          </cell>
          <cell r="Y4154" t="str">
            <v>N</v>
          </cell>
          <cell r="Z4154" t="str">
            <v>N</v>
          </cell>
          <cell r="AA4154">
            <v>0</v>
          </cell>
          <cell r="AB4154">
            <v>0</v>
          </cell>
          <cell r="AC4154">
            <v>0</v>
          </cell>
          <cell r="AD4154">
            <v>0</v>
          </cell>
          <cell r="AE4154" t="str">
            <v>N</v>
          </cell>
          <cell r="AF4154" t="str">
            <v>N</v>
          </cell>
          <cell r="AG4154">
            <v>0</v>
          </cell>
          <cell r="AH4154" t="str">
            <v>N</v>
          </cell>
          <cell r="AI4154" t="str">
            <v>N</v>
          </cell>
        </row>
        <row r="4155">
          <cell r="U4155">
            <v>0</v>
          </cell>
          <cell r="V4155">
            <v>0</v>
          </cell>
          <cell r="W4155" t="str">
            <v/>
          </cell>
          <cell r="X4155" t="str">
            <v>N</v>
          </cell>
          <cell r="Y4155" t="str">
            <v>N</v>
          </cell>
          <cell r="Z4155" t="str">
            <v>N</v>
          </cell>
          <cell r="AA4155">
            <v>0</v>
          </cell>
          <cell r="AB4155">
            <v>0</v>
          </cell>
          <cell r="AC4155">
            <v>0</v>
          </cell>
          <cell r="AD4155">
            <v>0</v>
          </cell>
          <cell r="AE4155" t="str">
            <v>N</v>
          </cell>
          <cell r="AF4155" t="str">
            <v>N</v>
          </cell>
          <cell r="AG4155">
            <v>0</v>
          </cell>
          <cell r="AH4155" t="str">
            <v>N</v>
          </cell>
          <cell r="AI4155" t="str">
            <v>N</v>
          </cell>
        </row>
        <row r="4156">
          <cell r="U4156">
            <v>0</v>
          </cell>
          <cell r="V4156">
            <v>0</v>
          </cell>
          <cell r="W4156" t="str">
            <v/>
          </cell>
          <cell r="X4156" t="str">
            <v>N</v>
          </cell>
          <cell r="Y4156" t="str">
            <v>N</v>
          </cell>
          <cell r="Z4156" t="str">
            <v>N</v>
          </cell>
          <cell r="AA4156">
            <v>0</v>
          </cell>
          <cell r="AB4156">
            <v>0</v>
          </cell>
          <cell r="AC4156">
            <v>0</v>
          </cell>
          <cell r="AD4156">
            <v>0</v>
          </cell>
          <cell r="AE4156" t="str">
            <v>N</v>
          </cell>
          <cell r="AF4156" t="str">
            <v>N</v>
          </cell>
          <cell r="AG4156">
            <v>0</v>
          </cell>
          <cell r="AH4156" t="str">
            <v>N</v>
          </cell>
          <cell r="AI4156" t="str">
            <v>N</v>
          </cell>
        </row>
        <row r="4157">
          <cell r="U4157">
            <v>0</v>
          </cell>
          <cell r="V4157">
            <v>0</v>
          </cell>
          <cell r="W4157" t="str">
            <v/>
          </cell>
          <cell r="X4157" t="str">
            <v>N</v>
          </cell>
          <cell r="Y4157" t="str">
            <v>N</v>
          </cell>
          <cell r="Z4157" t="str">
            <v>N</v>
          </cell>
          <cell r="AA4157">
            <v>0</v>
          </cell>
          <cell r="AB4157">
            <v>0</v>
          </cell>
          <cell r="AC4157">
            <v>0</v>
          </cell>
          <cell r="AD4157">
            <v>0</v>
          </cell>
          <cell r="AE4157" t="str">
            <v>N</v>
          </cell>
          <cell r="AF4157" t="str">
            <v>N</v>
          </cell>
          <cell r="AG4157">
            <v>0</v>
          </cell>
          <cell r="AH4157" t="str">
            <v>N</v>
          </cell>
          <cell r="AI4157" t="str">
            <v>N</v>
          </cell>
        </row>
        <row r="4158">
          <cell r="U4158">
            <v>0</v>
          </cell>
          <cell r="V4158">
            <v>0</v>
          </cell>
          <cell r="W4158" t="str">
            <v/>
          </cell>
          <cell r="X4158" t="str">
            <v>N</v>
          </cell>
          <cell r="Y4158" t="str">
            <v>N</v>
          </cell>
          <cell r="Z4158" t="str">
            <v>N</v>
          </cell>
          <cell r="AA4158">
            <v>0</v>
          </cell>
          <cell r="AB4158">
            <v>0</v>
          </cell>
          <cell r="AC4158">
            <v>0</v>
          </cell>
          <cell r="AD4158">
            <v>0</v>
          </cell>
          <cell r="AE4158" t="str">
            <v>N</v>
          </cell>
          <cell r="AF4158" t="str">
            <v>N</v>
          </cell>
          <cell r="AG4158">
            <v>0</v>
          </cell>
          <cell r="AH4158" t="str">
            <v>N</v>
          </cell>
          <cell r="AI4158" t="str">
            <v>N</v>
          </cell>
        </row>
        <row r="4159">
          <cell r="U4159">
            <v>0</v>
          </cell>
          <cell r="V4159">
            <v>0</v>
          </cell>
          <cell r="W4159" t="str">
            <v/>
          </cell>
          <cell r="X4159" t="str">
            <v>N</v>
          </cell>
          <cell r="Y4159" t="str">
            <v>N</v>
          </cell>
          <cell r="Z4159" t="str">
            <v>N</v>
          </cell>
          <cell r="AA4159">
            <v>0</v>
          </cell>
          <cell r="AB4159">
            <v>0</v>
          </cell>
          <cell r="AC4159">
            <v>0</v>
          </cell>
          <cell r="AD4159">
            <v>0</v>
          </cell>
          <cell r="AE4159" t="str">
            <v>N</v>
          </cell>
          <cell r="AF4159" t="str">
            <v>N</v>
          </cell>
          <cell r="AG4159">
            <v>0</v>
          </cell>
          <cell r="AH4159" t="str">
            <v>N</v>
          </cell>
          <cell r="AI4159" t="str">
            <v>N</v>
          </cell>
        </row>
        <row r="4160">
          <cell r="U4160">
            <v>0</v>
          </cell>
          <cell r="V4160">
            <v>0</v>
          </cell>
          <cell r="W4160" t="str">
            <v/>
          </cell>
          <cell r="X4160" t="str">
            <v>N</v>
          </cell>
          <cell r="Y4160" t="str">
            <v>N</v>
          </cell>
          <cell r="Z4160" t="str">
            <v>N</v>
          </cell>
          <cell r="AA4160">
            <v>0</v>
          </cell>
          <cell r="AB4160">
            <v>0</v>
          </cell>
          <cell r="AC4160">
            <v>0</v>
          </cell>
          <cell r="AD4160">
            <v>0</v>
          </cell>
          <cell r="AE4160" t="str">
            <v>N</v>
          </cell>
          <cell r="AF4160" t="str">
            <v>N</v>
          </cell>
          <cell r="AG4160">
            <v>0</v>
          </cell>
          <cell r="AH4160" t="str">
            <v>N</v>
          </cell>
          <cell r="AI4160" t="str">
            <v>N</v>
          </cell>
        </row>
        <row r="4161">
          <cell r="U4161">
            <v>0</v>
          </cell>
          <cell r="V4161">
            <v>0</v>
          </cell>
          <cell r="W4161" t="str">
            <v/>
          </cell>
          <cell r="X4161" t="str">
            <v>N</v>
          </cell>
          <cell r="Y4161" t="str">
            <v>N</v>
          </cell>
          <cell r="Z4161" t="str">
            <v>N</v>
          </cell>
          <cell r="AA4161">
            <v>0</v>
          </cell>
          <cell r="AB4161">
            <v>0</v>
          </cell>
          <cell r="AC4161">
            <v>0</v>
          </cell>
          <cell r="AD4161">
            <v>0</v>
          </cell>
          <cell r="AE4161" t="str">
            <v>N</v>
          </cell>
          <cell r="AF4161" t="str">
            <v>N</v>
          </cell>
          <cell r="AG4161">
            <v>0</v>
          </cell>
          <cell r="AH4161" t="str">
            <v>N</v>
          </cell>
          <cell r="AI4161" t="str">
            <v>N</v>
          </cell>
        </row>
        <row r="4162">
          <cell r="U4162">
            <v>0</v>
          </cell>
          <cell r="V4162">
            <v>0</v>
          </cell>
          <cell r="W4162" t="str">
            <v/>
          </cell>
          <cell r="X4162" t="str">
            <v>N</v>
          </cell>
          <cell r="Y4162" t="str">
            <v>N</v>
          </cell>
          <cell r="Z4162" t="str">
            <v>N</v>
          </cell>
          <cell r="AA4162">
            <v>0</v>
          </cell>
          <cell r="AB4162">
            <v>0</v>
          </cell>
          <cell r="AC4162">
            <v>0</v>
          </cell>
          <cell r="AD4162">
            <v>0</v>
          </cell>
          <cell r="AE4162" t="str">
            <v>N</v>
          </cell>
          <cell r="AF4162" t="str">
            <v>N</v>
          </cell>
          <cell r="AG4162">
            <v>0</v>
          </cell>
          <cell r="AH4162" t="str">
            <v>N</v>
          </cell>
          <cell r="AI4162" t="str">
            <v>N</v>
          </cell>
        </row>
        <row r="4163">
          <cell r="U4163">
            <v>0</v>
          </cell>
          <cell r="V4163">
            <v>0</v>
          </cell>
          <cell r="W4163" t="str">
            <v/>
          </cell>
          <cell r="X4163" t="str">
            <v>N</v>
          </cell>
          <cell r="Y4163" t="str">
            <v>N</v>
          </cell>
          <cell r="Z4163" t="str">
            <v>N</v>
          </cell>
          <cell r="AA4163">
            <v>0</v>
          </cell>
          <cell r="AB4163">
            <v>0</v>
          </cell>
          <cell r="AC4163">
            <v>0</v>
          </cell>
          <cell r="AD4163">
            <v>0</v>
          </cell>
          <cell r="AE4163" t="str">
            <v>N</v>
          </cell>
          <cell r="AF4163" t="str">
            <v>N</v>
          </cell>
          <cell r="AG4163">
            <v>0</v>
          </cell>
          <cell r="AH4163" t="str">
            <v>N</v>
          </cell>
          <cell r="AI4163" t="str">
            <v>N</v>
          </cell>
        </row>
        <row r="4164">
          <cell r="U4164">
            <v>0</v>
          </cell>
          <cell r="V4164">
            <v>0</v>
          </cell>
          <cell r="W4164" t="str">
            <v/>
          </cell>
          <cell r="X4164" t="str">
            <v>N</v>
          </cell>
          <cell r="Y4164" t="str">
            <v>N</v>
          </cell>
          <cell r="Z4164" t="str">
            <v>N</v>
          </cell>
          <cell r="AA4164">
            <v>0</v>
          </cell>
          <cell r="AB4164">
            <v>0</v>
          </cell>
          <cell r="AC4164">
            <v>0</v>
          </cell>
          <cell r="AD4164">
            <v>0</v>
          </cell>
          <cell r="AE4164" t="str">
            <v>N</v>
          </cell>
          <cell r="AF4164" t="str">
            <v>N</v>
          </cell>
          <cell r="AG4164">
            <v>0</v>
          </cell>
          <cell r="AH4164" t="str">
            <v>N</v>
          </cell>
          <cell r="AI4164" t="str">
            <v>N</v>
          </cell>
        </row>
        <row r="4165">
          <cell r="U4165">
            <v>0</v>
          </cell>
          <cell r="V4165">
            <v>0</v>
          </cell>
          <cell r="W4165" t="str">
            <v/>
          </cell>
          <cell r="X4165" t="str">
            <v>N</v>
          </cell>
          <cell r="Y4165" t="str">
            <v>N</v>
          </cell>
          <cell r="Z4165" t="str">
            <v>N</v>
          </cell>
          <cell r="AA4165">
            <v>0</v>
          </cell>
          <cell r="AB4165">
            <v>0</v>
          </cell>
          <cell r="AC4165">
            <v>0</v>
          </cell>
          <cell r="AD4165">
            <v>0</v>
          </cell>
          <cell r="AE4165" t="str">
            <v>N</v>
          </cell>
          <cell r="AF4165" t="str">
            <v>N</v>
          </cell>
          <cell r="AG4165">
            <v>0</v>
          </cell>
          <cell r="AH4165" t="str">
            <v>N</v>
          </cell>
          <cell r="AI4165" t="str">
            <v>N</v>
          </cell>
        </row>
        <row r="4166">
          <cell r="U4166">
            <v>0</v>
          </cell>
          <cell r="V4166">
            <v>0</v>
          </cell>
          <cell r="W4166" t="str">
            <v/>
          </cell>
          <cell r="X4166" t="str">
            <v>N</v>
          </cell>
          <cell r="Y4166" t="str">
            <v>N</v>
          </cell>
          <cell r="Z4166" t="str">
            <v>N</v>
          </cell>
          <cell r="AA4166">
            <v>0</v>
          </cell>
          <cell r="AB4166">
            <v>0</v>
          </cell>
          <cell r="AC4166">
            <v>0</v>
          </cell>
          <cell r="AD4166">
            <v>0</v>
          </cell>
          <cell r="AE4166" t="str">
            <v>N</v>
          </cell>
          <cell r="AF4166" t="str">
            <v>N</v>
          </cell>
          <cell r="AG4166">
            <v>0</v>
          </cell>
          <cell r="AH4166" t="str">
            <v>N</v>
          </cell>
          <cell r="AI4166" t="str">
            <v>N</v>
          </cell>
        </row>
        <row r="4167">
          <cell r="U4167">
            <v>0</v>
          </cell>
          <cell r="V4167">
            <v>0</v>
          </cell>
          <cell r="W4167" t="str">
            <v/>
          </cell>
          <cell r="X4167" t="str">
            <v>N</v>
          </cell>
          <cell r="Y4167" t="str">
            <v>N</v>
          </cell>
          <cell r="Z4167" t="str">
            <v>N</v>
          </cell>
          <cell r="AA4167">
            <v>0</v>
          </cell>
          <cell r="AB4167">
            <v>0</v>
          </cell>
          <cell r="AC4167">
            <v>0</v>
          </cell>
          <cell r="AD4167">
            <v>0</v>
          </cell>
          <cell r="AE4167" t="str">
            <v>N</v>
          </cell>
          <cell r="AF4167" t="str">
            <v>N</v>
          </cell>
          <cell r="AG4167">
            <v>0</v>
          </cell>
          <cell r="AH4167" t="str">
            <v>N</v>
          </cell>
          <cell r="AI4167" t="str">
            <v>N</v>
          </cell>
        </row>
        <row r="4168">
          <cell r="U4168">
            <v>0</v>
          </cell>
          <cell r="V4168">
            <v>0</v>
          </cell>
          <cell r="W4168" t="str">
            <v/>
          </cell>
          <cell r="X4168" t="str">
            <v>N</v>
          </cell>
          <cell r="Y4168" t="str">
            <v>N</v>
          </cell>
          <cell r="Z4168" t="str">
            <v>N</v>
          </cell>
          <cell r="AA4168">
            <v>0</v>
          </cell>
          <cell r="AB4168">
            <v>0</v>
          </cell>
          <cell r="AC4168">
            <v>0</v>
          </cell>
          <cell r="AD4168">
            <v>0</v>
          </cell>
          <cell r="AE4168" t="str">
            <v>N</v>
          </cell>
          <cell r="AF4168" t="str">
            <v>N</v>
          </cell>
          <cell r="AG4168">
            <v>0</v>
          </cell>
          <cell r="AH4168" t="str">
            <v>N</v>
          </cell>
          <cell r="AI4168" t="str">
            <v>N</v>
          </cell>
        </row>
        <row r="4169">
          <cell r="U4169">
            <v>0</v>
          </cell>
          <cell r="V4169">
            <v>0</v>
          </cell>
          <cell r="W4169" t="str">
            <v/>
          </cell>
          <cell r="X4169" t="str">
            <v>N</v>
          </cell>
          <cell r="Y4169" t="str">
            <v>N</v>
          </cell>
          <cell r="Z4169" t="str">
            <v>N</v>
          </cell>
          <cell r="AA4169">
            <v>0</v>
          </cell>
          <cell r="AB4169">
            <v>0</v>
          </cell>
          <cell r="AC4169">
            <v>0</v>
          </cell>
          <cell r="AD4169">
            <v>0</v>
          </cell>
          <cell r="AE4169" t="str">
            <v>N</v>
          </cell>
          <cell r="AF4169" t="str">
            <v>N</v>
          </cell>
          <cell r="AG4169">
            <v>0</v>
          </cell>
          <cell r="AH4169" t="str">
            <v>N</v>
          </cell>
          <cell r="AI4169" t="str">
            <v>N</v>
          </cell>
        </row>
        <row r="4170">
          <cell r="U4170">
            <v>0</v>
          </cell>
          <cell r="V4170">
            <v>0</v>
          </cell>
          <cell r="W4170" t="str">
            <v/>
          </cell>
          <cell r="X4170" t="str">
            <v>N</v>
          </cell>
          <cell r="Y4170" t="str">
            <v>N</v>
          </cell>
          <cell r="Z4170" t="str">
            <v>N</v>
          </cell>
          <cell r="AA4170">
            <v>0</v>
          </cell>
          <cell r="AB4170">
            <v>0</v>
          </cell>
          <cell r="AC4170">
            <v>0</v>
          </cell>
          <cell r="AD4170">
            <v>0</v>
          </cell>
          <cell r="AE4170" t="str">
            <v>N</v>
          </cell>
          <cell r="AF4170" t="str">
            <v>N</v>
          </cell>
          <cell r="AG4170">
            <v>0</v>
          </cell>
          <cell r="AH4170" t="str">
            <v>N</v>
          </cell>
          <cell r="AI4170" t="str">
            <v>N</v>
          </cell>
        </row>
        <row r="4171">
          <cell r="U4171">
            <v>0</v>
          </cell>
          <cell r="V4171">
            <v>0</v>
          </cell>
          <cell r="W4171" t="str">
            <v/>
          </cell>
          <cell r="X4171" t="str">
            <v>N</v>
          </cell>
          <cell r="Y4171" t="str">
            <v>N</v>
          </cell>
          <cell r="Z4171" t="str">
            <v>N</v>
          </cell>
          <cell r="AA4171">
            <v>0</v>
          </cell>
          <cell r="AB4171">
            <v>0</v>
          </cell>
          <cell r="AC4171">
            <v>0</v>
          </cell>
          <cell r="AD4171">
            <v>0</v>
          </cell>
          <cell r="AE4171" t="str">
            <v>N</v>
          </cell>
          <cell r="AF4171" t="str">
            <v>N</v>
          </cell>
          <cell r="AG4171">
            <v>0</v>
          </cell>
          <cell r="AH4171" t="str">
            <v>N</v>
          </cell>
          <cell r="AI4171" t="str">
            <v>N</v>
          </cell>
        </row>
        <row r="4172">
          <cell r="U4172">
            <v>0</v>
          </cell>
          <cell r="V4172">
            <v>0</v>
          </cell>
          <cell r="W4172" t="str">
            <v/>
          </cell>
          <cell r="X4172" t="str">
            <v>N</v>
          </cell>
          <cell r="Y4172" t="str">
            <v>N</v>
          </cell>
          <cell r="Z4172" t="str">
            <v>N</v>
          </cell>
          <cell r="AA4172">
            <v>0</v>
          </cell>
          <cell r="AB4172">
            <v>0</v>
          </cell>
          <cell r="AC4172">
            <v>0</v>
          </cell>
          <cell r="AD4172">
            <v>0</v>
          </cell>
          <cell r="AE4172" t="str">
            <v>N</v>
          </cell>
          <cell r="AF4172" t="str">
            <v>N</v>
          </cell>
          <cell r="AG4172">
            <v>0</v>
          </cell>
          <cell r="AH4172" t="str">
            <v>N</v>
          </cell>
          <cell r="AI4172" t="str">
            <v>N</v>
          </cell>
        </row>
        <row r="4173">
          <cell r="U4173">
            <v>0</v>
          </cell>
          <cell r="V4173">
            <v>0</v>
          </cell>
          <cell r="W4173" t="str">
            <v/>
          </cell>
          <cell r="X4173" t="str">
            <v>N</v>
          </cell>
          <cell r="Y4173" t="str">
            <v>N</v>
          </cell>
          <cell r="Z4173" t="str">
            <v>N</v>
          </cell>
          <cell r="AA4173">
            <v>0</v>
          </cell>
          <cell r="AB4173">
            <v>0</v>
          </cell>
          <cell r="AC4173">
            <v>0</v>
          </cell>
          <cell r="AD4173">
            <v>0</v>
          </cell>
          <cell r="AE4173" t="str">
            <v>N</v>
          </cell>
          <cell r="AF4173" t="str">
            <v>N</v>
          </cell>
          <cell r="AG4173">
            <v>0</v>
          </cell>
          <cell r="AH4173" t="str">
            <v>N</v>
          </cell>
          <cell r="AI4173" t="str">
            <v>N</v>
          </cell>
        </row>
        <row r="4174">
          <cell r="U4174">
            <v>0</v>
          </cell>
          <cell r="V4174">
            <v>0</v>
          </cell>
          <cell r="W4174" t="str">
            <v/>
          </cell>
          <cell r="X4174" t="str">
            <v>N</v>
          </cell>
          <cell r="Y4174" t="str">
            <v>N</v>
          </cell>
          <cell r="Z4174" t="str">
            <v>N</v>
          </cell>
          <cell r="AA4174">
            <v>0</v>
          </cell>
          <cell r="AB4174">
            <v>0</v>
          </cell>
          <cell r="AC4174">
            <v>0</v>
          </cell>
          <cell r="AD4174">
            <v>0</v>
          </cell>
          <cell r="AE4174" t="str">
            <v>N</v>
          </cell>
          <cell r="AF4174" t="str">
            <v>N</v>
          </cell>
          <cell r="AG4174">
            <v>0</v>
          </cell>
          <cell r="AH4174" t="str">
            <v>N</v>
          </cell>
          <cell r="AI4174" t="str">
            <v>N</v>
          </cell>
        </row>
        <row r="4175">
          <cell r="U4175">
            <v>0</v>
          </cell>
          <cell r="V4175">
            <v>0</v>
          </cell>
          <cell r="W4175" t="str">
            <v/>
          </cell>
          <cell r="X4175" t="str">
            <v>N</v>
          </cell>
          <cell r="Y4175" t="str">
            <v>N</v>
          </cell>
          <cell r="Z4175" t="str">
            <v>N</v>
          </cell>
          <cell r="AA4175">
            <v>0</v>
          </cell>
          <cell r="AB4175">
            <v>0</v>
          </cell>
          <cell r="AC4175">
            <v>0</v>
          </cell>
          <cell r="AD4175">
            <v>0</v>
          </cell>
          <cell r="AE4175" t="str">
            <v>N</v>
          </cell>
          <cell r="AF4175" t="str">
            <v>N</v>
          </cell>
          <cell r="AG4175">
            <v>0</v>
          </cell>
          <cell r="AH4175" t="str">
            <v>N</v>
          </cell>
          <cell r="AI4175" t="str">
            <v>N</v>
          </cell>
        </row>
        <row r="4176">
          <cell r="U4176">
            <v>0</v>
          </cell>
          <cell r="V4176">
            <v>0</v>
          </cell>
          <cell r="W4176" t="str">
            <v/>
          </cell>
          <cell r="X4176" t="str">
            <v>N</v>
          </cell>
          <cell r="Y4176" t="str">
            <v>N</v>
          </cell>
          <cell r="Z4176" t="str">
            <v>N</v>
          </cell>
          <cell r="AA4176">
            <v>0</v>
          </cell>
          <cell r="AB4176">
            <v>0</v>
          </cell>
          <cell r="AC4176">
            <v>0</v>
          </cell>
          <cell r="AD4176">
            <v>0</v>
          </cell>
          <cell r="AE4176" t="str">
            <v>N</v>
          </cell>
          <cell r="AF4176" t="str">
            <v>N</v>
          </cell>
          <cell r="AG4176">
            <v>0</v>
          </cell>
          <cell r="AH4176" t="str">
            <v>N</v>
          </cell>
          <cell r="AI4176" t="str">
            <v>N</v>
          </cell>
        </row>
        <row r="4177">
          <cell r="U4177">
            <v>0</v>
          </cell>
          <cell r="V4177">
            <v>0</v>
          </cell>
          <cell r="W4177" t="str">
            <v/>
          </cell>
          <cell r="X4177" t="str">
            <v>N</v>
          </cell>
          <cell r="Y4177" t="str">
            <v>N</v>
          </cell>
          <cell r="Z4177" t="str">
            <v>N</v>
          </cell>
          <cell r="AA4177">
            <v>0</v>
          </cell>
          <cell r="AB4177">
            <v>0</v>
          </cell>
          <cell r="AC4177">
            <v>0</v>
          </cell>
          <cell r="AD4177">
            <v>0</v>
          </cell>
          <cell r="AE4177" t="str">
            <v>N</v>
          </cell>
          <cell r="AF4177" t="str">
            <v>N</v>
          </cell>
          <cell r="AG4177">
            <v>0</v>
          </cell>
          <cell r="AH4177" t="str">
            <v>N</v>
          </cell>
          <cell r="AI4177" t="str">
            <v>N</v>
          </cell>
        </row>
        <row r="4178">
          <cell r="U4178">
            <v>0</v>
          </cell>
          <cell r="V4178">
            <v>0</v>
          </cell>
          <cell r="W4178" t="str">
            <v/>
          </cell>
          <cell r="X4178" t="str">
            <v>N</v>
          </cell>
          <cell r="Y4178" t="str">
            <v>N</v>
          </cell>
          <cell r="Z4178" t="str">
            <v>N</v>
          </cell>
          <cell r="AA4178">
            <v>0</v>
          </cell>
          <cell r="AB4178">
            <v>0</v>
          </cell>
          <cell r="AC4178">
            <v>0</v>
          </cell>
          <cell r="AD4178">
            <v>0</v>
          </cell>
          <cell r="AE4178" t="str">
            <v>N</v>
          </cell>
          <cell r="AF4178" t="str">
            <v>N</v>
          </cell>
          <cell r="AG4178">
            <v>0</v>
          </cell>
          <cell r="AH4178" t="str">
            <v>N</v>
          </cell>
          <cell r="AI4178" t="str">
            <v>N</v>
          </cell>
        </row>
        <row r="4179">
          <cell r="U4179">
            <v>0</v>
          </cell>
          <cell r="V4179">
            <v>0</v>
          </cell>
          <cell r="W4179" t="str">
            <v/>
          </cell>
          <cell r="X4179" t="str">
            <v>N</v>
          </cell>
          <cell r="Y4179" t="str">
            <v>N</v>
          </cell>
          <cell r="Z4179" t="str">
            <v>N</v>
          </cell>
          <cell r="AA4179">
            <v>0</v>
          </cell>
          <cell r="AB4179">
            <v>0</v>
          </cell>
          <cell r="AC4179">
            <v>0</v>
          </cell>
          <cell r="AD4179">
            <v>0</v>
          </cell>
          <cell r="AE4179" t="str">
            <v>N</v>
          </cell>
          <cell r="AF4179" t="str">
            <v>N</v>
          </cell>
          <cell r="AG4179">
            <v>0</v>
          </cell>
          <cell r="AH4179" t="str">
            <v>N</v>
          </cell>
          <cell r="AI4179" t="str">
            <v>N</v>
          </cell>
        </row>
        <row r="4180">
          <cell r="U4180">
            <v>0</v>
          </cell>
          <cell r="V4180">
            <v>0</v>
          </cell>
          <cell r="W4180" t="str">
            <v/>
          </cell>
          <cell r="X4180" t="str">
            <v>N</v>
          </cell>
          <cell r="Y4180" t="str">
            <v>N</v>
          </cell>
          <cell r="Z4180" t="str">
            <v>N</v>
          </cell>
          <cell r="AA4180">
            <v>0</v>
          </cell>
          <cell r="AB4180">
            <v>0</v>
          </cell>
          <cell r="AC4180">
            <v>0</v>
          </cell>
          <cell r="AD4180">
            <v>0</v>
          </cell>
          <cell r="AE4180" t="str">
            <v>N</v>
          </cell>
          <cell r="AF4180" t="str">
            <v>N</v>
          </cell>
          <cell r="AG4180">
            <v>0</v>
          </cell>
          <cell r="AH4180" t="str">
            <v>N</v>
          </cell>
          <cell r="AI4180" t="str">
            <v>N</v>
          </cell>
        </row>
        <row r="4181">
          <cell r="U4181">
            <v>0</v>
          </cell>
          <cell r="V4181">
            <v>0</v>
          </cell>
          <cell r="W4181" t="str">
            <v/>
          </cell>
          <cell r="X4181" t="str">
            <v>N</v>
          </cell>
          <cell r="Y4181" t="str">
            <v>N</v>
          </cell>
          <cell r="Z4181" t="str">
            <v>N</v>
          </cell>
          <cell r="AA4181">
            <v>0</v>
          </cell>
          <cell r="AB4181">
            <v>0</v>
          </cell>
          <cell r="AC4181">
            <v>0</v>
          </cell>
          <cell r="AD4181">
            <v>0</v>
          </cell>
          <cell r="AE4181" t="str">
            <v>N</v>
          </cell>
          <cell r="AF4181" t="str">
            <v>N</v>
          </cell>
          <cell r="AG4181">
            <v>0</v>
          </cell>
          <cell r="AH4181" t="str">
            <v>N</v>
          </cell>
          <cell r="AI4181" t="str">
            <v>N</v>
          </cell>
        </row>
        <row r="4182">
          <cell r="U4182">
            <v>0</v>
          </cell>
          <cell r="V4182">
            <v>0</v>
          </cell>
          <cell r="W4182" t="str">
            <v/>
          </cell>
          <cell r="X4182" t="str">
            <v>N</v>
          </cell>
          <cell r="Y4182" t="str">
            <v>N</v>
          </cell>
          <cell r="Z4182" t="str">
            <v>N</v>
          </cell>
          <cell r="AA4182">
            <v>0</v>
          </cell>
          <cell r="AB4182">
            <v>0</v>
          </cell>
          <cell r="AC4182">
            <v>0</v>
          </cell>
          <cell r="AD4182">
            <v>0</v>
          </cell>
          <cell r="AE4182" t="str">
            <v>N</v>
          </cell>
          <cell r="AF4182" t="str">
            <v>N</v>
          </cell>
          <cell r="AG4182">
            <v>0</v>
          </cell>
          <cell r="AH4182" t="str">
            <v>N</v>
          </cell>
          <cell r="AI4182" t="str">
            <v>N</v>
          </cell>
        </row>
        <row r="4183">
          <cell r="U4183">
            <v>0</v>
          </cell>
          <cell r="V4183">
            <v>0</v>
          </cell>
          <cell r="W4183" t="str">
            <v/>
          </cell>
          <cell r="X4183" t="str">
            <v>N</v>
          </cell>
          <cell r="Y4183" t="str">
            <v>N</v>
          </cell>
          <cell r="Z4183" t="str">
            <v>N</v>
          </cell>
          <cell r="AA4183">
            <v>0</v>
          </cell>
          <cell r="AB4183">
            <v>0</v>
          </cell>
          <cell r="AC4183">
            <v>0</v>
          </cell>
          <cell r="AD4183">
            <v>0</v>
          </cell>
          <cell r="AE4183" t="str">
            <v>N</v>
          </cell>
          <cell r="AF4183" t="str">
            <v>N</v>
          </cell>
          <cell r="AG4183">
            <v>0</v>
          </cell>
          <cell r="AH4183" t="str">
            <v>N</v>
          </cell>
          <cell r="AI4183" t="str">
            <v>N</v>
          </cell>
        </row>
        <row r="4184">
          <cell r="U4184">
            <v>0</v>
          </cell>
          <cell r="V4184">
            <v>0</v>
          </cell>
          <cell r="W4184" t="str">
            <v/>
          </cell>
          <cell r="X4184" t="str">
            <v>N</v>
          </cell>
          <cell r="Y4184" t="str">
            <v>N</v>
          </cell>
          <cell r="Z4184" t="str">
            <v>N</v>
          </cell>
          <cell r="AA4184">
            <v>0</v>
          </cell>
          <cell r="AB4184">
            <v>0</v>
          </cell>
          <cell r="AC4184">
            <v>0</v>
          </cell>
          <cell r="AD4184">
            <v>0</v>
          </cell>
          <cell r="AE4184" t="str">
            <v>N</v>
          </cell>
          <cell r="AF4184" t="str">
            <v>N</v>
          </cell>
          <cell r="AG4184">
            <v>0</v>
          </cell>
          <cell r="AH4184" t="str">
            <v>N</v>
          </cell>
          <cell r="AI4184" t="str">
            <v>N</v>
          </cell>
        </row>
        <row r="4185">
          <cell r="U4185">
            <v>0</v>
          </cell>
          <cell r="V4185">
            <v>0</v>
          </cell>
          <cell r="W4185" t="str">
            <v/>
          </cell>
          <cell r="X4185" t="str">
            <v>N</v>
          </cell>
          <cell r="Y4185" t="str">
            <v>N</v>
          </cell>
          <cell r="Z4185" t="str">
            <v>N</v>
          </cell>
          <cell r="AA4185">
            <v>0</v>
          </cell>
          <cell r="AB4185">
            <v>0</v>
          </cell>
          <cell r="AC4185">
            <v>0</v>
          </cell>
          <cell r="AD4185">
            <v>0</v>
          </cell>
          <cell r="AE4185" t="str">
            <v>N</v>
          </cell>
          <cell r="AF4185" t="str">
            <v>N</v>
          </cell>
          <cell r="AG4185">
            <v>0</v>
          </cell>
          <cell r="AH4185" t="str">
            <v>N</v>
          </cell>
          <cell r="AI4185" t="str">
            <v>N</v>
          </cell>
        </row>
        <row r="4186">
          <cell r="U4186">
            <v>0</v>
          </cell>
          <cell r="V4186">
            <v>0</v>
          </cell>
          <cell r="W4186" t="str">
            <v/>
          </cell>
          <cell r="X4186" t="str">
            <v>N</v>
          </cell>
          <cell r="Y4186" t="str">
            <v>N</v>
          </cell>
          <cell r="Z4186" t="str">
            <v>N</v>
          </cell>
          <cell r="AA4186">
            <v>0</v>
          </cell>
          <cell r="AB4186">
            <v>0</v>
          </cell>
          <cell r="AC4186">
            <v>0</v>
          </cell>
          <cell r="AD4186">
            <v>0</v>
          </cell>
          <cell r="AE4186" t="str">
            <v>N</v>
          </cell>
          <cell r="AF4186" t="str">
            <v>N</v>
          </cell>
          <cell r="AG4186">
            <v>0</v>
          </cell>
          <cell r="AH4186" t="str">
            <v>N</v>
          </cell>
          <cell r="AI4186" t="str">
            <v>N</v>
          </cell>
        </row>
        <row r="4187">
          <cell r="U4187">
            <v>0</v>
          </cell>
          <cell r="V4187">
            <v>0</v>
          </cell>
          <cell r="W4187" t="str">
            <v/>
          </cell>
          <cell r="X4187" t="str">
            <v>N</v>
          </cell>
          <cell r="Y4187" t="str">
            <v>N</v>
          </cell>
          <cell r="Z4187" t="str">
            <v>N</v>
          </cell>
          <cell r="AA4187">
            <v>0</v>
          </cell>
          <cell r="AB4187">
            <v>0</v>
          </cell>
          <cell r="AC4187">
            <v>0</v>
          </cell>
          <cell r="AD4187">
            <v>0</v>
          </cell>
          <cell r="AE4187" t="str">
            <v>N</v>
          </cell>
          <cell r="AF4187" t="str">
            <v>N</v>
          </cell>
          <cell r="AG4187">
            <v>0</v>
          </cell>
          <cell r="AH4187" t="str">
            <v>N</v>
          </cell>
          <cell r="AI4187" t="str">
            <v>N</v>
          </cell>
        </row>
        <row r="4188">
          <cell r="U4188">
            <v>0</v>
          </cell>
          <cell r="V4188">
            <v>0</v>
          </cell>
          <cell r="W4188" t="str">
            <v/>
          </cell>
          <cell r="X4188" t="str">
            <v>N</v>
          </cell>
          <cell r="Y4188" t="str">
            <v>N</v>
          </cell>
          <cell r="Z4188" t="str">
            <v>N</v>
          </cell>
          <cell r="AA4188">
            <v>0</v>
          </cell>
          <cell r="AB4188">
            <v>0</v>
          </cell>
          <cell r="AC4188">
            <v>0</v>
          </cell>
          <cell r="AD4188">
            <v>0</v>
          </cell>
          <cell r="AE4188" t="str">
            <v>N</v>
          </cell>
          <cell r="AF4188" t="str">
            <v>N</v>
          </cell>
          <cell r="AG4188">
            <v>0</v>
          </cell>
          <cell r="AH4188" t="str">
            <v>N</v>
          </cell>
          <cell r="AI4188" t="str">
            <v>N</v>
          </cell>
        </row>
        <row r="4189">
          <cell r="U4189">
            <v>0</v>
          </cell>
          <cell r="V4189">
            <v>0</v>
          </cell>
          <cell r="W4189" t="str">
            <v/>
          </cell>
          <cell r="X4189" t="str">
            <v>N</v>
          </cell>
          <cell r="Y4189" t="str">
            <v>N</v>
          </cell>
          <cell r="Z4189" t="str">
            <v>N</v>
          </cell>
          <cell r="AA4189">
            <v>0</v>
          </cell>
          <cell r="AB4189">
            <v>0</v>
          </cell>
          <cell r="AC4189">
            <v>0</v>
          </cell>
          <cell r="AD4189">
            <v>0</v>
          </cell>
          <cell r="AE4189" t="str">
            <v>N</v>
          </cell>
          <cell r="AF4189" t="str">
            <v>N</v>
          </cell>
          <cell r="AG4189">
            <v>0</v>
          </cell>
          <cell r="AH4189" t="str">
            <v>N</v>
          </cell>
          <cell r="AI4189" t="str">
            <v>N</v>
          </cell>
        </row>
        <row r="4190">
          <cell r="U4190">
            <v>0</v>
          </cell>
          <cell r="V4190">
            <v>0</v>
          </cell>
          <cell r="W4190" t="str">
            <v/>
          </cell>
          <cell r="X4190" t="str">
            <v>N</v>
          </cell>
          <cell r="Y4190" t="str">
            <v>N</v>
          </cell>
          <cell r="Z4190" t="str">
            <v>N</v>
          </cell>
          <cell r="AA4190">
            <v>0</v>
          </cell>
          <cell r="AB4190">
            <v>0</v>
          </cell>
          <cell r="AC4190">
            <v>0</v>
          </cell>
          <cell r="AD4190">
            <v>0</v>
          </cell>
          <cell r="AE4190" t="str">
            <v>N</v>
          </cell>
          <cell r="AF4190" t="str">
            <v>N</v>
          </cell>
          <cell r="AG4190">
            <v>0</v>
          </cell>
          <cell r="AH4190" t="str">
            <v>N</v>
          </cell>
          <cell r="AI4190" t="str">
            <v>N</v>
          </cell>
        </row>
        <row r="4191">
          <cell r="U4191">
            <v>0</v>
          </cell>
          <cell r="V4191">
            <v>0</v>
          </cell>
          <cell r="W4191" t="str">
            <v/>
          </cell>
          <cell r="X4191" t="str">
            <v>N</v>
          </cell>
          <cell r="Y4191" t="str">
            <v>N</v>
          </cell>
          <cell r="Z4191" t="str">
            <v>N</v>
          </cell>
          <cell r="AA4191">
            <v>0</v>
          </cell>
          <cell r="AB4191">
            <v>0</v>
          </cell>
          <cell r="AC4191">
            <v>0</v>
          </cell>
          <cell r="AD4191">
            <v>0</v>
          </cell>
          <cell r="AE4191" t="str">
            <v>N</v>
          </cell>
          <cell r="AF4191" t="str">
            <v>N</v>
          </cell>
          <cell r="AG4191">
            <v>0</v>
          </cell>
          <cell r="AH4191" t="str">
            <v>N</v>
          </cell>
          <cell r="AI4191" t="str">
            <v>N</v>
          </cell>
        </row>
        <row r="4192">
          <cell r="U4192">
            <v>0</v>
          </cell>
          <cell r="V4192">
            <v>0</v>
          </cell>
          <cell r="W4192" t="str">
            <v/>
          </cell>
          <cell r="X4192" t="str">
            <v>N</v>
          </cell>
          <cell r="Y4192" t="str">
            <v>N</v>
          </cell>
          <cell r="Z4192" t="str">
            <v>N</v>
          </cell>
          <cell r="AA4192">
            <v>0</v>
          </cell>
          <cell r="AB4192">
            <v>0</v>
          </cell>
          <cell r="AC4192">
            <v>0</v>
          </cell>
          <cell r="AD4192">
            <v>0</v>
          </cell>
          <cell r="AE4192" t="str">
            <v>N</v>
          </cell>
          <cell r="AF4192" t="str">
            <v>N</v>
          </cell>
          <cell r="AG4192">
            <v>0</v>
          </cell>
          <cell r="AH4192" t="str">
            <v>N</v>
          </cell>
          <cell r="AI4192" t="str">
            <v>N</v>
          </cell>
        </row>
        <row r="4193">
          <cell r="U4193">
            <v>0</v>
          </cell>
          <cell r="V4193">
            <v>0</v>
          </cell>
          <cell r="W4193" t="str">
            <v/>
          </cell>
          <cell r="X4193" t="str">
            <v>N</v>
          </cell>
          <cell r="Y4193" t="str">
            <v>N</v>
          </cell>
          <cell r="Z4193" t="str">
            <v>N</v>
          </cell>
          <cell r="AA4193">
            <v>0</v>
          </cell>
          <cell r="AB4193">
            <v>0</v>
          </cell>
          <cell r="AC4193">
            <v>0</v>
          </cell>
          <cell r="AD4193">
            <v>0</v>
          </cell>
          <cell r="AE4193" t="str">
            <v>N</v>
          </cell>
          <cell r="AF4193" t="str">
            <v>N</v>
          </cell>
          <cell r="AG4193">
            <v>0</v>
          </cell>
          <cell r="AH4193" t="str">
            <v>N</v>
          </cell>
          <cell r="AI4193" t="str">
            <v>N</v>
          </cell>
        </row>
        <row r="4194">
          <cell r="U4194">
            <v>0</v>
          </cell>
          <cell r="V4194">
            <v>0</v>
          </cell>
          <cell r="W4194" t="str">
            <v/>
          </cell>
          <cell r="X4194" t="str">
            <v>N</v>
          </cell>
          <cell r="Y4194" t="str">
            <v>N</v>
          </cell>
          <cell r="Z4194" t="str">
            <v>N</v>
          </cell>
          <cell r="AA4194">
            <v>0</v>
          </cell>
          <cell r="AB4194">
            <v>0</v>
          </cell>
          <cell r="AC4194">
            <v>0</v>
          </cell>
          <cell r="AD4194">
            <v>0</v>
          </cell>
          <cell r="AE4194" t="str">
            <v>N</v>
          </cell>
          <cell r="AF4194" t="str">
            <v>N</v>
          </cell>
          <cell r="AG4194">
            <v>0</v>
          </cell>
          <cell r="AH4194" t="str">
            <v>N</v>
          </cell>
          <cell r="AI4194" t="str">
            <v>N</v>
          </cell>
        </row>
        <row r="4195">
          <cell r="U4195">
            <v>0</v>
          </cell>
          <cell r="V4195">
            <v>0</v>
          </cell>
          <cell r="W4195" t="str">
            <v/>
          </cell>
          <cell r="X4195" t="str">
            <v>N</v>
          </cell>
          <cell r="Y4195" t="str">
            <v>N</v>
          </cell>
          <cell r="Z4195" t="str">
            <v>N</v>
          </cell>
          <cell r="AA4195">
            <v>0</v>
          </cell>
          <cell r="AB4195">
            <v>0</v>
          </cell>
          <cell r="AC4195">
            <v>0</v>
          </cell>
          <cell r="AD4195">
            <v>0</v>
          </cell>
          <cell r="AE4195" t="str">
            <v>N</v>
          </cell>
          <cell r="AF4195" t="str">
            <v>N</v>
          </cell>
          <cell r="AG4195">
            <v>0</v>
          </cell>
          <cell r="AH4195" t="str">
            <v>N</v>
          </cell>
          <cell r="AI4195" t="str">
            <v>N</v>
          </cell>
        </row>
        <row r="4196">
          <cell r="U4196">
            <v>0</v>
          </cell>
          <cell r="V4196">
            <v>0</v>
          </cell>
          <cell r="W4196" t="str">
            <v/>
          </cell>
          <cell r="X4196" t="str">
            <v>N</v>
          </cell>
          <cell r="Y4196" t="str">
            <v>N</v>
          </cell>
          <cell r="Z4196" t="str">
            <v>N</v>
          </cell>
          <cell r="AA4196">
            <v>0</v>
          </cell>
          <cell r="AB4196">
            <v>0</v>
          </cell>
          <cell r="AC4196">
            <v>0</v>
          </cell>
          <cell r="AD4196">
            <v>0</v>
          </cell>
          <cell r="AE4196" t="str">
            <v>N</v>
          </cell>
          <cell r="AF4196" t="str">
            <v>N</v>
          </cell>
          <cell r="AG4196">
            <v>0</v>
          </cell>
          <cell r="AH4196" t="str">
            <v>N</v>
          </cell>
          <cell r="AI4196" t="str">
            <v>N</v>
          </cell>
        </row>
        <row r="4197">
          <cell r="U4197">
            <v>0</v>
          </cell>
          <cell r="V4197">
            <v>0</v>
          </cell>
          <cell r="W4197" t="str">
            <v/>
          </cell>
          <cell r="X4197" t="str">
            <v>N</v>
          </cell>
          <cell r="Y4197" t="str">
            <v>N</v>
          </cell>
          <cell r="Z4197" t="str">
            <v>N</v>
          </cell>
          <cell r="AA4197">
            <v>0</v>
          </cell>
          <cell r="AB4197">
            <v>0</v>
          </cell>
          <cell r="AC4197">
            <v>0</v>
          </cell>
          <cell r="AD4197">
            <v>0</v>
          </cell>
          <cell r="AE4197" t="str">
            <v>N</v>
          </cell>
          <cell r="AF4197" t="str">
            <v>N</v>
          </cell>
          <cell r="AG4197">
            <v>0</v>
          </cell>
          <cell r="AH4197" t="str">
            <v>N</v>
          </cell>
          <cell r="AI4197" t="str">
            <v>N</v>
          </cell>
        </row>
        <row r="4198">
          <cell r="U4198">
            <v>0</v>
          </cell>
          <cell r="V4198">
            <v>0</v>
          </cell>
          <cell r="W4198" t="str">
            <v/>
          </cell>
          <cell r="X4198" t="str">
            <v>N</v>
          </cell>
          <cell r="Y4198" t="str">
            <v>N</v>
          </cell>
          <cell r="Z4198" t="str">
            <v>N</v>
          </cell>
          <cell r="AA4198">
            <v>0</v>
          </cell>
          <cell r="AB4198">
            <v>0</v>
          </cell>
          <cell r="AC4198">
            <v>0</v>
          </cell>
          <cell r="AD4198">
            <v>0</v>
          </cell>
          <cell r="AE4198" t="str">
            <v>N</v>
          </cell>
          <cell r="AF4198" t="str">
            <v>N</v>
          </cell>
          <cell r="AG4198">
            <v>0</v>
          </cell>
          <cell r="AH4198" t="str">
            <v>N</v>
          </cell>
          <cell r="AI4198" t="str">
            <v>N</v>
          </cell>
        </row>
        <row r="4199">
          <cell r="U4199">
            <v>0</v>
          </cell>
          <cell r="V4199">
            <v>0</v>
          </cell>
          <cell r="W4199" t="str">
            <v/>
          </cell>
          <cell r="X4199" t="str">
            <v>N</v>
          </cell>
          <cell r="Y4199" t="str">
            <v>N</v>
          </cell>
          <cell r="Z4199" t="str">
            <v>N</v>
          </cell>
          <cell r="AA4199">
            <v>0</v>
          </cell>
          <cell r="AB4199">
            <v>0</v>
          </cell>
          <cell r="AC4199">
            <v>0</v>
          </cell>
          <cell r="AD4199">
            <v>0</v>
          </cell>
          <cell r="AE4199" t="str">
            <v>N</v>
          </cell>
          <cell r="AF4199" t="str">
            <v>N</v>
          </cell>
          <cell r="AG4199">
            <v>0</v>
          </cell>
          <cell r="AH4199" t="str">
            <v>N</v>
          </cell>
          <cell r="AI4199" t="str">
            <v>N</v>
          </cell>
        </row>
        <row r="4200">
          <cell r="U4200">
            <v>0</v>
          </cell>
          <cell r="V4200">
            <v>0</v>
          </cell>
          <cell r="W4200" t="str">
            <v/>
          </cell>
          <cell r="X4200" t="str">
            <v>N</v>
          </cell>
          <cell r="Y4200" t="str">
            <v>N</v>
          </cell>
          <cell r="Z4200" t="str">
            <v>N</v>
          </cell>
          <cell r="AA4200">
            <v>0</v>
          </cell>
          <cell r="AB4200">
            <v>0</v>
          </cell>
          <cell r="AC4200">
            <v>0</v>
          </cell>
          <cell r="AD4200">
            <v>0</v>
          </cell>
          <cell r="AE4200" t="str">
            <v>N</v>
          </cell>
          <cell r="AF4200" t="str">
            <v>N</v>
          </cell>
          <cell r="AG4200">
            <v>0</v>
          </cell>
          <cell r="AH4200" t="str">
            <v>N</v>
          </cell>
          <cell r="AI4200" t="str">
            <v>N</v>
          </cell>
        </row>
        <row r="4201">
          <cell r="U4201">
            <v>0</v>
          </cell>
          <cell r="V4201">
            <v>0</v>
          </cell>
          <cell r="W4201" t="str">
            <v/>
          </cell>
          <cell r="X4201" t="str">
            <v>N</v>
          </cell>
          <cell r="Y4201" t="str">
            <v>N</v>
          </cell>
          <cell r="Z4201" t="str">
            <v>N</v>
          </cell>
          <cell r="AA4201">
            <v>0</v>
          </cell>
          <cell r="AB4201">
            <v>0</v>
          </cell>
          <cell r="AC4201">
            <v>0</v>
          </cell>
          <cell r="AD4201">
            <v>0</v>
          </cell>
          <cell r="AE4201" t="str">
            <v>N</v>
          </cell>
          <cell r="AF4201" t="str">
            <v>N</v>
          </cell>
          <cell r="AG4201">
            <v>0</v>
          </cell>
          <cell r="AH4201" t="str">
            <v>N</v>
          </cell>
          <cell r="AI4201" t="str">
            <v>N</v>
          </cell>
        </row>
        <row r="4202">
          <cell r="U4202">
            <v>0</v>
          </cell>
          <cell r="V4202">
            <v>0</v>
          </cell>
          <cell r="W4202" t="str">
            <v/>
          </cell>
          <cell r="X4202" t="str">
            <v>N</v>
          </cell>
          <cell r="Y4202" t="str">
            <v>N</v>
          </cell>
          <cell r="Z4202" t="str">
            <v>N</v>
          </cell>
          <cell r="AA4202">
            <v>0</v>
          </cell>
          <cell r="AB4202">
            <v>0</v>
          </cell>
          <cell r="AC4202">
            <v>0</v>
          </cell>
          <cell r="AD4202">
            <v>0</v>
          </cell>
          <cell r="AE4202" t="str">
            <v>N</v>
          </cell>
          <cell r="AF4202" t="str">
            <v>N</v>
          </cell>
          <cell r="AG4202">
            <v>0</v>
          </cell>
          <cell r="AH4202" t="str">
            <v>N</v>
          </cell>
          <cell r="AI4202" t="str">
            <v>N</v>
          </cell>
        </row>
        <row r="4203">
          <cell r="U4203">
            <v>0</v>
          </cell>
          <cell r="V4203">
            <v>0</v>
          </cell>
          <cell r="W4203" t="str">
            <v/>
          </cell>
          <cell r="X4203" t="str">
            <v>N</v>
          </cell>
          <cell r="Y4203" t="str">
            <v>N</v>
          </cell>
          <cell r="Z4203" t="str">
            <v>N</v>
          </cell>
          <cell r="AA4203">
            <v>0</v>
          </cell>
          <cell r="AB4203">
            <v>0</v>
          </cell>
          <cell r="AC4203">
            <v>0</v>
          </cell>
          <cell r="AD4203">
            <v>0</v>
          </cell>
          <cell r="AE4203" t="str">
            <v>N</v>
          </cell>
          <cell r="AF4203" t="str">
            <v>N</v>
          </cell>
          <cell r="AG4203">
            <v>0</v>
          </cell>
          <cell r="AH4203" t="str">
            <v>N</v>
          </cell>
          <cell r="AI4203" t="str">
            <v>N</v>
          </cell>
        </row>
        <row r="4204">
          <cell r="U4204">
            <v>0</v>
          </cell>
          <cell r="V4204">
            <v>0</v>
          </cell>
          <cell r="W4204" t="str">
            <v/>
          </cell>
          <cell r="X4204" t="str">
            <v>N</v>
          </cell>
          <cell r="Y4204" t="str">
            <v>N</v>
          </cell>
          <cell r="Z4204" t="str">
            <v>N</v>
          </cell>
          <cell r="AA4204">
            <v>0</v>
          </cell>
          <cell r="AB4204">
            <v>0</v>
          </cell>
          <cell r="AC4204">
            <v>0</v>
          </cell>
          <cell r="AD4204">
            <v>0</v>
          </cell>
          <cell r="AE4204" t="str">
            <v>N</v>
          </cell>
          <cell r="AF4204" t="str">
            <v>N</v>
          </cell>
          <cell r="AG4204">
            <v>0</v>
          </cell>
          <cell r="AH4204" t="str">
            <v>N</v>
          </cell>
          <cell r="AI4204" t="str">
            <v>N</v>
          </cell>
        </row>
        <row r="4205">
          <cell r="U4205">
            <v>0</v>
          </cell>
          <cell r="V4205">
            <v>0</v>
          </cell>
          <cell r="W4205" t="str">
            <v/>
          </cell>
          <cell r="X4205" t="str">
            <v>N</v>
          </cell>
          <cell r="Y4205" t="str">
            <v>N</v>
          </cell>
          <cell r="Z4205" t="str">
            <v>N</v>
          </cell>
          <cell r="AA4205">
            <v>0</v>
          </cell>
          <cell r="AB4205">
            <v>0</v>
          </cell>
          <cell r="AC4205">
            <v>0</v>
          </cell>
          <cell r="AD4205">
            <v>0</v>
          </cell>
          <cell r="AE4205" t="str">
            <v>N</v>
          </cell>
          <cell r="AF4205" t="str">
            <v>N</v>
          </cell>
          <cell r="AG4205">
            <v>0</v>
          </cell>
          <cell r="AH4205" t="str">
            <v>N</v>
          </cell>
          <cell r="AI4205" t="str">
            <v>N</v>
          </cell>
        </row>
        <row r="4206">
          <cell r="U4206">
            <v>0</v>
          </cell>
          <cell r="V4206">
            <v>0</v>
          </cell>
          <cell r="W4206" t="str">
            <v/>
          </cell>
          <cell r="X4206" t="str">
            <v>N</v>
          </cell>
          <cell r="Y4206" t="str">
            <v>N</v>
          </cell>
          <cell r="Z4206" t="str">
            <v>N</v>
          </cell>
          <cell r="AA4206">
            <v>0</v>
          </cell>
          <cell r="AB4206">
            <v>0</v>
          </cell>
          <cell r="AC4206">
            <v>0</v>
          </cell>
          <cell r="AD4206">
            <v>0</v>
          </cell>
          <cell r="AE4206" t="str">
            <v>N</v>
          </cell>
          <cell r="AF4206" t="str">
            <v>N</v>
          </cell>
          <cell r="AG4206">
            <v>0</v>
          </cell>
          <cell r="AH4206" t="str">
            <v>N</v>
          </cell>
          <cell r="AI4206" t="str">
            <v>N</v>
          </cell>
        </row>
        <row r="4207">
          <cell r="U4207">
            <v>0</v>
          </cell>
          <cell r="V4207">
            <v>0</v>
          </cell>
          <cell r="W4207" t="str">
            <v/>
          </cell>
          <cell r="X4207" t="str">
            <v>N</v>
          </cell>
          <cell r="Y4207" t="str">
            <v>N</v>
          </cell>
          <cell r="Z4207" t="str">
            <v>N</v>
          </cell>
          <cell r="AA4207">
            <v>0</v>
          </cell>
          <cell r="AB4207">
            <v>0</v>
          </cell>
          <cell r="AC4207">
            <v>0</v>
          </cell>
          <cell r="AD4207">
            <v>0</v>
          </cell>
          <cell r="AE4207" t="str">
            <v>N</v>
          </cell>
          <cell r="AF4207" t="str">
            <v>N</v>
          </cell>
          <cell r="AG4207">
            <v>0</v>
          </cell>
          <cell r="AH4207" t="str">
            <v>N</v>
          </cell>
          <cell r="AI4207" t="str">
            <v>N</v>
          </cell>
        </row>
        <row r="4208">
          <cell r="U4208">
            <v>0</v>
          </cell>
          <cell r="V4208">
            <v>0</v>
          </cell>
          <cell r="W4208" t="str">
            <v/>
          </cell>
          <cell r="X4208" t="str">
            <v>N</v>
          </cell>
          <cell r="Y4208" t="str">
            <v>N</v>
          </cell>
          <cell r="Z4208" t="str">
            <v>N</v>
          </cell>
          <cell r="AA4208">
            <v>0</v>
          </cell>
          <cell r="AB4208">
            <v>0</v>
          </cell>
          <cell r="AC4208">
            <v>0</v>
          </cell>
          <cell r="AD4208">
            <v>0</v>
          </cell>
          <cell r="AE4208" t="str">
            <v>N</v>
          </cell>
          <cell r="AF4208" t="str">
            <v>N</v>
          </cell>
          <cell r="AG4208">
            <v>0</v>
          </cell>
          <cell r="AH4208" t="str">
            <v>N</v>
          </cell>
          <cell r="AI4208" t="str">
            <v>N</v>
          </cell>
        </row>
        <row r="4209">
          <cell r="U4209">
            <v>0</v>
          </cell>
          <cell r="V4209">
            <v>0</v>
          </cell>
          <cell r="W4209" t="str">
            <v/>
          </cell>
          <cell r="X4209" t="str">
            <v>N</v>
          </cell>
          <cell r="Y4209" t="str">
            <v>N</v>
          </cell>
          <cell r="Z4209" t="str">
            <v>N</v>
          </cell>
          <cell r="AA4209">
            <v>0</v>
          </cell>
          <cell r="AB4209">
            <v>0</v>
          </cell>
          <cell r="AC4209">
            <v>0</v>
          </cell>
          <cell r="AD4209">
            <v>0</v>
          </cell>
          <cell r="AE4209" t="str">
            <v>N</v>
          </cell>
          <cell r="AF4209" t="str">
            <v>N</v>
          </cell>
          <cell r="AG4209">
            <v>0</v>
          </cell>
          <cell r="AH4209" t="str">
            <v>N</v>
          </cell>
          <cell r="AI4209" t="str">
            <v>N</v>
          </cell>
        </row>
        <row r="4210">
          <cell r="U4210">
            <v>0</v>
          </cell>
          <cell r="V4210">
            <v>0</v>
          </cell>
          <cell r="W4210" t="str">
            <v/>
          </cell>
          <cell r="X4210" t="str">
            <v>N</v>
          </cell>
          <cell r="Y4210" t="str">
            <v>N</v>
          </cell>
          <cell r="Z4210" t="str">
            <v>N</v>
          </cell>
          <cell r="AA4210">
            <v>0</v>
          </cell>
          <cell r="AB4210">
            <v>0</v>
          </cell>
          <cell r="AC4210">
            <v>0</v>
          </cell>
          <cell r="AD4210">
            <v>0</v>
          </cell>
          <cell r="AE4210" t="str">
            <v>N</v>
          </cell>
          <cell r="AF4210" t="str">
            <v>N</v>
          </cell>
          <cell r="AG4210">
            <v>0</v>
          </cell>
          <cell r="AH4210" t="str">
            <v>N</v>
          </cell>
          <cell r="AI4210" t="str">
            <v>N</v>
          </cell>
        </row>
        <row r="4211">
          <cell r="U4211">
            <v>0</v>
          </cell>
          <cell r="V4211">
            <v>0</v>
          </cell>
          <cell r="W4211" t="str">
            <v/>
          </cell>
          <cell r="X4211" t="str">
            <v>N</v>
          </cell>
          <cell r="Y4211" t="str">
            <v>N</v>
          </cell>
          <cell r="Z4211" t="str">
            <v>N</v>
          </cell>
          <cell r="AA4211">
            <v>0</v>
          </cell>
          <cell r="AB4211">
            <v>0</v>
          </cell>
          <cell r="AC4211">
            <v>0</v>
          </cell>
          <cell r="AD4211">
            <v>0</v>
          </cell>
          <cell r="AE4211" t="str">
            <v>N</v>
          </cell>
          <cell r="AF4211" t="str">
            <v>N</v>
          </cell>
          <cell r="AG4211">
            <v>0</v>
          </cell>
          <cell r="AH4211" t="str">
            <v>N</v>
          </cell>
          <cell r="AI4211" t="str">
            <v>N</v>
          </cell>
        </row>
        <row r="4212">
          <cell r="U4212">
            <v>0</v>
          </cell>
          <cell r="V4212">
            <v>0</v>
          </cell>
          <cell r="W4212" t="str">
            <v/>
          </cell>
          <cell r="X4212" t="str">
            <v>N</v>
          </cell>
          <cell r="Y4212" t="str">
            <v>N</v>
          </cell>
          <cell r="Z4212" t="str">
            <v>N</v>
          </cell>
          <cell r="AA4212">
            <v>0</v>
          </cell>
          <cell r="AB4212">
            <v>0</v>
          </cell>
          <cell r="AC4212">
            <v>0</v>
          </cell>
          <cell r="AD4212">
            <v>0</v>
          </cell>
          <cell r="AE4212" t="str">
            <v>N</v>
          </cell>
          <cell r="AF4212" t="str">
            <v>N</v>
          </cell>
          <cell r="AG4212">
            <v>0</v>
          </cell>
          <cell r="AH4212" t="str">
            <v>N</v>
          </cell>
          <cell r="AI4212" t="str">
            <v>N</v>
          </cell>
        </row>
        <row r="4213">
          <cell r="U4213">
            <v>0</v>
          </cell>
          <cell r="V4213">
            <v>0</v>
          </cell>
          <cell r="W4213" t="str">
            <v/>
          </cell>
          <cell r="X4213" t="str">
            <v>N</v>
          </cell>
          <cell r="Y4213" t="str">
            <v>N</v>
          </cell>
          <cell r="Z4213" t="str">
            <v>N</v>
          </cell>
          <cell r="AA4213">
            <v>0</v>
          </cell>
          <cell r="AB4213">
            <v>0</v>
          </cell>
          <cell r="AC4213">
            <v>0</v>
          </cell>
          <cell r="AD4213">
            <v>0</v>
          </cell>
          <cell r="AE4213" t="str">
            <v>N</v>
          </cell>
          <cell r="AF4213" t="str">
            <v>N</v>
          </cell>
          <cell r="AG4213">
            <v>0</v>
          </cell>
          <cell r="AH4213" t="str">
            <v>N</v>
          </cell>
          <cell r="AI4213" t="str">
            <v>N</v>
          </cell>
        </row>
        <row r="4214">
          <cell r="U4214">
            <v>0</v>
          </cell>
          <cell r="V4214">
            <v>0</v>
          </cell>
          <cell r="W4214" t="str">
            <v/>
          </cell>
          <cell r="X4214" t="str">
            <v>N</v>
          </cell>
          <cell r="Y4214" t="str">
            <v>N</v>
          </cell>
          <cell r="Z4214" t="str">
            <v>N</v>
          </cell>
          <cell r="AA4214">
            <v>0</v>
          </cell>
          <cell r="AB4214">
            <v>0</v>
          </cell>
          <cell r="AC4214">
            <v>0</v>
          </cell>
          <cell r="AD4214">
            <v>0</v>
          </cell>
          <cell r="AE4214" t="str">
            <v>N</v>
          </cell>
          <cell r="AF4214" t="str">
            <v>N</v>
          </cell>
          <cell r="AG4214">
            <v>0</v>
          </cell>
          <cell r="AH4214" t="str">
            <v>N</v>
          </cell>
          <cell r="AI4214" t="str">
            <v>N</v>
          </cell>
        </row>
        <row r="4215">
          <cell r="U4215">
            <v>0</v>
          </cell>
          <cell r="V4215">
            <v>0</v>
          </cell>
          <cell r="W4215" t="str">
            <v/>
          </cell>
          <cell r="X4215" t="str">
            <v>N</v>
          </cell>
          <cell r="Y4215" t="str">
            <v>N</v>
          </cell>
          <cell r="Z4215" t="str">
            <v>N</v>
          </cell>
          <cell r="AA4215">
            <v>0</v>
          </cell>
          <cell r="AB4215">
            <v>0</v>
          </cell>
          <cell r="AC4215">
            <v>0</v>
          </cell>
          <cell r="AD4215">
            <v>0</v>
          </cell>
          <cell r="AE4215" t="str">
            <v>N</v>
          </cell>
          <cell r="AF4215" t="str">
            <v>N</v>
          </cell>
          <cell r="AG4215">
            <v>0</v>
          </cell>
          <cell r="AH4215" t="str">
            <v>N</v>
          </cell>
          <cell r="AI4215" t="str">
            <v>N</v>
          </cell>
        </row>
        <row r="4216">
          <cell r="U4216">
            <v>0</v>
          </cell>
          <cell r="V4216">
            <v>0</v>
          </cell>
          <cell r="W4216" t="str">
            <v/>
          </cell>
          <cell r="X4216" t="str">
            <v>N</v>
          </cell>
          <cell r="Y4216" t="str">
            <v>N</v>
          </cell>
          <cell r="Z4216" t="str">
            <v>N</v>
          </cell>
          <cell r="AA4216">
            <v>0</v>
          </cell>
          <cell r="AB4216">
            <v>0</v>
          </cell>
          <cell r="AC4216">
            <v>0</v>
          </cell>
          <cell r="AD4216">
            <v>0</v>
          </cell>
          <cell r="AE4216" t="str">
            <v>N</v>
          </cell>
          <cell r="AF4216" t="str">
            <v>N</v>
          </cell>
          <cell r="AG4216">
            <v>0</v>
          </cell>
          <cell r="AH4216" t="str">
            <v>N</v>
          </cell>
          <cell r="AI4216" t="str">
            <v>N</v>
          </cell>
        </row>
        <row r="4217">
          <cell r="U4217">
            <v>0</v>
          </cell>
          <cell r="V4217">
            <v>0</v>
          </cell>
          <cell r="W4217" t="str">
            <v/>
          </cell>
          <cell r="X4217" t="str">
            <v>N</v>
          </cell>
          <cell r="Y4217" t="str">
            <v>N</v>
          </cell>
          <cell r="Z4217" t="str">
            <v>N</v>
          </cell>
          <cell r="AA4217">
            <v>0</v>
          </cell>
          <cell r="AB4217">
            <v>0</v>
          </cell>
          <cell r="AC4217">
            <v>0</v>
          </cell>
          <cell r="AD4217">
            <v>0</v>
          </cell>
          <cell r="AE4217" t="str">
            <v>N</v>
          </cell>
          <cell r="AF4217" t="str">
            <v>N</v>
          </cell>
          <cell r="AG4217">
            <v>0</v>
          </cell>
          <cell r="AH4217" t="str">
            <v>N</v>
          </cell>
          <cell r="AI4217" t="str">
            <v>N</v>
          </cell>
        </row>
        <row r="4218">
          <cell r="U4218">
            <v>0</v>
          </cell>
          <cell r="V4218">
            <v>0</v>
          </cell>
          <cell r="W4218" t="str">
            <v/>
          </cell>
          <cell r="X4218" t="str">
            <v>N</v>
          </cell>
          <cell r="Y4218" t="str">
            <v>N</v>
          </cell>
          <cell r="Z4218" t="str">
            <v>N</v>
          </cell>
          <cell r="AA4218">
            <v>0</v>
          </cell>
          <cell r="AB4218">
            <v>0</v>
          </cell>
          <cell r="AC4218">
            <v>0</v>
          </cell>
          <cell r="AD4218">
            <v>0</v>
          </cell>
          <cell r="AE4218" t="str">
            <v>N</v>
          </cell>
          <cell r="AF4218" t="str">
            <v>N</v>
          </cell>
          <cell r="AG4218">
            <v>0</v>
          </cell>
          <cell r="AH4218" t="str">
            <v>N</v>
          </cell>
          <cell r="AI4218" t="str">
            <v>N</v>
          </cell>
        </row>
        <row r="4219">
          <cell r="U4219">
            <v>0</v>
          </cell>
          <cell r="V4219">
            <v>0</v>
          </cell>
          <cell r="W4219" t="str">
            <v/>
          </cell>
          <cell r="X4219" t="str">
            <v>N</v>
          </cell>
          <cell r="Y4219" t="str">
            <v>N</v>
          </cell>
          <cell r="Z4219" t="str">
            <v>N</v>
          </cell>
          <cell r="AA4219">
            <v>0</v>
          </cell>
          <cell r="AB4219">
            <v>0</v>
          </cell>
          <cell r="AC4219">
            <v>0</v>
          </cell>
          <cell r="AD4219">
            <v>0</v>
          </cell>
          <cell r="AE4219" t="str">
            <v>N</v>
          </cell>
          <cell r="AF4219" t="str">
            <v>N</v>
          </cell>
          <cell r="AG4219">
            <v>0</v>
          </cell>
          <cell r="AH4219" t="str">
            <v>N</v>
          </cell>
          <cell r="AI4219" t="str">
            <v>N</v>
          </cell>
        </row>
        <row r="4220">
          <cell r="U4220">
            <v>0</v>
          </cell>
          <cell r="V4220">
            <v>0</v>
          </cell>
          <cell r="W4220" t="str">
            <v/>
          </cell>
          <cell r="X4220" t="str">
            <v>N</v>
          </cell>
          <cell r="Y4220" t="str">
            <v>N</v>
          </cell>
          <cell r="Z4220" t="str">
            <v>N</v>
          </cell>
          <cell r="AA4220">
            <v>0</v>
          </cell>
          <cell r="AB4220">
            <v>0</v>
          </cell>
          <cell r="AC4220">
            <v>0</v>
          </cell>
          <cell r="AD4220">
            <v>0</v>
          </cell>
          <cell r="AE4220" t="str">
            <v>N</v>
          </cell>
          <cell r="AF4220" t="str">
            <v>N</v>
          </cell>
          <cell r="AG4220">
            <v>0</v>
          </cell>
          <cell r="AH4220" t="str">
            <v>N</v>
          </cell>
          <cell r="AI4220" t="str">
            <v>N</v>
          </cell>
        </row>
        <row r="4221">
          <cell r="U4221">
            <v>0</v>
          </cell>
          <cell r="V4221">
            <v>0</v>
          </cell>
          <cell r="W4221" t="str">
            <v/>
          </cell>
          <cell r="X4221" t="str">
            <v>N</v>
          </cell>
          <cell r="Y4221" t="str">
            <v>N</v>
          </cell>
          <cell r="Z4221" t="str">
            <v>N</v>
          </cell>
          <cell r="AA4221">
            <v>0</v>
          </cell>
          <cell r="AB4221">
            <v>0</v>
          </cell>
          <cell r="AC4221">
            <v>0</v>
          </cell>
          <cell r="AD4221">
            <v>0</v>
          </cell>
          <cell r="AE4221" t="str">
            <v>N</v>
          </cell>
          <cell r="AF4221" t="str">
            <v>N</v>
          </cell>
          <cell r="AG4221">
            <v>0</v>
          </cell>
          <cell r="AH4221" t="str">
            <v>N</v>
          </cell>
          <cell r="AI4221" t="str">
            <v>N</v>
          </cell>
        </row>
        <row r="4222">
          <cell r="U4222">
            <v>0</v>
          </cell>
          <cell r="V4222">
            <v>0</v>
          </cell>
          <cell r="W4222" t="str">
            <v/>
          </cell>
          <cell r="X4222" t="str">
            <v>N</v>
          </cell>
          <cell r="Y4222" t="str">
            <v>N</v>
          </cell>
          <cell r="Z4222" t="str">
            <v>N</v>
          </cell>
          <cell r="AA4222">
            <v>0</v>
          </cell>
          <cell r="AB4222">
            <v>0</v>
          </cell>
          <cell r="AC4222">
            <v>0</v>
          </cell>
          <cell r="AD4222">
            <v>0</v>
          </cell>
          <cell r="AE4222" t="str">
            <v>N</v>
          </cell>
          <cell r="AF4222" t="str">
            <v>N</v>
          </cell>
          <cell r="AG4222">
            <v>0</v>
          </cell>
          <cell r="AH4222" t="str">
            <v>N</v>
          </cell>
          <cell r="AI4222" t="str">
            <v>N</v>
          </cell>
        </row>
        <row r="4223">
          <cell r="U4223">
            <v>0</v>
          </cell>
          <cell r="V4223">
            <v>0</v>
          </cell>
          <cell r="W4223" t="str">
            <v/>
          </cell>
          <cell r="X4223" t="str">
            <v>N</v>
          </cell>
          <cell r="Y4223" t="str">
            <v>N</v>
          </cell>
          <cell r="Z4223" t="str">
            <v>N</v>
          </cell>
          <cell r="AA4223">
            <v>0</v>
          </cell>
          <cell r="AB4223">
            <v>0</v>
          </cell>
          <cell r="AC4223">
            <v>0</v>
          </cell>
          <cell r="AD4223">
            <v>0</v>
          </cell>
          <cell r="AE4223" t="str">
            <v>N</v>
          </cell>
          <cell r="AF4223" t="str">
            <v>N</v>
          </cell>
          <cell r="AG4223">
            <v>0</v>
          </cell>
          <cell r="AH4223" t="str">
            <v>N</v>
          </cell>
          <cell r="AI4223" t="str">
            <v>N</v>
          </cell>
        </row>
        <row r="4224">
          <cell r="U4224">
            <v>0</v>
          </cell>
          <cell r="V4224">
            <v>0</v>
          </cell>
          <cell r="W4224" t="str">
            <v/>
          </cell>
          <cell r="X4224" t="str">
            <v>N</v>
          </cell>
          <cell r="Y4224" t="str">
            <v>N</v>
          </cell>
          <cell r="Z4224" t="str">
            <v>N</v>
          </cell>
          <cell r="AA4224">
            <v>0</v>
          </cell>
          <cell r="AB4224">
            <v>0</v>
          </cell>
          <cell r="AC4224">
            <v>0</v>
          </cell>
          <cell r="AD4224">
            <v>0</v>
          </cell>
          <cell r="AE4224" t="str">
            <v>N</v>
          </cell>
          <cell r="AF4224" t="str">
            <v>N</v>
          </cell>
          <cell r="AG4224">
            <v>0</v>
          </cell>
          <cell r="AH4224" t="str">
            <v>N</v>
          </cell>
          <cell r="AI4224" t="str">
            <v>N</v>
          </cell>
        </row>
        <row r="4225">
          <cell r="U4225">
            <v>0</v>
          </cell>
          <cell r="V4225">
            <v>0</v>
          </cell>
          <cell r="W4225" t="str">
            <v/>
          </cell>
          <cell r="X4225" t="str">
            <v>N</v>
          </cell>
          <cell r="Y4225" t="str">
            <v>N</v>
          </cell>
          <cell r="Z4225" t="str">
            <v>N</v>
          </cell>
          <cell r="AA4225">
            <v>0</v>
          </cell>
          <cell r="AB4225">
            <v>0</v>
          </cell>
          <cell r="AC4225">
            <v>0</v>
          </cell>
          <cell r="AD4225">
            <v>0</v>
          </cell>
          <cell r="AE4225" t="str">
            <v>N</v>
          </cell>
          <cell r="AF4225" t="str">
            <v>N</v>
          </cell>
          <cell r="AG4225">
            <v>0</v>
          </cell>
          <cell r="AH4225" t="str">
            <v>N</v>
          </cell>
          <cell r="AI4225" t="str">
            <v>N</v>
          </cell>
        </row>
        <row r="4226">
          <cell r="U4226">
            <v>0</v>
          </cell>
          <cell r="V4226">
            <v>0</v>
          </cell>
          <cell r="W4226" t="str">
            <v/>
          </cell>
          <cell r="X4226" t="str">
            <v>N</v>
          </cell>
          <cell r="Y4226" t="str">
            <v>N</v>
          </cell>
          <cell r="Z4226" t="str">
            <v>N</v>
          </cell>
          <cell r="AA4226">
            <v>0</v>
          </cell>
          <cell r="AB4226">
            <v>0</v>
          </cell>
          <cell r="AC4226">
            <v>0</v>
          </cell>
          <cell r="AD4226">
            <v>0</v>
          </cell>
          <cell r="AE4226" t="str">
            <v>N</v>
          </cell>
          <cell r="AF4226" t="str">
            <v>N</v>
          </cell>
          <cell r="AG4226">
            <v>0</v>
          </cell>
          <cell r="AH4226" t="str">
            <v>N</v>
          </cell>
          <cell r="AI4226" t="str">
            <v>N</v>
          </cell>
        </row>
        <row r="4227">
          <cell r="U4227">
            <v>0</v>
          </cell>
          <cell r="V4227">
            <v>0</v>
          </cell>
          <cell r="W4227" t="str">
            <v/>
          </cell>
          <cell r="X4227" t="str">
            <v>N</v>
          </cell>
          <cell r="Y4227" t="str">
            <v>N</v>
          </cell>
          <cell r="Z4227" t="str">
            <v>N</v>
          </cell>
          <cell r="AA4227">
            <v>0</v>
          </cell>
          <cell r="AB4227">
            <v>0</v>
          </cell>
          <cell r="AC4227">
            <v>0</v>
          </cell>
          <cell r="AD4227">
            <v>0</v>
          </cell>
          <cell r="AE4227" t="str">
            <v>N</v>
          </cell>
          <cell r="AF4227" t="str">
            <v>N</v>
          </cell>
          <cell r="AG4227">
            <v>0</v>
          </cell>
          <cell r="AH4227" t="str">
            <v>N</v>
          </cell>
          <cell r="AI4227" t="str">
            <v>N</v>
          </cell>
        </row>
        <row r="4228">
          <cell r="U4228">
            <v>0</v>
          </cell>
          <cell r="V4228">
            <v>0</v>
          </cell>
          <cell r="W4228" t="str">
            <v/>
          </cell>
          <cell r="X4228" t="str">
            <v>N</v>
          </cell>
          <cell r="Y4228" t="str">
            <v>N</v>
          </cell>
          <cell r="Z4228" t="str">
            <v>N</v>
          </cell>
          <cell r="AA4228">
            <v>0</v>
          </cell>
          <cell r="AB4228">
            <v>0</v>
          </cell>
          <cell r="AC4228">
            <v>0</v>
          </cell>
          <cell r="AD4228">
            <v>0</v>
          </cell>
          <cell r="AE4228" t="str">
            <v>N</v>
          </cell>
          <cell r="AF4228" t="str">
            <v>N</v>
          </cell>
          <cell r="AG4228">
            <v>0</v>
          </cell>
          <cell r="AH4228" t="str">
            <v>N</v>
          </cell>
          <cell r="AI4228" t="str">
            <v>N</v>
          </cell>
        </row>
        <row r="4229">
          <cell r="U4229">
            <v>0</v>
          </cell>
          <cell r="V4229">
            <v>0</v>
          </cell>
          <cell r="W4229" t="str">
            <v/>
          </cell>
          <cell r="X4229" t="str">
            <v>N</v>
          </cell>
          <cell r="Y4229" t="str">
            <v>N</v>
          </cell>
          <cell r="Z4229" t="str">
            <v>N</v>
          </cell>
          <cell r="AA4229">
            <v>0</v>
          </cell>
          <cell r="AB4229">
            <v>0</v>
          </cell>
          <cell r="AC4229">
            <v>0</v>
          </cell>
          <cell r="AD4229">
            <v>0</v>
          </cell>
          <cell r="AE4229" t="str">
            <v>N</v>
          </cell>
          <cell r="AF4229" t="str">
            <v>N</v>
          </cell>
          <cell r="AG4229">
            <v>0</v>
          </cell>
          <cell r="AH4229" t="str">
            <v>N</v>
          </cell>
          <cell r="AI4229" t="str">
            <v>N</v>
          </cell>
        </row>
        <row r="4230">
          <cell r="U4230">
            <v>0</v>
          </cell>
          <cell r="V4230">
            <v>0</v>
          </cell>
          <cell r="W4230" t="str">
            <v/>
          </cell>
          <cell r="X4230" t="str">
            <v>N</v>
          </cell>
          <cell r="Y4230" t="str">
            <v>N</v>
          </cell>
          <cell r="Z4230" t="str">
            <v>N</v>
          </cell>
          <cell r="AA4230">
            <v>0</v>
          </cell>
          <cell r="AB4230">
            <v>0</v>
          </cell>
          <cell r="AC4230">
            <v>0</v>
          </cell>
          <cell r="AD4230">
            <v>0</v>
          </cell>
          <cell r="AE4230" t="str">
            <v>N</v>
          </cell>
          <cell r="AF4230" t="str">
            <v>N</v>
          </cell>
          <cell r="AG4230">
            <v>0</v>
          </cell>
          <cell r="AH4230" t="str">
            <v>N</v>
          </cell>
          <cell r="AI4230" t="str">
            <v>N</v>
          </cell>
        </row>
        <row r="4231">
          <cell r="U4231">
            <v>0</v>
          </cell>
          <cell r="V4231">
            <v>0</v>
          </cell>
          <cell r="W4231" t="str">
            <v/>
          </cell>
          <cell r="X4231" t="str">
            <v>N</v>
          </cell>
          <cell r="Y4231" t="str">
            <v>N</v>
          </cell>
          <cell r="Z4231" t="str">
            <v>N</v>
          </cell>
          <cell r="AA4231">
            <v>0</v>
          </cell>
          <cell r="AB4231">
            <v>0</v>
          </cell>
          <cell r="AC4231">
            <v>0</v>
          </cell>
          <cell r="AD4231">
            <v>0</v>
          </cell>
          <cell r="AE4231" t="str">
            <v>N</v>
          </cell>
          <cell r="AF4231" t="str">
            <v>N</v>
          </cell>
          <cell r="AG4231">
            <v>0</v>
          </cell>
          <cell r="AH4231" t="str">
            <v>N</v>
          </cell>
          <cell r="AI4231" t="str">
            <v>N</v>
          </cell>
        </row>
        <row r="4232">
          <cell r="U4232">
            <v>0</v>
          </cell>
          <cell r="V4232">
            <v>0</v>
          </cell>
          <cell r="W4232" t="str">
            <v/>
          </cell>
          <cell r="X4232" t="str">
            <v>N</v>
          </cell>
          <cell r="Y4232" t="str">
            <v>N</v>
          </cell>
          <cell r="Z4232" t="str">
            <v>N</v>
          </cell>
          <cell r="AA4232">
            <v>0</v>
          </cell>
          <cell r="AB4232">
            <v>0</v>
          </cell>
          <cell r="AC4232">
            <v>0</v>
          </cell>
          <cell r="AD4232">
            <v>0</v>
          </cell>
          <cell r="AE4232" t="str">
            <v>N</v>
          </cell>
          <cell r="AF4232" t="str">
            <v>N</v>
          </cell>
          <cell r="AG4232">
            <v>0</v>
          </cell>
          <cell r="AH4232" t="str">
            <v>N</v>
          </cell>
          <cell r="AI4232" t="str">
            <v>N</v>
          </cell>
        </row>
        <row r="4233">
          <cell r="U4233">
            <v>0</v>
          </cell>
          <cell r="V4233">
            <v>0</v>
          </cell>
          <cell r="W4233" t="str">
            <v/>
          </cell>
          <cell r="X4233" t="str">
            <v>N</v>
          </cell>
          <cell r="Y4233" t="str">
            <v>N</v>
          </cell>
          <cell r="Z4233" t="str">
            <v>N</v>
          </cell>
          <cell r="AA4233">
            <v>0</v>
          </cell>
          <cell r="AB4233">
            <v>0</v>
          </cell>
          <cell r="AC4233">
            <v>0</v>
          </cell>
          <cell r="AD4233">
            <v>0</v>
          </cell>
          <cell r="AE4233" t="str">
            <v>N</v>
          </cell>
          <cell r="AF4233" t="str">
            <v>N</v>
          </cell>
          <cell r="AG4233">
            <v>0</v>
          </cell>
          <cell r="AH4233" t="str">
            <v>N</v>
          </cell>
          <cell r="AI4233" t="str">
            <v>N</v>
          </cell>
        </row>
        <row r="4234">
          <cell r="U4234">
            <v>0</v>
          </cell>
          <cell r="V4234">
            <v>0</v>
          </cell>
          <cell r="W4234" t="str">
            <v/>
          </cell>
          <cell r="X4234" t="str">
            <v>N</v>
          </cell>
          <cell r="Y4234" t="str">
            <v>N</v>
          </cell>
          <cell r="Z4234" t="str">
            <v>N</v>
          </cell>
          <cell r="AA4234">
            <v>0</v>
          </cell>
          <cell r="AB4234">
            <v>0</v>
          </cell>
          <cell r="AC4234">
            <v>0</v>
          </cell>
          <cell r="AD4234">
            <v>0</v>
          </cell>
          <cell r="AE4234" t="str">
            <v>N</v>
          </cell>
          <cell r="AF4234" t="str">
            <v>N</v>
          </cell>
          <cell r="AG4234">
            <v>0</v>
          </cell>
          <cell r="AH4234" t="str">
            <v>N</v>
          </cell>
          <cell r="AI4234" t="str">
            <v>N</v>
          </cell>
        </row>
        <row r="4235">
          <cell r="U4235">
            <v>0</v>
          </cell>
          <cell r="V4235">
            <v>0</v>
          </cell>
          <cell r="W4235" t="str">
            <v/>
          </cell>
          <cell r="X4235" t="str">
            <v>N</v>
          </cell>
          <cell r="Y4235" t="str">
            <v>N</v>
          </cell>
          <cell r="Z4235" t="str">
            <v>N</v>
          </cell>
          <cell r="AA4235">
            <v>0</v>
          </cell>
          <cell r="AB4235">
            <v>0</v>
          </cell>
          <cell r="AC4235">
            <v>0</v>
          </cell>
          <cell r="AD4235">
            <v>0</v>
          </cell>
          <cell r="AE4235" t="str">
            <v>N</v>
          </cell>
          <cell r="AF4235" t="str">
            <v>N</v>
          </cell>
          <cell r="AG4235">
            <v>0</v>
          </cell>
          <cell r="AH4235" t="str">
            <v>N</v>
          </cell>
          <cell r="AI4235" t="str">
            <v>N</v>
          </cell>
        </row>
        <row r="4236">
          <cell r="U4236">
            <v>0</v>
          </cell>
          <cell r="V4236">
            <v>0</v>
          </cell>
          <cell r="W4236" t="str">
            <v/>
          </cell>
          <cell r="X4236" t="str">
            <v>N</v>
          </cell>
          <cell r="Y4236" t="str">
            <v>N</v>
          </cell>
          <cell r="Z4236" t="str">
            <v>N</v>
          </cell>
          <cell r="AA4236">
            <v>0</v>
          </cell>
          <cell r="AB4236">
            <v>0</v>
          </cell>
          <cell r="AC4236">
            <v>0</v>
          </cell>
          <cell r="AD4236">
            <v>0</v>
          </cell>
          <cell r="AE4236" t="str">
            <v>N</v>
          </cell>
          <cell r="AF4236" t="str">
            <v>N</v>
          </cell>
          <cell r="AG4236">
            <v>0</v>
          </cell>
          <cell r="AH4236" t="str">
            <v>N</v>
          </cell>
          <cell r="AI4236" t="str">
            <v>N</v>
          </cell>
        </row>
        <row r="4237">
          <cell r="U4237">
            <v>0</v>
          </cell>
          <cell r="V4237">
            <v>0</v>
          </cell>
          <cell r="W4237" t="str">
            <v/>
          </cell>
          <cell r="X4237" t="str">
            <v>N</v>
          </cell>
          <cell r="Y4237" t="str">
            <v>N</v>
          </cell>
          <cell r="Z4237" t="str">
            <v>N</v>
          </cell>
          <cell r="AA4237">
            <v>0</v>
          </cell>
          <cell r="AB4237">
            <v>0</v>
          </cell>
          <cell r="AC4237">
            <v>0</v>
          </cell>
          <cell r="AD4237">
            <v>0</v>
          </cell>
          <cell r="AE4237" t="str">
            <v>N</v>
          </cell>
          <cell r="AF4237" t="str">
            <v>N</v>
          </cell>
          <cell r="AG4237">
            <v>0</v>
          </cell>
          <cell r="AH4237" t="str">
            <v>N</v>
          </cell>
          <cell r="AI4237" t="str">
            <v>N</v>
          </cell>
        </row>
        <row r="4238">
          <cell r="U4238">
            <v>0</v>
          </cell>
          <cell r="V4238">
            <v>0</v>
          </cell>
          <cell r="W4238" t="str">
            <v/>
          </cell>
          <cell r="X4238" t="str">
            <v>N</v>
          </cell>
          <cell r="Y4238" t="str">
            <v>N</v>
          </cell>
          <cell r="Z4238" t="str">
            <v>N</v>
          </cell>
          <cell r="AA4238">
            <v>0</v>
          </cell>
          <cell r="AB4238">
            <v>0</v>
          </cell>
          <cell r="AC4238">
            <v>0</v>
          </cell>
          <cell r="AD4238">
            <v>0</v>
          </cell>
          <cell r="AE4238" t="str">
            <v>N</v>
          </cell>
          <cell r="AF4238" t="str">
            <v>N</v>
          </cell>
          <cell r="AG4238">
            <v>0</v>
          </cell>
          <cell r="AH4238" t="str">
            <v>N</v>
          </cell>
          <cell r="AI4238" t="str">
            <v>N</v>
          </cell>
        </row>
        <row r="4239">
          <cell r="U4239">
            <v>0</v>
          </cell>
          <cell r="V4239">
            <v>0</v>
          </cell>
          <cell r="W4239" t="str">
            <v/>
          </cell>
          <cell r="X4239" t="str">
            <v>N</v>
          </cell>
          <cell r="Y4239" t="str">
            <v>N</v>
          </cell>
          <cell r="Z4239" t="str">
            <v>N</v>
          </cell>
          <cell r="AA4239">
            <v>0</v>
          </cell>
          <cell r="AB4239">
            <v>0</v>
          </cell>
          <cell r="AC4239">
            <v>0</v>
          </cell>
          <cell r="AD4239">
            <v>0</v>
          </cell>
          <cell r="AE4239" t="str">
            <v>N</v>
          </cell>
          <cell r="AF4239" t="str">
            <v>N</v>
          </cell>
          <cell r="AG4239">
            <v>0</v>
          </cell>
          <cell r="AH4239" t="str">
            <v>N</v>
          </cell>
          <cell r="AI4239" t="str">
            <v>N</v>
          </cell>
        </row>
        <row r="4240">
          <cell r="U4240">
            <v>0</v>
          </cell>
          <cell r="V4240">
            <v>0</v>
          </cell>
          <cell r="W4240" t="str">
            <v/>
          </cell>
          <cell r="X4240" t="str">
            <v>N</v>
          </cell>
          <cell r="Y4240" t="str">
            <v>N</v>
          </cell>
          <cell r="Z4240" t="str">
            <v>N</v>
          </cell>
          <cell r="AA4240">
            <v>0</v>
          </cell>
          <cell r="AB4240">
            <v>0</v>
          </cell>
          <cell r="AC4240">
            <v>0</v>
          </cell>
          <cell r="AD4240">
            <v>0</v>
          </cell>
          <cell r="AE4240" t="str">
            <v>N</v>
          </cell>
          <cell r="AF4240" t="str">
            <v>N</v>
          </cell>
          <cell r="AG4240">
            <v>0</v>
          </cell>
          <cell r="AH4240" t="str">
            <v>N</v>
          </cell>
          <cell r="AI4240" t="str">
            <v>N</v>
          </cell>
        </row>
        <row r="4241">
          <cell r="U4241">
            <v>0</v>
          </cell>
          <cell r="V4241">
            <v>0</v>
          </cell>
          <cell r="W4241" t="str">
            <v/>
          </cell>
          <cell r="X4241" t="str">
            <v>N</v>
          </cell>
          <cell r="Y4241" t="str">
            <v>N</v>
          </cell>
          <cell r="Z4241" t="str">
            <v>N</v>
          </cell>
          <cell r="AA4241">
            <v>0</v>
          </cell>
          <cell r="AB4241">
            <v>0</v>
          </cell>
          <cell r="AC4241">
            <v>0</v>
          </cell>
          <cell r="AD4241">
            <v>0</v>
          </cell>
          <cell r="AE4241" t="str">
            <v>N</v>
          </cell>
          <cell r="AF4241" t="str">
            <v>N</v>
          </cell>
          <cell r="AG4241">
            <v>0</v>
          </cell>
          <cell r="AH4241" t="str">
            <v>N</v>
          </cell>
          <cell r="AI4241" t="str">
            <v>N</v>
          </cell>
        </row>
        <row r="4242">
          <cell r="U4242">
            <v>0</v>
          </cell>
          <cell r="V4242">
            <v>0</v>
          </cell>
          <cell r="W4242" t="str">
            <v/>
          </cell>
          <cell r="X4242" t="str">
            <v>N</v>
          </cell>
          <cell r="Y4242" t="str">
            <v>N</v>
          </cell>
          <cell r="Z4242" t="str">
            <v>N</v>
          </cell>
          <cell r="AA4242">
            <v>0</v>
          </cell>
          <cell r="AB4242">
            <v>0</v>
          </cell>
          <cell r="AC4242">
            <v>0</v>
          </cell>
          <cell r="AD4242">
            <v>0</v>
          </cell>
          <cell r="AE4242" t="str">
            <v>N</v>
          </cell>
          <cell r="AF4242" t="str">
            <v>N</v>
          </cell>
          <cell r="AG4242">
            <v>0</v>
          </cell>
          <cell r="AH4242" t="str">
            <v>N</v>
          </cell>
          <cell r="AI4242" t="str">
            <v>N</v>
          </cell>
        </row>
        <row r="4243">
          <cell r="U4243">
            <v>0</v>
          </cell>
          <cell r="V4243">
            <v>0</v>
          </cell>
          <cell r="W4243" t="str">
            <v/>
          </cell>
          <cell r="X4243" t="str">
            <v>N</v>
          </cell>
          <cell r="Y4243" t="str">
            <v>N</v>
          </cell>
          <cell r="Z4243" t="str">
            <v>N</v>
          </cell>
          <cell r="AA4243">
            <v>0</v>
          </cell>
          <cell r="AB4243">
            <v>0</v>
          </cell>
          <cell r="AC4243">
            <v>0</v>
          </cell>
          <cell r="AD4243">
            <v>0</v>
          </cell>
          <cell r="AE4243" t="str">
            <v>N</v>
          </cell>
          <cell r="AF4243" t="str">
            <v>N</v>
          </cell>
          <cell r="AG4243">
            <v>0</v>
          </cell>
          <cell r="AH4243" t="str">
            <v>N</v>
          </cell>
          <cell r="AI4243" t="str">
            <v>N</v>
          </cell>
        </row>
        <row r="4244">
          <cell r="U4244">
            <v>0</v>
          </cell>
          <cell r="V4244">
            <v>0</v>
          </cell>
          <cell r="W4244" t="str">
            <v/>
          </cell>
          <cell r="X4244" t="str">
            <v>N</v>
          </cell>
          <cell r="Y4244" t="str">
            <v>N</v>
          </cell>
          <cell r="Z4244" t="str">
            <v>N</v>
          </cell>
          <cell r="AA4244">
            <v>0</v>
          </cell>
          <cell r="AB4244">
            <v>0</v>
          </cell>
          <cell r="AC4244">
            <v>0</v>
          </cell>
          <cell r="AD4244">
            <v>0</v>
          </cell>
          <cell r="AE4244" t="str">
            <v>N</v>
          </cell>
          <cell r="AF4244" t="str">
            <v>N</v>
          </cell>
          <cell r="AG4244">
            <v>0</v>
          </cell>
          <cell r="AH4244" t="str">
            <v>N</v>
          </cell>
          <cell r="AI4244" t="str">
            <v>N</v>
          </cell>
        </row>
        <row r="4245">
          <cell r="U4245">
            <v>0</v>
          </cell>
          <cell r="V4245">
            <v>0</v>
          </cell>
          <cell r="W4245" t="str">
            <v/>
          </cell>
          <cell r="X4245" t="str">
            <v>N</v>
          </cell>
          <cell r="Y4245" t="str">
            <v>N</v>
          </cell>
          <cell r="Z4245" t="str">
            <v>N</v>
          </cell>
          <cell r="AA4245">
            <v>0</v>
          </cell>
          <cell r="AB4245">
            <v>0</v>
          </cell>
          <cell r="AC4245">
            <v>0</v>
          </cell>
          <cell r="AD4245">
            <v>0</v>
          </cell>
          <cell r="AE4245" t="str">
            <v>N</v>
          </cell>
          <cell r="AF4245" t="str">
            <v>N</v>
          </cell>
          <cell r="AG4245">
            <v>0</v>
          </cell>
          <cell r="AH4245" t="str">
            <v>N</v>
          </cell>
          <cell r="AI4245" t="str">
            <v>N</v>
          </cell>
        </row>
        <row r="4246">
          <cell r="U4246">
            <v>0</v>
          </cell>
          <cell r="V4246">
            <v>0</v>
          </cell>
          <cell r="W4246" t="str">
            <v/>
          </cell>
          <cell r="X4246" t="str">
            <v>N</v>
          </cell>
          <cell r="Y4246" t="str">
            <v>N</v>
          </cell>
          <cell r="Z4246" t="str">
            <v>N</v>
          </cell>
          <cell r="AA4246">
            <v>0</v>
          </cell>
          <cell r="AB4246">
            <v>0</v>
          </cell>
          <cell r="AC4246">
            <v>0</v>
          </cell>
          <cell r="AD4246">
            <v>0</v>
          </cell>
          <cell r="AE4246" t="str">
            <v>N</v>
          </cell>
          <cell r="AF4246" t="str">
            <v>N</v>
          </cell>
          <cell r="AG4246">
            <v>0</v>
          </cell>
          <cell r="AH4246" t="str">
            <v>N</v>
          </cell>
          <cell r="AI4246" t="str">
            <v>N</v>
          </cell>
        </row>
        <row r="4247">
          <cell r="U4247">
            <v>0</v>
          </cell>
          <cell r="V4247">
            <v>0</v>
          </cell>
          <cell r="W4247" t="str">
            <v/>
          </cell>
          <cell r="X4247" t="str">
            <v>N</v>
          </cell>
          <cell r="Y4247" t="str">
            <v>N</v>
          </cell>
          <cell r="Z4247" t="str">
            <v>N</v>
          </cell>
          <cell r="AA4247">
            <v>0</v>
          </cell>
          <cell r="AB4247">
            <v>0</v>
          </cell>
          <cell r="AC4247">
            <v>0</v>
          </cell>
          <cell r="AD4247">
            <v>0</v>
          </cell>
          <cell r="AE4247" t="str">
            <v>N</v>
          </cell>
          <cell r="AF4247" t="str">
            <v>N</v>
          </cell>
          <cell r="AG4247">
            <v>0</v>
          </cell>
          <cell r="AH4247" t="str">
            <v>N</v>
          </cell>
          <cell r="AI4247" t="str">
            <v>N</v>
          </cell>
        </row>
        <row r="4248">
          <cell r="U4248">
            <v>0</v>
          </cell>
          <cell r="V4248">
            <v>0</v>
          </cell>
          <cell r="W4248" t="str">
            <v/>
          </cell>
          <cell r="X4248" t="str">
            <v>N</v>
          </cell>
          <cell r="Y4248" t="str">
            <v>N</v>
          </cell>
          <cell r="Z4248" t="str">
            <v>N</v>
          </cell>
          <cell r="AA4248">
            <v>0</v>
          </cell>
          <cell r="AB4248">
            <v>0</v>
          </cell>
          <cell r="AC4248">
            <v>0</v>
          </cell>
          <cell r="AD4248">
            <v>0</v>
          </cell>
          <cell r="AE4248" t="str">
            <v>N</v>
          </cell>
          <cell r="AF4248" t="str">
            <v>N</v>
          </cell>
          <cell r="AG4248">
            <v>0</v>
          </cell>
          <cell r="AH4248" t="str">
            <v>N</v>
          </cell>
          <cell r="AI4248" t="str">
            <v>N</v>
          </cell>
        </row>
        <row r="4249">
          <cell r="U4249">
            <v>0</v>
          </cell>
          <cell r="V4249">
            <v>0</v>
          </cell>
          <cell r="W4249" t="str">
            <v/>
          </cell>
          <cell r="X4249" t="str">
            <v>N</v>
          </cell>
          <cell r="Y4249" t="str">
            <v>N</v>
          </cell>
          <cell r="Z4249" t="str">
            <v>N</v>
          </cell>
          <cell r="AA4249">
            <v>0</v>
          </cell>
          <cell r="AB4249">
            <v>0</v>
          </cell>
          <cell r="AC4249">
            <v>0</v>
          </cell>
          <cell r="AD4249">
            <v>0</v>
          </cell>
          <cell r="AE4249" t="str">
            <v>N</v>
          </cell>
          <cell r="AF4249" t="str">
            <v>N</v>
          </cell>
          <cell r="AG4249">
            <v>0</v>
          </cell>
          <cell r="AH4249" t="str">
            <v>N</v>
          </cell>
          <cell r="AI4249" t="str">
            <v>N</v>
          </cell>
        </row>
        <row r="4250">
          <cell r="U4250">
            <v>0</v>
          </cell>
          <cell r="V4250">
            <v>0</v>
          </cell>
          <cell r="W4250" t="str">
            <v/>
          </cell>
          <cell r="X4250" t="str">
            <v>N</v>
          </cell>
          <cell r="Y4250" t="str">
            <v>N</v>
          </cell>
          <cell r="Z4250" t="str">
            <v>N</v>
          </cell>
          <cell r="AA4250">
            <v>0</v>
          </cell>
          <cell r="AB4250">
            <v>0</v>
          </cell>
          <cell r="AC4250">
            <v>0</v>
          </cell>
          <cell r="AD4250">
            <v>0</v>
          </cell>
          <cell r="AE4250" t="str">
            <v>N</v>
          </cell>
          <cell r="AF4250" t="str">
            <v>N</v>
          </cell>
          <cell r="AG4250">
            <v>0</v>
          </cell>
          <cell r="AH4250" t="str">
            <v>N</v>
          </cell>
          <cell r="AI4250" t="str">
            <v>N</v>
          </cell>
        </row>
        <row r="4251">
          <cell r="U4251">
            <v>0</v>
          </cell>
          <cell r="V4251">
            <v>0</v>
          </cell>
          <cell r="W4251" t="str">
            <v/>
          </cell>
          <cell r="X4251" t="str">
            <v>N</v>
          </cell>
          <cell r="Y4251" t="str">
            <v>N</v>
          </cell>
          <cell r="Z4251" t="str">
            <v>N</v>
          </cell>
          <cell r="AA4251">
            <v>0</v>
          </cell>
          <cell r="AB4251">
            <v>0</v>
          </cell>
          <cell r="AC4251">
            <v>0</v>
          </cell>
          <cell r="AD4251">
            <v>0</v>
          </cell>
          <cell r="AE4251" t="str">
            <v>N</v>
          </cell>
          <cell r="AF4251" t="str">
            <v>N</v>
          </cell>
          <cell r="AG4251">
            <v>0</v>
          </cell>
          <cell r="AH4251" t="str">
            <v>N</v>
          </cell>
          <cell r="AI4251" t="str">
            <v>N</v>
          </cell>
        </row>
        <row r="4252">
          <cell r="U4252">
            <v>0</v>
          </cell>
          <cell r="V4252">
            <v>0</v>
          </cell>
          <cell r="W4252" t="str">
            <v/>
          </cell>
          <cell r="X4252" t="str">
            <v>N</v>
          </cell>
          <cell r="Y4252" t="str">
            <v>N</v>
          </cell>
          <cell r="Z4252" t="str">
            <v>N</v>
          </cell>
          <cell r="AA4252">
            <v>0</v>
          </cell>
          <cell r="AB4252">
            <v>0</v>
          </cell>
          <cell r="AC4252">
            <v>0</v>
          </cell>
          <cell r="AD4252">
            <v>0</v>
          </cell>
          <cell r="AE4252" t="str">
            <v>N</v>
          </cell>
          <cell r="AF4252" t="str">
            <v>N</v>
          </cell>
          <cell r="AG4252">
            <v>0</v>
          </cell>
          <cell r="AH4252" t="str">
            <v>N</v>
          </cell>
          <cell r="AI4252" t="str">
            <v>N</v>
          </cell>
        </row>
        <row r="4253">
          <cell r="U4253">
            <v>0</v>
          </cell>
          <cell r="V4253">
            <v>0</v>
          </cell>
          <cell r="W4253" t="str">
            <v/>
          </cell>
          <cell r="X4253" t="str">
            <v>N</v>
          </cell>
          <cell r="Y4253" t="str">
            <v>N</v>
          </cell>
          <cell r="Z4253" t="str">
            <v>N</v>
          </cell>
          <cell r="AA4253">
            <v>0</v>
          </cell>
          <cell r="AB4253">
            <v>0</v>
          </cell>
          <cell r="AC4253">
            <v>0</v>
          </cell>
          <cell r="AD4253">
            <v>0</v>
          </cell>
          <cell r="AE4253" t="str">
            <v>N</v>
          </cell>
          <cell r="AF4253" t="str">
            <v>N</v>
          </cell>
          <cell r="AG4253">
            <v>0</v>
          </cell>
          <cell r="AH4253" t="str">
            <v>N</v>
          </cell>
          <cell r="AI4253" t="str">
            <v>N</v>
          </cell>
        </row>
        <row r="4254">
          <cell r="U4254">
            <v>0</v>
          </cell>
          <cell r="V4254">
            <v>0</v>
          </cell>
          <cell r="W4254" t="str">
            <v/>
          </cell>
          <cell r="X4254" t="str">
            <v>N</v>
          </cell>
          <cell r="Y4254" t="str">
            <v>N</v>
          </cell>
          <cell r="Z4254" t="str">
            <v>N</v>
          </cell>
          <cell r="AA4254">
            <v>0</v>
          </cell>
          <cell r="AB4254">
            <v>0</v>
          </cell>
          <cell r="AC4254">
            <v>0</v>
          </cell>
          <cell r="AD4254">
            <v>0</v>
          </cell>
          <cell r="AE4254" t="str">
            <v>N</v>
          </cell>
          <cell r="AF4254" t="str">
            <v>N</v>
          </cell>
          <cell r="AG4254">
            <v>0</v>
          </cell>
          <cell r="AH4254" t="str">
            <v>N</v>
          </cell>
          <cell r="AI4254" t="str">
            <v>N</v>
          </cell>
        </row>
        <row r="4255">
          <cell r="U4255">
            <v>0</v>
          </cell>
          <cell r="V4255">
            <v>0</v>
          </cell>
          <cell r="W4255" t="str">
            <v/>
          </cell>
          <cell r="X4255" t="str">
            <v>N</v>
          </cell>
          <cell r="Y4255" t="str">
            <v>N</v>
          </cell>
          <cell r="Z4255" t="str">
            <v>N</v>
          </cell>
          <cell r="AA4255">
            <v>0</v>
          </cell>
          <cell r="AB4255">
            <v>0</v>
          </cell>
          <cell r="AC4255">
            <v>0</v>
          </cell>
          <cell r="AD4255">
            <v>0</v>
          </cell>
          <cell r="AE4255" t="str">
            <v>N</v>
          </cell>
          <cell r="AF4255" t="str">
            <v>N</v>
          </cell>
          <cell r="AG4255">
            <v>0</v>
          </cell>
          <cell r="AH4255" t="str">
            <v>N</v>
          </cell>
          <cell r="AI4255" t="str">
            <v>N</v>
          </cell>
        </row>
        <row r="4256">
          <cell r="U4256">
            <v>0</v>
          </cell>
          <cell r="V4256">
            <v>0</v>
          </cell>
          <cell r="W4256" t="str">
            <v/>
          </cell>
          <cell r="X4256" t="str">
            <v>N</v>
          </cell>
          <cell r="Y4256" t="str">
            <v>N</v>
          </cell>
          <cell r="Z4256" t="str">
            <v>N</v>
          </cell>
          <cell r="AA4256">
            <v>0</v>
          </cell>
          <cell r="AB4256">
            <v>0</v>
          </cell>
          <cell r="AC4256">
            <v>0</v>
          </cell>
          <cell r="AD4256">
            <v>0</v>
          </cell>
          <cell r="AE4256" t="str">
            <v>N</v>
          </cell>
          <cell r="AF4256" t="str">
            <v>N</v>
          </cell>
          <cell r="AG4256">
            <v>0</v>
          </cell>
          <cell r="AH4256" t="str">
            <v>N</v>
          </cell>
          <cell r="AI4256" t="str">
            <v>N</v>
          </cell>
        </row>
        <row r="4257">
          <cell r="U4257">
            <v>0</v>
          </cell>
          <cell r="V4257">
            <v>0</v>
          </cell>
          <cell r="W4257" t="str">
            <v/>
          </cell>
          <cell r="X4257" t="str">
            <v>N</v>
          </cell>
          <cell r="Y4257" t="str">
            <v>N</v>
          </cell>
          <cell r="Z4257" t="str">
            <v>N</v>
          </cell>
          <cell r="AA4257">
            <v>0</v>
          </cell>
          <cell r="AB4257">
            <v>0</v>
          </cell>
          <cell r="AC4257">
            <v>0</v>
          </cell>
          <cell r="AD4257">
            <v>0</v>
          </cell>
          <cell r="AE4257" t="str">
            <v>N</v>
          </cell>
          <cell r="AF4257" t="str">
            <v>N</v>
          </cell>
          <cell r="AG4257">
            <v>0</v>
          </cell>
          <cell r="AH4257" t="str">
            <v>N</v>
          </cell>
          <cell r="AI4257" t="str">
            <v>N</v>
          </cell>
        </row>
        <row r="4258">
          <cell r="U4258">
            <v>0</v>
          </cell>
          <cell r="V4258">
            <v>0</v>
          </cell>
          <cell r="W4258" t="str">
            <v/>
          </cell>
          <cell r="X4258" t="str">
            <v>N</v>
          </cell>
          <cell r="Y4258" t="str">
            <v>N</v>
          </cell>
          <cell r="Z4258" t="str">
            <v>N</v>
          </cell>
          <cell r="AA4258">
            <v>0</v>
          </cell>
          <cell r="AB4258">
            <v>0</v>
          </cell>
          <cell r="AC4258">
            <v>0</v>
          </cell>
          <cell r="AD4258">
            <v>0</v>
          </cell>
          <cell r="AE4258" t="str">
            <v>N</v>
          </cell>
          <cell r="AF4258" t="str">
            <v>N</v>
          </cell>
          <cell r="AG4258">
            <v>0</v>
          </cell>
          <cell r="AH4258" t="str">
            <v>N</v>
          </cell>
          <cell r="AI4258" t="str">
            <v>N</v>
          </cell>
        </row>
        <row r="4259">
          <cell r="U4259">
            <v>0</v>
          </cell>
          <cell r="V4259">
            <v>0</v>
          </cell>
          <cell r="W4259" t="str">
            <v/>
          </cell>
          <cell r="X4259" t="str">
            <v>N</v>
          </cell>
          <cell r="Y4259" t="str">
            <v>N</v>
          </cell>
          <cell r="Z4259" t="str">
            <v>N</v>
          </cell>
          <cell r="AA4259">
            <v>0</v>
          </cell>
          <cell r="AB4259">
            <v>0</v>
          </cell>
          <cell r="AC4259">
            <v>0</v>
          </cell>
          <cell r="AD4259">
            <v>0</v>
          </cell>
          <cell r="AE4259" t="str">
            <v>N</v>
          </cell>
          <cell r="AF4259" t="str">
            <v>N</v>
          </cell>
          <cell r="AG4259">
            <v>0</v>
          </cell>
          <cell r="AH4259" t="str">
            <v>N</v>
          </cell>
          <cell r="AI4259" t="str">
            <v>N</v>
          </cell>
        </row>
        <row r="4260">
          <cell r="U4260">
            <v>0</v>
          </cell>
          <cell r="V4260">
            <v>0</v>
          </cell>
          <cell r="W4260" t="str">
            <v/>
          </cell>
          <cell r="X4260" t="str">
            <v>N</v>
          </cell>
          <cell r="Y4260" t="str">
            <v>N</v>
          </cell>
          <cell r="Z4260" t="str">
            <v>N</v>
          </cell>
          <cell r="AA4260">
            <v>0</v>
          </cell>
          <cell r="AB4260">
            <v>0</v>
          </cell>
          <cell r="AC4260">
            <v>0</v>
          </cell>
          <cell r="AD4260">
            <v>0</v>
          </cell>
          <cell r="AE4260" t="str">
            <v>N</v>
          </cell>
          <cell r="AF4260" t="str">
            <v>N</v>
          </cell>
          <cell r="AG4260">
            <v>0</v>
          </cell>
          <cell r="AH4260" t="str">
            <v>N</v>
          </cell>
          <cell r="AI4260" t="str">
            <v>N</v>
          </cell>
        </row>
        <row r="4261">
          <cell r="U4261">
            <v>0</v>
          </cell>
          <cell r="V4261">
            <v>0</v>
          </cell>
          <cell r="W4261" t="str">
            <v/>
          </cell>
          <cell r="X4261" t="str">
            <v>N</v>
          </cell>
          <cell r="Y4261" t="str">
            <v>N</v>
          </cell>
          <cell r="Z4261" t="str">
            <v>N</v>
          </cell>
          <cell r="AA4261">
            <v>0</v>
          </cell>
          <cell r="AB4261">
            <v>0</v>
          </cell>
          <cell r="AC4261">
            <v>0</v>
          </cell>
          <cell r="AD4261">
            <v>0</v>
          </cell>
          <cell r="AE4261" t="str">
            <v>N</v>
          </cell>
          <cell r="AF4261" t="str">
            <v>N</v>
          </cell>
          <cell r="AG4261">
            <v>0</v>
          </cell>
          <cell r="AH4261" t="str">
            <v>N</v>
          </cell>
          <cell r="AI4261" t="str">
            <v>N</v>
          </cell>
        </row>
        <row r="4262">
          <cell r="U4262">
            <v>0</v>
          </cell>
          <cell r="V4262">
            <v>0</v>
          </cell>
          <cell r="W4262" t="str">
            <v/>
          </cell>
          <cell r="X4262" t="str">
            <v>N</v>
          </cell>
          <cell r="Y4262" t="str">
            <v>N</v>
          </cell>
          <cell r="Z4262" t="str">
            <v>N</v>
          </cell>
          <cell r="AA4262">
            <v>0</v>
          </cell>
          <cell r="AB4262">
            <v>0</v>
          </cell>
          <cell r="AC4262">
            <v>0</v>
          </cell>
          <cell r="AD4262">
            <v>0</v>
          </cell>
          <cell r="AE4262" t="str">
            <v>N</v>
          </cell>
          <cell r="AF4262" t="str">
            <v>N</v>
          </cell>
          <cell r="AG4262">
            <v>0</v>
          </cell>
          <cell r="AH4262" t="str">
            <v>N</v>
          </cell>
          <cell r="AI4262" t="str">
            <v>N</v>
          </cell>
        </row>
        <row r="4263">
          <cell r="U4263">
            <v>0</v>
          </cell>
          <cell r="V4263">
            <v>0</v>
          </cell>
          <cell r="W4263" t="str">
            <v/>
          </cell>
          <cell r="X4263" t="str">
            <v>N</v>
          </cell>
          <cell r="Y4263" t="str">
            <v>N</v>
          </cell>
          <cell r="Z4263" t="str">
            <v>N</v>
          </cell>
          <cell r="AA4263">
            <v>0</v>
          </cell>
          <cell r="AB4263">
            <v>0</v>
          </cell>
          <cell r="AC4263">
            <v>0</v>
          </cell>
          <cell r="AD4263">
            <v>0</v>
          </cell>
          <cell r="AE4263" t="str">
            <v>N</v>
          </cell>
          <cell r="AF4263" t="str">
            <v>N</v>
          </cell>
          <cell r="AG4263">
            <v>0</v>
          </cell>
          <cell r="AH4263" t="str">
            <v>N</v>
          </cell>
          <cell r="AI4263" t="str">
            <v>N</v>
          </cell>
        </row>
        <row r="4264">
          <cell r="U4264">
            <v>0</v>
          </cell>
          <cell r="V4264">
            <v>0</v>
          </cell>
          <cell r="W4264" t="str">
            <v/>
          </cell>
          <cell r="X4264" t="str">
            <v>N</v>
          </cell>
          <cell r="Y4264" t="str">
            <v>N</v>
          </cell>
          <cell r="Z4264" t="str">
            <v>N</v>
          </cell>
          <cell r="AA4264">
            <v>0</v>
          </cell>
          <cell r="AB4264">
            <v>0</v>
          </cell>
          <cell r="AC4264">
            <v>0</v>
          </cell>
          <cell r="AD4264">
            <v>0</v>
          </cell>
          <cell r="AE4264" t="str">
            <v>N</v>
          </cell>
          <cell r="AF4264" t="str">
            <v>N</v>
          </cell>
          <cell r="AG4264">
            <v>0</v>
          </cell>
          <cell r="AH4264" t="str">
            <v>N</v>
          </cell>
          <cell r="AI4264" t="str">
            <v>N</v>
          </cell>
        </row>
        <row r="4265">
          <cell r="U4265">
            <v>0</v>
          </cell>
          <cell r="V4265">
            <v>0</v>
          </cell>
          <cell r="W4265" t="str">
            <v/>
          </cell>
          <cell r="X4265" t="str">
            <v>N</v>
          </cell>
          <cell r="Y4265" t="str">
            <v>N</v>
          </cell>
          <cell r="Z4265" t="str">
            <v>N</v>
          </cell>
          <cell r="AA4265">
            <v>0</v>
          </cell>
          <cell r="AB4265">
            <v>0</v>
          </cell>
          <cell r="AC4265">
            <v>0</v>
          </cell>
          <cell r="AD4265">
            <v>0</v>
          </cell>
          <cell r="AE4265" t="str">
            <v>N</v>
          </cell>
          <cell r="AF4265" t="str">
            <v>N</v>
          </cell>
          <cell r="AG4265">
            <v>0</v>
          </cell>
          <cell r="AH4265" t="str">
            <v>N</v>
          </cell>
          <cell r="AI4265" t="str">
            <v>N</v>
          </cell>
        </row>
        <row r="4266">
          <cell r="U4266">
            <v>0</v>
          </cell>
          <cell r="V4266">
            <v>0</v>
          </cell>
          <cell r="W4266" t="str">
            <v/>
          </cell>
          <cell r="X4266" t="str">
            <v>N</v>
          </cell>
          <cell r="Y4266" t="str">
            <v>N</v>
          </cell>
          <cell r="Z4266" t="str">
            <v>N</v>
          </cell>
          <cell r="AA4266">
            <v>0</v>
          </cell>
          <cell r="AB4266">
            <v>0</v>
          </cell>
          <cell r="AC4266">
            <v>0</v>
          </cell>
          <cell r="AD4266">
            <v>0</v>
          </cell>
          <cell r="AE4266" t="str">
            <v>N</v>
          </cell>
          <cell r="AF4266" t="str">
            <v>N</v>
          </cell>
          <cell r="AG4266">
            <v>0</v>
          </cell>
          <cell r="AH4266" t="str">
            <v>N</v>
          </cell>
          <cell r="AI4266" t="str">
            <v>N</v>
          </cell>
        </row>
        <row r="4267">
          <cell r="U4267">
            <v>0</v>
          </cell>
          <cell r="V4267">
            <v>0</v>
          </cell>
          <cell r="W4267" t="str">
            <v/>
          </cell>
          <cell r="X4267" t="str">
            <v>N</v>
          </cell>
          <cell r="Y4267" t="str">
            <v>N</v>
          </cell>
          <cell r="Z4267" t="str">
            <v>N</v>
          </cell>
          <cell r="AA4267">
            <v>0</v>
          </cell>
          <cell r="AB4267">
            <v>0</v>
          </cell>
          <cell r="AC4267">
            <v>0</v>
          </cell>
          <cell r="AD4267">
            <v>0</v>
          </cell>
          <cell r="AE4267" t="str">
            <v>N</v>
          </cell>
          <cell r="AF4267" t="str">
            <v>N</v>
          </cell>
          <cell r="AG4267">
            <v>0</v>
          </cell>
          <cell r="AH4267" t="str">
            <v>N</v>
          </cell>
          <cell r="AI4267" t="str">
            <v>N</v>
          </cell>
        </row>
        <row r="4268">
          <cell r="U4268">
            <v>0</v>
          </cell>
          <cell r="V4268">
            <v>0</v>
          </cell>
          <cell r="W4268" t="str">
            <v/>
          </cell>
          <cell r="X4268" t="str">
            <v>N</v>
          </cell>
          <cell r="Y4268" t="str">
            <v>N</v>
          </cell>
          <cell r="Z4268" t="str">
            <v>N</v>
          </cell>
          <cell r="AA4268">
            <v>0</v>
          </cell>
          <cell r="AB4268">
            <v>0</v>
          </cell>
          <cell r="AC4268">
            <v>0</v>
          </cell>
          <cell r="AD4268">
            <v>0</v>
          </cell>
          <cell r="AE4268" t="str">
            <v>N</v>
          </cell>
          <cell r="AF4268" t="str">
            <v>N</v>
          </cell>
          <cell r="AG4268">
            <v>0</v>
          </cell>
          <cell r="AH4268" t="str">
            <v>N</v>
          </cell>
          <cell r="AI4268" t="str">
            <v>N</v>
          </cell>
        </row>
        <row r="4269">
          <cell r="U4269">
            <v>0</v>
          </cell>
          <cell r="V4269">
            <v>0</v>
          </cell>
          <cell r="W4269" t="str">
            <v/>
          </cell>
          <cell r="X4269" t="str">
            <v>N</v>
          </cell>
          <cell r="Y4269" t="str">
            <v>N</v>
          </cell>
          <cell r="Z4269" t="str">
            <v>N</v>
          </cell>
          <cell r="AA4269">
            <v>0</v>
          </cell>
          <cell r="AB4269">
            <v>0</v>
          </cell>
          <cell r="AC4269">
            <v>0</v>
          </cell>
          <cell r="AD4269">
            <v>0</v>
          </cell>
          <cell r="AE4269" t="str">
            <v>N</v>
          </cell>
          <cell r="AF4269" t="str">
            <v>N</v>
          </cell>
          <cell r="AG4269">
            <v>0</v>
          </cell>
          <cell r="AH4269" t="str">
            <v>N</v>
          </cell>
          <cell r="AI4269" t="str">
            <v>N</v>
          </cell>
        </row>
        <row r="4270">
          <cell r="U4270">
            <v>0</v>
          </cell>
          <cell r="V4270">
            <v>0</v>
          </cell>
          <cell r="W4270" t="str">
            <v/>
          </cell>
          <cell r="X4270" t="str">
            <v>N</v>
          </cell>
          <cell r="Y4270" t="str">
            <v>N</v>
          </cell>
          <cell r="Z4270" t="str">
            <v>N</v>
          </cell>
          <cell r="AA4270">
            <v>0</v>
          </cell>
          <cell r="AB4270">
            <v>0</v>
          </cell>
          <cell r="AC4270">
            <v>0</v>
          </cell>
          <cell r="AD4270">
            <v>0</v>
          </cell>
          <cell r="AE4270" t="str">
            <v>N</v>
          </cell>
          <cell r="AF4270" t="str">
            <v>N</v>
          </cell>
          <cell r="AG4270">
            <v>0</v>
          </cell>
          <cell r="AH4270" t="str">
            <v>N</v>
          </cell>
          <cell r="AI4270" t="str">
            <v>N</v>
          </cell>
        </row>
        <row r="4271">
          <cell r="U4271">
            <v>0</v>
          </cell>
          <cell r="V4271">
            <v>0</v>
          </cell>
          <cell r="W4271" t="str">
            <v/>
          </cell>
          <cell r="X4271" t="str">
            <v>N</v>
          </cell>
          <cell r="Y4271" t="str">
            <v>N</v>
          </cell>
          <cell r="Z4271" t="str">
            <v>N</v>
          </cell>
          <cell r="AA4271">
            <v>0</v>
          </cell>
          <cell r="AB4271">
            <v>0</v>
          </cell>
          <cell r="AC4271">
            <v>0</v>
          </cell>
          <cell r="AD4271">
            <v>0</v>
          </cell>
          <cell r="AE4271" t="str">
            <v>N</v>
          </cell>
          <cell r="AF4271" t="str">
            <v>N</v>
          </cell>
          <cell r="AG4271">
            <v>0</v>
          </cell>
          <cell r="AH4271" t="str">
            <v>N</v>
          </cell>
          <cell r="AI4271" t="str">
            <v>N</v>
          </cell>
        </row>
        <row r="4272">
          <cell r="U4272">
            <v>0</v>
          </cell>
          <cell r="V4272">
            <v>0</v>
          </cell>
          <cell r="W4272" t="str">
            <v/>
          </cell>
          <cell r="X4272" t="str">
            <v>N</v>
          </cell>
          <cell r="Y4272" t="str">
            <v>N</v>
          </cell>
          <cell r="Z4272" t="str">
            <v>N</v>
          </cell>
          <cell r="AA4272">
            <v>0</v>
          </cell>
          <cell r="AB4272">
            <v>0</v>
          </cell>
          <cell r="AC4272">
            <v>0</v>
          </cell>
          <cell r="AD4272">
            <v>0</v>
          </cell>
          <cell r="AE4272" t="str">
            <v>N</v>
          </cell>
          <cell r="AF4272" t="str">
            <v>N</v>
          </cell>
          <cell r="AG4272">
            <v>0</v>
          </cell>
          <cell r="AH4272" t="str">
            <v>N</v>
          </cell>
          <cell r="AI4272" t="str">
            <v>N</v>
          </cell>
        </row>
        <row r="4273">
          <cell r="U4273">
            <v>0</v>
          </cell>
          <cell r="V4273">
            <v>0</v>
          </cell>
          <cell r="W4273" t="str">
            <v/>
          </cell>
          <cell r="X4273" t="str">
            <v>N</v>
          </cell>
          <cell r="Y4273" t="str">
            <v>N</v>
          </cell>
          <cell r="Z4273" t="str">
            <v>N</v>
          </cell>
          <cell r="AA4273">
            <v>0</v>
          </cell>
          <cell r="AB4273">
            <v>0</v>
          </cell>
          <cell r="AC4273">
            <v>0</v>
          </cell>
          <cell r="AD4273">
            <v>0</v>
          </cell>
          <cell r="AE4273" t="str">
            <v>N</v>
          </cell>
          <cell r="AF4273" t="str">
            <v>N</v>
          </cell>
          <cell r="AG4273">
            <v>0</v>
          </cell>
          <cell r="AH4273" t="str">
            <v>N</v>
          </cell>
          <cell r="AI4273" t="str">
            <v>N</v>
          </cell>
        </row>
        <row r="4274">
          <cell r="U4274">
            <v>0</v>
          </cell>
          <cell r="V4274">
            <v>0</v>
          </cell>
          <cell r="W4274" t="str">
            <v/>
          </cell>
          <cell r="X4274" t="str">
            <v>N</v>
          </cell>
          <cell r="Y4274" t="str">
            <v>N</v>
          </cell>
          <cell r="Z4274" t="str">
            <v>N</v>
          </cell>
          <cell r="AA4274">
            <v>0</v>
          </cell>
          <cell r="AB4274">
            <v>0</v>
          </cell>
          <cell r="AC4274">
            <v>0</v>
          </cell>
          <cell r="AD4274">
            <v>0</v>
          </cell>
          <cell r="AE4274" t="str">
            <v>N</v>
          </cell>
          <cell r="AF4274" t="str">
            <v>N</v>
          </cell>
          <cell r="AG4274">
            <v>0</v>
          </cell>
          <cell r="AH4274" t="str">
            <v>N</v>
          </cell>
          <cell r="AI4274" t="str">
            <v>N</v>
          </cell>
        </row>
        <row r="4275">
          <cell r="U4275">
            <v>0</v>
          </cell>
          <cell r="V4275">
            <v>0</v>
          </cell>
          <cell r="W4275" t="str">
            <v/>
          </cell>
          <cell r="X4275" t="str">
            <v>N</v>
          </cell>
          <cell r="Y4275" t="str">
            <v>N</v>
          </cell>
          <cell r="Z4275" t="str">
            <v>N</v>
          </cell>
          <cell r="AA4275">
            <v>0</v>
          </cell>
          <cell r="AB4275">
            <v>0</v>
          </cell>
          <cell r="AC4275">
            <v>0</v>
          </cell>
          <cell r="AD4275">
            <v>0</v>
          </cell>
          <cell r="AE4275" t="str">
            <v>N</v>
          </cell>
          <cell r="AF4275" t="str">
            <v>N</v>
          </cell>
          <cell r="AG4275">
            <v>0</v>
          </cell>
          <cell r="AH4275" t="str">
            <v>N</v>
          </cell>
          <cell r="AI4275" t="str">
            <v>N</v>
          </cell>
        </row>
        <row r="4276">
          <cell r="U4276">
            <v>0</v>
          </cell>
          <cell r="V4276">
            <v>0</v>
          </cell>
          <cell r="W4276" t="str">
            <v/>
          </cell>
          <cell r="X4276" t="str">
            <v>N</v>
          </cell>
          <cell r="Y4276" t="str">
            <v>N</v>
          </cell>
          <cell r="Z4276" t="str">
            <v>N</v>
          </cell>
          <cell r="AA4276">
            <v>0</v>
          </cell>
          <cell r="AB4276">
            <v>0</v>
          </cell>
          <cell r="AC4276">
            <v>0</v>
          </cell>
          <cell r="AD4276">
            <v>0</v>
          </cell>
          <cell r="AE4276" t="str">
            <v>N</v>
          </cell>
          <cell r="AF4276" t="str">
            <v>N</v>
          </cell>
          <cell r="AG4276">
            <v>0</v>
          </cell>
          <cell r="AH4276" t="str">
            <v>N</v>
          </cell>
          <cell r="AI4276" t="str">
            <v>N</v>
          </cell>
        </row>
        <row r="4277">
          <cell r="U4277">
            <v>0</v>
          </cell>
          <cell r="V4277">
            <v>0</v>
          </cell>
          <cell r="W4277" t="str">
            <v/>
          </cell>
          <cell r="X4277" t="str">
            <v>N</v>
          </cell>
          <cell r="Y4277" t="str">
            <v>N</v>
          </cell>
          <cell r="Z4277" t="str">
            <v>N</v>
          </cell>
          <cell r="AA4277">
            <v>0</v>
          </cell>
          <cell r="AB4277">
            <v>0</v>
          </cell>
          <cell r="AC4277">
            <v>0</v>
          </cell>
          <cell r="AD4277">
            <v>0</v>
          </cell>
          <cell r="AE4277" t="str">
            <v>N</v>
          </cell>
          <cell r="AF4277" t="str">
            <v>N</v>
          </cell>
          <cell r="AG4277">
            <v>0</v>
          </cell>
          <cell r="AH4277" t="str">
            <v>N</v>
          </cell>
          <cell r="AI4277" t="str">
            <v>N</v>
          </cell>
        </row>
        <row r="4278">
          <cell r="U4278">
            <v>0</v>
          </cell>
          <cell r="V4278">
            <v>0</v>
          </cell>
          <cell r="W4278" t="str">
            <v/>
          </cell>
          <cell r="X4278" t="str">
            <v>N</v>
          </cell>
          <cell r="Y4278" t="str">
            <v>N</v>
          </cell>
          <cell r="Z4278" t="str">
            <v>N</v>
          </cell>
          <cell r="AA4278">
            <v>0</v>
          </cell>
          <cell r="AB4278">
            <v>0</v>
          </cell>
          <cell r="AC4278">
            <v>0</v>
          </cell>
          <cell r="AD4278">
            <v>0</v>
          </cell>
          <cell r="AE4278" t="str">
            <v>N</v>
          </cell>
          <cell r="AF4278" t="str">
            <v>N</v>
          </cell>
          <cell r="AG4278">
            <v>0</v>
          </cell>
          <cell r="AH4278" t="str">
            <v>N</v>
          </cell>
          <cell r="AI4278" t="str">
            <v>N</v>
          </cell>
        </row>
        <row r="4279">
          <cell r="U4279">
            <v>0</v>
          </cell>
          <cell r="V4279">
            <v>0</v>
          </cell>
          <cell r="W4279" t="str">
            <v/>
          </cell>
          <cell r="X4279" t="str">
            <v>N</v>
          </cell>
          <cell r="Y4279" t="str">
            <v>N</v>
          </cell>
          <cell r="Z4279" t="str">
            <v>N</v>
          </cell>
          <cell r="AA4279">
            <v>0</v>
          </cell>
          <cell r="AB4279">
            <v>0</v>
          </cell>
          <cell r="AC4279">
            <v>0</v>
          </cell>
          <cell r="AD4279">
            <v>0</v>
          </cell>
          <cell r="AE4279" t="str">
            <v>N</v>
          </cell>
          <cell r="AF4279" t="str">
            <v>N</v>
          </cell>
          <cell r="AG4279">
            <v>0</v>
          </cell>
          <cell r="AH4279" t="str">
            <v>N</v>
          </cell>
          <cell r="AI4279" t="str">
            <v>N</v>
          </cell>
        </row>
        <row r="4280">
          <cell r="U4280">
            <v>0</v>
          </cell>
          <cell r="V4280">
            <v>0</v>
          </cell>
          <cell r="W4280" t="str">
            <v/>
          </cell>
          <cell r="X4280" t="str">
            <v>N</v>
          </cell>
          <cell r="Y4280" t="str">
            <v>N</v>
          </cell>
          <cell r="Z4280" t="str">
            <v>N</v>
          </cell>
          <cell r="AA4280">
            <v>0</v>
          </cell>
          <cell r="AB4280">
            <v>0</v>
          </cell>
          <cell r="AC4280">
            <v>0</v>
          </cell>
          <cell r="AD4280">
            <v>0</v>
          </cell>
          <cell r="AE4280" t="str">
            <v>N</v>
          </cell>
          <cell r="AF4280" t="str">
            <v>N</v>
          </cell>
          <cell r="AG4280">
            <v>0</v>
          </cell>
          <cell r="AH4280" t="str">
            <v>N</v>
          </cell>
          <cell r="AI4280" t="str">
            <v>N</v>
          </cell>
        </row>
        <row r="4281">
          <cell r="U4281">
            <v>0</v>
          </cell>
          <cell r="V4281">
            <v>0</v>
          </cell>
          <cell r="W4281" t="str">
            <v/>
          </cell>
          <cell r="X4281" t="str">
            <v>N</v>
          </cell>
          <cell r="Y4281" t="str">
            <v>N</v>
          </cell>
          <cell r="Z4281" t="str">
            <v>N</v>
          </cell>
          <cell r="AA4281">
            <v>0</v>
          </cell>
          <cell r="AB4281">
            <v>0</v>
          </cell>
          <cell r="AC4281">
            <v>0</v>
          </cell>
          <cell r="AD4281">
            <v>0</v>
          </cell>
          <cell r="AE4281" t="str">
            <v>N</v>
          </cell>
          <cell r="AF4281" t="str">
            <v>N</v>
          </cell>
          <cell r="AG4281">
            <v>0</v>
          </cell>
          <cell r="AH4281" t="str">
            <v>N</v>
          </cell>
          <cell r="AI4281" t="str">
            <v>N</v>
          </cell>
        </row>
        <row r="4282">
          <cell r="U4282">
            <v>0</v>
          </cell>
          <cell r="V4282">
            <v>0</v>
          </cell>
          <cell r="W4282" t="str">
            <v/>
          </cell>
          <cell r="X4282" t="str">
            <v>N</v>
          </cell>
          <cell r="Y4282" t="str">
            <v>N</v>
          </cell>
          <cell r="Z4282" t="str">
            <v>N</v>
          </cell>
          <cell r="AA4282">
            <v>0</v>
          </cell>
          <cell r="AB4282">
            <v>0</v>
          </cell>
          <cell r="AC4282">
            <v>0</v>
          </cell>
          <cell r="AD4282">
            <v>0</v>
          </cell>
          <cell r="AE4282" t="str">
            <v>N</v>
          </cell>
          <cell r="AF4282" t="str">
            <v>N</v>
          </cell>
          <cell r="AG4282">
            <v>0</v>
          </cell>
          <cell r="AH4282" t="str">
            <v>N</v>
          </cell>
          <cell r="AI4282" t="str">
            <v>N</v>
          </cell>
        </row>
        <row r="4283">
          <cell r="U4283">
            <v>0</v>
          </cell>
          <cell r="V4283">
            <v>0</v>
          </cell>
          <cell r="W4283" t="str">
            <v/>
          </cell>
          <cell r="X4283" t="str">
            <v>N</v>
          </cell>
          <cell r="Y4283" t="str">
            <v>N</v>
          </cell>
          <cell r="Z4283" t="str">
            <v>N</v>
          </cell>
          <cell r="AA4283">
            <v>0</v>
          </cell>
          <cell r="AB4283">
            <v>0</v>
          </cell>
          <cell r="AC4283">
            <v>0</v>
          </cell>
          <cell r="AD4283">
            <v>0</v>
          </cell>
          <cell r="AE4283" t="str">
            <v>N</v>
          </cell>
          <cell r="AF4283" t="str">
            <v>N</v>
          </cell>
          <cell r="AG4283">
            <v>0</v>
          </cell>
          <cell r="AH4283" t="str">
            <v>N</v>
          </cell>
          <cell r="AI4283" t="str">
            <v>N</v>
          </cell>
        </row>
        <row r="4284">
          <cell r="U4284">
            <v>0</v>
          </cell>
          <cell r="V4284">
            <v>0</v>
          </cell>
          <cell r="W4284" t="str">
            <v/>
          </cell>
          <cell r="X4284" t="str">
            <v>N</v>
          </cell>
          <cell r="Y4284" t="str">
            <v>N</v>
          </cell>
          <cell r="Z4284" t="str">
            <v>N</v>
          </cell>
          <cell r="AA4284">
            <v>0</v>
          </cell>
          <cell r="AB4284">
            <v>0</v>
          </cell>
          <cell r="AC4284">
            <v>0</v>
          </cell>
          <cell r="AD4284">
            <v>0</v>
          </cell>
          <cell r="AE4284" t="str">
            <v>N</v>
          </cell>
          <cell r="AF4284" t="str">
            <v>N</v>
          </cell>
          <cell r="AG4284">
            <v>0</v>
          </cell>
          <cell r="AH4284" t="str">
            <v>N</v>
          </cell>
          <cell r="AI4284" t="str">
            <v>N</v>
          </cell>
        </row>
        <row r="4285">
          <cell r="U4285">
            <v>0</v>
          </cell>
          <cell r="V4285">
            <v>0</v>
          </cell>
          <cell r="W4285" t="str">
            <v/>
          </cell>
          <cell r="X4285" t="str">
            <v>N</v>
          </cell>
          <cell r="Y4285" t="str">
            <v>N</v>
          </cell>
          <cell r="Z4285" t="str">
            <v>N</v>
          </cell>
          <cell r="AA4285">
            <v>0</v>
          </cell>
          <cell r="AB4285">
            <v>0</v>
          </cell>
          <cell r="AC4285">
            <v>0</v>
          </cell>
          <cell r="AD4285">
            <v>0</v>
          </cell>
          <cell r="AE4285" t="str">
            <v>N</v>
          </cell>
          <cell r="AF4285" t="str">
            <v>N</v>
          </cell>
          <cell r="AG4285">
            <v>0</v>
          </cell>
          <cell r="AH4285" t="str">
            <v>N</v>
          </cell>
          <cell r="AI4285" t="str">
            <v>N</v>
          </cell>
        </row>
        <row r="4286">
          <cell r="U4286">
            <v>0</v>
          </cell>
          <cell r="V4286">
            <v>0</v>
          </cell>
          <cell r="W4286" t="str">
            <v/>
          </cell>
          <cell r="X4286" t="str">
            <v>N</v>
          </cell>
          <cell r="Y4286" t="str">
            <v>N</v>
          </cell>
          <cell r="Z4286" t="str">
            <v>N</v>
          </cell>
          <cell r="AA4286">
            <v>0</v>
          </cell>
          <cell r="AB4286">
            <v>0</v>
          </cell>
          <cell r="AC4286">
            <v>0</v>
          </cell>
          <cell r="AD4286">
            <v>0</v>
          </cell>
          <cell r="AE4286" t="str">
            <v>N</v>
          </cell>
          <cell r="AF4286" t="str">
            <v>N</v>
          </cell>
          <cell r="AG4286">
            <v>0</v>
          </cell>
          <cell r="AH4286" t="str">
            <v>N</v>
          </cell>
          <cell r="AI4286" t="str">
            <v>N</v>
          </cell>
        </row>
        <row r="4287">
          <cell r="U4287">
            <v>0</v>
          </cell>
          <cell r="V4287">
            <v>0</v>
          </cell>
          <cell r="W4287" t="str">
            <v/>
          </cell>
          <cell r="X4287" t="str">
            <v>N</v>
          </cell>
          <cell r="Y4287" t="str">
            <v>N</v>
          </cell>
          <cell r="Z4287" t="str">
            <v>N</v>
          </cell>
          <cell r="AA4287">
            <v>0</v>
          </cell>
          <cell r="AB4287">
            <v>0</v>
          </cell>
          <cell r="AC4287">
            <v>0</v>
          </cell>
          <cell r="AD4287">
            <v>0</v>
          </cell>
          <cell r="AE4287" t="str">
            <v>N</v>
          </cell>
          <cell r="AF4287" t="str">
            <v>N</v>
          </cell>
          <cell r="AG4287">
            <v>0</v>
          </cell>
          <cell r="AH4287" t="str">
            <v>N</v>
          </cell>
          <cell r="AI4287" t="str">
            <v>N</v>
          </cell>
        </row>
        <row r="4288">
          <cell r="U4288">
            <v>0</v>
          </cell>
          <cell r="V4288">
            <v>0</v>
          </cell>
          <cell r="W4288" t="str">
            <v/>
          </cell>
          <cell r="X4288" t="str">
            <v>N</v>
          </cell>
          <cell r="Y4288" t="str">
            <v>N</v>
          </cell>
          <cell r="Z4288" t="str">
            <v>N</v>
          </cell>
          <cell r="AA4288">
            <v>0</v>
          </cell>
          <cell r="AB4288">
            <v>0</v>
          </cell>
          <cell r="AC4288">
            <v>0</v>
          </cell>
          <cell r="AD4288">
            <v>0</v>
          </cell>
          <cell r="AE4288" t="str">
            <v>N</v>
          </cell>
          <cell r="AF4288" t="str">
            <v>N</v>
          </cell>
          <cell r="AG4288">
            <v>0</v>
          </cell>
          <cell r="AH4288" t="str">
            <v>N</v>
          </cell>
          <cell r="AI4288" t="str">
            <v>N</v>
          </cell>
        </row>
        <row r="4289">
          <cell r="U4289">
            <v>0</v>
          </cell>
          <cell r="V4289">
            <v>0</v>
          </cell>
          <cell r="W4289" t="str">
            <v/>
          </cell>
          <cell r="X4289" t="str">
            <v>N</v>
          </cell>
          <cell r="Y4289" t="str">
            <v>N</v>
          </cell>
          <cell r="Z4289" t="str">
            <v>N</v>
          </cell>
          <cell r="AA4289">
            <v>0</v>
          </cell>
          <cell r="AB4289">
            <v>0</v>
          </cell>
          <cell r="AC4289">
            <v>0</v>
          </cell>
          <cell r="AD4289">
            <v>0</v>
          </cell>
          <cell r="AE4289" t="str">
            <v>N</v>
          </cell>
          <cell r="AF4289" t="str">
            <v>N</v>
          </cell>
          <cell r="AG4289">
            <v>0</v>
          </cell>
          <cell r="AH4289" t="str">
            <v>N</v>
          </cell>
          <cell r="AI4289" t="str">
            <v>N</v>
          </cell>
        </row>
        <row r="4290">
          <cell r="U4290">
            <v>0</v>
          </cell>
          <cell r="V4290">
            <v>0</v>
          </cell>
          <cell r="W4290" t="str">
            <v/>
          </cell>
          <cell r="X4290" t="str">
            <v>N</v>
          </cell>
          <cell r="Y4290" t="str">
            <v>N</v>
          </cell>
          <cell r="Z4290" t="str">
            <v>N</v>
          </cell>
          <cell r="AA4290">
            <v>0</v>
          </cell>
          <cell r="AB4290">
            <v>0</v>
          </cell>
          <cell r="AC4290">
            <v>0</v>
          </cell>
          <cell r="AD4290">
            <v>0</v>
          </cell>
          <cell r="AE4290" t="str">
            <v>N</v>
          </cell>
          <cell r="AF4290" t="str">
            <v>N</v>
          </cell>
          <cell r="AG4290">
            <v>0</v>
          </cell>
          <cell r="AH4290" t="str">
            <v>N</v>
          </cell>
          <cell r="AI4290" t="str">
            <v>N</v>
          </cell>
        </row>
        <row r="4291">
          <cell r="U4291">
            <v>0</v>
          </cell>
          <cell r="V4291">
            <v>0</v>
          </cell>
          <cell r="W4291" t="str">
            <v/>
          </cell>
          <cell r="X4291" t="str">
            <v>N</v>
          </cell>
          <cell r="Y4291" t="str">
            <v>N</v>
          </cell>
          <cell r="Z4291" t="str">
            <v>N</v>
          </cell>
          <cell r="AA4291">
            <v>0</v>
          </cell>
          <cell r="AB4291">
            <v>0</v>
          </cell>
          <cell r="AC4291">
            <v>0</v>
          </cell>
          <cell r="AD4291">
            <v>0</v>
          </cell>
          <cell r="AE4291" t="str">
            <v>N</v>
          </cell>
          <cell r="AF4291" t="str">
            <v>N</v>
          </cell>
          <cell r="AG4291">
            <v>0</v>
          </cell>
          <cell r="AH4291" t="str">
            <v>N</v>
          </cell>
          <cell r="AI4291" t="str">
            <v>N</v>
          </cell>
        </row>
        <row r="4292">
          <cell r="U4292">
            <v>0</v>
          </cell>
          <cell r="V4292">
            <v>0</v>
          </cell>
          <cell r="W4292" t="str">
            <v/>
          </cell>
          <cell r="X4292" t="str">
            <v>N</v>
          </cell>
          <cell r="Y4292" t="str">
            <v>N</v>
          </cell>
          <cell r="Z4292" t="str">
            <v>N</v>
          </cell>
          <cell r="AA4292">
            <v>0</v>
          </cell>
          <cell r="AB4292">
            <v>0</v>
          </cell>
          <cell r="AC4292">
            <v>0</v>
          </cell>
          <cell r="AD4292">
            <v>0</v>
          </cell>
          <cell r="AE4292" t="str">
            <v>N</v>
          </cell>
          <cell r="AF4292" t="str">
            <v>N</v>
          </cell>
          <cell r="AG4292">
            <v>0</v>
          </cell>
          <cell r="AH4292" t="str">
            <v>N</v>
          </cell>
          <cell r="AI4292" t="str">
            <v>N</v>
          </cell>
        </row>
        <row r="4293">
          <cell r="U4293">
            <v>0</v>
          </cell>
          <cell r="V4293">
            <v>0</v>
          </cell>
          <cell r="W4293" t="str">
            <v/>
          </cell>
          <cell r="X4293" t="str">
            <v>N</v>
          </cell>
          <cell r="Y4293" t="str">
            <v>N</v>
          </cell>
          <cell r="Z4293" t="str">
            <v>N</v>
          </cell>
          <cell r="AA4293">
            <v>0</v>
          </cell>
          <cell r="AB4293">
            <v>0</v>
          </cell>
          <cell r="AC4293">
            <v>0</v>
          </cell>
          <cell r="AD4293">
            <v>0</v>
          </cell>
          <cell r="AE4293" t="str">
            <v>N</v>
          </cell>
          <cell r="AF4293" t="str">
            <v>N</v>
          </cell>
          <cell r="AG4293">
            <v>0</v>
          </cell>
          <cell r="AH4293" t="str">
            <v>N</v>
          </cell>
          <cell r="AI4293" t="str">
            <v>N</v>
          </cell>
        </row>
        <row r="4294">
          <cell r="U4294">
            <v>0</v>
          </cell>
          <cell r="V4294">
            <v>0</v>
          </cell>
          <cell r="W4294" t="str">
            <v/>
          </cell>
          <cell r="X4294" t="str">
            <v>N</v>
          </cell>
          <cell r="Y4294" t="str">
            <v>N</v>
          </cell>
          <cell r="Z4294" t="str">
            <v>N</v>
          </cell>
          <cell r="AA4294">
            <v>0</v>
          </cell>
          <cell r="AB4294">
            <v>0</v>
          </cell>
          <cell r="AC4294">
            <v>0</v>
          </cell>
          <cell r="AD4294">
            <v>0</v>
          </cell>
          <cell r="AE4294" t="str">
            <v>N</v>
          </cell>
          <cell r="AF4294" t="str">
            <v>N</v>
          </cell>
          <cell r="AG4294">
            <v>0</v>
          </cell>
          <cell r="AH4294" t="str">
            <v>N</v>
          </cell>
          <cell r="AI4294" t="str">
            <v>N</v>
          </cell>
        </row>
        <row r="4295">
          <cell r="U4295">
            <v>0</v>
          </cell>
          <cell r="V4295">
            <v>0</v>
          </cell>
          <cell r="W4295" t="str">
            <v/>
          </cell>
          <cell r="X4295" t="str">
            <v>N</v>
          </cell>
          <cell r="Y4295" t="str">
            <v>N</v>
          </cell>
          <cell r="Z4295" t="str">
            <v>N</v>
          </cell>
          <cell r="AA4295">
            <v>0</v>
          </cell>
          <cell r="AB4295">
            <v>0</v>
          </cell>
          <cell r="AC4295">
            <v>0</v>
          </cell>
          <cell r="AD4295">
            <v>0</v>
          </cell>
          <cell r="AE4295" t="str">
            <v>N</v>
          </cell>
          <cell r="AF4295" t="str">
            <v>N</v>
          </cell>
          <cell r="AG4295">
            <v>0</v>
          </cell>
          <cell r="AH4295" t="str">
            <v>N</v>
          </cell>
          <cell r="AI4295" t="str">
            <v>N</v>
          </cell>
        </row>
        <row r="4296">
          <cell r="U4296">
            <v>0</v>
          </cell>
          <cell r="V4296">
            <v>0</v>
          </cell>
          <cell r="W4296" t="str">
            <v/>
          </cell>
          <cell r="X4296" t="str">
            <v>N</v>
          </cell>
          <cell r="Y4296" t="str">
            <v>N</v>
          </cell>
          <cell r="Z4296" t="str">
            <v>N</v>
          </cell>
          <cell r="AA4296">
            <v>0</v>
          </cell>
          <cell r="AB4296">
            <v>0</v>
          </cell>
          <cell r="AC4296">
            <v>0</v>
          </cell>
          <cell r="AD4296">
            <v>0</v>
          </cell>
          <cell r="AE4296" t="str">
            <v>N</v>
          </cell>
          <cell r="AF4296" t="str">
            <v>N</v>
          </cell>
          <cell r="AG4296">
            <v>0</v>
          </cell>
          <cell r="AH4296" t="str">
            <v>N</v>
          </cell>
          <cell r="AI4296" t="str">
            <v>N</v>
          </cell>
        </row>
        <row r="4297">
          <cell r="U4297">
            <v>0</v>
          </cell>
          <cell r="V4297">
            <v>0</v>
          </cell>
          <cell r="W4297" t="str">
            <v/>
          </cell>
          <cell r="X4297" t="str">
            <v>N</v>
          </cell>
          <cell r="Y4297" t="str">
            <v>N</v>
          </cell>
          <cell r="Z4297" t="str">
            <v>N</v>
          </cell>
          <cell r="AA4297">
            <v>0</v>
          </cell>
          <cell r="AB4297">
            <v>0</v>
          </cell>
          <cell r="AC4297">
            <v>0</v>
          </cell>
          <cell r="AD4297">
            <v>0</v>
          </cell>
          <cell r="AE4297" t="str">
            <v>N</v>
          </cell>
          <cell r="AF4297" t="str">
            <v>N</v>
          </cell>
          <cell r="AG4297">
            <v>0</v>
          </cell>
          <cell r="AH4297" t="str">
            <v>N</v>
          </cell>
          <cell r="AI4297" t="str">
            <v>N</v>
          </cell>
        </row>
        <row r="4298">
          <cell r="U4298">
            <v>0</v>
          </cell>
          <cell r="V4298">
            <v>0</v>
          </cell>
          <cell r="W4298" t="str">
            <v/>
          </cell>
          <cell r="X4298" t="str">
            <v>N</v>
          </cell>
          <cell r="Y4298" t="str">
            <v>N</v>
          </cell>
          <cell r="Z4298" t="str">
            <v>N</v>
          </cell>
          <cell r="AA4298">
            <v>0</v>
          </cell>
          <cell r="AB4298">
            <v>0</v>
          </cell>
          <cell r="AC4298">
            <v>0</v>
          </cell>
          <cell r="AD4298">
            <v>0</v>
          </cell>
          <cell r="AE4298" t="str">
            <v>N</v>
          </cell>
          <cell r="AF4298" t="str">
            <v>N</v>
          </cell>
          <cell r="AG4298">
            <v>0</v>
          </cell>
          <cell r="AH4298" t="str">
            <v>N</v>
          </cell>
          <cell r="AI4298" t="str">
            <v>N</v>
          </cell>
        </row>
        <row r="4299">
          <cell r="U4299">
            <v>0</v>
          </cell>
          <cell r="V4299">
            <v>0</v>
          </cell>
          <cell r="W4299" t="str">
            <v/>
          </cell>
          <cell r="X4299" t="str">
            <v>N</v>
          </cell>
          <cell r="Y4299" t="str">
            <v>N</v>
          </cell>
          <cell r="Z4299" t="str">
            <v>N</v>
          </cell>
          <cell r="AA4299">
            <v>0</v>
          </cell>
          <cell r="AB4299">
            <v>0</v>
          </cell>
          <cell r="AC4299">
            <v>0</v>
          </cell>
          <cell r="AD4299">
            <v>0</v>
          </cell>
          <cell r="AE4299" t="str">
            <v>N</v>
          </cell>
          <cell r="AF4299" t="str">
            <v>N</v>
          </cell>
          <cell r="AG4299">
            <v>0</v>
          </cell>
          <cell r="AH4299" t="str">
            <v>N</v>
          </cell>
          <cell r="AI4299" t="str">
            <v>N</v>
          </cell>
        </row>
        <row r="4300">
          <cell r="U4300">
            <v>0</v>
          </cell>
          <cell r="V4300">
            <v>0</v>
          </cell>
          <cell r="W4300" t="str">
            <v/>
          </cell>
          <cell r="X4300" t="str">
            <v>N</v>
          </cell>
          <cell r="Y4300" t="str">
            <v>N</v>
          </cell>
          <cell r="Z4300" t="str">
            <v>N</v>
          </cell>
          <cell r="AA4300">
            <v>0</v>
          </cell>
          <cell r="AB4300">
            <v>0</v>
          </cell>
          <cell r="AC4300">
            <v>0</v>
          </cell>
          <cell r="AD4300">
            <v>0</v>
          </cell>
          <cell r="AE4300" t="str">
            <v>N</v>
          </cell>
          <cell r="AF4300" t="str">
            <v>N</v>
          </cell>
          <cell r="AG4300">
            <v>0</v>
          </cell>
          <cell r="AH4300" t="str">
            <v>N</v>
          </cell>
          <cell r="AI4300" t="str">
            <v>N</v>
          </cell>
        </row>
        <row r="4301">
          <cell r="U4301">
            <v>0</v>
          </cell>
          <cell r="V4301">
            <v>0</v>
          </cell>
          <cell r="W4301" t="str">
            <v/>
          </cell>
          <cell r="X4301" t="str">
            <v>N</v>
          </cell>
          <cell r="Y4301" t="str">
            <v>N</v>
          </cell>
          <cell r="Z4301" t="str">
            <v>N</v>
          </cell>
          <cell r="AA4301">
            <v>0</v>
          </cell>
          <cell r="AB4301">
            <v>0</v>
          </cell>
          <cell r="AC4301">
            <v>0</v>
          </cell>
          <cell r="AD4301">
            <v>0</v>
          </cell>
          <cell r="AE4301" t="str">
            <v>N</v>
          </cell>
          <cell r="AF4301" t="str">
            <v>N</v>
          </cell>
          <cell r="AG4301">
            <v>0</v>
          </cell>
          <cell r="AH4301" t="str">
            <v>N</v>
          </cell>
          <cell r="AI4301" t="str">
            <v>N</v>
          </cell>
        </row>
        <row r="4302">
          <cell r="U4302">
            <v>0</v>
          </cell>
          <cell r="V4302">
            <v>0</v>
          </cell>
          <cell r="W4302" t="str">
            <v/>
          </cell>
          <cell r="X4302" t="str">
            <v>N</v>
          </cell>
          <cell r="Y4302" t="str">
            <v>N</v>
          </cell>
          <cell r="Z4302" t="str">
            <v>N</v>
          </cell>
          <cell r="AA4302">
            <v>0</v>
          </cell>
          <cell r="AB4302">
            <v>0</v>
          </cell>
          <cell r="AC4302">
            <v>0</v>
          </cell>
          <cell r="AD4302">
            <v>0</v>
          </cell>
          <cell r="AE4302" t="str">
            <v>N</v>
          </cell>
          <cell r="AF4302" t="str">
            <v>N</v>
          </cell>
          <cell r="AG4302">
            <v>0</v>
          </cell>
          <cell r="AH4302" t="str">
            <v>N</v>
          </cell>
          <cell r="AI4302" t="str">
            <v>N</v>
          </cell>
        </row>
        <row r="4303">
          <cell r="U4303">
            <v>0</v>
          </cell>
          <cell r="V4303">
            <v>0</v>
          </cell>
          <cell r="W4303" t="str">
            <v/>
          </cell>
          <cell r="X4303" t="str">
            <v>N</v>
          </cell>
          <cell r="Y4303" t="str">
            <v>N</v>
          </cell>
          <cell r="Z4303" t="str">
            <v>N</v>
          </cell>
          <cell r="AA4303">
            <v>0</v>
          </cell>
          <cell r="AB4303">
            <v>0</v>
          </cell>
          <cell r="AC4303">
            <v>0</v>
          </cell>
          <cell r="AD4303">
            <v>0</v>
          </cell>
          <cell r="AE4303" t="str">
            <v>N</v>
          </cell>
          <cell r="AF4303" t="str">
            <v>N</v>
          </cell>
          <cell r="AG4303">
            <v>0</v>
          </cell>
          <cell r="AH4303" t="str">
            <v>N</v>
          </cell>
          <cell r="AI4303" t="str">
            <v>N</v>
          </cell>
        </row>
        <row r="4304">
          <cell r="U4304">
            <v>0</v>
          </cell>
          <cell r="V4304">
            <v>0</v>
          </cell>
          <cell r="W4304" t="str">
            <v/>
          </cell>
          <cell r="X4304" t="str">
            <v>N</v>
          </cell>
          <cell r="Y4304" t="str">
            <v>N</v>
          </cell>
          <cell r="Z4304" t="str">
            <v>N</v>
          </cell>
          <cell r="AA4304">
            <v>0</v>
          </cell>
          <cell r="AB4304">
            <v>0</v>
          </cell>
          <cell r="AC4304">
            <v>0</v>
          </cell>
          <cell r="AD4304">
            <v>0</v>
          </cell>
          <cell r="AE4304" t="str">
            <v>N</v>
          </cell>
          <cell r="AF4304" t="str">
            <v>N</v>
          </cell>
          <cell r="AG4304">
            <v>0</v>
          </cell>
          <cell r="AH4304" t="str">
            <v>N</v>
          </cell>
          <cell r="AI4304" t="str">
            <v>N</v>
          </cell>
        </row>
        <row r="4305">
          <cell r="U4305">
            <v>0</v>
          </cell>
          <cell r="V4305">
            <v>0</v>
          </cell>
          <cell r="W4305" t="str">
            <v/>
          </cell>
          <cell r="X4305" t="str">
            <v>N</v>
          </cell>
          <cell r="Y4305" t="str">
            <v>N</v>
          </cell>
          <cell r="Z4305" t="str">
            <v>N</v>
          </cell>
          <cell r="AA4305">
            <v>0</v>
          </cell>
          <cell r="AB4305">
            <v>0</v>
          </cell>
          <cell r="AC4305">
            <v>0</v>
          </cell>
          <cell r="AD4305">
            <v>0</v>
          </cell>
          <cell r="AE4305" t="str">
            <v>N</v>
          </cell>
          <cell r="AF4305" t="str">
            <v>N</v>
          </cell>
          <cell r="AG4305">
            <v>0</v>
          </cell>
          <cell r="AH4305" t="str">
            <v>N</v>
          </cell>
          <cell r="AI4305" t="str">
            <v>N</v>
          </cell>
        </row>
        <row r="4306">
          <cell r="U4306">
            <v>0</v>
          </cell>
          <cell r="V4306">
            <v>0</v>
          </cell>
          <cell r="W4306" t="str">
            <v/>
          </cell>
          <cell r="X4306" t="str">
            <v>N</v>
          </cell>
          <cell r="Y4306" t="str">
            <v>N</v>
          </cell>
          <cell r="Z4306" t="str">
            <v>N</v>
          </cell>
          <cell r="AA4306">
            <v>0</v>
          </cell>
          <cell r="AB4306">
            <v>0</v>
          </cell>
          <cell r="AC4306">
            <v>0</v>
          </cell>
          <cell r="AD4306">
            <v>0</v>
          </cell>
          <cell r="AE4306" t="str">
            <v>N</v>
          </cell>
          <cell r="AF4306" t="str">
            <v>N</v>
          </cell>
          <cell r="AG4306">
            <v>0</v>
          </cell>
          <cell r="AH4306" t="str">
            <v>N</v>
          </cell>
          <cell r="AI4306" t="str">
            <v>N</v>
          </cell>
        </row>
        <row r="4307">
          <cell r="U4307">
            <v>0</v>
          </cell>
          <cell r="V4307">
            <v>0</v>
          </cell>
          <cell r="W4307" t="str">
            <v/>
          </cell>
          <cell r="X4307" t="str">
            <v>N</v>
          </cell>
          <cell r="Y4307" t="str">
            <v>N</v>
          </cell>
          <cell r="Z4307" t="str">
            <v>N</v>
          </cell>
          <cell r="AA4307">
            <v>0</v>
          </cell>
          <cell r="AB4307">
            <v>0</v>
          </cell>
          <cell r="AC4307">
            <v>0</v>
          </cell>
          <cell r="AD4307">
            <v>0</v>
          </cell>
          <cell r="AE4307" t="str">
            <v>N</v>
          </cell>
          <cell r="AF4307" t="str">
            <v>N</v>
          </cell>
          <cell r="AG4307">
            <v>0</v>
          </cell>
          <cell r="AH4307" t="str">
            <v>N</v>
          </cell>
          <cell r="AI4307" t="str">
            <v>N</v>
          </cell>
        </row>
        <row r="4308">
          <cell r="U4308">
            <v>0</v>
          </cell>
          <cell r="V4308">
            <v>0</v>
          </cell>
          <cell r="W4308" t="str">
            <v/>
          </cell>
          <cell r="X4308" t="str">
            <v>N</v>
          </cell>
          <cell r="Y4308" t="str">
            <v>N</v>
          </cell>
          <cell r="Z4308" t="str">
            <v>N</v>
          </cell>
          <cell r="AA4308">
            <v>0</v>
          </cell>
          <cell r="AB4308">
            <v>0</v>
          </cell>
          <cell r="AC4308">
            <v>0</v>
          </cell>
          <cell r="AD4308">
            <v>0</v>
          </cell>
          <cell r="AE4308" t="str">
            <v>N</v>
          </cell>
          <cell r="AF4308" t="str">
            <v>N</v>
          </cell>
          <cell r="AG4308">
            <v>0</v>
          </cell>
          <cell r="AH4308" t="str">
            <v>N</v>
          </cell>
          <cell r="AI4308" t="str">
            <v>N</v>
          </cell>
        </row>
        <row r="4309">
          <cell r="U4309">
            <v>0</v>
          </cell>
          <cell r="V4309">
            <v>0</v>
          </cell>
          <cell r="W4309" t="str">
            <v/>
          </cell>
          <cell r="X4309" t="str">
            <v>N</v>
          </cell>
          <cell r="Y4309" t="str">
            <v>N</v>
          </cell>
          <cell r="Z4309" t="str">
            <v>N</v>
          </cell>
          <cell r="AA4309">
            <v>0</v>
          </cell>
          <cell r="AB4309">
            <v>0</v>
          </cell>
          <cell r="AC4309">
            <v>0</v>
          </cell>
          <cell r="AD4309">
            <v>0</v>
          </cell>
          <cell r="AE4309" t="str">
            <v>N</v>
          </cell>
          <cell r="AF4309" t="str">
            <v>N</v>
          </cell>
          <cell r="AG4309">
            <v>0</v>
          </cell>
          <cell r="AH4309" t="str">
            <v>N</v>
          </cell>
          <cell r="AI4309" t="str">
            <v>N</v>
          </cell>
        </row>
        <row r="4310">
          <cell r="U4310">
            <v>0</v>
          </cell>
          <cell r="V4310">
            <v>0</v>
          </cell>
          <cell r="W4310" t="str">
            <v/>
          </cell>
          <cell r="X4310" t="str">
            <v>N</v>
          </cell>
          <cell r="Y4310" t="str">
            <v>N</v>
          </cell>
          <cell r="Z4310" t="str">
            <v>N</v>
          </cell>
          <cell r="AA4310">
            <v>0</v>
          </cell>
          <cell r="AB4310">
            <v>0</v>
          </cell>
          <cell r="AC4310">
            <v>0</v>
          </cell>
          <cell r="AD4310">
            <v>0</v>
          </cell>
          <cell r="AE4310" t="str">
            <v>N</v>
          </cell>
          <cell r="AF4310" t="str">
            <v>N</v>
          </cell>
          <cell r="AG4310">
            <v>0</v>
          </cell>
          <cell r="AH4310" t="str">
            <v>N</v>
          </cell>
          <cell r="AI4310" t="str">
            <v>N</v>
          </cell>
        </row>
        <row r="4311">
          <cell r="U4311">
            <v>0</v>
          </cell>
          <cell r="V4311">
            <v>0</v>
          </cell>
          <cell r="W4311" t="str">
            <v/>
          </cell>
          <cell r="X4311" t="str">
            <v>N</v>
          </cell>
          <cell r="Y4311" t="str">
            <v>N</v>
          </cell>
          <cell r="Z4311" t="str">
            <v>N</v>
          </cell>
          <cell r="AA4311">
            <v>0</v>
          </cell>
          <cell r="AB4311">
            <v>0</v>
          </cell>
          <cell r="AC4311">
            <v>0</v>
          </cell>
          <cell r="AD4311">
            <v>0</v>
          </cell>
          <cell r="AE4311" t="str">
            <v>N</v>
          </cell>
          <cell r="AF4311" t="str">
            <v>N</v>
          </cell>
          <cell r="AG4311">
            <v>0</v>
          </cell>
          <cell r="AH4311" t="str">
            <v>N</v>
          </cell>
          <cell r="AI4311" t="str">
            <v>N</v>
          </cell>
        </row>
        <row r="4312">
          <cell r="U4312">
            <v>0</v>
          </cell>
          <cell r="V4312">
            <v>0</v>
          </cell>
          <cell r="W4312" t="str">
            <v/>
          </cell>
          <cell r="X4312" t="str">
            <v>N</v>
          </cell>
          <cell r="Y4312" t="str">
            <v>N</v>
          </cell>
          <cell r="Z4312" t="str">
            <v>N</v>
          </cell>
          <cell r="AA4312">
            <v>0</v>
          </cell>
          <cell r="AB4312">
            <v>0</v>
          </cell>
          <cell r="AC4312">
            <v>0</v>
          </cell>
          <cell r="AD4312">
            <v>0</v>
          </cell>
          <cell r="AE4312" t="str">
            <v>N</v>
          </cell>
          <cell r="AF4312" t="str">
            <v>N</v>
          </cell>
          <cell r="AG4312">
            <v>0</v>
          </cell>
          <cell r="AH4312" t="str">
            <v>N</v>
          </cell>
          <cell r="AI4312" t="str">
            <v>N</v>
          </cell>
        </row>
        <row r="4313">
          <cell r="U4313">
            <v>0</v>
          </cell>
          <cell r="V4313">
            <v>0</v>
          </cell>
          <cell r="W4313" t="str">
            <v/>
          </cell>
          <cell r="X4313" t="str">
            <v>N</v>
          </cell>
          <cell r="Y4313" t="str">
            <v>N</v>
          </cell>
          <cell r="Z4313" t="str">
            <v>N</v>
          </cell>
          <cell r="AA4313">
            <v>0</v>
          </cell>
          <cell r="AB4313">
            <v>0</v>
          </cell>
          <cell r="AC4313">
            <v>0</v>
          </cell>
          <cell r="AD4313">
            <v>0</v>
          </cell>
          <cell r="AE4313" t="str">
            <v>N</v>
          </cell>
          <cell r="AF4313" t="str">
            <v>N</v>
          </cell>
          <cell r="AG4313">
            <v>0</v>
          </cell>
          <cell r="AH4313" t="str">
            <v>N</v>
          </cell>
          <cell r="AI4313" t="str">
            <v>N</v>
          </cell>
        </row>
        <row r="4314">
          <cell r="U4314">
            <v>0</v>
          </cell>
          <cell r="V4314">
            <v>0</v>
          </cell>
          <cell r="W4314" t="str">
            <v/>
          </cell>
          <cell r="X4314" t="str">
            <v>N</v>
          </cell>
          <cell r="Y4314" t="str">
            <v>N</v>
          </cell>
          <cell r="Z4314" t="str">
            <v>N</v>
          </cell>
          <cell r="AA4314">
            <v>0</v>
          </cell>
          <cell r="AB4314">
            <v>0</v>
          </cell>
          <cell r="AC4314">
            <v>0</v>
          </cell>
          <cell r="AD4314">
            <v>0</v>
          </cell>
          <cell r="AE4314" t="str">
            <v>N</v>
          </cell>
          <cell r="AF4314" t="str">
            <v>N</v>
          </cell>
          <cell r="AG4314">
            <v>0</v>
          </cell>
          <cell r="AH4314" t="str">
            <v>N</v>
          </cell>
          <cell r="AI4314" t="str">
            <v>N</v>
          </cell>
        </row>
        <row r="4315">
          <cell r="U4315">
            <v>0</v>
          </cell>
          <cell r="V4315">
            <v>0</v>
          </cell>
          <cell r="W4315" t="str">
            <v/>
          </cell>
          <cell r="X4315" t="str">
            <v>N</v>
          </cell>
          <cell r="Y4315" t="str">
            <v>N</v>
          </cell>
          <cell r="Z4315" t="str">
            <v>N</v>
          </cell>
          <cell r="AA4315">
            <v>0</v>
          </cell>
          <cell r="AB4315">
            <v>0</v>
          </cell>
          <cell r="AC4315">
            <v>0</v>
          </cell>
          <cell r="AD4315">
            <v>0</v>
          </cell>
          <cell r="AE4315" t="str">
            <v>N</v>
          </cell>
          <cell r="AF4315" t="str">
            <v>N</v>
          </cell>
          <cell r="AG4315">
            <v>0</v>
          </cell>
          <cell r="AH4315" t="str">
            <v>N</v>
          </cell>
          <cell r="AI4315" t="str">
            <v>N</v>
          </cell>
        </row>
        <row r="4316">
          <cell r="U4316">
            <v>0</v>
          </cell>
          <cell r="V4316">
            <v>0</v>
          </cell>
          <cell r="W4316" t="str">
            <v/>
          </cell>
          <cell r="X4316" t="str">
            <v>N</v>
          </cell>
          <cell r="Y4316" t="str">
            <v>N</v>
          </cell>
          <cell r="Z4316" t="str">
            <v>N</v>
          </cell>
          <cell r="AA4316">
            <v>0</v>
          </cell>
          <cell r="AB4316">
            <v>0</v>
          </cell>
          <cell r="AC4316">
            <v>0</v>
          </cell>
          <cell r="AD4316">
            <v>0</v>
          </cell>
          <cell r="AE4316" t="str">
            <v>N</v>
          </cell>
          <cell r="AF4316" t="str">
            <v>N</v>
          </cell>
          <cell r="AG4316">
            <v>0</v>
          </cell>
          <cell r="AH4316" t="str">
            <v>N</v>
          </cell>
          <cell r="AI4316" t="str">
            <v>N</v>
          </cell>
        </row>
        <row r="4317">
          <cell r="U4317">
            <v>0</v>
          </cell>
          <cell r="V4317">
            <v>0</v>
          </cell>
          <cell r="W4317" t="str">
            <v/>
          </cell>
          <cell r="X4317" t="str">
            <v>N</v>
          </cell>
          <cell r="Y4317" t="str">
            <v>N</v>
          </cell>
          <cell r="Z4317" t="str">
            <v>N</v>
          </cell>
          <cell r="AA4317">
            <v>0</v>
          </cell>
          <cell r="AB4317">
            <v>0</v>
          </cell>
          <cell r="AC4317">
            <v>0</v>
          </cell>
          <cell r="AD4317">
            <v>0</v>
          </cell>
          <cell r="AE4317" t="str">
            <v>N</v>
          </cell>
          <cell r="AF4317" t="str">
            <v>N</v>
          </cell>
          <cell r="AG4317">
            <v>0</v>
          </cell>
          <cell r="AH4317" t="str">
            <v>N</v>
          </cell>
          <cell r="AI4317" t="str">
            <v>N</v>
          </cell>
        </row>
        <row r="4318">
          <cell r="U4318">
            <v>0</v>
          </cell>
          <cell r="V4318">
            <v>0</v>
          </cell>
          <cell r="W4318" t="str">
            <v/>
          </cell>
          <cell r="X4318" t="str">
            <v>N</v>
          </cell>
          <cell r="Y4318" t="str">
            <v>N</v>
          </cell>
          <cell r="Z4318" t="str">
            <v>N</v>
          </cell>
          <cell r="AA4318">
            <v>0</v>
          </cell>
          <cell r="AB4318">
            <v>0</v>
          </cell>
          <cell r="AC4318">
            <v>0</v>
          </cell>
          <cell r="AD4318">
            <v>0</v>
          </cell>
          <cell r="AE4318" t="str">
            <v>N</v>
          </cell>
          <cell r="AF4318" t="str">
            <v>N</v>
          </cell>
          <cell r="AG4318">
            <v>0</v>
          </cell>
          <cell r="AH4318" t="str">
            <v>N</v>
          </cell>
          <cell r="AI4318" t="str">
            <v>N</v>
          </cell>
        </row>
        <row r="4319">
          <cell r="U4319">
            <v>0</v>
          </cell>
          <cell r="V4319">
            <v>0</v>
          </cell>
          <cell r="W4319" t="str">
            <v/>
          </cell>
          <cell r="X4319" t="str">
            <v>N</v>
          </cell>
          <cell r="Y4319" t="str">
            <v>N</v>
          </cell>
          <cell r="Z4319" t="str">
            <v>N</v>
          </cell>
          <cell r="AA4319">
            <v>0</v>
          </cell>
          <cell r="AB4319">
            <v>0</v>
          </cell>
          <cell r="AC4319">
            <v>0</v>
          </cell>
          <cell r="AD4319">
            <v>0</v>
          </cell>
          <cell r="AE4319" t="str">
            <v>N</v>
          </cell>
          <cell r="AF4319" t="str">
            <v>N</v>
          </cell>
          <cell r="AG4319">
            <v>0</v>
          </cell>
          <cell r="AH4319" t="str">
            <v>N</v>
          </cell>
          <cell r="AI4319" t="str">
            <v>N</v>
          </cell>
        </row>
        <row r="4320">
          <cell r="U4320">
            <v>0</v>
          </cell>
          <cell r="V4320">
            <v>0</v>
          </cell>
          <cell r="W4320" t="str">
            <v/>
          </cell>
          <cell r="X4320" t="str">
            <v>N</v>
          </cell>
          <cell r="Y4320" t="str">
            <v>N</v>
          </cell>
          <cell r="Z4320" t="str">
            <v>N</v>
          </cell>
          <cell r="AA4320">
            <v>0</v>
          </cell>
          <cell r="AB4320">
            <v>0</v>
          </cell>
          <cell r="AC4320">
            <v>0</v>
          </cell>
          <cell r="AD4320">
            <v>0</v>
          </cell>
          <cell r="AE4320" t="str">
            <v>N</v>
          </cell>
          <cell r="AF4320" t="str">
            <v>N</v>
          </cell>
          <cell r="AG4320">
            <v>0</v>
          </cell>
          <cell r="AH4320" t="str">
            <v>N</v>
          </cell>
          <cell r="AI4320" t="str">
            <v>N</v>
          </cell>
        </row>
        <row r="4321">
          <cell r="U4321">
            <v>0</v>
          </cell>
          <cell r="V4321">
            <v>0</v>
          </cell>
          <cell r="W4321" t="str">
            <v/>
          </cell>
          <cell r="X4321" t="str">
            <v>N</v>
          </cell>
          <cell r="Y4321" t="str">
            <v>N</v>
          </cell>
          <cell r="Z4321" t="str">
            <v>N</v>
          </cell>
          <cell r="AA4321">
            <v>0</v>
          </cell>
          <cell r="AB4321">
            <v>0</v>
          </cell>
          <cell r="AC4321">
            <v>0</v>
          </cell>
          <cell r="AD4321">
            <v>0</v>
          </cell>
          <cell r="AE4321" t="str">
            <v>N</v>
          </cell>
          <cell r="AF4321" t="str">
            <v>N</v>
          </cell>
          <cell r="AG4321">
            <v>0</v>
          </cell>
          <cell r="AH4321" t="str">
            <v>N</v>
          </cell>
          <cell r="AI4321" t="str">
            <v>N</v>
          </cell>
        </row>
        <row r="4322">
          <cell r="U4322">
            <v>0</v>
          </cell>
          <cell r="V4322">
            <v>0</v>
          </cell>
          <cell r="W4322" t="str">
            <v/>
          </cell>
          <cell r="X4322" t="str">
            <v>N</v>
          </cell>
          <cell r="Y4322" t="str">
            <v>N</v>
          </cell>
          <cell r="Z4322" t="str">
            <v>N</v>
          </cell>
          <cell r="AA4322">
            <v>0</v>
          </cell>
          <cell r="AB4322">
            <v>0</v>
          </cell>
          <cell r="AC4322">
            <v>0</v>
          </cell>
          <cell r="AD4322">
            <v>0</v>
          </cell>
          <cell r="AE4322" t="str">
            <v>N</v>
          </cell>
          <cell r="AF4322" t="str">
            <v>N</v>
          </cell>
          <cell r="AG4322">
            <v>0</v>
          </cell>
          <cell r="AH4322" t="str">
            <v>N</v>
          </cell>
          <cell r="AI4322" t="str">
            <v>N</v>
          </cell>
        </row>
        <row r="4323">
          <cell r="U4323">
            <v>0</v>
          </cell>
          <cell r="V4323">
            <v>0</v>
          </cell>
          <cell r="W4323" t="str">
            <v/>
          </cell>
          <cell r="X4323" t="str">
            <v>N</v>
          </cell>
          <cell r="Y4323" t="str">
            <v>N</v>
          </cell>
          <cell r="Z4323" t="str">
            <v>N</v>
          </cell>
          <cell r="AA4323">
            <v>0</v>
          </cell>
          <cell r="AB4323">
            <v>0</v>
          </cell>
          <cell r="AC4323">
            <v>0</v>
          </cell>
          <cell r="AD4323">
            <v>0</v>
          </cell>
          <cell r="AE4323" t="str">
            <v>N</v>
          </cell>
          <cell r="AF4323" t="str">
            <v>N</v>
          </cell>
          <cell r="AG4323">
            <v>0</v>
          </cell>
          <cell r="AH4323" t="str">
            <v>N</v>
          </cell>
          <cell r="AI4323" t="str">
            <v>N</v>
          </cell>
        </row>
        <row r="4324">
          <cell r="U4324">
            <v>0</v>
          </cell>
          <cell r="V4324">
            <v>0</v>
          </cell>
          <cell r="W4324" t="str">
            <v/>
          </cell>
          <cell r="X4324" t="str">
            <v>N</v>
          </cell>
          <cell r="Y4324" t="str">
            <v>N</v>
          </cell>
          <cell r="Z4324" t="str">
            <v>N</v>
          </cell>
          <cell r="AA4324">
            <v>0</v>
          </cell>
          <cell r="AB4324">
            <v>0</v>
          </cell>
          <cell r="AC4324">
            <v>0</v>
          </cell>
          <cell r="AD4324">
            <v>0</v>
          </cell>
          <cell r="AE4324" t="str">
            <v>N</v>
          </cell>
          <cell r="AF4324" t="str">
            <v>N</v>
          </cell>
          <cell r="AG4324">
            <v>0</v>
          </cell>
          <cell r="AH4324" t="str">
            <v>N</v>
          </cell>
          <cell r="AI4324" t="str">
            <v>N</v>
          </cell>
        </row>
        <row r="4325">
          <cell r="U4325">
            <v>0</v>
          </cell>
          <cell r="V4325">
            <v>0</v>
          </cell>
          <cell r="W4325" t="str">
            <v/>
          </cell>
          <cell r="X4325" t="str">
            <v>N</v>
          </cell>
          <cell r="Y4325" t="str">
            <v>N</v>
          </cell>
          <cell r="Z4325" t="str">
            <v>N</v>
          </cell>
          <cell r="AA4325">
            <v>0</v>
          </cell>
          <cell r="AB4325">
            <v>0</v>
          </cell>
          <cell r="AC4325">
            <v>0</v>
          </cell>
          <cell r="AD4325">
            <v>0</v>
          </cell>
          <cell r="AE4325" t="str">
            <v>N</v>
          </cell>
          <cell r="AF4325" t="str">
            <v>N</v>
          </cell>
          <cell r="AG4325">
            <v>0</v>
          </cell>
          <cell r="AH4325" t="str">
            <v>N</v>
          </cell>
          <cell r="AI4325" t="str">
            <v>N</v>
          </cell>
        </row>
        <row r="4326">
          <cell r="U4326">
            <v>0</v>
          </cell>
          <cell r="V4326">
            <v>0</v>
          </cell>
          <cell r="W4326" t="str">
            <v/>
          </cell>
          <cell r="X4326" t="str">
            <v>N</v>
          </cell>
          <cell r="Y4326" t="str">
            <v>N</v>
          </cell>
          <cell r="Z4326" t="str">
            <v>N</v>
          </cell>
          <cell r="AA4326">
            <v>0</v>
          </cell>
          <cell r="AB4326">
            <v>0</v>
          </cell>
          <cell r="AC4326">
            <v>0</v>
          </cell>
          <cell r="AD4326">
            <v>0</v>
          </cell>
          <cell r="AE4326" t="str">
            <v>N</v>
          </cell>
          <cell r="AF4326" t="str">
            <v>N</v>
          </cell>
          <cell r="AG4326">
            <v>0</v>
          </cell>
          <cell r="AH4326" t="str">
            <v>N</v>
          </cell>
          <cell r="AI4326" t="str">
            <v>N</v>
          </cell>
        </row>
        <row r="4327">
          <cell r="U4327">
            <v>0</v>
          </cell>
          <cell r="V4327">
            <v>0</v>
          </cell>
          <cell r="W4327" t="str">
            <v/>
          </cell>
          <cell r="X4327" t="str">
            <v>N</v>
          </cell>
          <cell r="Y4327" t="str">
            <v>N</v>
          </cell>
          <cell r="Z4327" t="str">
            <v>N</v>
          </cell>
          <cell r="AA4327">
            <v>0</v>
          </cell>
          <cell r="AB4327">
            <v>0</v>
          </cell>
          <cell r="AC4327">
            <v>0</v>
          </cell>
          <cell r="AD4327">
            <v>0</v>
          </cell>
          <cell r="AE4327" t="str">
            <v>N</v>
          </cell>
          <cell r="AF4327" t="str">
            <v>N</v>
          </cell>
          <cell r="AG4327">
            <v>0</v>
          </cell>
          <cell r="AH4327" t="str">
            <v>N</v>
          </cell>
          <cell r="AI4327" t="str">
            <v>N</v>
          </cell>
        </row>
        <row r="4328">
          <cell r="U4328">
            <v>0</v>
          </cell>
          <cell r="V4328">
            <v>0</v>
          </cell>
          <cell r="W4328" t="str">
            <v/>
          </cell>
          <cell r="X4328" t="str">
            <v>N</v>
          </cell>
          <cell r="Y4328" t="str">
            <v>N</v>
          </cell>
          <cell r="Z4328" t="str">
            <v>N</v>
          </cell>
          <cell r="AA4328">
            <v>0</v>
          </cell>
          <cell r="AB4328">
            <v>0</v>
          </cell>
          <cell r="AC4328">
            <v>0</v>
          </cell>
          <cell r="AD4328">
            <v>0</v>
          </cell>
          <cell r="AE4328" t="str">
            <v>N</v>
          </cell>
          <cell r="AF4328" t="str">
            <v>N</v>
          </cell>
          <cell r="AG4328">
            <v>0</v>
          </cell>
          <cell r="AH4328" t="str">
            <v>N</v>
          </cell>
          <cell r="AI4328" t="str">
            <v>N</v>
          </cell>
        </row>
        <row r="4329">
          <cell r="U4329">
            <v>0</v>
          </cell>
          <cell r="V4329">
            <v>0</v>
          </cell>
          <cell r="W4329" t="str">
            <v/>
          </cell>
          <cell r="X4329" t="str">
            <v>N</v>
          </cell>
          <cell r="Y4329" t="str">
            <v>N</v>
          </cell>
          <cell r="Z4329" t="str">
            <v>N</v>
          </cell>
          <cell r="AA4329">
            <v>0</v>
          </cell>
          <cell r="AB4329">
            <v>0</v>
          </cell>
          <cell r="AC4329">
            <v>0</v>
          </cell>
          <cell r="AD4329">
            <v>0</v>
          </cell>
          <cell r="AE4329" t="str">
            <v>N</v>
          </cell>
          <cell r="AF4329" t="str">
            <v>N</v>
          </cell>
          <cell r="AG4329">
            <v>0</v>
          </cell>
          <cell r="AH4329" t="str">
            <v>N</v>
          </cell>
          <cell r="AI4329" t="str">
            <v>N</v>
          </cell>
        </row>
        <row r="4330">
          <cell r="U4330">
            <v>0</v>
          </cell>
          <cell r="V4330">
            <v>0</v>
          </cell>
          <cell r="W4330" t="str">
            <v/>
          </cell>
          <cell r="X4330" t="str">
            <v>N</v>
          </cell>
          <cell r="Y4330" t="str">
            <v>N</v>
          </cell>
          <cell r="Z4330" t="str">
            <v>N</v>
          </cell>
          <cell r="AA4330">
            <v>0</v>
          </cell>
          <cell r="AB4330">
            <v>0</v>
          </cell>
          <cell r="AC4330">
            <v>0</v>
          </cell>
          <cell r="AD4330">
            <v>0</v>
          </cell>
          <cell r="AE4330" t="str">
            <v>N</v>
          </cell>
          <cell r="AF4330" t="str">
            <v>N</v>
          </cell>
          <cell r="AG4330">
            <v>0</v>
          </cell>
          <cell r="AH4330" t="str">
            <v>N</v>
          </cell>
          <cell r="AI4330" t="str">
            <v>N</v>
          </cell>
        </row>
        <row r="4331">
          <cell r="U4331">
            <v>0</v>
          </cell>
          <cell r="V4331">
            <v>0</v>
          </cell>
          <cell r="W4331" t="str">
            <v/>
          </cell>
          <cell r="X4331" t="str">
            <v>N</v>
          </cell>
          <cell r="Y4331" t="str">
            <v>N</v>
          </cell>
          <cell r="Z4331" t="str">
            <v>N</v>
          </cell>
          <cell r="AA4331">
            <v>0</v>
          </cell>
          <cell r="AB4331">
            <v>0</v>
          </cell>
          <cell r="AC4331">
            <v>0</v>
          </cell>
          <cell r="AD4331">
            <v>0</v>
          </cell>
          <cell r="AE4331" t="str">
            <v>N</v>
          </cell>
          <cell r="AF4331" t="str">
            <v>N</v>
          </cell>
          <cell r="AG4331">
            <v>0</v>
          </cell>
          <cell r="AH4331" t="str">
            <v>N</v>
          </cell>
          <cell r="AI4331" t="str">
            <v>N</v>
          </cell>
        </row>
        <row r="4332">
          <cell r="U4332">
            <v>0</v>
          </cell>
          <cell r="V4332">
            <v>0</v>
          </cell>
          <cell r="W4332" t="str">
            <v/>
          </cell>
          <cell r="X4332" t="str">
            <v>N</v>
          </cell>
          <cell r="Y4332" t="str">
            <v>N</v>
          </cell>
          <cell r="Z4332" t="str">
            <v>N</v>
          </cell>
          <cell r="AA4332">
            <v>0</v>
          </cell>
          <cell r="AB4332">
            <v>0</v>
          </cell>
          <cell r="AC4332">
            <v>0</v>
          </cell>
          <cell r="AD4332">
            <v>0</v>
          </cell>
          <cell r="AE4332" t="str">
            <v>N</v>
          </cell>
          <cell r="AF4332" t="str">
            <v>N</v>
          </cell>
          <cell r="AG4332">
            <v>0</v>
          </cell>
          <cell r="AH4332" t="str">
            <v>N</v>
          </cell>
          <cell r="AI4332" t="str">
            <v>N</v>
          </cell>
        </row>
        <row r="4333">
          <cell r="U4333">
            <v>0</v>
          </cell>
          <cell r="V4333">
            <v>0</v>
          </cell>
          <cell r="W4333" t="str">
            <v/>
          </cell>
          <cell r="X4333" t="str">
            <v>N</v>
          </cell>
          <cell r="Y4333" t="str">
            <v>N</v>
          </cell>
          <cell r="Z4333" t="str">
            <v>N</v>
          </cell>
          <cell r="AA4333">
            <v>0</v>
          </cell>
          <cell r="AB4333">
            <v>0</v>
          </cell>
          <cell r="AC4333">
            <v>0</v>
          </cell>
          <cell r="AD4333">
            <v>0</v>
          </cell>
          <cell r="AE4333" t="str">
            <v>N</v>
          </cell>
          <cell r="AF4333" t="str">
            <v>N</v>
          </cell>
          <cell r="AG4333">
            <v>0</v>
          </cell>
          <cell r="AH4333" t="str">
            <v>N</v>
          </cell>
          <cell r="AI4333" t="str">
            <v>N</v>
          </cell>
        </row>
        <row r="4334">
          <cell r="U4334">
            <v>0</v>
          </cell>
          <cell r="V4334">
            <v>0</v>
          </cell>
          <cell r="W4334" t="str">
            <v/>
          </cell>
          <cell r="X4334" t="str">
            <v>N</v>
          </cell>
          <cell r="Y4334" t="str">
            <v>N</v>
          </cell>
          <cell r="Z4334" t="str">
            <v>N</v>
          </cell>
          <cell r="AA4334">
            <v>0</v>
          </cell>
          <cell r="AB4334">
            <v>0</v>
          </cell>
          <cell r="AC4334">
            <v>0</v>
          </cell>
          <cell r="AD4334">
            <v>0</v>
          </cell>
          <cell r="AE4334" t="str">
            <v>N</v>
          </cell>
          <cell r="AF4334" t="str">
            <v>N</v>
          </cell>
          <cell r="AG4334">
            <v>0</v>
          </cell>
          <cell r="AH4334" t="str">
            <v>N</v>
          </cell>
          <cell r="AI4334" t="str">
            <v>N</v>
          </cell>
        </row>
        <row r="4335">
          <cell r="U4335">
            <v>0</v>
          </cell>
          <cell r="V4335">
            <v>0</v>
          </cell>
          <cell r="W4335" t="str">
            <v/>
          </cell>
          <cell r="X4335" t="str">
            <v>N</v>
          </cell>
          <cell r="Y4335" t="str">
            <v>N</v>
          </cell>
          <cell r="Z4335" t="str">
            <v>N</v>
          </cell>
          <cell r="AA4335">
            <v>0</v>
          </cell>
          <cell r="AB4335">
            <v>0</v>
          </cell>
          <cell r="AC4335">
            <v>0</v>
          </cell>
          <cell r="AD4335">
            <v>0</v>
          </cell>
          <cell r="AE4335" t="str">
            <v>N</v>
          </cell>
          <cell r="AF4335" t="str">
            <v>N</v>
          </cell>
          <cell r="AG4335">
            <v>0</v>
          </cell>
          <cell r="AH4335" t="str">
            <v>N</v>
          </cell>
          <cell r="AI4335" t="str">
            <v>N</v>
          </cell>
        </row>
        <row r="4336">
          <cell r="U4336">
            <v>0</v>
          </cell>
          <cell r="V4336">
            <v>0</v>
          </cell>
          <cell r="W4336" t="str">
            <v/>
          </cell>
          <cell r="X4336" t="str">
            <v>N</v>
          </cell>
          <cell r="Y4336" t="str">
            <v>N</v>
          </cell>
          <cell r="Z4336" t="str">
            <v>N</v>
          </cell>
          <cell r="AA4336">
            <v>0</v>
          </cell>
          <cell r="AB4336">
            <v>0</v>
          </cell>
          <cell r="AC4336">
            <v>0</v>
          </cell>
          <cell r="AD4336">
            <v>0</v>
          </cell>
          <cell r="AE4336" t="str">
            <v>N</v>
          </cell>
          <cell r="AF4336" t="str">
            <v>N</v>
          </cell>
          <cell r="AG4336">
            <v>0</v>
          </cell>
          <cell r="AH4336" t="str">
            <v>N</v>
          </cell>
          <cell r="AI4336" t="str">
            <v>N</v>
          </cell>
        </row>
        <row r="4337">
          <cell r="U4337">
            <v>0</v>
          </cell>
          <cell r="V4337">
            <v>0</v>
          </cell>
          <cell r="W4337" t="str">
            <v/>
          </cell>
          <cell r="X4337" t="str">
            <v>N</v>
          </cell>
          <cell r="Y4337" t="str">
            <v>N</v>
          </cell>
          <cell r="Z4337" t="str">
            <v>N</v>
          </cell>
          <cell r="AA4337">
            <v>0</v>
          </cell>
          <cell r="AB4337">
            <v>0</v>
          </cell>
          <cell r="AC4337">
            <v>0</v>
          </cell>
          <cell r="AD4337">
            <v>0</v>
          </cell>
          <cell r="AE4337" t="str">
            <v>N</v>
          </cell>
          <cell r="AF4337" t="str">
            <v>N</v>
          </cell>
          <cell r="AG4337">
            <v>0</v>
          </cell>
          <cell r="AH4337" t="str">
            <v>N</v>
          </cell>
          <cell r="AI4337" t="str">
            <v>N</v>
          </cell>
        </row>
        <row r="4338">
          <cell r="U4338">
            <v>0</v>
          </cell>
          <cell r="V4338">
            <v>0</v>
          </cell>
          <cell r="W4338" t="str">
            <v/>
          </cell>
          <cell r="X4338" t="str">
            <v>N</v>
          </cell>
          <cell r="Y4338" t="str">
            <v>N</v>
          </cell>
          <cell r="Z4338" t="str">
            <v>N</v>
          </cell>
          <cell r="AA4338">
            <v>0</v>
          </cell>
          <cell r="AB4338">
            <v>0</v>
          </cell>
          <cell r="AC4338">
            <v>0</v>
          </cell>
          <cell r="AD4338">
            <v>0</v>
          </cell>
          <cell r="AE4338" t="str">
            <v>N</v>
          </cell>
          <cell r="AF4338" t="str">
            <v>N</v>
          </cell>
          <cell r="AG4338">
            <v>0</v>
          </cell>
          <cell r="AH4338" t="str">
            <v>N</v>
          </cell>
          <cell r="AI4338" t="str">
            <v>N</v>
          </cell>
        </row>
        <row r="4339">
          <cell r="U4339">
            <v>0</v>
          </cell>
          <cell r="V4339">
            <v>0</v>
          </cell>
          <cell r="W4339" t="str">
            <v/>
          </cell>
          <cell r="X4339" t="str">
            <v>N</v>
          </cell>
          <cell r="Y4339" t="str">
            <v>N</v>
          </cell>
          <cell r="Z4339" t="str">
            <v>N</v>
          </cell>
          <cell r="AA4339">
            <v>0</v>
          </cell>
          <cell r="AB4339">
            <v>0</v>
          </cell>
          <cell r="AC4339">
            <v>0</v>
          </cell>
          <cell r="AD4339">
            <v>0</v>
          </cell>
          <cell r="AE4339" t="str">
            <v>N</v>
          </cell>
          <cell r="AF4339" t="str">
            <v>N</v>
          </cell>
          <cell r="AG4339">
            <v>0</v>
          </cell>
          <cell r="AH4339" t="str">
            <v>N</v>
          </cell>
          <cell r="AI4339" t="str">
            <v>N</v>
          </cell>
        </row>
        <row r="4340">
          <cell r="U4340">
            <v>0</v>
          </cell>
          <cell r="V4340">
            <v>0</v>
          </cell>
          <cell r="W4340" t="str">
            <v/>
          </cell>
          <cell r="X4340" t="str">
            <v>N</v>
          </cell>
          <cell r="Y4340" t="str">
            <v>N</v>
          </cell>
          <cell r="Z4340" t="str">
            <v>N</v>
          </cell>
          <cell r="AA4340">
            <v>0</v>
          </cell>
          <cell r="AB4340">
            <v>0</v>
          </cell>
          <cell r="AC4340">
            <v>0</v>
          </cell>
          <cell r="AD4340">
            <v>0</v>
          </cell>
          <cell r="AE4340" t="str">
            <v>N</v>
          </cell>
          <cell r="AF4340" t="str">
            <v>N</v>
          </cell>
          <cell r="AG4340">
            <v>0</v>
          </cell>
          <cell r="AH4340" t="str">
            <v>N</v>
          </cell>
          <cell r="AI4340" t="str">
            <v>N</v>
          </cell>
        </row>
        <row r="4341">
          <cell r="U4341">
            <v>0</v>
          </cell>
          <cell r="V4341">
            <v>0</v>
          </cell>
          <cell r="W4341" t="str">
            <v/>
          </cell>
          <cell r="X4341" t="str">
            <v>N</v>
          </cell>
          <cell r="Y4341" t="str">
            <v>N</v>
          </cell>
          <cell r="Z4341" t="str">
            <v>N</v>
          </cell>
          <cell r="AA4341">
            <v>0</v>
          </cell>
          <cell r="AB4341">
            <v>0</v>
          </cell>
          <cell r="AC4341">
            <v>0</v>
          </cell>
          <cell r="AD4341">
            <v>0</v>
          </cell>
          <cell r="AE4341" t="str">
            <v>N</v>
          </cell>
          <cell r="AF4341" t="str">
            <v>N</v>
          </cell>
          <cell r="AG4341">
            <v>0</v>
          </cell>
          <cell r="AH4341" t="str">
            <v>N</v>
          </cell>
          <cell r="AI4341" t="str">
            <v>N</v>
          </cell>
        </row>
        <row r="4342">
          <cell r="U4342">
            <v>0</v>
          </cell>
          <cell r="V4342">
            <v>0</v>
          </cell>
          <cell r="W4342" t="str">
            <v/>
          </cell>
          <cell r="X4342" t="str">
            <v>N</v>
          </cell>
          <cell r="Y4342" t="str">
            <v>N</v>
          </cell>
          <cell r="Z4342" t="str">
            <v>N</v>
          </cell>
          <cell r="AA4342">
            <v>0</v>
          </cell>
          <cell r="AB4342">
            <v>0</v>
          </cell>
          <cell r="AC4342">
            <v>0</v>
          </cell>
          <cell r="AD4342">
            <v>0</v>
          </cell>
          <cell r="AE4342" t="str">
            <v>N</v>
          </cell>
          <cell r="AF4342" t="str">
            <v>N</v>
          </cell>
          <cell r="AG4342">
            <v>0</v>
          </cell>
          <cell r="AH4342" t="str">
            <v>N</v>
          </cell>
          <cell r="AI4342" t="str">
            <v>N</v>
          </cell>
        </row>
        <row r="4343">
          <cell r="U4343">
            <v>0</v>
          </cell>
          <cell r="V4343">
            <v>0</v>
          </cell>
          <cell r="W4343" t="str">
            <v/>
          </cell>
          <cell r="X4343" t="str">
            <v>N</v>
          </cell>
          <cell r="Y4343" t="str">
            <v>N</v>
          </cell>
          <cell r="Z4343" t="str">
            <v>N</v>
          </cell>
          <cell r="AA4343">
            <v>0</v>
          </cell>
          <cell r="AB4343">
            <v>0</v>
          </cell>
          <cell r="AC4343">
            <v>0</v>
          </cell>
          <cell r="AD4343">
            <v>0</v>
          </cell>
          <cell r="AE4343" t="str">
            <v>N</v>
          </cell>
          <cell r="AF4343" t="str">
            <v>N</v>
          </cell>
          <cell r="AG4343">
            <v>0</v>
          </cell>
          <cell r="AH4343" t="str">
            <v>N</v>
          </cell>
          <cell r="AI4343" t="str">
            <v>N</v>
          </cell>
        </row>
        <row r="4344">
          <cell r="U4344">
            <v>0</v>
          </cell>
          <cell r="V4344">
            <v>0</v>
          </cell>
          <cell r="W4344" t="str">
            <v/>
          </cell>
          <cell r="X4344" t="str">
            <v>N</v>
          </cell>
          <cell r="Y4344" t="str">
            <v>N</v>
          </cell>
          <cell r="Z4344" t="str">
            <v>N</v>
          </cell>
          <cell r="AA4344">
            <v>0</v>
          </cell>
          <cell r="AB4344">
            <v>0</v>
          </cell>
          <cell r="AC4344">
            <v>0</v>
          </cell>
          <cell r="AD4344">
            <v>0</v>
          </cell>
          <cell r="AE4344" t="str">
            <v>N</v>
          </cell>
          <cell r="AF4344" t="str">
            <v>N</v>
          </cell>
          <cell r="AG4344">
            <v>0</v>
          </cell>
          <cell r="AH4344" t="str">
            <v>N</v>
          </cell>
          <cell r="AI4344" t="str">
            <v>N</v>
          </cell>
        </row>
        <row r="4345">
          <cell r="U4345">
            <v>0</v>
          </cell>
          <cell r="V4345">
            <v>0</v>
          </cell>
          <cell r="W4345" t="str">
            <v/>
          </cell>
          <cell r="X4345" t="str">
            <v>N</v>
          </cell>
          <cell r="Y4345" t="str">
            <v>N</v>
          </cell>
          <cell r="Z4345" t="str">
            <v>N</v>
          </cell>
          <cell r="AA4345">
            <v>0</v>
          </cell>
          <cell r="AB4345">
            <v>0</v>
          </cell>
          <cell r="AC4345">
            <v>0</v>
          </cell>
          <cell r="AD4345">
            <v>0</v>
          </cell>
          <cell r="AE4345" t="str">
            <v>N</v>
          </cell>
          <cell r="AF4345" t="str">
            <v>N</v>
          </cell>
          <cell r="AG4345">
            <v>0</v>
          </cell>
          <cell r="AH4345" t="str">
            <v>N</v>
          </cell>
          <cell r="AI4345" t="str">
            <v>N</v>
          </cell>
        </row>
        <row r="4346">
          <cell r="U4346">
            <v>0</v>
          </cell>
          <cell r="V4346">
            <v>0</v>
          </cell>
          <cell r="W4346" t="str">
            <v/>
          </cell>
          <cell r="X4346" t="str">
            <v>N</v>
          </cell>
          <cell r="Y4346" t="str">
            <v>N</v>
          </cell>
          <cell r="Z4346" t="str">
            <v>N</v>
          </cell>
          <cell r="AA4346">
            <v>0</v>
          </cell>
          <cell r="AB4346">
            <v>0</v>
          </cell>
          <cell r="AC4346">
            <v>0</v>
          </cell>
          <cell r="AD4346">
            <v>0</v>
          </cell>
          <cell r="AE4346" t="str">
            <v>N</v>
          </cell>
          <cell r="AF4346" t="str">
            <v>N</v>
          </cell>
          <cell r="AG4346">
            <v>0</v>
          </cell>
          <cell r="AH4346" t="str">
            <v>N</v>
          </cell>
          <cell r="AI4346" t="str">
            <v>N</v>
          </cell>
        </row>
        <row r="4347">
          <cell r="U4347">
            <v>0</v>
          </cell>
          <cell r="V4347">
            <v>0</v>
          </cell>
          <cell r="W4347" t="str">
            <v/>
          </cell>
          <cell r="X4347" t="str">
            <v>N</v>
          </cell>
          <cell r="Y4347" t="str">
            <v>N</v>
          </cell>
          <cell r="Z4347" t="str">
            <v>N</v>
          </cell>
          <cell r="AA4347">
            <v>0</v>
          </cell>
          <cell r="AB4347">
            <v>0</v>
          </cell>
          <cell r="AC4347">
            <v>0</v>
          </cell>
          <cell r="AD4347">
            <v>0</v>
          </cell>
          <cell r="AE4347" t="str">
            <v>N</v>
          </cell>
          <cell r="AF4347" t="str">
            <v>N</v>
          </cell>
          <cell r="AG4347">
            <v>0</v>
          </cell>
          <cell r="AH4347" t="str">
            <v>N</v>
          </cell>
          <cell r="AI4347" t="str">
            <v>N</v>
          </cell>
        </row>
        <row r="4348">
          <cell r="U4348">
            <v>0</v>
          </cell>
          <cell r="V4348">
            <v>0</v>
          </cell>
          <cell r="W4348" t="str">
            <v/>
          </cell>
          <cell r="X4348" t="str">
            <v>N</v>
          </cell>
          <cell r="Y4348" t="str">
            <v>N</v>
          </cell>
          <cell r="Z4348" t="str">
            <v>N</v>
          </cell>
          <cell r="AA4348">
            <v>0</v>
          </cell>
          <cell r="AB4348">
            <v>0</v>
          </cell>
          <cell r="AC4348">
            <v>0</v>
          </cell>
          <cell r="AD4348">
            <v>0</v>
          </cell>
          <cell r="AE4348" t="str">
            <v>N</v>
          </cell>
          <cell r="AF4348" t="str">
            <v>N</v>
          </cell>
          <cell r="AG4348">
            <v>0</v>
          </cell>
          <cell r="AH4348" t="str">
            <v>N</v>
          </cell>
          <cell r="AI4348" t="str">
            <v>N</v>
          </cell>
        </row>
        <row r="4349">
          <cell r="U4349">
            <v>0</v>
          </cell>
          <cell r="V4349">
            <v>0</v>
          </cell>
          <cell r="W4349" t="str">
            <v/>
          </cell>
          <cell r="X4349" t="str">
            <v>N</v>
          </cell>
          <cell r="Y4349" t="str">
            <v>N</v>
          </cell>
          <cell r="Z4349" t="str">
            <v>N</v>
          </cell>
          <cell r="AA4349">
            <v>0</v>
          </cell>
          <cell r="AB4349">
            <v>0</v>
          </cell>
          <cell r="AC4349">
            <v>0</v>
          </cell>
          <cell r="AD4349">
            <v>0</v>
          </cell>
          <cell r="AE4349" t="str">
            <v>N</v>
          </cell>
          <cell r="AF4349" t="str">
            <v>N</v>
          </cell>
          <cell r="AG4349">
            <v>0</v>
          </cell>
          <cell r="AH4349" t="str">
            <v>N</v>
          </cell>
          <cell r="AI4349" t="str">
            <v>N</v>
          </cell>
        </row>
        <row r="4350">
          <cell r="U4350">
            <v>0</v>
          </cell>
          <cell r="V4350">
            <v>0</v>
          </cell>
          <cell r="W4350" t="str">
            <v/>
          </cell>
          <cell r="X4350" t="str">
            <v>N</v>
          </cell>
          <cell r="Y4350" t="str">
            <v>N</v>
          </cell>
          <cell r="Z4350" t="str">
            <v>N</v>
          </cell>
          <cell r="AA4350">
            <v>0</v>
          </cell>
          <cell r="AB4350">
            <v>0</v>
          </cell>
          <cell r="AC4350">
            <v>0</v>
          </cell>
          <cell r="AD4350">
            <v>0</v>
          </cell>
          <cell r="AE4350" t="str">
            <v>N</v>
          </cell>
          <cell r="AF4350" t="str">
            <v>N</v>
          </cell>
          <cell r="AG4350">
            <v>0</v>
          </cell>
          <cell r="AH4350" t="str">
            <v>N</v>
          </cell>
          <cell r="AI4350" t="str">
            <v>N</v>
          </cell>
        </row>
        <row r="4351">
          <cell r="U4351">
            <v>0</v>
          </cell>
          <cell r="V4351">
            <v>0</v>
          </cell>
          <cell r="W4351" t="str">
            <v/>
          </cell>
          <cell r="X4351" t="str">
            <v>N</v>
          </cell>
          <cell r="Y4351" t="str">
            <v>N</v>
          </cell>
          <cell r="Z4351" t="str">
            <v>N</v>
          </cell>
          <cell r="AA4351">
            <v>0</v>
          </cell>
          <cell r="AB4351">
            <v>0</v>
          </cell>
          <cell r="AC4351">
            <v>0</v>
          </cell>
          <cell r="AD4351">
            <v>0</v>
          </cell>
          <cell r="AE4351" t="str">
            <v>N</v>
          </cell>
          <cell r="AF4351" t="str">
            <v>N</v>
          </cell>
          <cell r="AG4351">
            <v>0</v>
          </cell>
          <cell r="AH4351" t="str">
            <v>N</v>
          </cell>
          <cell r="AI4351" t="str">
            <v>N</v>
          </cell>
        </row>
        <row r="4352">
          <cell r="U4352">
            <v>0</v>
          </cell>
          <cell r="V4352">
            <v>0</v>
          </cell>
          <cell r="W4352" t="str">
            <v/>
          </cell>
          <cell r="X4352" t="str">
            <v>N</v>
          </cell>
          <cell r="Y4352" t="str">
            <v>N</v>
          </cell>
          <cell r="Z4352" t="str">
            <v>N</v>
          </cell>
          <cell r="AA4352">
            <v>0</v>
          </cell>
          <cell r="AB4352">
            <v>0</v>
          </cell>
          <cell r="AC4352">
            <v>0</v>
          </cell>
          <cell r="AD4352">
            <v>0</v>
          </cell>
          <cell r="AE4352" t="str">
            <v>N</v>
          </cell>
          <cell r="AF4352" t="str">
            <v>N</v>
          </cell>
          <cell r="AG4352">
            <v>0</v>
          </cell>
          <cell r="AH4352" t="str">
            <v>N</v>
          </cell>
          <cell r="AI4352" t="str">
            <v>N</v>
          </cell>
        </row>
        <row r="4353">
          <cell r="U4353">
            <v>0</v>
          </cell>
          <cell r="V4353">
            <v>0</v>
          </cell>
          <cell r="W4353" t="str">
            <v/>
          </cell>
          <cell r="X4353" t="str">
            <v>N</v>
          </cell>
          <cell r="Y4353" t="str">
            <v>N</v>
          </cell>
          <cell r="Z4353" t="str">
            <v>N</v>
          </cell>
          <cell r="AA4353">
            <v>0</v>
          </cell>
          <cell r="AB4353">
            <v>0</v>
          </cell>
          <cell r="AC4353">
            <v>0</v>
          </cell>
          <cell r="AD4353">
            <v>0</v>
          </cell>
          <cell r="AE4353" t="str">
            <v>N</v>
          </cell>
          <cell r="AF4353" t="str">
            <v>N</v>
          </cell>
          <cell r="AG4353">
            <v>0</v>
          </cell>
          <cell r="AH4353" t="str">
            <v>N</v>
          </cell>
          <cell r="AI4353" t="str">
            <v>N</v>
          </cell>
        </row>
        <row r="4354">
          <cell r="U4354">
            <v>0</v>
          </cell>
          <cell r="V4354">
            <v>0</v>
          </cell>
          <cell r="W4354" t="str">
            <v/>
          </cell>
          <cell r="X4354" t="str">
            <v>N</v>
          </cell>
          <cell r="Y4354" t="str">
            <v>N</v>
          </cell>
          <cell r="Z4354" t="str">
            <v>N</v>
          </cell>
          <cell r="AA4354">
            <v>0</v>
          </cell>
          <cell r="AB4354">
            <v>0</v>
          </cell>
          <cell r="AC4354">
            <v>0</v>
          </cell>
          <cell r="AD4354">
            <v>0</v>
          </cell>
          <cell r="AE4354" t="str">
            <v>N</v>
          </cell>
          <cell r="AF4354" t="str">
            <v>N</v>
          </cell>
          <cell r="AG4354">
            <v>0</v>
          </cell>
          <cell r="AH4354" t="str">
            <v>N</v>
          </cell>
          <cell r="AI4354" t="str">
            <v>N</v>
          </cell>
        </row>
        <row r="4355">
          <cell r="U4355">
            <v>0</v>
          </cell>
          <cell r="V4355">
            <v>0</v>
          </cell>
          <cell r="W4355" t="str">
            <v/>
          </cell>
          <cell r="X4355" t="str">
            <v>N</v>
          </cell>
          <cell r="Y4355" t="str">
            <v>N</v>
          </cell>
          <cell r="Z4355" t="str">
            <v>N</v>
          </cell>
          <cell r="AA4355">
            <v>0</v>
          </cell>
          <cell r="AB4355">
            <v>0</v>
          </cell>
          <cell r="AC4355">
            <v>0</v>
          </cell>
          <cell r="AD4355">
            <v>0</v>
          </cell>
          <cell r="AE4355" t="str">
            <v>N</v>
          </cell>
          <cell r="AF4355" t="str">
            <v>N</v>
          </cell>
          <cell r="AG4355">
            <v>0</v>
          </cell>
          <cell r="AH4355" t="str">
            <v>N</v>
          </cell>
          <cell r="AI4355" t="str">
            <v>N</v>
          </cell>
        </row>
        <row r="4356">
          <cell r="U4356">
            <v>0</v>
          </cell>
          <cell r="V4356">
            <v>0</v>
          </cell>
          <cell r="W4356" t="str">
            <v/>
          </cell>
          <cell r="X4356" t="str">
            <v>N</v>
          </cell>
          <cell r="Y4356" t="str">
            <v>N</v>
          </cell>
          <cell r="Z4356" t="str">
            <v>N</v>
          </cell>
          <cell r="AA4356">
            <v>0</v>
          </cell>
          <cell r="AB4356">
            <v>0</v>
          </cell>
          <cell r="AC4356">
            <v>0</v>
          </cell>
          <cell r="AD4356">
            <v>0</v>
          </cell>
          <cell r="AE4356" t="str">
            <v>N</v>
          </cell>
          <cell r="AF4356" t="str">
            <v>N</v>
          </cell>
          <cell r="AG4356">
            <v>0</v>
          </cell>
          <cell r="AH4356" t="str">
            <v>N</v>
          </cell>
          <cell r="AI4356" t="str">
            <v>N</v>
          </cell>
        </row>
        <row r="4357">
          <cell r="U4357">
            <v>0</v>
          </cell>
          <cell r="V4357">
            <v>0</v>
          </cell>
          <cell r="W4357" t="str">
            <v/>
          </cell>
          <cell r="X4357" t="str">
            <v>N</v>
          </cell>
          <cell r="Y4357" t="str">
            <v>N</v>
          </cell>
          <cell r="Z4357" t="str">
            <v>N</v>
          </cell>
          <cell r="AA4357">
            <v>0</v>
          </cell>
          <cell r="AB4357">
            <v>0</v>
          </cell>
          <cell r="AC4357">
            <v>0</v>
          </cell>
          <cell r="AD4357">
            <v>0</v>
          </cell>
          <cell r="AE4357" t="str">
            <v>N</v>
          </cell>
          <cell r="AF4357" t="str">
            <v>N</v>
          </cell>
          <cell r="AG4357">
            <v>0</v>
          </cell>
          <cell r="AH4357" t="str">
            <v>N</v>
          </cell>
          <cell r="AI4357" t="str">
            <v>N</v>
          </cell>
        </row>
        <row r="4358">
          <cell r="U4358">
            <v>0</v>
          </cell>
          <cell r="V4358">
            <v>0</v>
          </cell>
          <cell r="W4358" t="str">
            <v/>
          </cell>
          <cell r="X4358" t="str">
            <v>N</v>
          </cell>
          <cell r="Y4358" t="str">
            <v>N</v>
          </cell>
          <cell r="Z4358" t="str">
            <v>N</v>
          </cell>
          <cell r="AA4358">
            <v>0</v>
          </cell>
          <cell r="AB4358">
            <v>0</v>
          </cell>
          <cell r="AC4358">
            <v>0</v>
          </cell>
          <cell r="AD4358">
            <v>0</v>
          </cell>
          <cell r="AE4358" t="str">
            <v>N</v>
          </cell>
          <cell r="AF4358" t="str">
            <v>N</v>
          </cell>
          <cell r="AG4358">
            <v>0</v>
          </cell>
          <cell r="AH4358" t="str">
            <v>N</v>
          </cell>
          <cell r="AI4358" t="str">
            <v>N</v>
          </cell>
        </row>
        <row r="4359">
          <cell r="U4359">
            <v>0</v>
          </cell>
          <cell r="V4359">
            <v>0</v>
          </cell>
          <cell r="W4359" t="str">
            <v/>
          </cell>
          <cell r="X4359" t="str">
            <v>N</v>
          </cell>
          <cell r="Y4359" t="str">
            <v>N</v>
          </cell>
          <cell r="Z4359" t="str">
            <v>N</v>
          </cell>
          <cell r="AA4359">
            <v>0</v>
          </cell>
          <cell r="AB4359">
            <v>0</v>
          </cell>
          <cell r="AC4359">
            <v>0</v>
          </cell>
          <cell r="AD4359">
            <v>0</v>
          </cell>
          <cell r="AE4359" t="str">
            <v>N</v>
          </cell>
          <cell r="AF4359" t="str">
            <v>N</v>
          </cell>
          <cell r="AG4359">
            <v>0</v>
          </cell>
          <cell r="AH4359" t="str">
            <v>N</v>
          </cell>
          <cell r="AI4359" t="str">
            <v>N</v>
          </cell>
        </row>
        <row r="4360">
          <cell r="U4360">
            <v>0</v>
          </cell>
          <cell r="V4360">
            <v>0</v>
          </cell>
          <cell r="W4360" t="str">
            <v/>
          </cell>
          <cell r="X4360" t="str">
            <v>N</v>
          </cell>
          <cell r="Y4360" t="str">
            <v>N</v>
          </cell>
          <cell r="Z4360" t="str">
            <v>N</v>
          </cell>
          <cell r="AA4360">
            <v>0</v>
          </cell>
          <cell r="AB4360">
            <v>0</v>
          </cell>
          <cell r="AC4360">
            <v>0</v>
          </cell>
          <cell r="AD4360">
            <v>0</v>
          </cell>
          <cell r="AE4360" t="str">
            <v>N</v>
          </cell>
          <cell r="AF4360" t="str">
            <v>N</v>
          </cell>
          <cell r="AG4360">
            <v>0</v>
          </cell>
          <cell r="AH4360" t="str">
            <v>N</v>
          </cell>
          <cell r="AI4360" t="str">
            <v>N</v>
          </cell>
        </row>
        <row r="4361">
          <cell r="U4361">
            <v>0</v>
          </cell>
          <cell r="V4361">
            <v>0</v>
          </cell>
          <cell r="W4361" t="str">
            <v/>
          </cell>
          <cell r="X4361" t="str">
            <v>N</v>
          </cell>
          <cell r="Y4361" t="str">
            <v>N</v>
          </cell>
          <cell r="Z4361" t="str">
            <v>N</v>
          </cell>
          <cell r="AA4361">
            <v>0</v>
          </cell>
          <cell r="AB4361">
            <v>0</v>
          </cell>
          <cell r="AC4361">
            <v>0</v>
          </cell>
          <cell r="AD4361">
            <v>0</v>
          </cell>
          <cell r="AE4361" t="str">
            <v>N</v>
          </cell>
          <cell r="AF4361" t="str">
            <v>N</v>
          </cell>
          <cell r="AG4361">
            <v>0</v>
          </cell>
          <cell r="AH4361" t="str">
            <v>N</v>
          </cell>
          <cell r="AI4361" t="str">
            <v>N</v>
          </cell>
        </row>
        <row r="4362">
          <cell r="U4362">
            <v>0</v>
          </cell>
          <cell r="V4362">
            <v>0</v>
          </cell>
          <cell r="W4362" t="str">
            <v/>
          </cell>
          <cell r="X4362" t="str">
            <v>N</v>
          </cell>
          <cell r="Y4362" t="str">
            <v>N</v>
          </cell>
          <cell r="Z4362" t="str">
            <v>N</v>
          </cell>
          <cell r="AA4362">
            <v>0</v>
          </cell>
          <cell r="AB4362">
            <v>0</v>
          </cell>
          <cell r="AC4362">
            <v>0</v>
          </cell>
          <cell r="AD4362">
            <v>0</v>
          </cell>
          <cell r="AE4362" t="str">
            <v>N</v>
          </cell>
          <cell r="AF4362" t="str">
            <v>N</v>
          </cell>
          <cell r="AG4362">
            <v>0</v>
          </cell>
          <cell r="AH4362" t="str">
            <v>N</v>
          </cell>
          <cell r="AI4362" t="str">
            <v>N</v>
          </cell>
        </row>
        <row r="4363">
          <cell r="U4363">
            <v>0</v>
          </cell>
          <cell r="V4363">
            <v>0</v>
          </cell>
          <cell r="W4363" t="str">
            <v/>
          </cell>
          <cell r="X4363" t="str">
            <v>N</v>
          </cell>
          <cell r="Y4363" t="str">
            <v>N</v>
          </cell>
          <cell r="Z4363" t="str">
            <v>N</v>
          </cell>
          <cell r="AA4363">
            <v>0</v>
          </cell>
          <cell r="AB4363">
            <v>0</v>
          </cell>
          <cell r="AC4363">
            <v>0</v>
          </cell>
          <cell r="AD4363">
            <v>0</v>
          </cell>
          <cell r="AE4363" t="str">
            <v>N</v>
          </cell>
          <cell r="AF4363" t="str">
            <v>N</v>
          </cell>
          <cell r="AG4363">
            <v>0</v>
          </cell>
          <cell r="AH4363" t="str">
            <v>N</v>
          </cell>
          <cell r="AI4363" t="str">
            <v>N</v>
          </cell>
        </row>
        <row r="4364">
          <cell r="U4364">
            <v>0</v>
          </cell>
          <cell r="V4364">
            <v>0</v>
          </cell>
          <cell r="W4364" t="str">
            <v/>
          </cell>
          <cell r="X4364" t="str">
            <v>N</v>
          </cell>
          <cell r="Y4364" t="str">
            <v>N</v>
          </cell>
          <cell r="Z4364" t="str">
            <v>N</v>
          </cell>
          <cell r="AA4364">
            <v>0</v>
          </cell>
          <cell r="AB4364">
            <v>0</v>
          </cell>
          <cell r="AC4364">
            <v>0</v>
          </cell>
          <cell r="AD4364">
            <v>0</v>
          </cell>
          <cell r="AE4364" t="str">
            <v>N</v>
          </cell>
          <cell r="AF4364" t="str">
            <v>N</v>
          </cell>
          <cell r="AG4364">
            <v>0</v>
          </cell>
          <cell r="AH4364" t="str">
            <v>N</v>
          </cell>
          <cell r="AI4364" t="str">
            <v>N</v>
          </cell>
        </row>
        <row r="4365">
          <cell r="U4365">
            <v>0</v>
          </cell>
          <cell r="V4365">
            <v>0</v>
          </cell>
          <cell r="W4365" t="str">
            <v/>
          </cell>
          <cell r="X4365" t="str">
            <v>N</v>
          </cell>
          <cell r="Y4365" t="str">
            <v>N</v>
          </cell>
          <cell r="Z4365" t="str">
            <v>N</v>
          </cell>
          <cell r="AA4365">
            <v>0</v>
          </cell>
          <cell r="AB4365">
            <v>0</v>
          </cell>
          <cell r="AC4365">
            <v>0</v>
          </cell>
          <cell r="AD4365">
            <v>0</v>
          </cell>
          <cell r="AE4365" t="str">
            <v>N</v>
          </cell>
          <cell r="AF4365" t="str">
            <v>N</v>
          </cell>
          <cell r="AG4365">
            <v>0</v>
          </cell>
          <cell r="AH4365" t="str">
            <v>N</v>
          </cell>
          <cell r="AI4365" t="str">
            <v>N</v>
          </cell>
        </row>
        <row r="4366">
          <cell r="U4366">
            <v>0</v>
          </cell>
          <cell r="V4366">
            <v>0</v>
          </cell>
          <cell r="W4366" t="str">
            <v/>
          </cell>
          <cell r="X4366" t="str">
            <v>N</v>
          </cell>
          <cell r="Y4366" t="str">
            <v>N</v>
          </cell>
          <cell r="Z4366" t="str">
            <v>N</v>
          </cell>
          <cell r="AA4366">
            <v>0</v>
          </cell>
          <cell r="AB4366">
            <v>0</v>
          </cell>
          <cell r="AC4366">
            <v>0</v>
          </cell>
          <cell r="AD4366">
            <v>0</v>
          </cell>
          <cell r="AE4366" t="str">
            <v>N</v>
          </cell>
          <cell r="AF4366" t="str">
            <v>N</v>
          </cell>
          <cell r="AG4366">
            <v>0</v>
          </cell>
          <cell r="AH4366" t="str">
            <v>N</v>
          </cell>
          <cell r="AI4366" t="str">
            <v>N</v>
          </cell>
        </row>
        <row r="4367">
          <cell r="U4367">
            <v>0</v>
          </cell>
          <cell r="V4367">
            <v>0</v>
          </cell>
          <cell r="W4367" t="str">
            <v/>
          </cell>
          <cell r="X4367" t="str">
            <v>N</v>
          </cell>
          <cell r="Y4367" t="str">
            <v>N</v>
          </cell>
          <cell r="Z4367" t="str">
            <v>N</v>
          </cell>
          <cell r="AA4367">
            <v>0</v>
          </cell>
          <cell r="AB4367">
            <v>0</v>
          </cell>
          <cell r="AC4367">
            <v>0</v>
          </cell>
          <cell r="AD4367">
            <v>0</v>
          </cell>
          <cell r="AE4367" t="str">
            <v>N</v>
          </cell>
          <cell r="AF4367" t="str">
            <v>N</v>
          </cell>
          <cell r="AG4367">
            <v>0</v>
          </cell>
          <cell r="AH4367" t="str">
            <v>N</v>
          </cell>
          <cell r="AI4367" t="str">
            <v>N</v>
          </cell>
        </row>
        <row r="4368">
          <cell r="U4368">
            <v>0</v>
          </cell>
          <cell r="V4368">
            <v>0</v>
          </cell>
          <cell r="W4368" t="str">
            <v/>
          </cell>
          <cell r="X4368" t="str">
            <v>N</v>
          </cell>
          <cell r="Y4368" t="str">
            <v>N</v>
          </cell>
          <cell r="Z4368" t="str">
            <v>N</v>
          </cell>
          <cell r="AA4368">
            <v>0</v>
          </cell>
          <cell r="AB4368">
            <v>0</v>
          </cell>
          <cell r="AC4368">
            <v>0</v>
          </cell>
          <cell r="AD4368">
            <v>0</v>
          </cell>
          <cell r="AE4368" t="str">
            <v>N</v>
          </cell>
          <cell r="AF4368" t="str">
            <v>N</v>
          </cell>
          <cell r="AG4368">
            <v>0</v>
          </cell>
          <cell r="AH4368" t="str">
            <v>N</v>
          </cell>
          <cell r="AI4368" t="str">
            <v>N</v>
          </cell>
        </row>
        <row r="4369">
          <cell r="U4369">
            <v>0</v>
          </cell>
          <cell r="V4369">
            <v>0</v>
          </cell>
          <cell r="W4369" t="str">
            <v/>
          </cell>
          <cell r="X4369" t="str">
            <v>N</v>
          </cell>
          <cell r="Y4369" t="str">
            <v>N</v>
          </cell>
          <cell r="Z4369" t="str">
            <v>N</v>
          </cell>
          <cell r="AA4369">
            <v>0</v>
          </cell>
          <cell r="AB4369">
            <v>0</v>
          </cell>
          <cell r="AC4369">
            <v>0</v>
          </cell>
          <cell r="AD4369">
            <v>0</v>
          </cell>
          <cell r="AE4369" t="str">
            <v>N</v>
          </cell>
          <cell r="AF4369" t="str">
            <v>N</v>
          </cell>
          <cell r="AG4369">
            <v>0</v>
          </cell>
          <cell r="AH4369" t="str">
            <v>N</v>
          </cell>
          <cell r="AI4369" t="str">
            <v>N</v>
          </cell>
        </row>
        <row r="4370">
          <cell r="U4370">
            <v>0</v>
          </cell>
          <cell r="V4370">
            <v>0</v>
          </cell>
          <cell r="W4370" t="str">
            <v/>
          </cell>
          <cell r="X4370" t="str">
            <v>N</v>
          </cell>
          <cell r="Y4370" t="str">
            <v>N</v>
          </cell>
          <cell r="Z4370" t="str">
            <v>N</v>
          </cell>
          <cell r="AA4370">
            <v>0</v>
          </cell>
          <cell r="AB4370">
            <v>0</v>
          </cell>
          <cell r="AC4370">
            <v>0</v>
          </cell>
          <cell r="AD4370">
            <v>0</v>
          </cell>
          <cell r="AE4370" t="str">
            <v>N</v>
          </cell>
          <cell r="AF4370" t="str">
            <v>N</v>
          </cell>
          <cell r="AG4370">
            <v>0</v>
          </cell>
          <cell r="AH4370" t="str">
            <v>N</v>
          </cell>
          <cell r="AI4370" t="str">
            <v>N</v>
          </cell>
        </row>
        <row r="4371">
          <cell r="U4371">
            <v>0</v>
          </cell>
          <cell r="V4371">
            <v>0</v>
          </cell>
          <cell r="W4371" t="str">
            <v/>
          </cell>
          <cell r="X4371" t="str">
            <v>N</v>
          </cell>
          <cell r="Y4371" t="str">
            <v>N</v>
          </cell>
          <cell r="Z4371" t="str">
            <v>N</v>
          </cell>
          <cell r="AA4371">
            <v>0</v>
          </cell>
          <cell r="AB4371">
            <v>0</v>
          </cell>
          <cell r="AC4371">
            <v>0</v>
          </cell>
          <cell r="AD4371">
            <v>0</v>
          </cell>
          <cell r="AE4371" t="str">
            <v>N</v>
          </cell>
          <cell r="AF4371" t="str">
            <v>N</v>
          </cell>
          <cell r="AG4371">
            <v>0</v>
          </cell>
          <cell r="AH4371" t="str">
            <v>N</v>
          </cell>
          <cell r="AI4371" t="str">
            <v>N</v>
          </cell>
        </row>
        <row r="4372">
          <cell r="U4372">
            <v>0</v>
          </cell>
          <cell r="V4372">
            <v>0</v>
          </cell>
          <cell r="W4372" t="str">
            <v/>
          </cell>
          <cell r="X4372" t="str">
            <v>N</v>
          </cell>
          <cell r="Y4372" t="str">
            <v>N</v>
          </cell>
          <cell r="Z4372" t="str">
            <v>N</v>
          </cell>
          <cell r="AA4372">
            <v>0</v>
          </cell>
          <cell r="AB4372">
            <v>0</v>
          </cell>
          <cell r="AC4372">
            <v>0</v>
          </cell>
          <cell r="AD4372">
            <v>0</v>
          </cell>
          <cell r="AE4372" t="str">
            <v>N</v>
          </cell>
          <cell r="AF4372" t="str">
            <v>N</v>
          </cell>
          <cell r="AG4372">
            <v>0</v>
          </cell>
          <cell r="AH4372" t="str">
            <v>N</v>
          </cell>
          <cell r="AI4372" t="str">
            <v>N</v>
          </cell>
        </row>
        <row r="4373">
          <cell r="U4373">
            <v>0</v>
          </cell>
          <cell r="V4373">
            <v>0</v>
          </cell>
          <cell r="W4373" t="str">
            <v/>
          </cell>
          <cell r="X4373" t="str">
            <v>N</v>
          </cell>
          <cell r="Y4373" t="str">
            <v>N</v>
          </cell>
          <cell r="Z4373" t="str">
            <v>N</v>
          </cell>
          <cell r="AA4373">
            <v>0</v>
          </cell>
          <cell r="AB4373">
            <v>0</v>
          </cell>
          <cell r="AC4373">
            <v>0</v>
          </cell>
          <cell r="AD4373">
            <v>0</v>
          </cell>
          <cell r="AE4373" t="str">
            <v>N</v>
          </cell>
          <cell r="AF4373" t="str">
            <v>N</v>
          </cell>
          <cell r="AG4373">
            <v>0</v>
          </cell>
          <cell r="AH4373" t="str">
            <v>N</v>
          </cell>
          <cell r="AI4373" t="str">
            <v>N</v>
          </cell>
        </row>
        <row r="4374">
          <cell r="U4374">
            <v>0</v>
          </cell>
          <cell r="V4374">
            <v>0</v>
          </cell>
          <cell r="W4374" t="str">
            <v/>
          </cell>
          <cell r="X4374" t="str">
            <v>N</v>
          </cell>
          <cell r="Y4374" t="str">
            <v>N</v>
          </cell>
          <cell r="Z4374" t="str">
            <v>N</v>
          </cell>
          <cell r="AA4374">
            <v>0</v>
          </cell>
          <cell r="AB4374">
            <v>0</v>
          </cell>
          <cell r="AC4374">
            <v>0</v>
          </cell>
          <cell r="AD4374">
            <v>0</v>
          </cell>
          <cell r="AE4374" t="str">
            <v>N</v>
          </cell>
          <cell r="AF4374" t="str">
            <v>N</v>
          </cell>
          <cell r="AG4374">
            <v>0</v>
          </cell>
          <cell r="AH4374" t="str">
            <v>N</v>
          </cell>
          <cell r="AI4374" t="str">
            <v>N</v>
          </cell>
        </row>
        <row r="4375">
          <cell r="U4375">
            <v>0</v>
          </cell>
          <cell r="V4375">
            <v>0</v>
          </cell>
          <cell r="W4375" t="str">
            <v/>
          </cell>
          <cell r="X4375" t="str">
            <v>N</v>
          </cell>
          <cell r="Y4375" t="str">
            <v>N</v>
          </cell>
          <cell r="Z4375" t="str">
            <v>N</v>
          </cell>
          <cell r="AA4375">
            <v>0</v>
          </cell>
          <cell r="AB4375">
            <v>0</v>
          </cell>
          <cell r="AC4375">
            <v>0</v>
          </cell>
          <cell r="AD4375">
            <v>0</v>
          </cell>
          <cell r="AE4375" t="str">
            <v>N</v>
          </cell>
          <cell r="AF4375" t="str">
            <v>N</v>
          </cell>
          <cell r="AG4375">
            <v>0</v>
          </cell>
          <cell r="AH4375" t="str">
            <v>N</v>
          </cell>
          <cell r="AI4375" t="str">
            <v>N</v>
          </cell>
        </row>
        <row r="4376">
          <cell r="U4376">
            <v>0</v>
          </cell>
          <cell r="V4376">
            <v>0</v>
          </cell>
          <cell r="W4376" t="str">
            <v/>
          </cell>
          <cell r="X4376" t="str">
            <v>N</v>
          </cell>
          <cell r="Y4376" t="str">
            <v>N</v>
          </cell>
          <cell r="Z4376" t="str">
            <v>N</v>
          </cell>
          <cell r="AA4376">
            <v>0</v>
          </cell>
          <cell r="AB4376">
            <v>0</v>
          </cell>
          <cell r="AC4376">
            <v>0</v>
          </cell>
          <cell r="AD4376">
            <v>0</v>
          </cell>
          <cell r="AE4376" t="str">
            <v>N</v>
          </cell>
          <cell r="AF4376" t="str">
            <v>N</v>
          </cell>
          <cell r="AG4376">
            <v>0</v>
          </cell>
          <cell r="AH4376" t="str">
            <v>N</v>
          </cell>
          <cell r="AI4376" t="str">
            <v>N</v>
          </cell>
        </row>
        <row r="4377">
          <cell r="U4377">
            <v>0</v>
          </cell>
          <cell r="V4377">
            <v>0</v>
          </cell>
          <cell r="W4377" t="str">
            <v/>
          </cell>
          <cell r="X4377" t="str">
            <v>N</v>
          </cell>
          <cell r="Y4377" t="str">
            <v>N</v>
          </cell>
          <cell r="Z4377" t="str">
            <v>N</v>
          </cell>
          <cell r="AA4377">
            <v>0</v>
          </cell>
          <cell r="AB4377">
            <v>0</v>
          </cell>
          <cell r="AC4377">
            <v>0</v>
          </cell>
          <cell r="AD4377">
            <v>0</v>
          </cell>
          <cell r="AE4377" t="str">
            <v>N</v>
          </cell>
          <cell r="AF4377" t="str">
            <v>N</v>
          </cell>
          <cell r="AG4377">
            <v>0</v>
          </cell>
          <cell r="AH4377" t="str">
            <v>N</v>
          </cell>
          <cell r="AI4377" t="str">
            <v>N</v>
          </cell>
        </row>
        <row r="4378">
          <cell r="U4378">
            <v>0</v>
          </cell>
          <cell r="V4378">
            <v>0</v>
          </cell>
          <cell r="W4378" t="str">
            <v/>
          </cell>
          <cell r="X4378" t="str">
            <v>N</v>
          </cell>
          <cell r="Y4378" t="str">
            <v>N</v>
          </cell>
          <cell r="Z4378" t="str">
            <v>N</v>
          </cell>
          <cell r="AA4378">
            <v>0</v>
          </cell>
          <cell r="AB4378">
            <v>0</v>
          </cell>
          <cell r="AC4378">
            <v>0</v>
          </cell>
          <cell r="AD4378">
            <v>0</v>
          </cell>
          <cell r="AE4378" t="str">
            <v>N</v>
          </cell>
          <cell r="AF4378" t="str">
            <v>N</v>
          </cell>
          <cell r="AG4378">
            <v>0</v>
          </cell>
          <cell r="AH4378" t="str">
            <v>N</v>
          </cell>
          <cell r="AI4378" t="str">
            <v>N</v>
          </cell>
        </row>
        <row r="4379">
          <cell r="U4379">
            <v>0</v>
          </cell>
          <cell r="V4379">
            <v>0</v>
          </cell>
          <cell r="W4379" t="str">
            <v/>
          </cell>
          <cell r="X4379" t="str">
            <v>N</v>
          </cell>
          <cell r="Y4379" t="str">
            <v>N</v>
          </cell>
          <cell r="Z4379" t="str">
            <v>N</v>
          </cell>
          <cell r="AA4379">
            <v>0</v>
          </cell>
          <cell r="AB4379">
            <v>0</v>
          </cell>
          <cell r="AC4379">
            <v>0</v>
          </cell>
          <cell r="AD4379">
            <v>0</v>
          </cell>
          <cell r="AE4379" t="str">
            <v>N</v>
          </cell>
          <cell r="AF4379" t="str">
            <v>N</v>
          </cell>
          <cell r="AG4379">
            <v>0</v>
          </cell>
          <cell r="AH4379" t="str">
            <v>N</v>
          </cell>
          <cell r="AI4379" t="str">
            <v>N</v>
          </cell>
        </row>
        <row r="4380">
          <cell r="U4380">
            <v>0</v>
          </cell>
          <cell r="V4380">
            <v>0</v>
          </cell>
          <cell r="W4380" t="str">
            <v/>
          </cell>
          <cell r="X4380" t="str">
            <v>N</v>
          </cell>
          <cell r="Y4380" t="str">
            <v>N</v>
          </cell>
          <cell r="Z4380" t="str">
            <v>N</v>
          </cell>
          <cell r="AA4380">
            <v>0</v>
          </cell>
          <cell r="AB4380">
            <v>0</v>
          </cell>
          <cell r="AC4380">
            <v>0</v>
          </cell>
          <cell r="AD4380">
            <v>0</v>
          </cell>
          <cell r="AE4380" t="str">
            <v>N</v>
          </cell>
          <cell r="AF4380" t="str">
            <v>N</v>
          </cell>
          <cell r="AG4380">
            <v>0</v>
          </cell>
          <cell r="AH4380" t="str">
            <v>N</v>
          </cell>
          <cell r="AI4380" t="str">
            <v>N</v>
          </cell>
        </row>
        <row r="4381">
          <cell r="U4381">
            <v>0</v>
          </cell>
          <cell r="V4381">
            <v>0</v>
          </cell>
          <cell r="W4381" t="str">
            <v/>
          </cell>
          <cell r="X4381" t="str">
            <v>N</v>
          </cell>
          <cell r="Y4381" t="str">
            <v>N</v>
          </cell>
          <cell r="Z4381" t="str">
            <v>N</v>
          </cell>
          <cell r="AA4381">
            <v>0</v>
          </cell>
          <cell r="AB4381">
            <v>0</v>
          </cell>
          <cell r="AC4381">
            <v>0</v>
          </cell>
          <cell r="AD4381">
            <v>0</v>
          </cell>
          <cell r="AE4381" t="str">
            <v>N</v>
          </cell>
          <cell r="AF4381" t="str">
            <v>N</v>
          </cell>
          <cell r="AG4381">
            <v>0</v>
          </cell>
          <cell r="AH4381" t="str">
            <v>N</v>
          </cell>
          <cell r="AI4381" t="str">
            <v>N</v>
          </cell>
        </row>
        <row r="4382">
          <cell r="U4382">
            <v>0</v>
          </cell>
          <cell r="V4382">
            <v>0</v>
          </cell>
          <cell r="W4382" t="str">
            <v/>
          </cell>
          <cell r="X4382" t="str">
            <v>N</v>
          </cell>
          <cell r="Y4382" t="str">
            <v>N</v>
          </cell>
          <cell r="Z4382" t="str">
            <v>N</v>
          </cell>
          <cell r="AA4382">
            <v>0</v>
          </cell>
          <cell r="AB4382">
            <v>0</v>
          </cell>
          <cell r="AC4382">
            <v>0</v>
          </cell>
          <cell r="AD4382">
            <v>0</v>
          </cell>
          <cell r="AE4382" t="str">
            <v>N</v>
          </cell>
          <cell r="AF4382" t="str">
            <v>N</v>
          </cell>
          <cell r="AG4382">
            <v>0</v>
          </cell>
          <cell r="AH4382" t="str">
            <v>N</v>
          </cell>
          <cell r="AI4382" t="str">
            <v>N</v>
          </cell>
        </row>
        <row r="4383">
          <cell r="U4383">
            <v>0</v>
          </cell>
          <cell r="V4383">
            <v>0</v>
          </cell>
          <cell r="W4383" t="str">
            <v/>
          </cell>
          <cell r="X4383" t="str">
            <v>N</v>
          </cell>
          <cell r="Y4383" t="str">
            <v>N</v>
          </cell>
          <cell r="Z4383" t="str">
            <v>N</v>
          </cell>
          <cell r="AA4383">
            <v>0</v>
          </cell>
          <cell r="AB4383">
            <v>0</v>
          </cell>
          <cell r="AC4383">
            <v>0</v>
          </cell>
          <cell r="AD4383">
            <v>0</v>
          </cell>
          <cell r="AE4383" t="str">
            <v>N</v>
          </cell>
          <cell r="AF4383" t="str">
            <v>N</v>
          </cell>
          <cell r="AG4383">
            <v>0</v>
          </cell>
          <cell r="AH4383" t="str">
            <v>N</v>
          </cell>
          <cell r="AI4383" t="str">
            <v>N</v>
          </cell>
        </row>
        <row r="4384">
          <cell r="U4384">
            <v>0</v>
          </cell>
          <cell r="V4384">
            <v>0</v>
          </cell>
          <cell r="W4384" t="str">
            <v/>
          </cell>
          <cell r="X4384" t="str">
            <v>N</v>
          </cell>
          <cell r="Y4384" t="str">
            <v>N</v>
          </cell>
          <cell r="Z4384" t="str">
            <v>N</v>
          </cell>
          <cell r="AA4384">
            <v>0</v>
          </cell>
          <cell r="AB4384">
            <v>0</v>
          </cell>
          <cell r="AC4384">
            <v>0</v>
          </cell>
          <cell r="AD4384">
            <v>0</v>
          </cell>
          <cell r="AE4384" t="str">
            <v>N</v>
          </cell>
          <cell r="AF4384" t="str">
            <v>N</v>
          </cell>
          <cell r="AG4384">
            <v>0</v>
          </cell>
          <cell r="AH4384" t="str">
            <v>N</v>
          </cell>
          <cell r="AI4384" t="str">
            <v>N</v>
          </cell>
        </row>
        <row r="4385">
          <cell r="U4385">
            <v>0</v>
          </cell>
          <cell r="V4385">
            <v>0</v>
          </cell>
          <cell r="W4385" t="str">
            <v/>
          </cell>
          <cell r="X4385" t="str">
            <v>N</v>
          </cell>
          <cell r="Y4385" t="str">
            <v>N</v>
          </cell>
          <cell r="Z4385" t="str">
            <v>N</v>
          </cell>
          <cell r="AA4385">
            <v>0</v>
          </cell>
          <cell r="AB4385">
            <v>0</v>
          </cell>
          <cell r="AC4385">
            <v>0</v>
          </cell>
          <cell r="AD4385">
            <v>0</v>
          </cell>
          <cell r="AE4385" t="str">
            <v>N</v>
          </cell>
          <cell r="AF4385" t="str">
            <v>N</v>
          </cell>
          <cell r="AG4385">
            <v>0</v>
          </cell>
          <cell r="AH4385" t="str">
            <v>N</v>
          </cell>
          <cell r="AI4385" t="str">
            <v>N</v>
          </cell>
        </row>
        <row r="4386">
          <cell r="U4386">
            <v>0</v>
          </cell>
          <cell r="V4386">
            <v>0</v>
          </cell>
          <cell r="W4386" t="str">
            <v/>
          </cell>
          <cell r="X4386" t="str">
            <v>N</v>
          </cell>
          <cell r="Y4386" t="str">
            <v>N</v>
          </cell>
          <cell r="Z4386" t="str">
            <v>N</v>
          </cell>
          <cell r="AA4386">
            <v>0</v>
          </cell>
          <cell r="AB4386">
            <v>0</v>
          </cell>
          <cell r="AC4386">
            <v>0</v>
          </cell>
          <cell r="AD4386">
            <v>0</v>
          </cell>
          <cell r="AE4386" t="str">
            <v>N</v>
          </cell>
          <cell r="AF4386" t="str">
            <v>N</v>
          </cell>
          <cell r="AG4386">
            <v>0</v>
          </cell>
          <cell r="AH4386" t="str">
            <v>N</v>
          </cell>
          <cell r="AI4386" t="str">
            <v>N</v>
          </cell>
        </row>
        <row r="4387">
          <cell r="U4387">
            <v>0</v>
          </cell>
          <cell r="V4387">
            <v>0</v>
          </cell>
          <cell r="W4387" t="str">
            <v/>
          </cell>
          <cell r="X4387" t="str">
            <v>N</v>
          </cell>
          <cell r="Y4387" t="str">
            <v>N</v>
          </cell>
          <cell r="Z4387" t="str">
            <v>N</v>
          </cell>
          <cell r="AA4387">
            <v>0</v>
          </cell>
          <cell r="AB4387">
            <v>0</v>
          </cell>
          <cell r="AC4387">
            <v>0</v>
          </cell>
          <cell r="AD4387">
            <v>0</v>
          </cell>
          <cell r="AE4387" t="str">
            <v>N</v>
          </cell>
          <cell r="AF4387" t="str">
            <v>N</v>
          </cell>
          <cell r="AG4387">
            <v>0</v>
          </cell>
          <cell r="AH4387" t="str">
            <v>N</v>
          </cell>
          <cell r="AI4387" t="str">
            <v>N</v>
          </cell>
        </row>
        <row r="4388">
          <cell r="U4388">
            <v>0</v>
          </cell>
          <cell r="V4388">
            <v>0</v>
          </cell>
          <cell r="W4388" t="str">
            <v/>
          </cell>
          <cell r="X4388" t="str">
            <v>N</v>
          </cell>
          <cell r="Y4388" t="str">
            <v>N</v>
          </cell>
          <cell r="Z4388" t="str">
            <v>N</v>
          </cell>
          <cell r="AA4388">
            <v>0</v>
          </cell>
          <cell r="AB4388">
            <v>0</v>
          </cell>
          <cell r="AC4388">
            <v>0</v>
          </cell>
          <cell r="AD4388">
            <v>0</v>
          </cell>
          <cell r="AE4388" t="str">
            <v>N</v>
          </cell>
          <cell r="AF4388" t="str">
            <v>N</v>
          </cell>
          <cell r="AG4388">
            <v>0</v>
          </cell>
          <cell r="AH4388" t="str">
            <v>N</v>
          </cell>
          <cell r="AI4388" t="str">
            <v>N</v>
          </cell>
        </row>
        <row r="4389">
          <cell r="U4389">
            <v>0</v>
          </cell>
          <cell r="V4389">
            <v>0</v>
          </cell>
          <cell r="W4389" t="str">
            <v/>
          </cell>
          <cell r="X4389" t="str">
            <v>N</v>
          </cell>
          <cell r="Y4389" t="str">
            <v>N</v>
          </cell>
          <cell r="Z4389" t="str">
            <v>N</v>
          </cell>
          <cell r="AA4389">
            <v>0</v>
          </cell>
          <cell r="AB4389">
            <v>0</v>
          </cell>
          <cell r="AC4389">
            <v>0</v>
          </cell>
          <cell r="AD4389">
            <v>0</v>
          </cell>
          <cell r="AE4389" t="str">
            <v>N</v>
          </cell>
          <cell r="AF4389" t="str">
            <v>N</v>
          </cell>
          <cell r="AG4389">
            <v>0</v>
          </cell>
          <cell r="AH4389" t="str">
            <v>N</v>
          </cell>
          <cell r="AI4389" t="str">
            <v>N</v>
          </cell>
        </row>
        <row r="4390">
          <cell r="U4390">
            <v>0</v>
          </cell>
          <cell r="V4390">
            <v>0</v>
          </cell>
          <cell r="W4390" t="str">
            <v/>
          </cell>
          <cell r="X4390" t="str">
            <v>N</v>
          </cell>
          <cell r="Y4390" t="str">
            <v>N</v>
          </cell>
          <cell r="Z4390" t="str">
            <v>N</v>
          </cell>
          <cell r="AA4390">
            <v>0</v>
          </cell>
          <cell r="AB4390">
            <v>0</v>
          </cell>
          <cell r="AC4390">
            <v>0</v>
          </cell>
          <cell r="AD4390">
            <v>0</v>
          </cell>
          <cell r="AE4390" t="str">
            <v>N</v>
          </cell>
          <cell r="AF4390" t="str">
            <v>N</v>
          </cell>
          <cell r="AG4390">
            <v>0</v>
          </cell>
          <cell r="AH4390" t="str">
            <v>N</v>
          </cell>
          <cell r="AI4390" t="str">
            <v>N</v>
          </cell>
        </row>
        <row r="4391">
          <cell r="U4391">
            <v>0</v>
          </cell>
          <cell r="V4391">
            <v>0</v>
          </cell>
          <cell r="W4391" t="str">
            <v/>
          </cell>
          <cell r="X4391" t="str">
            <v>N</v>
          </cell>
          <cell r="Y4391" t="str">
            <v>N</v>
          </cell>
          <cell r="Z4391" t="str">
            <v>N</v>
          </cell>
          <cell r="AA4391">
            <v>0</v>
          </cell>
          <cell r="AB4391">
            <v>0</v>
          </cell>
          <cell r="AC4391">
            <v>0</v>
          </cell>
          <cell r="AD4391">
            <v>0</v>
          </cell>
          <cell r="AE4391" t="str">
            <v>N</v>
          </cell>
          <cell r="AF4391" t="str">
            <v>N</v>
          </cell>
          <cell r="AG4391">
            <v>0</v>
          </cell>
          <cell r="AH4391" t="str">
            <v>N</v>
          </cell>
          <cell r="AI4391" t="str">
            <v>N</v>
          </cell>
        </row>
        <row r="4392">
          <cell r="U4392">
            <v>0</v>
          </cell>
          <cell r="V4392">
            <v>0</v>
          </cell>
          <cell r="W4392" t="str">
            <v/>
          </cell>
          <cell r="X4392" t="str">
            <v>N</v>
          </cell>
          <cell r="Y4392" t="str">
            <v>N</v>
          </cell>
          <cell r="Z4392" t="str">
            <v>N</v>
          </cell>
          <cell r="AA4392">
            <v>0</v>
          </cell>
          <cell r="AB4392">
            <v>0</v>
          </cell>
          <cell r="AC4392">
            <v>0</v>
          </cell>
          <cell r="AD4392">
            <v>0</v>
          </cell>
          <cell r="AE4392" t="str">
            <v>N</v>
          </cell>
          <cell r="AF4392" t="str">
            <v>N</v>
          </cell>
          <cell r="AG4392">
            <v>0</v>
          </cell>
          <cell r="AH4392" t="str">
            <v>N</v>
          </cell>
          <cell r="AI4392" t="str">
            <v>N</v>
          </cell>
        </row>
        <row r="4393">
          <cell r="U4393">
            <v>0</v>
          </cell>
          <cell r="V4393">
            <v>0</v>
          </cell>
          <cell r="W4393" t="str">
            <v/>
          </cell>
          <cell r="X4393" t="str">
            <v>N</v>
          </cell>
          <cell r="Y4393" t="str">
            <v>N</v>
          </cell>
          <cell r="Z4393" t="str">
            <v>N</v>
          </cell>
          <cell r="AA4393">
            <v>0</v>
          </cell>
          <cell r="AB4393">
            <v>0</v>
          </cell>
          <cell r="AC4393">
            <v>0</v>
          </cell>
          <cell r="AD4393">
            <v>0</v>
          </cell>
          <cell r="AE4393" t="str">
            <v>N</v>
          </cell>
          <cell r="AF4393" t="str">
            <v>N</v>
          </cell>
          <cell r="AG4393">
            <v>0</v>
          </cell>
          <cell r="AH4393" t="str">
            <v>N</v>
          </cell>
          <cell r="AI4393" t="str">
            <v>N</v>
          </cell>
        </row>
        <row r="4394">
          <cell r="U4394">
            <v>0</v>
          </cell>
          <cell r="V4394">
            <v>0</v>
          </cell>
          <cell r="W4394" t="str">
            <v/>
          </cell>
          <cell r="X4394" t="str">
            <v>N</v>
          </cell>
          <cell r="Y4394" t="str">
            <v>N</v>
          </cell>
          <cell r="Z4394" t="str">
            <v>N</v>
          </cell>
          <cell r="AA4394">
            <v>0</v>
          </cell>
          <cell r="AB4394">
            <v>0</v>
          </cell>
          <cell r="AC4394">
            <v>0</v>
          </cell>
          <cell r="AD4394">
            <v>0</v>
          </cell>
          <cell r="AE4394" t="str">
            <v>N</v>
          </cell>
          <cell r="AF4394" t="str">
            <v>N</v>
          </cell>
          <cell r="AG4394">
            <v>0</v>
          </cell>
          <cell r="AH4394" t="str">
            <v>N</v>
          </cell>
          <cell r="AI4394" t="str">
            <v>N</v>
          </cell>
        </row>
        <row r="4395">
          <cell r="U4395">
            <v>0</v>
          </cell>
          <cell r="V4395">
            <v>0</v>
          </cell>
          <cell r="W4395" t="str">
            <v/>
          </cell>
          <cell r="X4395" t="str">
            <v>N</v>
          </cell>
          <cell r="Y4395" t="str">
            <v>N</v>
          </cell>
          <cell r="Z4395" t="str">
            <v>N</v>
          </cell>
          <cell r="AA4395">
            <v>0</v>
          </cell>
          <cell r="AB4395">
            <v>0</v>
          </cell>
          <cell r="AC4395">
            <v>0</v>
          </cell>
          <cell r="AD4395">
            <v>0</v>
          </cell>
          <cell r="AE4395" t="str">
            <v>N</v>
          </cell>
          <cell r="AF4395" t="str">
            <v>N</v>
          </cell>
          <cell r="AG4395">
            <v>0</v>
          </cell>
          <cell r="AH4395" t="str">
            <v>N</v>
          </cell>
          <cell r="AI4395" t="str">
            <v>N</v>
          </cell>
        </row>
        <row r="4396">
          <cell r="U4396">
            <v>0</v>
          </cell>
          <cell r="V4396">
            <v>0</v>
          </cell>
          <cell r="W4396" t="str">
            <v/>
          </cell>
          <cell r="X4396" t="str">
            <v>N</v>
          </cell>
          <cell r="Y4396" t="str">
            <v>N</v>
          </cell>
          <cell r="Z4396" t="str">
            <v>N</v>
          </cell>
          <cell r="AA4396">
            <v>0</v>
          </cell>
          <cell r="AB4396">
            <v>0</v>
          </cell>
          <cell r="AC4396">
            <v>0</v>
          </cell>
          <cell r="AD4396">
            <v>0</v>
          </cell>
          <cell r="AE4396" t="str">
            <v>N</v>
          </cell>
          <cell r="AF4396" t="str">
            <v>N</v>
          </cell>
          <cell r="AG4396">
            <v>0</v>
          </cell>
          <cell r="AH4396" t="str">
            <v>N</v>
          </cell>
          <cell r="AI4396" t="str">
            <v>N</v>
          </cell>
        </row>
        <row r="4397">
          <cell r="U4397">
            <v>0</v>
          </cell>
          <cell r="V4397">
            <v>0</v>
          </cell>
          <cell r="W4397" t="str">
            <v/>
          </cell>
          <cell r="X4397" t="str">
            <v>N</v>
          </cell>
          <cell r="Y4397" t="str">
            <v>N</v>
          </cell>
          <cell r="Z4397" t="str">
            <v>N</v>
          </cell>
          <cell r="AA4397">
            <v>0</v>
          </cell>
          <cell r="AB4397">
            <v>0</v>
          </cell>
          <cell r="AC4397">
            <v>0</v>
          </cell>
          <cell r="AD4397">
            <v>0</v>
          </cell>
          <cell r="AE4397" t="str">
            <v>N</v>
          </cell>
          <cell r="AF4397" t="str">
            <v>N</v>
          </cell>
          <cell r="AG4397">
            <v>0</v>
          </cell>
          <cell r="AH4397" t="str">
            <v>N</v>
          </cell>
          <cell r="AI4397" t="str">
            <v>N</v>
          </cell>
        </row>
        <row r="4398">
          <cell r="U4398">
            <v>0</v>
          </cell>
          <cell r="V4398">
            <v>0</v>
          </cell>
          <cell r="W4398" t="str">
            <v/>
          </cell>
          <cell r="X4398" t="str">
            <v>N</v>
          </cell>
          <cell r="Y4398" t="str">
            <v>N</v>
          </cell>
          <cell r="Z4398" t="str">
            <v>N</v>
          </cell>
          <cell r="AA4398">
            <v>0</v>
          </cell>
          <cell r="AB4398">
            <v>0</v>
          </cell>
          <cell r="AC4398">
            <v>0</v>
          </cell>
          <cell r="AD4398">
            <v>0</v>
          </cell>
          <cell r="AE4398" t="str">
            <v>N</v>
          </cell>
          <cell r="AF4398" t="str">
            <v>N</v>
          </cell>
          <cell r="AG4398">
            <v>0</v>
          </cell>
          <cell r="AH4398" t="str">
            <v>N</v>
          </cell>
          <cell r="AI4398" t="str">
            <v>N</v>
          </cell>
        </row>
        <row r="4399">
          <cell r="U4399">
            <v>0</v>
          </cell>
          <cell r="V4399">
            <v>0</v>
          </cell>
          <cell r="W4399" t="str">
            <v/>
          </cell>
          <cell r="X4399" t="str">
            <v>N</v>
          </cell>
          <cell r="Y4399" t="str">
            <v>N</v>
          </cell>
          <cell r="Z4399" t="str">
            <v>N</v>
          </cell>
          <cell r="AA4399">
            <v>0</v>
          </cell>
          <cell r="AB4399">
            <v>0</v>
          </cell>
          <cell r="AC4399">
            <v>0</v>
          </cell>
          <cell r="AD4399">
            <v>0</v>
          </cell>
          <cell r="AE4399" t="str">
            <v>N</v>
          </cell>
          <cell r="AF4399" t="str">
            <v>N</v>
          </cell>
          <cell r="AG4399">
            <v>0</v>
          </cell>
          <cell r="AH4399" t="str">
            <v>N</v>
          </cell>
          <cell r="AI4399" t="str">
            <v>N</v>
          </cell>
        </row>
        <row r="4400">
          <cell r="U4400">
            <v>0</v>
          </cell>
          <cell r="V4400">
            <v>0</v>
          </cell>
          <cell r="W4400" t="str">
            <v/>
          </cell>
          <cell r="X4400" t="str">
            <v>N</v>
          </cell>
          <cell r="Y4400" t="str">
            <v>N</v>
          </cell>
          <cell r="Z4400" t="str">
            <v>N</v>
          </cell>
          <cell r="AA4400">
            <v>0</v>
          </cell>
          <cell r="AB4400">
            <v>0</v>
          </cell>
          <cell r="AC4400">
            <v>0</v>
          </cell>
          <cell r="AD4400">
            <v>0</v>
          </cell>
          <cell r="AE4400" t="str">
            <v>N</v>
          </cell>
          <cell r="AF4400" t="str">
            <v>N</v>
          </cell>
          <cell r="AG4400">
            <v>0</v>
          </cell>
          <cell r="AH4400" t="str">
            <v>N</v>
          </cell>
          <cell r="AI4400" t="str">
            <v>N</v>
          </cell>
        </row>
        <row r="4401">
          <cell r="U4401">
            <v>0</v>
          </cell>
          <cell r="V4401">
            <v>0</v>
          </cell>
          <cell r="W4401" t="str">
            <v/>
          </cell>
          <cell r="X4401" t="str">
            <v>N</v>
          </cell>
          <cell r="Y4401" t="str">
            <v>N</v>
          </cell>
          <cell r="Z4401" t="str">
            <v>N</v>
          </cell>
          <cell r="AA4401">
            <v>0</v>
          </cell>
          <cell r="AB4401">
            <v>0</v>
          </cell>
          <cell r="AC4401">
            <v>0</v>
          </cell>
          <cell r="AD4401">
            <v>0</v>
          </cell>
          <cell r="AE4401" t="str">
            <v>N</v>
          </cell>
          <cell r="AF4401" t="str">
            <v>N</v>
          </cell>
          <cell r="AG4401">
            <v>0</v>
          </cell>
          <cell r="AH4401" t="str">
            <v>N</v>
          </cell>
          <cell r="AI4401" t="str">
            <v>N</v>
          </cell>
        </row>
        <row r="4402">
          <cell r="U4402">
            <v>0</v>
          </cell>
          <cell r="V4402">
            <v>0</v>
          </cell>
          <cell r="W4402" t="str">
            <v/>
          </cell>
          <cell r="X4402" t="str">
            <v>N</v>
          </cell>
          <cell r="Y4402" t="str">
            <v>N</v>
          </cell>
          <cell r="Z4402" t="str">
            <v>N</v>
          </cell>
          <cell r="AA4402">
            <v>0</v>
          </cell>
          <cell r="AB4402">
            <v>0</v>
          </cell>
          <cell r="AC4402">
            <v>0</v>
          </cell>
          <cell r="AD4402">
            <v>0</v>
          </cell>
          <cell r="AE4402" t="str">
            <v>N</v>
          </cell>
          <cell r="AF4402" t="str">
            <v>N</v>
          </cell>
          <cell r="AG4402">
            <v>0</v>
          </cell>
          <cell r="AH4402" t="str">
            <v>N</v>
          </cell>
          <cell r="AI4402" t="str">
            <v>N</v>
          </cell>
        </row>
        <row r="4403">
          <cell r="U4403">
            <v>0</v>
          </cell>
          <cell r="V4403">
            <v>0</v>
          </cell>
          <cell r="W4403" t="str">
            <v/>
          </cell>
          <cell r="X4403" t="str">
            <v>N</v>
          </cell>
          <cell r="Y4403" t="str">
            <v>N</v>
          </cell>
          <cell r="Z4403" t="str">
            <v>N</v>
          </cell>
          <cell r="AA4403">
            <v>0</v>
          </cell>
          <cell r="AB4403">
            <v>0</v>
          </cell>
          <cell r="AC4403">
            <v>0</v>
          </cell>
          <cell r="AD4403">
            <v>0</v>
          </cell>
          <cell r="AE4403" t="str">
            <v>N</v>
          </cell>
          <cell r="AF4403" t="str">
            <v>N</v>
          </cell>
          <cell r="AG4403">
            <v>0</v>
          </cell>
          <cell r="AH4403" t="str">
            <v>N</v>
          </cell>
          <cell r="AI4403" t="str">
            <v>N</v>
          </cell>
        </row>
        <row r="4404">
          <cell r="U4404">
            <v>0</v>
          </cell>
          <cell r="V4404">
            <v>0</v>
          </cell>
          <cell r="W4404" t="str">
            <v/>
          </cell>
          <cell r="X4404" t="str">
            <v>N</v>
          </cell>
          <cell r="Y4404" t="str">
            <v>N</v>
          </cell>
          <cell r="Z4404" t="str">
            <v>N</v>
          </cell>
          <cell r="AA4404">
            <v>0</v>
          </cell>
          <cell r="AB4404">
            <v>0</v>
          </cell>
          <cell r="AC4404">
            <v>0</v>
          </cell>
          <cell r="AD4404">
            <v>0</v>
          </cell>
          <cell r="AE4404" t="str">
            <v>N</v>
          </cell>
          <cell r="AF4404" t="str">
            <v>N</v>
          </cell>
          <cell r="AG4404">
            <v>0</v>
          </cell>
          <cell r="AH4404" t="str">
            <v>N</v>
          </cell>
          <cell r="AI4404" t="str">
            <v>N</v>
          </cell>
        </row>
        <row r="4405">
          <cell r="U4405">
            <v>0</v>
          </cell>
          <cell r="V4405">
            <v>0</v>
          </cell>
          <cell r="W4405" t="str">
            <v/>
          </cell>
          <cell r="X4405" t="str">
            <v>N</v>
          </cell>
          <cell r="Y4405" t="str">
            <v>N</v>
          </cell>
          <cell r="Z4405" t="str">
            <v>N</v>
          </cell>
          <cell r="AA4405">
            <v>0</v>
          </cell>
          <cell r="AB4405">
            <v>0</v>
          </cell>
          <cell r="AC4405">
            <v>0</v>
          </cell>
          <cell r="AD4405">
            <v>0</v>
          </cell>
          <cell r="AE4405" t="str">
            <v>N</v>
          </cell>
          <cell r="AF4405" t="str">
            <v>N</v>
          </cell>
          <cell r="AG4405">
            <v>0</v>
          </cell>
          <cell r="AH4405" t="str">
            <v>N</v>
          </cell>
          <cell r="AI4405" t="str">
            <v>N</v>
          </cell>
        </row>
        <row r="4406">
          <cell r="U4406">
            <v>0</v>
          </cell>
          <cell r="V4406">
            <v>0</v>
          </cell>
          <cell r="W4406" t="str">
            <v/>
          </cell>
          <cell r="X4406" t="str">
            <v>N</v>
          </cell>
          <cell r="Y4406" t="str">
            <v>N</v>
          </cell>
          <cell r="Z4406" t="str">
            <v>N</v>
          </cell>
          <cell r="AA4406">
            <v>0</v>
          </cell>
          <cell r="AB4406">
            <v>0</v>
          </cell>
          <cell r="AC4406">
            <v>0</v>
          </cell>
          <cell r="AD4406">
            <v>0</v>
          </cell>
          <cell r="AE4406" t="str">
            <v>N</v>
          </cell>
          <cell r="AF4406" t="str">
            <v>N</v>
          </cell>
          <cell r="AG4406">
            <v>0</v>
          </cell>
          <cell r="AH4406" t="str">
            <v>N</v>
          </cell>
          <cell r="AI4406" t="str">
            <v>N</v>
          </cell>
        </row>
        <row r="4407">
          <cell r="U4407">
            <v>0</v>
          </cell>
          <cell r="V4407">
            <v>0</v>
          </cell>
          <cell r="W4407" t="str">
            <v/>
          </cell>
          <cell r="X4407" t="str">
            <v>N</v>
          </cell>
          <cell r="Y4407" t="str">
            <v>N</v>
          </cell>
          <cell r="Z4407" t="str">
            <v>N</v>
          </cell>
          <cell r="AA4407">
            <v>0</v>
          </cell>
          <cell r="AB4407">
            <v>0</v>
          </cell>
          <cell r="AC4407">
            <v>0</v>
          </cell>
          <cell r="AD4407">
            <v>0</v>
          </cell>
          <cell r="AE4407" t="str">
            <v>N</v>
          </cell>
          <cell r="AF4407" t="str">
            <v>N</v>
          </cell>
          <cell r="AG4407">
            <v>0</v>
          </cell>
          <cell r="AH4407" t="str">
            <v>N</v>
          </cell>
          <cell r="AI4407" t="str">
            <v>N</v>
          </cell>
        </row>
        <row r="4408">
          <cell r="U4408">
            <v>0</v>
          </cell>
          <cell r="V4408">
            <v>0</v>
          </cell>
          <cell r="W4408" t="str">
            <v/>
          </cell>
          <cell r="X4408" t="str">
            <v>N</v>
          </cell>
          <cell r="Y4408" t="str">
            <v>N</v>
          </cell>
          <cell r="Z4408" t="str">
            <v>N</v>
          </cell>
          <cell r="AA4408">
            <v>0</v>
          </cell>
          <cell r="AB4408">
            <v>0</v>
          </cell>
          <cell r="AC4408">
            <v>0</v>
          </cell>
          <cell r="AD4408">
            <v>0</v>
          </cell>
          <cell r="AE4408" t="str">
            <v>N</v>
          </cell>
          <cell r="AF4408" t="str">
            <v>N</v>
          </cell>
          <cell r="AG4408">
            <v>0</v>
          </cell>
          <cell r="AH4408" t="str">
            <v>N</v>
          </cell>
          <cell r="AI4408" t="str">
            <v>N</v>
          </cell>
        </row>
        <row r="4409">
          <cell r="U4409">
            <v>0</v>
          </cell>
          <cell r="V4409">
            <v>0</v>
          </cell>
          <cell r="W4409" t="str">
            <v/>
          </cell>
          <cell r="X4409" t="str">
            <v>N</v>
          </cell>
          <cell r="Y4409" t="str">
            <v>N</v>
          </cell>
          <cell r="Z4409" t="str">
            <v>N</v>
          </cell>
          <cell r="AA4409">
            <v>0</v>
          </cell>
          <cell r="AB4409">
            <v>0</v>
          </cell>
          <cell r="AC4409">
            <v>0</v>
          </cell>
          <cell r="AD4409">
            <v>0</v>
          </cell>
          <cell r="AE4409" t="str">
            <v>N</v>
          </cell>
          <cell r="AF4409" t="str">
            <v>N</v>
          </cell>
          <cell r="AG4409">
            <v>0</v>
          </cell>
          <cell r="AH4409" t="str">
            <v>N</v>
          </cell>
          <cell r="AI4409" t="str">
            <v>N</v>
          </cell>
        </row>
        <row r="4410">
          <cell r="U4410">
            <v>0</v>
          </cell>
          <cell r="V4410">
            <v>0</v>
          </cell>
          <cell r="W4410" t="str">
            <v/>
          </cell>
          <cell r="X4410" t="str">
            <v>N</v>
          </cell>
          <cell r="Y4410" t="str">
            <v>N</v>
          </cell>
          <cell r="Z4410" t="str">
            <v>N</v>
          </cell>
          <cell r="AA4410">
            <v>0</v>
          </cell>
          <cell r="AB4410">
            <v>0</v>
          </cell>
          <cell r="AC4410">
            <v>0</v>
          </cell>
          <cell r="AD4410">
            <v>0</v>
          </cell>
          <cell r="AE4410" t="str">
            <v>N</v>
          </cell>
          <cell r="AF4410" t="str">
            <v>N</v>
          </cell>
          <cell r="AG4410">
            <v>0</v>
          </cell>
          <cell r="AH4410" t="str">
            <v>N</v>
          </cell>
          <cell r="AI4410" t="str">
            <v>N</v>
          </cell>
        </row>
        <row r="4411">
          <cell r="U4411">
            <v>0</v>
          </cell>
          <cell r="V4411">
            <v>0</v>
          </cell>
          <cell r="W4411" t="str">
            <v/>
          </cell>
          <cell r="X4411" t="str">
            <v>N</v>
          </cell>
          <cell r="Y4411" t="str">
            <v>N</v>
          </cell>
          <cell r="Z4411" t="str">
            <v>N</v>
          </cell>
          <cell r="AA4411">
            <v>0</v>
          </cell>
          <cell r="AB4411">
            <v>0</v>
          </cell>
          <cell r="AC4411">
            <v>0</v>
          </cell>
          <cell r="AD4411">
            <v>0</v>
          </cell>
          <cell r="AE4411" t="str">
            <v>N</v>
          </cell>
          <cell r="AF4411" t="str">
            <v>N</v>
          </cell>
          <cell r="AG4411">
            <v>0</v>
          </cell>
          <cell r="AH4411" t="str">
            <v>N</v>
          </cell>
          <cell r="AI4411" t="str">
            <v>N</v>
          </cell>
        </row>
        <row r="4412">
          <cell r="U4412">
            <v>0</v>
          </cell>
          <cell r="V4412">
            <v>0</v>
          </cell>
          <cell r="W4412" t="str">
            <v/>
          </cell>
          <cell r="X4412" t="str">
            <v>N</v>
          </cell>
          <cell r="Y4412" t="str">
            <v>N</v>
          </cell>
          <cell r="Z4412" t="str">
            <v>N</v>
          </cell>
          <cell r="AA4412">
            <v>0</v>
          </cell>
          <cell r="AB4412">
            <v>0</v>
          </cell>
          <cell r="AC4412">
            <v>0</v>
          </cell>
          <cell r="AD4412">
            <v>0</v>
          </cell>
          <cell r="AE4412" t="str">
            <v>N</v>
          </cell>
          <cell r="AF4412" t="str">
            <v>N</v>
          </cell>
          <cell r="AG4412">
            <v>0</v>
          </cell>
          <cell r="AH4412" t="str">
            <v>N</v>
          </cell>
          <cell r="AI4412" t="str">
            <v>N</v>
          </cell>
        </row>
        <row r="4413">
          <cell r="U4413">
            <v>0</v>
          </cell>
          <cell r="V4413">
            <v>0</v>
          </cell>
          <cell r="W4413" t="str">
            <v/>
          </cell>
          <cell r="X4413" t="str">
            <v>N</v>
          </cell>
          <cell r="Y4413" t="str">
            <v>N</v>
          </cell>
          <cell r="Z4413" t="str">
            <v>N</v>
          </cell>
          <cell r="AA4413">
            <v>0</v>
          </cell>
          <cell r="AB4413">
            <v>0</v>
          </cell>
          <cell r="AC4413">
            <v>0</v>
          </cell>
          <cell r="AD4413">
            <v>0</v>
          </cell>
          <cell r="AE4413" t="str">
            <v>N</v>
          </cell>
          <cell r="AF4413" t="str">
            <v>N</v>
          </cell>
          <cell r="AG4413">
            <v>0</v>
          </cell>
          <cell r="AH4413" t="str">
            <v>N</v>
          </cell>
          <cell r="AI4413" t="str">
            <v>N</v>
          </cell>
        </row>
        <row r="4414">
          <cell r="U4414">
            <v>0</v>
          </cell>
          <cell r="V4414">
            <v>0</v>
          </cell>
          <cell r="W4414" t="str">
            <v/>
          </cell>
          <cell r="X4414" t="str">
            <v>N</v>
          </cell>
          <cell r="Y4414" t="str">
            <v>N</v>
          </cell>
          <cell r="Z4414" t="str">
            <v>N</v>
          </cell>
          <cell r="AA4414">
            <v>0</v>
          </cell>
          <cell r="AB4414">
            <v>0</v>
          </cell>
          <cell r="AC4414">
            <v>0</v>
          </cell>
          <cell r="AD4414">
            <v>0</v>
          </cell>
          <cell r="AE4414" t="str">
            <v>N</v>
          </cell>
          <cell r="AF4414" t="str">
            <v>N</v>
          </cell>
          <cell r="AG4414">
            <v>0</v>
          </cell>
          <cell r="AH4414" t="str">
            <v>N</v>
          </cell>
          <cell r="AI4414" t="str">
            <v>N</v>
          </cell>
        </row>
        <row r="4415">
          <cell r="U4415">
            <v>0</v>
          </cell>
          <cell r="V4415">
            <v>0</v>
          </cell>
          <cell r="W4415" t="str">
            <v/>
          </cell>
          <cell r="X4415" t="str">
            <v>N</v>
          </cell>
          <cell r="Y4415" t="str">
            <v>N</v>
          </cell>
          <cell r="Z4415" t="str">
            <v>N</v>
          </cell>
          <cell r="AA4415">
            <v>0</v>
          </cell>
          <cell r="AB4415">
            <v>0</v>
          </cell>
          <cell r="AC4415">
            <v>0</v>
          </cell>
          <cell r="AD4415">
            <v>0</v>
          </cell>
          <cell r="AE4415" t="str">
            <v>N</v>
          </cell>
          <cell r="AF4415" t="str">
            <v>N</v>
          </cell>
          <cell r="AG4415">
            <v>0</v>
          </cell>
          <cell r="AH4415" t="str">
            <v>N</v>
          </cell>
          <cell r="AI4415" t="str">
            <v>N</v>
          </cell>
        </row>
        <row r="4416">
          <cell r="U4416">
            <v>0</v>
          </cell>
          <cell r="V4416">
            <v>0</v>
          </cell>
          <cell r="W4416" t="str">
            <v/>
          </cell>
          <cell r="X4416" t="str">
            <v>N</v>
          </cell>
          <cell r="Y4416" t="str">
            <v>N</v>
          </cell>
          <cell r="Z4416" t="str">
            <v>N</v>
          </cell>
          <cell r="AA4416">
            <v>0</v>
          </cell>
          <cell r="AB4416">
            <v>0</v>
          </cell>
          <cell r="AC4416">
            <v>0</v>
          </cell>
          <cell r="AD4416">
            <v>0</v>
          </cell>
          <cell r="AE4416" t="str">
            <v>N</v>
          </cell>
          <cell r="AF4416" t="str">
            <v>N</v>
          </cell>
          <cell r="AG4416">
            <v>0</v>
          </cell>
          <cell r="AH4416" t="str">
            <v>N</v>
          </cell>
          <cell r="AI4416" t="str">
            <v>N</v>
          </cell>
        </row>
        <row r="4417">
          <cell r="U4417">
            <v>0</v>
          </cell>
          <cell r="V4417">
            <v>0</v>
          </cell>
          <cell r="W4417" t="str">
            <v/>
          </cell>
          <cell r="X4417" t="str">
            <v>N</v>
          </cell>
          <cell r="Y4417" t="str">
            <v>N</v>
          </cell>
          <cell r="Z4417" t="str">
            <v>N</v>
          </cell>
          <cell r="AA4417">
            <v>0</v>
          </cell>
          <cell r="AB4417">
            <v>0</v>
          </cell>
          <cell r="AC4417">
            <v>0</v>
          </cell>
          <cell r="AD4417">
            <v>0</v>
          </cell>
          <cell r="AE4417" t="str">
            <v>N</v>
          </cell>
          <cell r="AF4417" t="str">
            <v>N</v>
          </cell>
          <cell r="AG4417">
            <v>0</v>
          </cell>
          <cell r="AH4417" t="str">
            <v>N</v>
          </cell>
          <cell r="AI4417" t="str">
            <v>N</v>
          </cell>
        </row>
        <row r="4418">
          <cell r="U4418">
            <v>0</v>
          </cell>
          <cell r="V4418">
            <v>0</v>
          </cell>
          <cell r="W4418" t="str">
            <v/>
          </cell>
          <cell r="X4418" t="str">
            <v>N</v>
          </cell>
          <cell r="Y4418" t="str">
            <v>N</v>
          </cell>
          <cell r="Z4418" t="str">
            <v>N</v>
          </cell>
          <cell r="AA4418">
            <v>0</v>
          </cell>
          <cell r="AB4418">
            <v>0</v>
          </cell>
          <cell r="AC4418">
            <v>0</v>
          </cell>
          <cell r="AD4418">
            <v>0</v>
          </cell>
          <cell r="AE4418" t="str">
            <v>N</v>
          </cell>
          <cell r="AF4418" t="str">
            <v>N</v>
          </cell>
          <cell r="AG4418">
            <v>0</v>
          </cell>
          <cell r="AH4418" t="str">
            <v>N</v>
          </cell>
          <cell r="AI4418" t="str">
            <v>N</v>
          </cell>
        </row>
        <row r="4419">
          <cell r="U4419">
            <v>0</v>
          </cell>
          <cell r="V4419">
            <v>0</v>
          </cell>
          <cell r="W4419" t="str">
            <v/>
          </cell>
          <cell r="X4419" t="str">
            <v>N</v>
          </cell>
          <cell r="Y4419" t="str">
            <v>N</v>
          </cell>
          <cell r="Z4419" t="str">
            <v>N</v>
          </cell>
          <cell r="AA4419">
            <v>0</v>
          </cell>
          <cell r="AB4419">
            <v>0</v>
          </cell>
          <cell r="AC4419">
            <v>0</v>
          </cell>
          <cell r="AD4419">
            <v>0</v>
          </cell>
          <cell r="AE4419" t="str">
            <v>N</v>
          </cell>
          <cell r="AF4419" t="str">
            <v>N</v>
          </cell>
          <cell r="AG4419">
            <v>0</v>
          </cell>
          <cell r="AH4419" t="str">
            <v>N</v>
          </cell>
          <cell r="AI4419" t="str">
            <v>N</v>
          </cell>
        </row>
        <row r="4420">
          <cell r="U4420">
            <v>0</v>
          </cell>
          <cell r="V4420">
            <v>0</v>
          </cell>
          <cell r="W4420" t="str">
            <v/>
          </cell>
          <cell r="X4420" t="str">
            <v>N</v>
          </cell>
          <cell r="Y4420" t="str">
            <v>N</v>
          </cell>
          <cell r="Z4420" t="str">
            <v>N</v>
          </cell>
          <cell r="AA4420">
            <v>0</v>
          </cell>
          <cell r="AB4420">
            <v>0</v>
          </cell>
          <cell r="AC4420">
            <v>0</v>
          </cell>
          <cell r="AD4420">
            <v>0</v>
          </cell>
          <cell r="AE4420" t="str">
            <v>N</v>
          </cell>
          <cell r="AF4420" t="str">
            <v>N</v>
          </cell>
          <cell r="AG4420">
            <v>0</v>
          </cell>
          <cell r="AH4420" t="str">
            <v>N</v>
          </cell>
          <cell r="AI4420" t="str">
            <v>N</v>
          </cell>
        </row>
        <row r="4421">
          <cell r="U4421">
            <v>0</v>
          </cell>
          <cell r="V4421">
            <v>0</v>
          </cell>
          <cell r="W4421" t="str">
            <v/>
          </cell>
          <cell r="X4421" t="str">
            <v>N</v>
          </cell>
          <cell r="Y4421" t="str">
            <v>N</v>
          </cell>
          <cell r="Z4421" t="str">
            <v>N</v>
          </cell>
          <cell r="AA4421">
            <v>0</v>
          </cell>
          <cell r="AB4421">
            <v>0</v>
          </cell>
          <cell r="AC4421">
            <v>0</v>
          </cell>
          <cell r="AD4421">
            <v>0</v>
          </cell>
          <cell r="AE4421" t="str">
            <v>N</v>
          </cell>
          <cell r="AF4421" t="str">
            <v>N</v>
          </cell>
          <cell r="AG4421">
            <v>0</v>
          </cell>
          <cell r="AH4421" t="str">
            <v>N</v>
          </cell>
          <cell r="AI4421" t="str">
            <v>N</v>
          </cell>
        </row>
        <row r="4422">
          <cell r="U4422">
            <v>0</v>
          </cell>
          <cell r="V4422">
            <v>0</v>
          </cell>
          <cell r="W4422" t="str">
            <v/>
          </cell>
          <cell r="X4422" t="str">
            <v>N</v>
          </cell>
          <cell r="Y4422" t="str">
            <v>N</v>
          </cell>
          <cell r="Z4422" t="str">
            <v>N</v>
          </cell>
          <cell r="AA4422">
            <v>0</v>
          </cell>
          <cell r="AB4422">
            <v>0</v>
          </cell>
          <cell r="AC4422">
            <v>0</v>
          </cell>
          <cell r="AD4422">
            <v>0</v>
          </cell>
          <cell r="AE4422" t="str">
            <v>N</v>
          </cell>
          <cell r="AF4422" t="str">
            <v>N</v>
          </cell>
          <cell r="AG4422">
            <v>0</v>
          </cell>
          <cell r="AH4422" t="str">
            <v>N</v>
          </cell>
          <cell r="AI4422" t="str">
            <v>N</v>
          </cell>
        </row>
        <row r="4423">
          <cell r="U4423">
            <v>0</v>
          </cell>
          <cell r="V4423">
            <v>0</v>
          </cell>
          <cell r="W4423" t="str">
            <v/>
          </cell>
          <cell r="X4423" t="str">
            <v>N</v>
          </cell>
          <cell r="Y4423" t="str">
            <v>N</v>
          </cell>
          <cell r="Z4423" t="str">
            <v>N</v>
          </cell>
          <cell r="AA4423">
            <v>0</v>
          </cell>
          <cell r="AB4423">
            <v>0</v>
          </cell>
          <cell r="AC4423">
            <v>0</v>
          </cell>
          <cell r="AD4423">
            <v>0</v>
          </cell>
          <cell r="AE4423" t="str">
            <v>N</v>
          </cell>
          <cell r="AF4423" t="str">
            <v>N</v>
          </cell>
          <cell r="AG4423">
            <v>0</v>
          </cell>
          <cell r="AH4423" t="str">
            <v>N</v>
          </cell>
          <cell r="AI4423" t="str">
            <v>N</v>
          </cell>
        </row>
        <row r="4424">
          <cell r="U4424">
            <v>0</v>
          </cell>
          <cell r="V4424">
            <v>0</v>
          </cell>
          <cell r="W4424" t="str">
            <v/>
          </cell>
          <cell r="X4424" t="str">
            <v>N</v>
          </cell>
          <cell r="Y4424" t="str">
            <v>N</v>
          </cell>
          <cell r="Z4424" t="str">
            <v>N</v>
          </cell>
          <cell r="AA4424">
            <v>0</v>
          </cell>
          <cell r="AB4424">
            <v>0</v>
          </cell>
          <cell r="AC4424">
            <v>0</v>
          </cell>
          <cell r="AD4424">
            <v>0</v>
          </cell>
          <cell r="AE4424" t="str">
            <v>N</v>
          </cell>
          <cell r="AF4424" t="str">
            <v>N</v>
          </cell>
          <cell r="AG4424">
            <v>0</v>
          </cell>
          <cell r="AH4424" t="str">
            <v>N</v>
          </cell>
          <cell r="AI4424" t="str">
            <v>N</v>
          </cell>
        </row>
        <row r="4425">
          <cell r="U4425">
            <v>0</v>
          </cell>
          <cell r="V4425">
            <v>0</v>
          </cell>
          <cell r="W4425" t="str">
            <v/>
          </cell>
          <cell r="X4425" t="str">
            <v>N</v>
          </cell>
          <cell r="Y4425" t="str">
            <v>N</v>
          </cell>
          <cell r="Z4425" t="str">
            <v>N</v>
          </cell>
          <cell r="AA4425">
            <v>0</v>
          </cell>
          <cell r="AB4425">
            <v>0</v>
          </cell>
          <cell r="AC4425">
            <v>0</v>
          </cell>
          <cell r="AD4425">
            <v>0</v>
          </cell>
          <cell r="AE4425" t="str">
            <v>N</v>
          </cell>
          <cell r="AF4425" t="str">
            <v>N</v>
          </cell>
          <cell r="AG4425">
            <v>0</v>
          </cell>
          <cell r="AH4425" t="str">
            <v>N</v>
          </cell>
          <cell r="AI4425" t="str">
            <v>N</v>
          </cell>
        </row>
        <row r="4426">
          <cell r="U4426">
            <v>0</v>
          </cell>
          <cell r="V4426">
            <v>0</v>
          </cell>
          <cell r="W4426" t="str">
            <v/>
          </cell>
          <cell r="X4426" t="str">
            <v>N</v>
          </cell>
          <cell r="Y4426" t="str">
            <v>N</v>
          </cell>
          <cell r="Z4426" t="str">
            <v>N</v>
          </cell>
          <cell r="AA4426">
            <v>0</v>
          </cell>
          <cell r="AB4426">
            <v>0</v>
          </cell>
          <cell r="AC4426">
            <v>0</v>
          </cell>
          <cell r="AD4426">
            <v>0</v>
          </cell>
          <cell r="AE4426" t="str">
            <v>N</v>
          </cell>
          <cell r="AF4426" t="str">
            <v>N</v>
          </cell>
          <cell r="AG4426">
            <v>0</v>
          </cell>
          <cell r="AH4426" t="str">
            <v>N</v>
          </cell>
          <cell r="AI4426" t="str">
            <v>N</v>
          </cell>
        </row>
        <row r="4427">
          <cell r="U4427">
            <v>0</v>
          </cell>
          <cell r="V4427">
            <v>0</v>
          </cell>
          <cell r="W4427" t="str">
            <v/>
          </cell>
          <cell r="X4427" t="str">
            <v>N</v>
          </cell>
          <cell r="Y4427" t="str">
            <v>N</v>
          </cell>
          <cell r="Z4427" t="str">
            <v>N</v>
          </cell>
          <cell r="AA4427">
            <v>0</v>
          </cell>
          <cell r="AB4427">
            <v>0</v>
          </cell>
          <cell r="AC4427">
            <v>0</v>
          </cell>
          <cell r="AD4427">
            <v>0</v>
          </cell>
          <cell r="AE4427" t="str">
            <v>N</v>
          </cell>
          <cell r="AF4427" t="str">
            <v>N</v>
          </cell>
          <cell r="AG4427">
            <v>0</v>
          </cell>
          <cell r="AH4427" t="str">
            <v>N</v>
          </cell>
          <cell r="AI4427" t="str">
            <v>N</v>
          </cell>
        </row>
        <row r="4428">
          <cell r="U4428">
            <v>0</v>
          </cell>
          <cell r="V4428">
            <v>0</v>
          </cell>
          <cell r="W4428" t="str">
            <v/>
          </cell>
          <cell r="X4428" t="str">
            <v>N</v>
          </cell>
          <cell r="Y4428" t="str">
            <v>N</v>
          </cell>
          <cell r="Z4428" t="str">
            <v>N</v>
          </cell>
          <cell r="AA4428">
            <v>0</v>
          </cell>
          <cell r="AB4428">
            <v>0</v>
          </cell>
          <cell r="AC4428">
            <v>0</v>
          </cell>
          <cell r="AD4428">
            <v>0</v>
          </cell>
          <cell r="AE4428" t="str">
            <v>N</v>
          </cell>
          <cell r="AF4428" t="str">
            <v>N</v>
          </cell>
          <cell r="AG4428">
            <v>0</v>
          </cell>
          <cell r="AH4428" t="str">
            <v>N</v>
          </cell>
          <cell r="AI4428" t="str">
            <v>N</v>
          </cell>
        </row>
        <row r="4429">
          <cell r="U4429">
            <v>0</v>
          </cell>
          <cell r="V4429">
            <v>0</v>
          </cell>
          <cell r="W4429" t="str">
            <v/>
          </cell>
          <cell r="X4429" t="str">
            <v>N</v>
          </cell>
          <cell r="Y4429" t="str">
            <v>N</v>
          </cell>
          <cell r="Z4429" t="str">
            <v>N</v>
          </cell>
          <cell r="AA4429">
            <v>0</v>
          </cell>
          <cell r="AB4429">
            <v>0</v>
          </cell>
          <cell r="AC4429">
            <v>0</v>
          </cell>
          <cell r="AD4429">
            <v>0</v>
          </cell>
          <cell r="AE4429" t="str">
            <v>N</v>
          </cell>
          <cell r="AF4429" t="str">
            <v>N</v>
          </cell>
          <cell r="AG4429">
            <v>0</v>
          </cell>
          <cell r="AH4429" t="str">
            <v>N</v>
          </cell>
          <cell r="AI4429" t="str">
            <v>N</v>
          </cell>
        </row>
        <row r="4430">
          <cell r="U4430">
            <v>0</v>
          </cell>
          <cell r="V4430">
            <v>0</v>
          </cell>
          <cell r="W4430" t="str">
            <v/>
          </cell>
          <cell r="X4430" t="str">
            <v>N</v>
          </cell>
          <cell r="Y4430" t="str">
            <v>N</v>
          </cell>
          <cell r="Z4430" t="str">
            <v>N</v>
          </cell>
          <cell r="AA4430">
            <v>0</v>
          </cell>
          <cell r="AB4430">
            <v>0</v>
          </cell>
          <cell r="AC4430">
            <v>0</v>
          </cell>
          <cell r="AD4430">
            <v>0</v>
          </cell>
          <cell r="AE4430" t="str">
            <v>N</v>
          </cell>
          <cell r="AF4430" t="str">
            <v>N</v>
          </cell>
          <cell r="AG4430">
            <v>0</v>
          </cell>
          <cell r="AH4430" t="str">
            <v>N</v>
          </cell>
          <cell r="AI4430" t="str">
            <v>N</v>
          </cell>
        </row>
        <row r="4431">
          <cell r="U4431">
            <v>0</v>
          </cell>
          <cell r="V4431">
            <v>0</v>
          </cell>
          <cell r="W4431" t="str">
            <v/>
          </cell>
          <cell r="X4431" t="str">
            <v>N</v>
          </cell>
          <cell r="Y4431" t="str">
            <v>N</v>
          </cell>
          <cell r="Z4431" t="str">
            <v>N</v>
          </cell>
          <cell r="AA4431">
            <v>0</v>
          </cell>
          <cell r="AB4431">
            <v>0</v>
          </cell>
          <cell r="AC4431">
            <v>0</v>
          </cell>
          <cell r="AD4431">
            <v>0</v>
          </cell>
          <cell r="AE4431" t="str">
            <v>N</v>
          </cell>
          <cell r="AF4431" t="str">
            <v>N</v>
          </cell>
          <cell r="AG4431">
            <v>0</v>
          </cell>
          <cell r="AH4431" t="str">
            <v>N</v>
          </cell>
          <cell r="AI4431" t="str">
            <v>N</v>
          </cell>
        </row>
        <row r="4432">
          <cell r="U4432">
            <v>0</v>
          </cell>
          <cell r="V4432">
            <v>0</v>
          </cell>
          <cell r="W4432" t="str">
            <v/>
          </cell>
          <cell r="X4432" t="str">
            <v>N</v>
          </cell>
          <cell r="Y4432" t="str">
            <v>N</v>
          </cell>
          <cell r="Z4432" t="str">
            <v>N</v>
          </cell>
          <cell r="AA4432">
            <v>0</v>
          </cell>
          <cell r="AB4432">
            <v>0</v>
          </cell>
          <cell r="AC4432">
            <v>0</v>
          </cell>
          <cell r="AD4432">
            <v>0</v>
          </cell>
          <cell r="AE4432" t="str">
            <v>N</v>
          </cell>
          <cell r="AF4432" t="str">
            <v>N</v>
          </cell>
          <cell r="AG4432">
            <v>0</v>
          </cell>
          <cell r="AH4432" t="str">
            <v>N</v>
          </cell>
          <cell r="AI4432" t="str">
            <v>N</v>
          </cell>
        </row>
        <row r="4433">
          <cell r="U4433">
            <v>0</v>
          </cell>
          <cell r="V4433">
            <v>0</v>
          </cell>
          <cell r="W4433" t="str">
            <v/>
          </cell>
          <cell r="X4433" t="str">
            <v>N</v>
          </cell>
          <cell r="Y4433" t="str">
            <v>N</v>
          </cell>
          <cell r="Z4433" t="str">
            <v>N</v>
          </cell>
          <cell r="AA4433">
            <v>0</v>
          </cell>
          <cell r="AB4433">
            <v>0</v>
          </cell>
          <cell r="AC4433">
            <v>0</v>
          </cell>
          <cell r="AD4433">
            <v>0</v>
          </cell>
          <cell r="AE4433" t="str">
            <v>N</v>
          </cell>
          <cell r="AF4433" t="str">
            <v>N</v>
          </cell>
          <cell r="AG4433">
            <v>0</v>
          </cell>
          <cell r="AH4433" t="str">
            <v>N</v>
          </cell>
          <cell r="AI4433" t="str">
            <v>N</v>
          </cell>
        </row>
        <row r="4434">
          <cell r="U4434">
            <v>0</v>
          </cell>
          <cell r="V4434">
            <v>0</v>
          </cell>
          <cell r="W4434" t="str">
            <v/>
          </cell>
          <cell r="X4434" t="str">
            <v>N</v>
          </cell>
          <cell r="Y4434" t="str">
            <v>N</v>
          </cell>
          <cell r="Z4434" t="str">
            <v>N</v>
          </cell>
          <cell r="AA4434">
            <v>0</v>
          </cell>
          <cell r="AB4434">
            <v>0</v>
          </cell>
          <cell r="AC4434">
            <v>0</v>
          </cell>
          <cell r="AD4434">
            <v>0</v>
          </cell>
          <cell r="AE4434" t="str">
            <v>N</v>
          </cell>
          <cell r="AF4434" t="str">
            <v>N</v>
          </cell>
          <cell r="AG4434">
            <v>0</v>
          </cell>
          <cell r="AH4434" t="str">
            <v>N</v>
          </cell>
          <cell r="AI4434" t="str">
            <v>N</v>
          </cell>
        </row>
        <row r="4435">
          <cell r="U4435">
            <v>0</v>
          </cell>
          <cell r="V4435">
            <v>0</v>
          </cell>
          <cell r="W4435" t="str">
            <v/>
          </cell>
          <cell r="X4435" t="str">
            <v>N</v>
          </cell>
          <cell r="Y4435" t="str">
            <v>N</v>
          </cell>
          <cell r="Z4435" t="str">
            <v>N</v>
          </cell>
          <cell r="AA4435">
            <v>0</v>
          </cell>
          <cell r="AB4435">
            <v>0</v>
          </cell>
          <cell r="AC4435">
            <v>0</v>
          </cell>
          <cell r="AD4435">
            <v>0</v>
          </cell>
          <cell r="AE4435" t="str">
            <v>N</v>
          </cell>
          <cell r="AF4435" t="str">
            <v>N</v>
          </cell>
          <cell r="AG4435">
            <v>0</v>
          </cell>
          <cell r="AH4435" t="str">
            <v>N</v>
          </cell>
          <cell r="AI4435" t="str">
            <v>N</v>
          </cell>
        </row>
        <row r="4436">
          <cell r="U4436">
            <v>0</v>
          </cell>
          <cell r="V4436">
            <v>0</v>
          </cell>
          <cell r="W4436" t="str">
            <v/>
          </cell>
          <cell r="X4436" t="str">
            <v>N</v>
          </cell>
          <cell r="Y4436" t="str">
            <v>N</v>
          </cell>
          <cell r="Z4436" t="str">
            <v>N</v>
          </cell>
          <cell r="AA4436">
            <v>0</v>
          </cell>
          <cell r="AB4436">
            <v>0</v>
          </cell>
          <cell r="AC4436">
            <v>0</v>
          </cell>
          <cell r="AD4436">
            <v>0</v>
          </cell>
          <cell r="AE4436" t="str">
            <v>N</v>
          </cell>
          <cell r="AF4436" t="str">
            <v>N</v>
          </cell>
          <cell r="AG4436">
            <v>0</v>
          </cell>
          <cell r="AH4436" t="str">
            <v>N</v>
          </cell>
          <cell r="AI4436" t="str">
            <v>N</v>
          </cell>
        </row>
        <row r="4437">
          <cell r="U4437">
            <v>0</v>
          </cell>
          <cell r="V4437">
            <v>0</v>
          </cell>
          <cell r="W4437" t="str">
            <v/>
          </cell>
          <cell r="X4437" t="str">
            <v>N</v>
          </cell>
          <cell r="Y4437" t="str">
            <v>N</v>
          </cell>
          <cell r="Z4437" t="str">
            <v>N</v>
          </cell>
          <cell r="AA4437">
            <v>0</v>
          </cell>
          <cell r="AB4437">
            <v>0</v>
          </cell>
          <cell r="AC4437">
            <v>0</v>
          </cell>
          <cell r="AD4437">
            <v>0</v>
          </cell>
          <cell r="AE4437" t="str">
            <v>N</v>
          </cell>
          <cell r="AF4437" t="str">
            <v>N</v>
          </cell>
          <cell r="AG4437">
            <v>0</v>
          </cell>
          <cell r="AH4437" t="str">
            <v>N</v>
          </cell>
          <cell r="AI4437" t="str">
            <v>N</v>
          </cell>
        </row>
        <row r="4438">
          <cell r="U4438">
            <v>0</v>
          </cell>
          <cell r="V4438">
            <v>0</v>
          </cell>
          <cell r="W4438" t="str">
            <v/>
          </cell>
          <cell r="X4438" t="str">
            <v>N</v>
          </cell>
          <cell r="Y4438" t="str">
            <v>N</v>
          </cell>
          <cell r="Z4438" t="str">
            <v>N</v>
          </cell>
          <cell r="AA4438">
            <v>0</v>
          </cell>
          <cell r="AB4438">
            <v>0</v>
          </cell>
          <cell r="AC4438">
            <v>0</v>
          </cell>
          <cell r="AD4438">
            <v>0</v>
          </cell>
          <cell r="AE4438" t="str">
            <v>N</v>
          </cell>
          <cell r="AF4438" t="str">
            <v>N</v>
          </cell>
          <cell r="AG4438">
            <v>0</v>
          </cell>
          <cell r="AH4438" t="str">
            <v>N</v>
          </cell>
          <cell r="AI4438" t="str">
            <v>N</v>
          </cell>
        </row>
        <row r="4439">
          <cell r="U4439">
            <v>0</v>
          </cell>
          <cell r="V4439">
            <v>0</v>
          </cell>
          <cell r="W4439" t="str">
            <v/>
          </cell>
          <cell r="X4439" t="str">
            <v>N</v>
          </cell>
          <cell r="Y4439" t="str">
            <v>N</v>
          </cell>
          <cell r="Z4439" t="str">
            <v>N</v>
          </cell>
          <cell r="AA4439">
            <v>0</v>
          </cell>
          <cell r="AB4439">
            <v>0</v>
          </cell>
          <cell r="AC4439">
            <v>0</v>
          </cell>
          <cell r="AD4439">
            <v>0</v>
          </cell>
          <cell r="AE4439" t="str">
            <v>N</v>
          </cell>
          <cell r="AF4439" t="str">
            <v>N</v>
          </cell>
          <cell r="AG4439">
            <v>0</v>
          </cell>
          <cell r="AH4439" t="str">
            <v>N</v>
          </cell>
          <cell r="AI4439" t="str">
            <v>N</v>
          </cell>
        </row>
        <row r="4440">
          <cell r="U4440">
            <v>0</v>
          </cell>
          <cell r="V4440">
            <v>0</v>
          </cell>
          <cell r="W4440" t="str">
            <v/>
          </cell>
          <cell r="X4440" t="str">
            <v>N</v>
          </cell>
          <cell r="Y4440" t="str">
            <v>N</v>
          </cell>
          <cell r="Z4440" t="str">
            <v>N</v>
          </cell>
          <cell r="AA4440">
            <v>0</v>
          </cell>
          <cell r="AB4440">
            <v>0</v>
          </cell>
          <cell r="AC4440">
            <v>0</v>
          </cell>
          <cell r="AD4440">
            <v>0</v>
          </cell>
          <cell r="AE4440" t="str">
            <v>N</v>
          </cell>
          <cell r="AF4440" t="str">
            <v>N</v>
          </cell>
          <cell r="AG4440">
            <v>0</v>
          </cell>
          <cell r="AH4440" t="str">
            <v>N</v>
          </cell>
          <cell r="AI4440" t="str">
            <v>N</v>
          </cell>
        </row>
        <row r="4441">
          <cell r="U4441">
            <v>0</v>
          </cell>
          <cell r="V4441">
            <v>0</v>
          </cell>
          <cell r="W4441" t="str">
            <v/>
          </cell>
          <cell r="X4441" t="str">
            <v>N</v>
          </cell>
          <cell r="Y4441" t="str">
            <v>N</v>
          </cell>
          <cell r="Z4441" t="str">
            <v>N</v>
          </cell>
          <cell r="AA4441">
            <v>0</v>
          </cell>
          <cell r="AB4441">
            <v>0</v>
          </cell>
          <cell r="AC4441">
            <v>0</v>
          </cell>
          <cell r="AD4441">
            <v>0</v>
          </cell>
          <cell r="AE4441" t="str">
            <v>N</v>
          </cell>
          <cell r="AF4441" t="str">
            <v>N</v>
          </cell>
          <cell r="AG4441">
            <v>0</v>
          </cell>
          <cell r="AH4441" t="str">
            <v>N</v>
          </cell>
          <cell r="AI4441" t="str">
            <v>N</v>
          </cell>
        </row>
        <row r="4442">
          <cell r="U4442">
            <v>0</v>
          </cell>
          <cell r="V4442">
            <v>0</v>
          </cell>
          <cell r="W4442" t="str">
            <v/>
          </cell>
          <cell r="X4442" t="str">
            <v>N</v>
          </cell>
          <cell r="Y4442" t="str">
            <v>N</v>
          </cell>
          <cell r="Z4442" t="str">
            <v>N</v>
          </cell>
          <cell r="AA4442">
            <v>0</v>
          </cell>
          <cell r="AB4442">
            <v>0</v>
          </cell>
          <cell r="AC4442">
            <v>0</v>
          </cell>
          <cell r="AD4442">
            <v>0</v>
          </cell>
          <cell r="AE4442" t="str">
            <v>N</v>
          </cell>
          <cell r="AF4442" t="str">
            <v>N</v>
          </cell>
          <cell r="AG4442">
            <v>0</v>
          </cell>
          <cell r="AH4442" t="str">
            <v>N</v>
          </cell>
          <cell r="AI4442" t="str">
            <v>N</v>
          </cell>
        </row>
        <row r="4443">
          <cell r="U4443">
            <v>0</v>
          </cell>
          <cell r="V4443">
            <v>0</v>
          </cell>
          <cell r="W4443" t="str">
            <v/>
          </cell>
          <cell r="X4443" t="str">
            <v>N</v>
          </cell>
          <cell r="Y4443" t="str">
            <v>N</v>
          </cell>
          <cell r="Z4443" t="str">
            <v>N</v>
          </cell>
          <cell r="AA4443">
            <v>0</v>
          </cell>
          <cell r="AB4443">
            <v>0</v>
          </cell>
          <cell r="AC4443">
            <v>0</v>
          </cell>
          <cell r="AD4443">
            <v>0</v>
          </cell>
          <cell r="AE4443" t="str">
            <v>N</v>
          </cell>
          <cell r="AF4443" t="str">
            <v>N</v>
          </cell>
          <cell r="AG4443">
            <v>0</v>
          </cell>
          <cell r="AH4443" t="str">
            <v>N</v>
          </cell>
          <cell r="AI4443" t="str">
            <v>N</v>
          </cell>
        </row>
        <row r="4444">
          <cell r="U4444">
            <v>0</v>
          </cell>
          <cell r="V4444">
            <v>0</v>
          </cell>
          <cell r="W4444" t="str">
            <v/>
          </cell>
          <cell r="X4444" t="str">
            <v>N</v>
          </cell>
          <cell r="Y4444" t="str">
            <v>N</v>
          </cell>
          <cell r="Z4444" t="str">
            <v>N</v>
          </cell>
          <cell r="AA4444">
            <v>0</v>
          </cell>
          <cell r="AB4444">
            <v>0</v>
          </cell>
          <cell r="AC4444">
            <v>0</v>
          </cell>
          <cell r="AD4444">
            <v>0</v>
          </cell>
          <cell r="AE4444" t="str">
            <v>N</v>
          </cell>
          <cell r="AF4444" t="str">
            <v>N</v>
          </cell>
          <cell r="AG4444">
            <v>0</v>
          </cell>
          <cell r="AH4444" t="str">
            <v>N</v>
          </cell>
          <cell r="AI4444" t="str">
            <v>N</v>
          </cell>
        </row>
        <row r="4445">
          <cell r="U4445">
            <v>0</v>
          </cell>
          <cell r="V4445">
            <v>0</v>
          </cell>
          <cell r="W4445" t="str">
            <v/>
          </cell>
          <cell r="X4445" t="str">
            <v>N</v>
          </cell>
          <cell r="Y4445" t="str">
            <v>N</v>
          </cell>
          <cell r="Z4445" t="str">
            <v>N</v>
          </cell>
          <cell r="AA4445">
            <v>0</v>
          </cell>
          <cell r="AB4445">
            <v>0</v>
          </cell>
          <cell r="AC4445">
            <v>0</v>
          </cell>
          <cell r="AD4445">
            <v>0</v>
          </cell>
          <cell r="AE4445" t="str">
            <v>N</v>
          </cell>
          <cell r="AF4445" t="str">
            <v>N</v>
          </cell>
          <cell r="AG4445">
            <v>0</v>
          </cell>
          <cell r="AH4445" t="str">
            <v>N</v>
          </cell>
          <cell r="AI4445" t="str">
            <v>N</v>
          </cell>
        </row>
        <row r="4446">
          <cell r="U4446">
            <v>0</v>
          </cell>
          <cell r="V4446">
            <v>0</v>
          </cell>
          <cell r="W4446" t="str">
            <v/>
          </cell>
          <cell r="X4446" t="str">
            <v>N</v>
          </cell>
          <cell r="Y4446" t="str">
            <v>N</v>
          </cell>
          <cell r="Z4446" t="str">
            <v>N</v>
          </cell>
          <cell r="AA4446">
            <v>0</v>
          </cell>
          <cell r="AB4446">
            <v>0</v>
          </cell>
          <cell r="AC4446">
            <v>0</v>
          </cell>
          <cell r="AD4446">
            <v>0</v>
          </cell>
          <cell r="AE4446" t="str">
            <v>N</v>
          </cell>
          <cell r="AF4446" t="str">
            <v>N</v>
          </cell>
          <cell r="AG4446">
            <v>0</v>
          </cell>
          <cell r="AH4446" t="str">
            <v>N</v>
          </cell>
          <cell r="AI4446" t="str">
            <v>N</v>
          </cell>
        </row>
        <row r="4447">
          <cell r="U4447">
            <v>0</v>
          </cell>
          <cell r="V4447">
            <v>0</v>
          </cell>
          <cell r="W4447" t="str">
            <v/>
          </cell>
          <cell r="X4447" t="str">
            <v>N</v>
          </cell>
          <cell r="Y4447" t="str">
            <v>N</v>
          </cell>
          <cell r="Z4447" t="str">
            <v>N</v>
          </cell>
          <cell r="AA4447">
            <v>0</v>
          </cell>
          <cell r="AB4447">
            <v>0</v>
          </cell>
          <cell r="AC4447">
            <v>0</v>
          </cell>
          <cell r="AD4447">
            <v>0</v>
          </cell>
          <cell r="AE4447" t="str">
            <v>N</v>
          </cell>
          <cell r="AF4447" t="str">
            <v>N</v>
          </cell>
          <cell r="AG4447">
            <v>0</v>
          </cell>
          <cell r="AH4447" t="str">
            <v>N</v>
          </cell>
          <cell r="AI4447" t="str">
            <v>N</v>
          </cell>
        </row>
        <row r="4448">
          <cell r="U4448">
            <v>0</v>
          </cell>
          <cell r="V4448">
            <v>0</v>
          </cell>
          <cell r="W4448" t="str">
            <v/>
          </cell>
          <cell r="X4448" t="str">
            <v>N</v>
          </cell>
          <cell r="Y4448" t="str">
            <v>N</v>
          </cell>
          <cell r="Z4448" t="str">
            <v>N</v>
          </cell>
          <cell r="AA4448">
            <v>0</v>
          </cell>
          <cell r="AB4448">
            <v>0</v>
          </cell>
          <cell r="AC4448">
            <v>0</v>
          </cell>
          <cell r="AD4448">
            <v>0</v>
          </cell>
          <cell r="AE4448" t="str">
            <v>N</v>
          </cell>
          <cell r="AF4448" t="str">
            <v>N</v>
          </cell>
          <cell r="AG4448">
            <v>0</v>
          </cell>
          <cell r="AH4448" t="str">
            <v>N</v>
          </cell>
          <cell r="AI4448" t="str">
            <v>N</v>
          </cell>
        </row>
        <row r="4449">
          <cell r="U4449">
            <v>0</v>
          </cell>
          <cell r="V4449">
            <v>0</v>
          </cell>
          <cell r="W4449" t="str">
            <v/>
          </cell>
          <cell r="X4449" t="str">
            <v>N</v>
          </cell>
          <cell r="Y4449" t="str">
            <v>N</v>
          </cell>
          <cell r="Z4449" t="str">
            <v>N</v>
          </cell>
          <cell r="AA4449">
            <v>0</v>
          </cell>
          <cell r="AB4449">
            <v>0</v>
          </cell>
          <cell r="AC4449">
            <v>0</v>
          </cell>
          <cell r="AD4449">
            <v>0</v>
          </cell>
          <cell r="AE4449" t="str">
            <v>N</v>
          </cell>
          <cell r="AF4449" t="str">
            <v>N</v>
          </cell>
          <cell r="AG4449">
            <v>0</v>
          </cell>
          <cell r="AH4449" t="str">
            <v>N</v>
          </cell>
          <cell r="AI4449" t="str">
            <v>N</v>
          </cell>
        </row>
        <row r="4450">
          <cell r="U4450">
            <v>0</v>
          </cell>
          <cell r="V4450">
            <v>0</v>
          </cell>
          <cell r="W4450" t="str">
            <v/>
          </cell>
          <cell r="X4450" t="str">
            <v>N</v>
          </cell>
          <cell r="Y4450" t="str">
            <v>N</v>
          </cell>
          <cell r="Z4450" t="str">
            <v>N</v>
          </cell>
          <cell r="AA4450">
            <v>0</v>
          </cell>
          <cell r="AB4450">
            <v>0</v>
          </cell>
          <cell r="AC4450">
            <v>0</v>
          </cell>
          <cell r="AD4450">
            <v>0</v>
          </cell>
          <cell r="AE4450" t="str">
            <v>N</v>
          </cell>
          <cell r="AF4450" t="str">
            <v>N</v>
          </cell>
          <cell r="AG4450">
            <v>0</v>
          </cell>
          <cell r="AH4450" t="str">
            <v>N</v>
          </cell>
          <cell r="AI4450" t="str">
            <v>N</v>
          </cell>
        </row>
        <row r="4451">
          <cell r="U4451">
            <v>0</v>
          </cell>
          <cell r="V4451">
            <v>0</v>
          </cell>
          <cell r="W4451" t="str">
            <v/>
          </cell>
          <cell r="X4451" t="str">
            <v>N</v>
          </cell>
          <cell r="Y4451" t="str">
            <v>N</v>
          </cell>
          <cell r="Z4451" t="str">
            <v>N</v>
          </cell>
          <cell r="AA4451">
            <v>0</v>
          </cell>
          <cell r="AB4451">
            <v>0</v>
          </cell>
          <cell r="AC4451">
            <v>0</v>
          </cell>
          <cell r="AD4451">
            <v>0</v>
          </cell>
          <cell r="AE4451" t="str">
            <v>N</v>
          </cell>
          <cell r="AF4451" t="str">
            <v>N</v>
          </cell>
          <cell r="AG4451">
            <v>0</v>
          </cell>
          <cell r="AH4451" t="str">
            <v>N</v>
          </cell>
          <cell r="AI4451" t="str">
            <v>N</v>
          </cell>
        </row>
        <row r="4452">
          <cell r="U4452">
            <v>0</v>
          </cell>
          <cell r="V4452">
            <v>0</v>
          </cell>
          <cell r="W4452" t="str">
            <v/>
          </cell>
          <cell r="X4452" t="str">
            <v>N</v>
          </cell>
          <cell r="Y4452" t="str">
            <v>N</v>
          </cell>
          <cell r="Z4452" t="str">
            <v>N</v>
          </cell>
          <cell r="AA4452">
            <v>0</v>
          </cell>
          <cell r="AB4452">
            <v>0</v>
          </cell>
          <cell r="AC4452">
            <v>0</v>
          </cell>
          <cell r="AD4452">
            <v>0</v>
          </cell>
          <cell r="AE4452" t="str">
            <v>N</v>
          </cell>
          <cell r="AF4452" t="str">
            <v>N</v>
          </cell>
          <cell r="AG4452">
            <v>0</v>
          </cell>
          <cell r="AH4452" t="str">
            <v>N</v>
          </cell>
          <cell r="AI4452" t="str">
            <v>N</v>
          </cell>
        </row>
        <row r="4453">
          <cell r="U4453">
            <v>0</v>
          </cell>
          <cell r="V4453">
            <v>0</v>
          </cell>
          <cell r="W4453" t="str">
            <v/>
          </cell>
          <cell r="X4453" t="str">
            <v>N</v>
          </cell>
          <cell r="Y4453" t="str">
            <v>N</v>
          </cell>
          <cell r="Z4453" t="str">
            <v>N</v>
          </cell>
          <cell r="AA4453">
            <v>0</v>
          </cell>
          <cell r="AB4453">
            <v>0</v>
          </cell>
          <cell r="AC4453">
            <v>0</v>
          </cell>
          <cell r="AD4453">
            <v>0</v>
          </cell>
          <cell r="AE4453" t="str">
            <v>N</v>
          </cell>
          <cell r="AF4453" t="str">
            <v>N</v>
          </cell>
          <cell r="AG4453">
            <v>0</v>
          </cell>
          <cell r="AH4453" t="str">
            <v>N</v>
          </cell>
          <cell r="AI4453" t="str">
            <v>N</v>
          </cell>
        </row>
        <row r="4454">
          <cell r="U4454">
            <v>0</v>
          </cell>
          <cell r="V4454">
            <v>0</v>
          </cell>
          <cell r="W4454" t="str">
            <v/>
          </cell>
          <cell r="X4454" t="str">
            <v>N</v>
          </cell>
          <cell r="Y4454" t="str">
            <v>N</v>
          </cell>
          <cell r="Z4454" t="str">
            <v>N</v>
          </cell>
          <cell r="AA4454">
            <v>0</v>
          </cell>
          <cell r="AB4454">
            <v>0</v>
          </cell>
          <cell r="AC4454">
            <v>0</v>
          </cell>
          <cell r="AD4454">
            <v>0</v>
          </cell>
          <cell r="AE4454" t="str">
            <v>N</v>
          </cell>
          <cell r="AF4454" t="str">
            <v>N</v>
          </cell>
          <cell r="AG4454">
            <v>0</v>
          </cell>
          <cell r="AH4454" t="str">
            <v>N</v>
          </cell>
          <cell r="AI4454" t="str">
            <v>N</v>
          </cell>
        </row>
        <row r="4455">
          <cell r="U4455">
            <v>0</v>
          </cell>
          <cell r="V4455">
            <v>0</v>
          </cell>
          <cell r="W4455" t="str">
            <v/>
          </cell>
          <cell r="X4455" t="str">
            <v>N</v>
          </cell>
          <cell r="Y4455" t="str">
            <v>N</v>
          </cell>
          <cell r="Z4455" t="str">
            <v>N</v>
          </cell>
          <cell r="AA4455">
            <v>0</v>
          </cell>
          <cell r="AB4455">
            <v>0</v>
          </cell>
          <cell r="AC4455">
            <v>0</v>
          </cell>
          <cell r="AD4455">
            <v>0</v>
          </cell>
          <cell r="AE4455" t="str">
            <v>N</v>
          </cell>
          <cell r="AF4455" t="str">
            <v>N</v>
          </cell>
          <cell r="AG4455">
            <v>0</v>
          </cell>
          <cell r="AH4455" t="str">
            <v>N</v>
          </cell>
          <cell r="AI4455" t="str">
            <v>N</v>
          </cell>
        </row>
        <row r="4456">
          <cell r="U4456">
            <v>0</v>
          </cell>
          <cell r="V4456">
            <v>0</v>
          </cell>
          <cell r="W4456" t="str">
            <v/>
          </cell>
          <cell r="X4456" t="str">
            <v>N</v>
          </cell>
          <cell r="Y4456" t="str">
            <v>N</v>
          </cell>
          <cell r="Z4456" t="str">
            <v>N</v>
          </cell>
          <cell r="AA4456">
            <v>0</v>
          </cell>
          <cell r="AB4456">
            <v>0</v>
          </cell>
          <cell r="AC4456">
            <v>0</v>
          </cell>
          <cell r="AD4456">
            <v>0</v>
          </cell>
          <cell r="AE4456" t="str">
            <v>N</v>
          </cell>
          <cell r="AF4456" t="str">
            <v>N</v>
          </cell>
          <cell r="AG4456">
            <v>0</v>
          </cell>
          <cell r="AH4456" t="str">
            <v>N</v>
          </cell>
          <cell r="AI4456" t="str">
            <v>N</v>
          </cell>
        </row>
        <row r="4457">
          <cell r="U4457">
            <v>0</v>
          </cell>
          <cell r="V4457">
            <v>0</v>
          </cell>
          <cell r="W4457" t="str">
            <v/>
          </cell>
          <cell r="X4457" t="str">
            <v>N</v>
          </cell>
          <cell r="Y4457" t="str">
            <v>N</v>
          </cell>
          <cell r="Z4457" t="str">
            <v>N</v>
          </cell>
          <cell r="AA4457">
            <v>0</v>
          </cell>
          <cell r="AB4457">
            <v>0</v>
          </cell>
          <cell r="AC4457">
            <v>0</v>
          </cell>
          <cell r="AD4457">
            <v>0</v>
          </cell>
          <cell r="AE4457" t="str">
            <v>N</v>
          </cell>
          <cell r="AF4457" t="str">
            <v>N</v>
          </cell>
          <cell r="AG4457">
            <v>0</v>
          </cell>
          <cell r="AH4457" t="str">
            <v>N</v>
          </cell>
          <cell r="AI4457" t="str">
            <v>N</v>
          </cell>
        </row>
        <row r="4458">
          <cell r="U4458">
            <v>0</v>
          </cell>
          <cell r="V4458">
            <v>0</v>
          </cell>
          <cell r="W4458" t="str">
            <v/>
          </cell>
          <cell r="X4458" t="str">
            <v>N</v>
          </cell>
          <cell r="Y4458" t="str">
            <v>N</v>
          </cell>
          <cell r="Z4458" t="str">
            <v>N</v>
          </cell>
          <cell r="AA4458">
            <v>0</v>
          </cell>
          <cell r="AB4458">
            <v>0</v>
          </cell>
          <cell r="AC4458">
            <v>0</v>
          </cell>
          <cell r="AD4458">
            <v>0</v>
          </cell>
          <cell r="AE4458" t="str">
            <v>N</v>
          </cell>
          <cell r="AF4458" t="str">
            <v>N</v>
          </cell>
          <cell r="AG4458">
            <v>0</v>
          </cell>
          <cell r="AH4458" t="str">
            <v>N</v>
          </cell>
          <cell r="AI4458" t="str">
            <v>N</v>
          </cell>
        </row>
        <row r="4459">
          <cell r="U4459">
            <v>0</v>
          </cell>
          <cell r="V4459">
            <v>0</v>
          </cell>
          <cell r="W4459" t="str">
            <v/>
          </cell>
          <cell r="X4459" t="str">
            <v>N</v>
          </cell>
          <cell r="Y4459" t="str">
            <v>N</v>
          </cell>
          <cell r="Z4459" t="str">
            <v>N</v>
          </cell>
          <cell r="AA4459">
            <v>0</v>
          </cell>
          <cell r="AB4459">
            <v>0</v>
          </cell>
          <cell r="AC4459">
            <v>0</v>
          </cell>
          <cell r="AD4459">
            <v>0</v>
          </cell>
          <cell r="AE4459" t="str">
            <v>N</v>
          </cell>
          <cell r="AF4459" t="str">
            <v>N</v>
          </cell>
          <cell r="AG4459">
            <v>0</v>
          </cell>
          <cell r="AH4459" t="str">
            <v>N</v>
          </cell>
          <cell r="AI4459" t="str">
            <v>N</v>
          </cell>
        </row>
        <row r="4460">
          <cell r="U4460">
            <v>0</v>
          </cell>
          <cell r="V4460">
            <v>0</v>
          </cell>
          <cell r="W4460" t="str">
            <v/>
          </cell>
          <cell r="X4460" t="str">
            <v>N</v>
          </cell>
          <cell r="Y4460" t="str">
            <v>N</v>
          </cell>
          <cell r="Z4460" t="str">
            <v>N</v>
          </cell>
          <cell r="AA4460">
            <v>0</v>
          </cell>
          <cell r="AB4460">
            <v>0</v>
          </cell>
          <cell r="AC4460">
            <v>0</v>
          </cell>
          <cell r="AD4460">
            <v>0</v>
          </cell>
          <cell r="AE4460" t="str">
            <v>N</v>
          </cell>
          <cell r="AF4460" t="str">
            <v>N</v>
          </cell>
          <cell r="AG4460">
            <v>0</v>
          </cell>
          <cell r="AH4460" t="str">
            <v>N</v>
          </cell>
          <cell r="AI4460" t="str">
            <v>N</v>
          </cell>
        </row>
        <row r="4461">
          <cell r="U4461">
            <v>0</v>
          </cell>
          <cell r="V4461">
            <v>0</v>
          </cell>
          <cell r="W4461" t="str">
            <v/>
          </cell>
          <cell r="X4461" t="str">
            <v>N</v>
          </cell>
          <cell r="Y4461" t="str">
            <v>N</v>
          </cell>
          <cell r="Z4461" t="str">
            <v>N</v>
          </cell>
          <cell r="AA4461">
            <v>0</v>
          </cell>
          <cell r="AB4461">
            <v>0</v>
          </cell>
          <cell r="AC4461">
            <v>0</v>
          </cell>
          <cell r="AD4461">
            <v>0</v>
          </cell>
          <cell r="AE4461" t="str">
            <v>N</v>
          </cell>
          <cell r="AF4461" t="str">
            <v>N</v>
          </cell>
          <cell r="AG4461">
            <v>0</v>
          </cell>
          <cell r="AH4461" t="str">
            <v>N</v>
          </cell>
          <cell r="AI4461" t="str">
            <v>N</v>
          </cell>
        </row>
        <row r="4462">
          <cell r="U4462">
            <v>0</v>
          </cell>
          <cell r="V4462">
            <v>0</v>
          </cell>
          <cell r="W4462" t="str">
            <v/>
          </cell>
          <cell r="X4462" t="str">
            <v>N</v>
          </cell>
          <cell r="Y4462" t="str">
            <v>N</v>
          </cell>
          <cell r="Z4462" t="str">
            <v>N</v>
          </cell>
          <cell r="AA4462">
            <v>0</v>
          </cell>
          <cell r="AB4462">
            <v>0</v>
          </cell>
          <cell r="AC4462">
            <v>0</v>
          </cell>
          <cell r="AD4462">
            <v>0</v>
          </cell>
          <cell r="AE4462" t="str">
            <v>N</v>
          </cell>
          <cell r="AF4462" t="str">
            <v>N</v>
          </cell>
          <cell r="AG4462">
            <v>0</v>
          </cell>
          <cell r="AH4462" t="str">
            <v>N</v>
          </cell>
          <cell r="AI4462" t="str">
            <v>N</v>
          </cell>
        </row>
        <row r="4463">
          <cell r="U4463">
            <v>0</v>
          </cell>
          <cell r="V4463">
            <v>0</v>
          </cell>
          <cell r="W4463" t="str">
            <v/>
          </cell>
          <cell r="X4463" t="str">
            <v>N</v>
          </cell>
          <cell r="Y4463" t="str">
            <v>N</v>
          </cell>
          <cell r="Z4463" t="str">
            <v>N</v>
          </cell>
          <cell r="AA4463">
            <v>0</v>
          </cell>
          <cell r="AB4463">
            <v>0</v>
          </cell>
          <cell r="AC4463">
            <v>0</v>
          </cell>
          <cell r="AD4463">
            <v>0</v>
          </cell>
          <cell r="AE4463" t="str">
            <v>N</v>
          </cell>
          <cell r="AF4463" t="str">
            <v>N</v>
          </cell>
          <cell r="AG4463">
            <v>0</v>
          </cell>
          <cell r="AH4463" t="str">
            <v>N</v>
          </cell>
          <cell r="AI4463" t="str">
            <v>N</v>
          </cell>
        </row>
        <row r="4464">
          <cell r="U4464">
            <v>0</v>
          </cell>
          <cell r="V4464">
            <v>0</v>
          </cell>
          <cell r="W4464" t="str">
            <v/>
          </cell>
          <cell r="X4464" t="str">
            <v>N</v>
          </cell>
          <cell r="Y4464" t="str">
            <v>N</v>
          </cell>
          <cell r="Z4464" t="str">
            <v>N</v>
          </cell>
          <cell r="AA4464">
            <v>0</v>
          </cell>
          <cell r="AB4464">
            <v>0</v>
          </cell>
          <cell r="AC4464">
            <v>0</v>
          </cell>
          <cell r="AD4464">
            <v>0</v>
          </cell>
          <cell r="AE4464" t="str">
            <v>N</v>
          </cell>
          <cell r="AF4464" t="str">
            <v>N</v>
          </cell>
          <cell r="AG4464">
            <v>0</v>
          </cell>
          <cell r="AH4464" t="str">
            <v>N</v>
          </cell>
          <cell r="AI4464" t="str">
            <v>N</v>
          </cell>
        </row>
        <row r="4465">
          <cell r="U4465">
            <v>0</v>
          </cell>
          <cell r="V4465">
            <v>0</v>
          </cell>
          <cell r="W4465" t="str">
            <v/>
          </cell>
          <cell r="X4465" t="str">
            <v>N</v>
          </cell>
          <cell r="Y4465" t="str">
            <v>N</v>
          </cell>
          <cell r="Z4465" t="str">
            <v>N</v>
          </cell>
          <cell r="AA4465">
            <v>0</v>
          </cell>
          <cell r="AB4465">
            <v>0</v>
          </cell>
          <cell r="AC4465">
            <v>0</v>
          </cell>
          <cell r="AD4465">
            <v>0</v>
          </cell>
          <cell r="AE4465" t="str">
            <v>N</v>
          </cell>
          <cell r="AF4465" t="str">
            <v>N</v>
          </cell>
          <cell r="AG4465">
            <v>0</v>
          </cell>
          <cell r="AH4465" t="str">
            <v>N</v>
          </cell>
          <cell r="AI4465" t="str">
            <v>N</v>
          </cell>
        </row>
        <row r="4466">
          <cell r="U4466">
            <v>0</v>
          </cell>
          <cell r="V4466">
            <v>0</v>
          </cell>
          <cell r="W4466" t="str">
            <v/>
          </cell>
          <cell r="X4466" t="str">
            <v>N</v>
          </cell>
          <cell r="Y4466" t="str">
            <v>N</v>
          </cell>
          <cell r="Z4466" t="str">
            <v>N</v>
          </cell>
          <cell r="AA4466">
            <v>0</v>
          </cell>
          <cell r="AB4466">
            <v>0</v>
          </cell>
          <cell r="AC4466">
            <v>0</v>
          </cell>
          <cell r="AD4466">
            <v>0</v>
          </cell>
          <cell r="AE4466" t="str">
            <v>N</v>
          </cell>
          <cell r="AF4466" t="str">
            <v>N</v>
          </cell>
          <cell r="AG4466">
            <v>0</v>
          </cell>
          <cell r="AH4466" t="str">
            <v>N</v>
          </cell>
          <cell r="AI4466" t="str">
            <v>N</v>
          </cell>
        </row>
        <row r="4467">
          <cell r="U4467">
            <v>0</v>
          </cell>
          <cell r="V4467">
            <v>0</v>
          </cell>
          <cell r="W4467" t="str">
            <v/>
          </cell>
          <cell r="X4467" t="str">
            <v>N</v>
          </cell>
          <cell r="Y4467" t="str">
            <v>N</v>
          </cell>
          <cell r="Z4467" t="str">
            <v>N</v>
          </cell>
          <cell r="AA4467">
            <v>0</v>
          </cell>
          <cell r="AB4467">
            <v>0</v>
          </cell>
          <cell r="AC4467">
            <v>0</v>
          </cell>
          <cell r="AD4467">
            <v>0</v>
          </cell>
          <cell r="AE4467" t="str">
            <v>N</v>
          </cell>
          <cell r="AF4467" t="str">
            <v>N</v>
          </cell>
          <cell r="AG4467">
            <v>0</v>
          </cell>
          <cell r="AH4467" t="str">
            <v>N</v>
          </cell>
          <cell r="AI4467" t="str">
            <v>N</v>
          </cell>
        </row>
        <row r="4468">
          <cell r="U4468">
            <v>0</v>
          </cell>
          <cell r="V4468">
            <v>0</v>
          </cell>
          <cell r="W4468" t="str">
            <v/>
          </cell>
          <cell r="X4468" t="str">
            <v>N</v>
          </cell>
          <cell r="Y4468" t="str">
            <v>N</v>
          </cell>
          <cell r="Z4468" t="str">
            <v>N</v>
          </cell>
          <cell r="AA4468">
            <v>0</v>
          </cell>
          <cell r="AB4468">
            <v>0</v>
          </cell>
          <cell r="AC4468">
            <v>0</v>
          </cell>
          <cell r="AD4468">
            <v>0</v>
          </cell>
          <cell r="AE4468" t="str">
            <v>N</v>
          </cell>
          <cell r="AF4468" t="str">
            <v>N</v>
          </cell>
          <cell r="AG4468">
            <v>0</v>
          </cell>
          <cell r="AH4468" t="str">
            <v>N</v>
          </cell>
          <cell r="AI4468" t="str">
            <v>N</v>
          </cell>
        </row>
        <row r="4469">
          <cell r="U4469">
            <v>0</v>
          </cell>
          <cell r="V4469">
            <v>0</v>
          </cell>
          <cell r="W4469" t="str">
            <v/>
          </cell>
          <cell r="X4469" t="str">
            <v>N</v>
          </cell>
          <cell r="Y4469" t="str">
            <v>N</v>
          </cell>
          <cell r="Z4469" t="str">
            <v>N</v>
          </cell>
          <cell r="AA4469">
            <v>0</v>
          </cell>
          <cell r="AB4469">
            <v>0</v>
          </cell>
          <cell r="AC4469">
            <v>0</v>
          </cell>
          <cell r="AD4469">
            <v>0</v>
          </cell>
          <cell r="AE4469" t="str">
            <v>N</v>
          </cell>
          <cell r="AF4469" t="str">
            <v>N</v>
          </cell>
          <cell r="AG4469">
            <v>0</v>
          </cell>
          <cell r="AH4469" t="str">
            <v>N</v>
          </cell>
          <cell r="AI4469" t="str">
            <v>N</v>
          </cell>
        </row>
        <row r="4470">
          <cell r="U4470">
            <v>0</v>
          </cell>
          <cell r="V4470">
            <v>0</v>
          </cell>
          <cell r="W4470" t="str">
            <v/>
          </cell>
          <cell r="X4470" t="str">
            <v>N</v>
          </cell>
          <cell r="Y4470" t="str">
            <v>N</v>
          </cell>
          <cell r="Z4470" t="str">
            <v>N</v>
          </cell>
          <cell r="AA4470">
            <v>0</v>
          </cell>
          <cell r="AB4470">
            <v>0</v>
          </cell>
          <cell r="AC4470">
            <v>0</v>
          </cell>
          <cell r="AD4470">
            <v>0</v>
          </cell>
          <cell r="AE4470" t="str">
            <v>N</v>
          </cell>
          <cell r="AF4470" t="str">
            <v>N</v>
          </cell>
          <cell r="AG4470">
            <v>0</v>
          </cell>
          <cell r="AH4470" t="str">
            <v>N</v>
          </cell>
          <cell r="AI4470" t="str">
            <v>N</v>
          </cell>
        </row>
        <row r="4471">
          <cell r="U4471">
            <v>0</v>
          </cell>
          <cell r="V4471">
            <v>0</v>
          </cell>
          <cell r="W4471" t="str">
            <v/>
          </cell>
          <cell r="X4471" t="str">
            <v>N</v>
          </cell>
          <cell r="Y4471" t="str">
            <v>N</v>
          </cell>
          <cell r="Z4471" t="str">
            <v>N</v>
          </cell>
          <cell r="AA4471">
            <v>0</v>
          </cell>
          <cell r="AB4471">
            <v>0</v>
          </cell>
          <cell r="AC4471">
            <v>0</v>
          </cell>
          <cell r="AD4471">
            <v>0</v>
          </cell>
          <cell r="AE4471" t="str">
            <v>N</v>
          </cell>
          <cell r="AF4471" t="str">
            <v>N</v>
          </cell>
          <cell r="AG4471">
            <v>0</v>
          </cell>
          <cell r="AH4471" t="str">
            <v>N</v>
          </cell>
          <cell r="AI4471" t="str">
            <v>N</v>
          </cell>
        </row>
        <row r="4472">
          <cell r="U4472">
            <v>0</v>
          </cell>
          <cell r="V4472">
            <v>0</v>
          </cell>
          <cell r="W4472" t="str">
            <v/>
          </cell>
          <cell r="X4472" t="str">
            <v>N</v>
          </cell>
          <cell r="Y4472" t="str">
            <v>N</v>
          </cell>
          <cell r="Z4472" t="str">
            <v>N</v>
          </cell>
          <cell r="AA4472">
            <v>0</v>
          </cell>
          <cell r="AB4472">
            <v>0</v>
          </cell>
          <cell r="AC4472">
            <v>0</v>
          </cell>
          <cell r="AD4472">
            <v>0</v>
          </cell>
          <cell r="AE4472" t="str">
            <v>N</v>
          </cell>
          <cell r="AF4472" t="str">
            <v>N</v>
          </cell>
          <cell r="AG4472">
            <v>0</v>
          </cell>
          <cell r="AH4472" t="str">
            <v>N</v>
          </cell>
          <cell r="AI4472" t="str">
            <v>N</v>
          </cell>
        </row>
        <row r="4473">
          <cell r="U4473">
            <v>0</v>
          </cell>
          <cell r="V4473">
            <v>0</v>
          </cell>
          <cell r="W4473" t="str">
            <v/>
          </cell>
          <cell r="X4473" t="str">
            <v>N</v>
          </cell>
          <cell r="Y4473" t="str">
            <v>N</v>
          </cell>
          <cell r="Z4473" t="str">
            <v>N</v>
          </cell>
          <cell r="AA4473">
            <v>0</v>
          </cell>
          <cell r="AB4473">
            <v>0</v>
          </cell>
          <cell r="AC4473">
            <v>0</v>
          </cell>
          <cell r="AD4473">
            <v>0</v>
          </cell>
          <cell r="AE4473" t="str">
            <v>N</v>
          </cell>
          <cell r="AF4473" t="str">
            <v>N</v>
          </cell>
          <cell r="AG4473">
            <v>0</v>
          </cell>
          <cell r="AH4473" t="str">
            <v>N</v>
          </cell>
          <cell r="AI4473" t="str">
            <v>N</v>
          </cell>
        </row>
        <row r="4474">
          <cell r="U4474">
            <v>0</v>
          </cell>
          <cell r="V4474">
            <v>0</v>
          </cell>
          <cell r="W4474" t="str">
            <v/>
          </cell>
          <cell r="X4474" t="str">
            <v>N</v>
          </cell>
          <cell r="Y4474" t="str">
            <v>N</v>
          </cell>
          <cell r="Z4474" t="str">
            <v>N</v>
          </cell>
          <cell r="AA4474">
            <v>0</v>
          </cell>
          <cell r="AB4474">
            <v>0</v>
          </cell>
          <cell r="AC4474">
            <v>0</v>
          </cell>
          <cell r="AD4474">
            <v>0</v>
          </cell>
          <cell r="AE4474" t="str">
            <v>N</v>
          </cell>
          <cell r="AF4474" t="str">
            <v>N</v>
          </cell>
          <cell r="AG4474">
            <v>0</v>
          </cell>
          <cell r="AH4474" t="str">
            <v>N</v>
          </cell>
          <cell r="AI4474" t="str">
            <v>N</v>
          </cell>
        </row>
        <row r="4475">
          <cell r="U4475">
            <v>0</v>
          </cell>
          <cell r="V4475">
            <v>0</v>
          </cell>
          <cell r="W4475" t="str">
            <v/>
          </cell>
          <cell r="X4475" t="str">
            <v>N</v>
          </cell>
          <cell r="Y4475" t="str">
            <v>N</v>
          </cell>
          <cell r="Z4475" t="str">
            <v>N</v>
          </cell>
          <cell r="AA4475">
            <v>0</v>
          </cell>
          <cell r="AB4475">
            <v>0</v>
          </cell>
          <cell r="AC4475">
            <v>0</v>
          </cell>
          <cell r="AD4475">
            <v>0</v>
          </cell>
          <cell r="AE4475" t="str">
            <v>N</v>
          </cell>
          <cell r="AF4475" t="str">
            <v>N</v>
          </cell>
          <cell r="AG4475">
            <v>0</v>
          </cell>
          <cell r="AH4475" t="str">
            <v>N</v>
          </cell>
          <cell r="AI4475" t="str">
            <v>N</v>
          </cell>
        </row>
        <row r="4476">
          <cell r="U4476">
            <v>0</v>
          </cell>
          <cell r="V4476">
            <v>0</v>
          </cell>
          <cell r="W4476" t="str">
            <v/>
          </cell>
          <cell r="X4476" t="str">
            <v>N</v>
          </cell>
          <cell r="Y4476" t="str">
            <v>N</v>
          </cell>
          <cell r="Z4476" t="str">
            <v>N</v>
          </cell>
          <cell r="AA4476">
            <v>0</v>
          </cell>
          <cell r="AB4476">
            <v>0</v>
          </cell>
          <cell r="AC4476">
            <v>0</v>
          </cell>
          <cell r="AD4476">
            <v>0</v>
          </cell>
          <cell r="AE4476" t="str">
            <v>N</v>
          </cell>
          <cell r="AF4476" t="str">
            <v>N</v>
          </cell>
          <cell r="AG4476">
            <v>0</v>
          </cell>
          <cell r="AH4476" t="str">
            <v>N</v>
          </cell>
          <cell r="AI4476" t="str">
            <v>N</v>
          </cell>
        </row>
        <row r="4477">
          <cell r="U4477">
            <v>0</v>
          </cell>
          <cell r="V4477">
            <v>0</v>
          </cell>
          <cell r="W4477" t="str">
            <v/>
          </cell>
          <cell r="X4477" t="str">
            <v>N</v>
          </cell>
          <cell r="Y4477" t="str">
            <v>N</v>
          </cell>
          <cell r="Z4477" t="str">
            <v>N</v>
          </cell>
          <cell r="AA4477">
            <v>0</v>
          </cell>
          <cell r="AB4477">
            <v>0</v>
          </cell>
          <cell r="AC4477">
            <v>0</v>
          </cell>
          <cell r="AD4477">
            <v>0</v>
          </cell>
          <cell r="AE4477" t="str">
            <v>N</v>
          </cell>
          <cell r="AF4477" t="str">
            <v>N</v>
          </cell>
          <cell r="AG4477">
            <v>0</v>
          </cell>
          <cell r="AH4477" t="str">
            <v>N</v>
          </cell>
          <cell r="AI4477" t="str">
            <v>N</v>
          </cell>
        </row>
        <row r="4478">
          <cell r="U4478">
            <v>0</v>
          </cell>
          <cell r="V4478">
            <v>0</v>
          </cell>
          <cell r="W4478" t="str">
            <v/>
          </cell>
          <cell r="X4478" t="str">
            <v>N</v>
          </cell>
          <cell r="Y4478" t="str">
            <v>N</v>
          </cell>
          <cell r="Z4478" t="str">
            <v>N</v>
          </cell>
          <cell r="AA4478">
            <v>0</v>
          </cell>
          <cell r="AB4478">
            <v>0</v>
          </cell>
          <cell r="AC4478">
            <v>0</v>
          </cell>
          <cell r="AD4478">
            <v>0</v>
          </cell>
          <cell r="AE4478" t="str">
            <v>N</v>
          </cell>
          <cell r="AF4478" t="str">
            <v>N</v>
          </cell>
          <cell r="AG4478">
            <v>0</v>
          </cell>
          <cell r="AH4478" t="str">
            <v>N</v>
          </cell>
          <cell r="AI4478" t="str">
            <v>N</v>
          </cell>
        </row>
        <row r="4479">
          <cell r="U4479">
            <v>0</v>
          </cell>
          <cell r="V4479">
            <v>0</v>
          </cell>
          <cell r="W4479" t="str">
            <v/>
          </cell>
          <cell r="X4479" t="str">
            <v>N</v>
          </cell>
          <cell r="Y4479" t="str">
            <v>N</v>
          </cell>
          <cell r="Z4479" t="str">
            <v>N</v>
          </cell>
          <cell r="AA4479">
            <v>0</v>
          </cell>
          <cell r="AB4479">
            <v>0</v>
          </cell>
          <cell r="AC4479">
            <v>0</v>
          </cell>
          <cell r="AD4479">
            <v>0</v>
          </cell>
          <cell r="AE4479" t="str">
            <v>N</v>
          </cell>
          <cell r="AF4479" t="str">
            <v>N</v>
          </cell>
          <cell r="AG4479">
            <v>0</v>
          </cell>
          <cell r="AH4479" t="str">
            <v>N</v>
          </cell>
          <cell r="AI4479" t="str">
            <v>N</v>
          </cell>
        </row>
        <row r="4480">
          <cell r="U4480">
            <v>0</v>
          </cell>
          <cell r="V4480">
            <v>0</v>
          </cell>
          <cell r="W4480" t="str">
            <v/>
          </cell>
          <cell r="X4480" t="str">
            <v>N</v>
          </cell>
          <cell r="Y4480" t="str">
            <v>N</v>
          </cell>
          <cell r="Z4480" t="str">
            <v>N</v>
          </cell>
          <cell r="AA4480">
            <v>0</v>
          </cell>
          <cell r="AB4480">
            <v>0</v>
          </cell>
          <cell r="AC4480">
            <v>0</v>
          </cell>
          <cell r="AD4480">
            <v>0</v>
          </cell>
          <cell r="AE4480" t="str">
            <v>N</v>
          </cell>
          <cell r="AF4480" t="str">
            <v>N</v>
          </cell>
          <cell r="AG4480">
            <v>0</v>
          </cell>
          <cell r="AH4480" t="str">
            <v>N</v>
          </cell>
          <cell r="AI4480" t="str">
            <v>N</v>
          </cell>
        </row>
        <row r="4481">
          <cell r="U4481">
            <v>0</v>
          </cell>
          <cell r="V4481">
            <v>0</v>
          </cell>
          <cell r="W4481" t="str">
            <v/>
          </cell>
          <cell r="X4481" t="str">
            <v>N</v>
          </cell>
          <cell r="Y4481" t="str">
            <v>N</v>
          </cell>
          <cell r="Z4481" t="str">
            <v>N</v>
          </cell>
          <cell r="AA4481">
            <v>0</v>
          </cell>
          <cell r="AB4481">
            <v>0</v>
          </cell>
          <cell r="AC4481">
            <v>0</v>
          </cell>
          <cell r="AD4481">
            <v>0</v>
          </cell>
          <cell r="AE4481" t="str">
            <v>N</v>
          </cell>
          <cell r="AF4481" t="str">
            <v>N</v>
          </cell>
          <cell r="AG4481">
            <v>0</v>
          </cell>
          <cell r="AH4481" t="str">
            <v>N</v>
          </cell>
          <cell r="AI4481" t="str">
            <v>N</v>
          </cell>
        </row>
        <row r="4482">
          <cell r="U4482">
            <v>0</v>
          </cell>
          <cell r="V4482">
            <v>0</v>
          </cell>
          <cell r="W4482" t="str">
            <v/>
          </cell>
          <cell r="X4482" t="str">
            <v>N</v>
          </cell>
          <cell r="Y4482" t="str">
            <v>N</v>
          </cell>
          <cell r="Z4482" t="str">
            <v>N</v>
          </cell>
          <cell r="AA4482">
            <v>0</v>
          </cell>
          <cell r="AB4482">
            <v>0</v>
          </cell>
          <cell r="AC4482">
            <v>0</v>
          </cell>
          <cell r="AD4482">
            <v>0</v>
          </cell>
          <cell r="AE4482" t="str">
            <v>N</v>
          </cell>
          <cell r="AF4482" t="str">
            <v>N</v>
          </cell>
          <cell r="AG4482">
            <v>0</v>
          </cell>
          <cell r="AH4482" t="str">
            <v>N</v>
          </cell>
          <cell r="AI4482" t="str">
            <v>N</v>
          </cell>
        </row>
        <row r="4483">
          <cell r="U4483">
            <v>0</v>
          </cell>
          <cell r="V4483">
            <v>0</v>
          </cell>
          <cell r="W4483" t="str">
            <v/>
          </cell>
          <cell r="X4483" t="str">
            <v>N</v>
          </cell>
          <cell r="Y4483" t="str">
            <v>N</v>
          </cell>
          <cell r="Z4483" t="str">
            <v>N</v>
          </cell>
          <cell r="AA4483">
            <v>0</v>
          </cell>
          <cell r="AB4483">
            <v>0</v>
          </cell>
          <cell r="AC4483">
            <v>0</v>
          </cell>
          <cell r="AD4483">
            <v>0</v>
          </cell>
          <cell r="AE4483" t="str">
            <v>N</v>
          </cell>
          <cell r="AF4483" t="str">
            <v>N</v>
          </cell>
          <cell r="AG4483">
            <v>0</v>
          </cell>
          <cell r="AH4483" t="str">
            <v>N</v>
          </cell>
          <cell r="AI4483" t="str">
            <v>N</v>
          </cell>
        </row>
        <row r="4484">
          <cell r="U4484">
            <v>0</v>
          </cell>
          <cell r="V4484">
            <v>0</v>
          </cell>
          <cell r="W4484" t="str">
            <v/>
          </cell>
          <cell r="X4484" t="str">
            <v>N</v>
          </cell>
          <cell r="Y4484" t="str">
            <v>N</v>
          </cell>
          <cell r="Z4484" t="str">
            <v>N</v>
          </cell>
          <cell r="AA4484">
            <v>0</v>
          </cell>
          <cell r="AB4484">
            <v>0</v>
          </cell>
          <cell r="AC4484">
            <v>0</v>
          </cell>
          <cell r="AD4484">
            <v>0</v>
          </cell>
          <cell r="AE4484" t="str">
            <v>N</v>
          </cell>
          <cell r="AF4484" t="str">
            <v>N</v>
          </cell>
          <cell r="AG4484">
            <v>0</v>
          </cell>
          <cell r="AH4484" t="str">
            <v>N</v>
          </cell>
          <cell r="AI4484" t="str">
            <v>N</v>
          </cell>
        </row>
        <row r="4485">
          <cell r="U4485">
            <v>0</v>
          </cell>
          <cell r="V4485">
            <v>0</v>
          </cell>
          <cell r="W4485" t="str">
            <v/>
          </cell>
          <cell r="X4485" t="str">
            <v>N</v>
          </cell>
          <cell r="Y4485" t="str">
            <v>N</v>
          </cell>
          <cell r="Z4485" t="str">
            <v>N</v>
          </cell>
          <cell r="AA4485">
            <v>0</v>
          </cell>
          <cell r="AB4485">
            <v>0</v>
          </cell>
          <cell r="AC4485">
            <v>0</v>
          </cell>
          <cell r="AD4485">
            <v>0</v>
          </cell>
          <cell r="AE4485" t="str">
            <v>N</v>
          </cell>
          <cell r="AF4485" t="str">
            <v>N</v>
          </cell>
          <cell r="AG4485">
            <v>0</v>
          </cell>
          <cell r="AH4485" t="str">
            <v>N</v>
          </cell>
          <cell r="AI4485" t="str">
            <v>N</v>
          </cell>
        </row>
        <row r="4486">
          <cell r="U4486">
            <v>0</v>
          </cell>
          <cell r="V4486">
            <v>0</v>
          </cell>
          <cell r="W4486" t="str">
            <v/>
          </cell>
          <cell r="X4486" t="str">
            <v>N</v>
          </cell>
          <cell r="Y4486" t="str">
            <v>N</v>
          </cell>
          <cell r="Z4486" t="str">
            <v>N</v>
          </cell>
          <cell r="AA4486">
            <v>0</v>
          </cell>
          <cell r="AB4486">
            <v>0</v>
          </cell>
          <cell r="AC4486">
            <v>0</v>
          </cell>
          <cell r="AD4486">
            <v>0</v>
          </cell>
          <cell r="AE4486" t="str">
            <v>N</v>
          </cell>
          <cell r="AF4486" t="str">
            <v>N</v>
          </cell>
          <cell r="AG4486">
            <v>0</v>
          </cell>
          <cell r="AH4486" t="str">
            <v>N</v>
          </cell>
          <cell r="AI4486" t="str">
            <v>N</v>
          </cell>
        </row>
        <row r="4487">
          <cell r="U4487">
            <v>0</v>
          </cell>
          <cell r="V4487">
            <v>0</v>
          </cell>
          <cell r="W4487" t="str">
            <v/>
          </cell>
          <cell r="X4487" t="str">
            <v>N</v>
          </cell>
          <cell r="Y4487" t="str">
            <v>N</v>
          </cell>
          <cell r="Z4487" t="str">
            <v>N</v>
          </cell>
          <cell r="AA4487">
            <v>0</v>
          </cell>
          <cell r="AB4487">
            <v>0</v>
          </cell>
          <cell r="AC4487">
            <v>0</v>
          </cell>
          <cell r="AD4487">
            <v>0</v>
          </cell>
          <cell r="AE4487" t="str">
            <v>N</v>
          </cell>
          <cell r="AF4487" t="str">
            <v>N</v>
          </cell>
          <cell r="AG4487">
            <v>0</v>
          </cell>
          <cell r="AH4487" t="str">
            <v>N</v>
          </cell>
          <cell r="AI4487" t="str">
            <v>N</v>
          </cell>
        </row>
        <row r="4488">
          <cell r="U4488">
            <v>0</v>
          </cell>
          <cell r="V4488">
            <v>0</v>
          </cell>
          <cell r="W4488" t="str">
            <v/>
          </cell>
          <cell r="X4488" t="str">
            <v>N</v>
          </cell>
          <cell r="Y4488" t="str">
            <v>N</v>
          </cell>
          <cell r="Z4488" t="str">
            <v>N</v>
          </cell>
          <cell r="AA4488">
            <v>0</v>
          </cell>
          <cell r="AB4488">
            <v>0</v>
          </cell>
          <cell r="AC4488">
            <v>0</v>
          </cell>
          <cell r="AD4488">
            <v>0</v>
          </cell>
          <cell r="AE4488" t="str">
            <v>N</v>
          </cell>
          <cell r="AF4488" t="str">
            <v>N</v>
          </cell>
          <cell r="AG4488">
            <v>0</v>
          </cell>
          <cell r="AH4488" t="str">
            <v>N</v>
          </cell>
          <cell r="AI4488" t="str">
            <v>N</v>
          </cell>
        </row>
        <row r="4489">
          <cell r="U4489">
            <v>0</v>
          </cell>
          <cell r="V4489">
            <v>0</v>
          </cell>
          <cell r="W4489" t="str">
            <v/>
          </cell>
          <cell r="X4489" t="str">
            <v>N</v>
          </cell>
          <cell r="Y4489" t="str">
            <v>N</v>
          </cell>
          <cell r="Z4489" t="str">
            <v>N</v>
          </cell>
          <cell r="AA4489">
            <v>0</v>
          </cell>
          <cell r="AB4489">
            <v>0</v>
          </cell>
          <cell r="AC4489">
            <v>0</v>
          </cell>
          <cell r="AD4489">
            <v>0</v>
          </cell>
          <cell r="AE4489" t="str">
            <v>N</v>
          </cell>
          <cell r="AF4489" t="str">
            <v>N</v>
          </cell>
          <cell r="AG4489">
            <v>0</v>
          </cell>
          <cell r="AH4489" t="str">
            <v>N</v>
          </cell>
          <cell r="AI4489" t="str">
            <v>N</v>
          </cell>
        </row>
        <row r="4490">
          <cell r="U4490">
            <v>0</v>
          </cell>
          <cell r="V4490">
            <v>0</v>
          </cell>
          <cell r="W4490" t="str">
            <v/>
          </cell>
          <cell r="X4490" t="str">
            <v>N</v>
          </cell>
          <cell r="Y4490" t="str">
            <v>N</v>
          </cell>
          <cell r="Z4490" t="str">
            <v>N</v>
          </cell>
          <cell r="AA4490">
            <v>0</v>
          </cell>
          <cell r="AB4490">
            <v>0</v>
          </cell>
          <cell r="AC4490">
            <v>0</v>
          </cell>
          <cell r="AD4490">
            <v>0</v>
          </cell>
          <cell r="AE4490" t="str">
            <v>N</v>
          </cell>
          <cell r="AF4490" t="str">
            <v>N</v>
          </cell>
          <cell r="AG4490">
            <v>0</v>
          </cell>
          <cell r="AH4490" t="str">
            <v>N</v>
          </cell>
          <cell r="AI4490" t="str">
            <v>N</v>
          </cell>
        </row>
        <row r="4491">
          <cell r="U4491">
            <v>0</v>
          </cell>
          <cell r="V4491">
            <v>0</v>
          </cell>
          <cell r="W4491" t="str">
            <v/>
          </cell>
          <cell r="X4491" t="str">
            <v>N</v>
          </cell>
          <cell r="Y4491" t="str">
            <v>N</v>
          </cell>
          <cell r="Z4491" t="str">
            <v>N</v>
          </cell>
          <cell r="AA4491">
            <v>0</v>
          </cell>
          <cell r="AB4491">
            <v>0</v>
          </cell>
          <cell r="AC4491">
            <v>0</v>
          </cell>
          <cell r="AD4491">
            <v>0</v>
          </cell>
          <cell r="AE4491" t="str">
            <v>N</v>
          </cell>
          <cell r="AF4491" t="str">
            <v>N</v>
          </cell>
          <cell r="AG4491">
            <v>0</v>
          </cell>
          <cell r="AH4491" t="str">
            <v>N</v>
          </cell>
          <cell r="AI4491" t="str">
            <v>N</v>
          </cell>
        </row>
        <row r="4492">
          <cell r="U4492">
            <v>0</v>
          </cell>
          <cell r="V4492">
            <v>0</v>
          </cell>
          <cell r="W4492" t="str">
            <v/>
          </cell>
          <cell r="X4492" t="str">
            <v>N</v>
          </cell>
          <cell r="Y4492" t="str">
            <v>N</v>
          </cell>
          <cell r="Z4492" t="str">
            <v>N</v>
          </cell>
          <cell r="AA4492">
            <v>0</v>
          </cell>
          <cell r="AB4492">
            <v>0</v>
          </cell>
          <cell r="AC4492">
            <v>0</v>
          </cell>
          <cell r="AD4492">
            <v>0</v>
          </cell>
          <cell r="AE4492" t="str">
            <v>N</v>
          </cell>
          <cell r="AF4492" t="str">
            <v>N</v>
          </cell>
          <cell r="AG4492">
            <v>0</v>
          </cell>
          <cell r="AH4492" t="str">
            <v>N</v>
          </cell>
          <cell r="AI4492" t="str">
            <v>N</v>
          </cell>
        </row>
        <row r="4493">
          <cell r="U4493">
            <v>0</v>
          </cell>
          <cell r="V4493">
            <v>0</v>
          </cell>
          <cell r="W4493" t="str">
            <v/>
          </cell>
          <cell r="X4493" t="str">
            <v>N</v>
          </cell>
          <cell r="Y4493" t="str">
            <v>N</v>
          </cell>
          <cell r="Z4493" t="str">
            <v>N</v>
          </cell>
          <cell r="AA4493">
            <v>0</v>
          </cell>
          <cell r="AB4493">
            <v>0</v>
          </cell>
          <cell r="AC4493">
            <v>0</v>
          </cell>
          <cell r="AD4493">
            <v>0</v>
          </cell>
          <cell r="AE4493" t="str">
            <v>N</v>
          </cell>
          <cell r="AF4493" t="str">
            <v>N</v>
          </cell>
          <cell r="AG4493">
            <v>0</v>
          </cell>
          <cell r="AH4493" t="str">
            <v>N</v>
          </cell>
          <cell r="AI4493" t="str">
            <v>N</v>
          </cell>
        </row>
        <row r="4494">
          <cell r="U4494">
            <v>0</v>
          </cell>
          <cell r="V4494">
            <v>0</v>
          </cell>
          <cell r="W4494" t="str">
            <v/>
          </cell>
          <cell r="X4494" t="str">
            <v>N</v>
          </cell>
          <cell r="Y4494" t="str">
            <v>N</v>
          </cell>
          <cell r="Z4494" t="str">
            <v>N</v>
          </cell>
          <cell r="AA4494">
            <v>0</v>
          </cell>
          <cell r="AB4494">
            <v>0</v>
          </cell>
          <cell r="AC4494">
            <v>0</v>
          </cell>
          <cell r="AD4494">
            <v>0</v>
          </cell>
          <cell r="AE4494" t="str">
            <v>N</v>
          </cell>
          <cell r="AF4494" t="str">
            <v>N</v>
          </cell>
          <cell r="AG4494">
            <v>0</v>
          </cell>
          <cell r="AH4494" t="str">
            <v>N</v>
          </cell>
          <cell r="AI4494" t="str">
            <v>N</v>
          </cell>
        </row>
        <row r="4495">
          <cell r="U4495">
            <v>0</v>
          </cell>
          <cell r="V4495">
            <v>0</v>
          </cell>
          <cell r="W4495" t="str">
            <v/>
          </cell>
          <cell r="X4495" t="str">
            <v>N</v>
          </cell>
          <cell r="Y4495" t="str">
            <v>N</v>
          </cell>
          <cell r="Z4495" t="str">
            <v>N</v>
          </cell>
          <cell r="AA4495">
            <v>0</v>
          </cell>
          <cell r="AB4495">
            <v>0</v>
          </cell>
          <cell r="AC4495">
            <v>0</v>
          </cell>
          <cell r="AD4495">
            <v>0</v>
          </cell>
          <cell r="AE4495" t="str">
            <v>N</v>
          </cell>
          <cell r="AF4495" t="str">
            <v>N</v>
          </cell>
          <cell r="AG4495">
            <v>0</v>
          </cell>
          <cell r="AH4495" t="str">
            <v>N</v>
          </cell>
          <cell r="AI4495" t="str">
            <v>N</v>
          </cell>
        </row>
        <row r="4496">
          <cell r="U4496">
            <v>0</v>
          </cell>
          <cell r="V4496">
            <v>0</v>
          </cell>
          <cell r="W4496" t="str">
            <v/>
          </cell>
          <cell r="X4496" t="str">
            <v>N</v>
          </cell>
          <cell r="Y4496" t="str">
            <v>N</v>
          </cell>
          <cell r="Z4496" t="str">
            <v>N</v>
          </cell>
          <cell r="AA4496">
            <v>0</v>
          </cell>
          <cell r="AB4496">
            <v>0</v>
          </cell>
          <cell r="AC4496">
            <v>0</v>
          </cell>
          <cell r="AD4496">
            <v>0</v>
          </cell>
          <cell r="AE4496" t="str">
            <v>N</v>
          </cell>
          <cell r="AF4496" t="str">
            <v>N</v>
          </cell>
          <cell r="AG4496">
            <v>0</v>
          </cell>
          <cell r="AH4496" t="str">
            <v>N</v>
          </cell>
          <cell r="AI4496" t="str">
            <v>N</v>
          </cell>
        </row>
        <row r="4497">
          <cell r="U4497">
            <v>0</v>
          </cell>
          <cell r="V4497">
            <v>0</v>
          </cell>
          <cell r="W4497" t="str">
            <v/>
          </cell>
          <cell r="X4497" t="str">
            <v>N</v>
          </cell>
          <cell r="Y4497" t="str">
            <v>N</v>
          </cell>
          <cell r="Z4497" t="str">
            <v>N</v>
          </cell>
          <cell r="AA4497">
            <v>0</v>
          </cell>
          <cell r="AB4497">
            <v>0</v>
          </cell>
          <cell r="AC4497">
            <v>0</v>
          </cell>
          <cell r="AD4497">
            <v>0</v>
          </cell>
          <cell r="AE4497" t="str">
            <v>N</v>
          </cell>
          <cell r="AF4497" t="str">
            <v>N</v>
          </cell>
          <cell r="AG4497">
            <v>0</v>
          </cell>
          <cell r="AH4497" t="str">
            <v>N</v>
          </cell>
          <cell r="AI4497" t="str">
            <v>N</v>
          </cell>
        </row>
        <row r="4498">
          <cell r="U4498">
            <v>0</v>
          </cell>
          <cell r="V4498">
            <v>0</v>
          </cell>
          <cell r="W4498" t="str">
            <v/>
          </cell>
          <cell r="X4498" t="str">
            <v>N</v>
          </cell>
          <cell r="Y4498" t="str">
            <v>N</v>
          </cell>
          <cell r="Z4498" t="str">
            <v>N</v>
          </cell>
          <cell r="AA4498">
            <v>0</v>
          </cell>
          <cell r="AB4498">
            <v>0</v>
          </cell>
          <cell r="AC4498">
            <v>0</v>
          </cell>
          <cell r="AD4498">
            <v>0</v>
          </cell>
          <cell r="AE4498" t="str">
            <v>N</v>
          </cell>
          <cell r="AF4498" t="str">
            <v>N</v>
          </cell>
          <cell r="AG4498">
            <v>0</v>
          </cell>
          <cell r="AH4498" t="str">
            <v>N</v>
          </cell>
          <cell r="AI4498" t="str">
            <v>N</v>
          </cell>
        </row>
        <row r="4499">
          <cell r="U4499">
            <v>0</v>
          </cell>
          <cell r="V4499">
            <v>0</v>
          </cell>
          <cell r="W4499" t="str">
            <v/>
          </cell>
          <cell r="X4499" t="str">
            <v>N</v>
          </cell>
          <cell r="Y4499" t="str">
            <v>N</v>
          </cell>
          <cell r="Z4499" t="str">
            <v>N</v>
          </cell>
          <cell r="AA4499">
            <v>0</v>
          </cell>
          <cell r="AB4499">
            <v>0</v>
          </cell>
          <cell r="AC4499">
            <v>0</v>
          </cell>
          <cell r="AD4499">
            <v>0</v>
          </cell>
          <cell r="AE4499" t="str">
            <v>N</v>
          </cell>
          <cell r="AF4499" t="str">
            <v>N</v>
          </cell>
          <cell r="AG4499">
            <v>0</v>
          </cell>
          <cell r="AH4499" t="str">
            <v>N</v>
          </cell>
          <cell r="AI4499" t="str">
            <v>N</v>
          </cell>
        </row>
        <row r="4500">
          <cell r="U4500">
            <v>0</v>
          </cell>
          <cell r="V4500">
            <v>0</v>
          </cell>
          <cell r="W4500" t="str">
            <v/>
          </cell>
          <cell r="X4500" t="str">
            <v>N</v>
          </cell>
          <cell r="Y4500" t="str">
            <v>N</v>
          </cell>
          <cell r="Z4500" t="str">
            <v>N</v>
          </cell>
          <cell r="AA4500">
            <v>0</v>
          </cell>
          <cell r="AB4500">
            <v>0</v>
          </cell>
          <cell r="AC4500">
            <v>0</v>
          </cell>
          <cell r="AD4500">
            <v>0</v>
          </cell>
          <cell r="AE4500" t="str">
            <v>N</v>
          </cell>
          <cell r="AF4500" t="str">
            <v>N</v>
          </cell>
          <cell r="AG4500">
            <v>0</v>
          </cell>
          <cell r="AH4500" t="str">
            <v>N</v>
          </cell>
          <cell r="AI4500" t="str">
            <v>N</v>
          </cell>
        </row>
        <row r="4501">
          <cell r="U4501">
            <v>0</v>
          </cell>
          <cell r="V4501">
            <v>0</v>
          </cell>
          <cell r="W4501" t="str">
            <v/>
          </cell>
          <cell r="X4501" t="str">
            <v>N</v>
          </cell>
          <cell r="Y4501" t="str">
            <v>N</v>
          </cell>
          <cell r="Z4501" t="str">
            <v>N</v>
          </cell>
          <cell r="AA4501">
            <v>0</v>
          </cell>
          <cell r="AB4501">
            <v>0</v>
          </cell>
          <cell r="AC4501">
            <v>0</v>
          </cell>
          <cell r="AD4501">
            <v>0</v>
          </cell>
          <cell r="AE4501" t="str">
            <v>N</v>
          </cell>
          <cell r="AF4501" t="str">
            <v>N</v>
          </cell>
          <cell r="AG4501">
            <v>0</v>
          </cell>
          <cell r="AH4501" t="str">
            <v>N</v>
          </cell>
          <cell r="AI4501" t="str">
            <v>N</v>
          </cell>
        </row>
        <row r="4502">
          <cell r="U4502">
            <v>0</v>
          </cell>
          <cell r="V4502">
            <v>0</v>
          </cell>
          <cell r="W4502" t="str">
            <v/>
          </cell>
          <cell r="X4502" t="str">
            <v>N</v>
          </cell>
          <cell r="Y4502" t="str">
            <v>N</v>
          </cell>
          <cell r="Z4502" t="str">
            <v>N</v>
          </cell>
          <cell r="AA4502">
            <v>0</v>
          </cell>
          <cell r="AB4502">
            <v>0</v>
          </cell>
          <cell r="AC4502">
            <v>0</v>
          </cell>
          <cell r="AD4502">
            <v>0</v>
          </cell>
          <cell r="AE4502" t="str">
            <v>N</v>
          </cell>
          <cell r="AF4502" t="str">
            <v>N</v>
          </cell>
          <cell r="AG4502">
            <v>0</v>
          </cell>
          <cell r="AH4502" t="str">
            <v>N</v>
          </cell>
          <cell r="AI4502" t="str">
            <v>N</v>
          </cell>
        </row>
        <row r="4503">
          <cell r="U4503">
            <v>0</v>
          </cell>
          <cell r="V4503">
            <v>0</v>
          </cell>
          <cell r="W4503" t="str">
            <v/>
          </cell>
          <cell r="X4503" t="str">
            <v>N</v>
          </cell>
          <cell r="Y4503" t="str">
            <v>N</v>
          </cell>
          <cell r="Z4503" t="str">
            <v>N</v>
          </cell>
          <cell r="AA4503">
            <v>0</v>
          </cell>
          <cell r="AB4503">
            <v>0</v>
          </cell>
          <cell r="AC4503">
            <v>0</v>
          </cell>
          <cell r="AD4503">
            <v>0</v>
          </cell>
          <cell r="AE4503" t="str">
            <v>N</v>
          </cell>
          <cell r="AF4503" t="str">
            <v>N</v>
          </cell>
          <cell r="AG4503">
            <v>0</v>
          </cell>
          <cell r="AH4503" t="str">
            <v>N</v>
          </cell>
          <cell r="AI4503" t="str">
            <v>N</v>
          </cell>
        </row>
        <row r="4504">
          <cell r="U4504">
            <v>0</v>
          </cell>
          <cell r="V4504">
            <v>0</v>
          </cell>
          <cell r="W4504" t="str">
            <v/>
          </cell>
          <cell r="X4504" t="str">
            <v>N</v>
          </cell>
          <cell r="Y4504" t="str">
            <v>N</v>
          </cell>
          <cell r="Z4504" t="str">
            <v>N</v>
          </cell>
          <cell r="AA4504">
            <v>0</v>
          </cell>
          <cell r="AB4504">
            <v>0</v>
          </cell>
          <cell r="AC4504">
            <v>0</v>
          </cell>
          <cell r="AD4504">
            <v>0</v>
          </cell>
          <cell r="AE4504" t="str">
            <v>N</v>
          </cell>
          <cell r="AF4504" t="str">
            <v>N</v>
          </cell>
          <cell r="AG4504">
            <v>0</v>
          </cell>
          <cell r="AH4504" t="str">
            <v>N</v>
          </cell>
          <cell r="AI4504" t="str">
            <v>N</v>
          </cell>
        </row>
        <row r="4505">
          <cell r="U4505">
            <v>0</v>
          </cell>
          <cell r="V4505">
            <v>0</v>
          </cell>
          <cell r="W4505" t="str">
            <v/>
          </cell>
          <cell r="X4505" t="str">
            <v>N</v>
          </cell>
          <cell r="Y4505" t="str">
            <v>N</v>
          </cell>
          <cell r="Z4505" t="str">
            <v>N</v>
          </cell>
          <cell r="AA4505">
            <v>0</v>
          </cell>
          <cell r="AB4505">
            <v>0</v>
          </cell>
          <cell r="AC4505">
            <v>0</v>
          </cell>
          <cell r="AD4505">
            <v>0</v>
          </cell>
          <cell r="AE4505" t="str">
            <v>N</v>
          </cell>
          <cell r="AF4505" t="str">
            <v>N</v>
          </cell>
          <cell r="AG4505">
            <v>0</v>
          </cell>
          <cell r="AH4505" t="str">
            <v>N</v>
          </cell>
          <cell r="AI4505" t="str">
            <v>N</v>
          </cell>
        </row>
        <row r="4506">
          <cell r="U4506">
            <v>0</v>
          </cell>
          <cell r="V4506">
            <v>0</v>
          </cell>
          <cell r="W4506" t="str">
            <v/>
          </cell>
          <cell r="X4506" t="str">
            <v>N</v>
          </cell>
          <cell r="Y4506" t="str">
            <v>N</v>
          </cell>
          <cell r="Z4506" t="str">
            <v>N</v>
          </cell>
          <cell r="AA4506">
            <v>0</v>
          </cell>
          <cell r="AB4506">
            <v>0</v>
          </cell>
          <cell r="AC4506">
            <v>0</v>
          </cell>
          <cell r="AD4506">
            <v>0</v>
          </cell>
          <cell r="AE4506" t="str">
            <v>N</v>
          </cell>
          <cell r="AF4506" t="str">
            <v>N</v>
          </cell>
          <cell r="AG4506">
            <v>0</v>
          </cell>
          <cell r="AH4506" t="str">
            <v>N</v>
          </cell>
          <cell r="AI4506" t="str">
            <v>N</v>
          </cell>
        </row>
        <row r="4507">
          <cell r="U4507">
            <v>0</v>
          </cell>
          <cell r="V4507">
            <v>0</v>
          </cell>
          <cell r="W4507" t="str">
            <v/>
          </cell>
          <cell r="X4507" t="str">
            <v>N</v>
          </cell>
          <cell r="Y4507" t="str">
            <v>N</v>
          </cell>
          <cell r="Z4507" t="str">
            <v>N</v>
          </cell>
          <cell r="AA4507">
            <v>0</v>
          </cell>
          <cell r="AB4507">
            <v>0</v>
          </cell>
          <cell r="AC4507">
            <v>0</v>
          </cell>
          <cell r="AD4507">
            <v>0</v>
          </cell>
          <cell r="AE4507" t="str">
            <v>N</v>
          </cell>
          <cell r="AF4507" t="str">
            <v>N</v>
          </cell>
          <cell r="AG4507">
            <v>0</v>
          </cell>
          <cell r="AH4507" t="str">
            <v>N</v>
          </cell>
          <cell r="AI4507" t="str">
            <v>N</v>
          </cell>
        </row>
        <row r="4508">
          <cell r="U4508">
            <v>0</v>
          </cell>
          <cell r="V4508">
            <v>0</v>
          </cell>
          <cell r="W4508" t="str">
            <v/>
          </cell>
          <cell r="X4508" t="str">
            <v>N</v>
          </cell>
          <cell r="Y4508" t="str">
            <v>N</v>
          </cell>
          <cell r="Z4508" t="str">
            <v>N</v>
          </cell>
          <cell r="AA4508">
            <v>0</v>
          </cell>
          <cell r="AB4508">
            <v>0</v>
          </cell>
          <cell r="AC4508">
            <v>0</v>
          </cell>
          <cell r="AD4508">
            <v>0</v>
          </cell>
          <cell r="AE4508" t="str">
            <v>N</v>
          </cell>
          <cell r="AF4508" t="str">
            <v>N</v>
          </cell>
          <cell r="AG4508">
            <v>0</v>
          </cell>
          <cell r="AH4508" t="str">
            <v>N</v>
          </cell>
          <cell r="AI4508" t="str">
            <v>N</v>
          </cell>
        </row>
        <row r="4509">
          <cell r="U4509">
            <v>0</v>
          </cell>
          <cell r="V4509">
            <v>0</v>
          </cell>
          <cell r="W4509" t="str">
            <v/>
          </cell>
          <cell r="X4509" t="str">
            <v>N</v>
          </cell>
          <cell r="Y4509" t="str">
            <v>N</v>
          </cell>
          <cell r="Z4509" t="str">
            <v>N</v>
          </cell>
          <cell r="AA4509">
            <v>0</v>
          </cell>
          <cell r="AB4509">
            <v>0</v>
          </cell>
          <cell r="AC4509">
            <v>0</v>
          </cell>
          <cell r="AD4509">
            <v>0</v>
          </cell>
          <cell r="AE4509" t="str">
            <v>N</v>
          </cell>
          <cell r="AF4509" t="str">
            <v>N</v>
          </cell>
          <cell r="AG4509">
            <v>0</v>
          </cell>
          <cell r="AH4509" t="str">
            <v>N</v>
          </cell>
          <cell r="AI4509" t="str">
            <v>N</v>
          </cell>
        </row>
        <row r="4510">
          <cell r="U4510">
            <v>0</v>
          </cell>
          <cell r="V4510">
            <v>0</v>
          </cell>
          <cell r="W4510" t="str">
            <v/>
          </cell>
          <cell r="X4510" t="str">
            <v>N</v>
          </cell>
          <cell r="Y4510" t="str">
            <v>N</v>
          </cell>
          <cell r="Z4510" t="str">
            <v>N</v>
          </cell>
          <cell r="AA4510">
            <v>0</v>
          </cell>
          <cell r="AB4510">
            <v>0</v>
          </cell>
          <cell r="AC4510">
            <v>0</v>
          </cell>
          <cell r="AD4510">
            <v>0</v>
          </cell>
          <cell r="AE4510" t="str">
            <v>N</v>
          </cell>
          <cell r="AF4510" t="str">
            <v>N</v>
          </cell>
          <cell r="AG4510">
            <v>0</v>
          </cell>
          <cell r="AH4510" t="str">
            <v>N</v>
          </cell>
          <cell r="AI4510" t="str">
            <v>N</v>
          </cell>
        </row>
        <row r="4511">
          <cell r="U4511">
            <v>0</v>
          </cell>
          <cell r="V4511">
            <v>0</v>
          </cell>
          <cell r="W4511" t="str">
            <v/>
          </cell>
          <cell r="X4511" t="str">
            <v>N</v>
          </cell>
          <cell r="Y4511" t="str">
            <v>N</v>
          </cell>
          <cell r="Z4511" t="str">
            <v>N</v>
          </cell>
          <cell r="AA4511">
            <v>0</v>
          </cell>
          <cell r="AB4511">
            <v>0</v>
          </cell>
          <cell r="AC4511">
            <v>0</v>
          </cell>
          <cell r="AD4511">
            <v>0</v>
          </cell>
          <cell r="AE4511" t="str">
            <v>N</v>
          </cell>
          <cell r="AF4511" t="str">
            <v>N</v>
          </cell>
          <cell r="AG4511">
            <v>0</v>
          </cell>
          <cell r="AH4511" t="str">
            <v>N</v>
          </cell>
          <cell r="AI4511" t="str">
            <v>N</v>
          </cell>
        </row>
        <row r="4512">
          <cell r="U4512">
            <v>0</v>
          </cell>
          <cell r="V4512">
            <v>0</v>
          </cell>
          <cell r="W4512" t="str">
            <v/>
          </cell>
          <cell r="X4512" t="str">
            <v>N</v>
          </cell>
          <cell r="Y4512" t="str">
            <v>N</v>
          </cell>
          <cell r="Z4512" t="str">
            <v>N</v>
          </cell>
          <cell r="AA4512">
            <v>0</v>
          </cell>
          <cell r="AB4512">
            <v>0</v>
          </cell>
          <cell r="AC4512">
            <v>0</v>
          </cell>
          <cell r="AD4512">
            <v>0</v>
          </cell>
          <cell r="AE4512" t="str">
            <v>N</v>
          </cell>
          <cell r="AF4512" t="str">
            <v>N</v>
          </cell>
          <cell r="AG4512">
            <v>0</v>
          </cell>
          <cell r="AH4512" t="str">
            <v>N</v>
          </cell>
          <cell r="AI4512" t="str">
            <v>N</v>
          </cell>
        </row>
        <row r="4513">
          <cell r="U4513">
            <v>0</v>
          </cell>
          <cell r="V4513">
            <v>0</v>
          </cell>
          <cell r="W4513" t="str">
            <v/>
          </cell>
          <cell r="X4513" t="str">
            <v>N</v>
          </cell>
          <cell r="Y4513" t="str">
            <v>N</v>
          </cell>
          <cell r="Z4513" t="str">
            <v>N</v>
          </cell>
          <cell r="AA4513">
            <v>0</v>
          </cell>
          <cell r="AB4513">
            <v>0</v>
          </cell>
          <cell r="AC4513">
            <v>0</v>
          </cell>
          <cell r="AD4513">
            <v>0</v>
          </cell>
          <cell r="AE4513" t="str">
            <v>N</v>
          </cell>
          <cell r="AF4513" t="str">
            <v>N</v>
          </cell>
          <cell r="AG4513">
            <v>0</v>
          </cell>
          <cell r="AH4513" t="str">
            <v>N</v>
          </cell>
          <cell r="AI4513" t="str">
            <v>N</v>
          </cell>
        </row>
        <row r="4514">
          <cell r="U4514">
            <v>0</v>
          </cell>
          <cell r="V4514">
            <v>0</v>
          </cell>
          <cell r="W4514" t="str">
            <v/>
          </cell>
          <cell r="X4514" t="str">
            <v>N</v>
          </cell>
          <cell r="Y4514" t="str">
            <v>N</v>
          </cell>
          <cell r="Z4514" t="str">
            <v>N</v>
          </cell>
          <cell r="AA4514">
            <v>0</v>
          </cell>
          <cell r="AB4514">
            <v>0</v>
          </cell>
          <cell r="AC4514">
            <v>0</v>
          </cell>
          <cell r="AD4514">
            <v>0</v>
          </cell>
          <cell r="AE4514" t="str">
            <v>N</v>
          </cell>
          <cell r="AF4514" t="str">
            <v>N</v>
          </cell>
          <cell r="AG4514">
            <v>0</v>
          </cell>
          <cell r="AH4514" t="str">
            <v>N</v>
          </cell>
          <cell r="AI4514" t="str">
            <v>N</v>
          </cell>
        </row>
        <row r="4515">
          <cell r="U4515">
            <v>0</v>
          </cell>
          <cell r="V4515">
            <v>0</v>
          </cell>
          <cell r="W4515" t="str">
            <v/>
          </cell>
          <cell r="X4515" t="str">
            <v>N</v>
          </cell>
          <cell r="Y4515" t="str">
            <v>N</v>
          </cell>
          <cell r="Z4515" t="str">
            <v>N</v>
          </cell>
          <cell r="AA4515">
            <v>0</v>
          </cell>
          <cell r="AB4515">
            <v>0</v>
          </cell>
          <cell r="AC4515">
            <v>0</v>
          </cell>
          <cell r="AD4515">
            <v>0</v>
          </cell>
          <cell r="AE4515" t="str">
            <v>N</v>
          </cell>
          <cell r="AF4515" t="str">
            <v>N</v>
          </cell>
          <cell r="AG4515">
            <v>0</v>
          </cell>
          <cell r="AH4515" t="str">
            <v>N</v>
          </cell>
          <cell r="AI4515" t="str">
            <v>N</v>
          </cell>
        </row>
        <row r="4516">
          <cell r="U4516">
            <v>0</v>
          </cell>
          <cell r="V4516">
            <v>0</v>
          </cell>
          <cell r="W4516" t="str">
            <v/>
          </cell>
          <cell r="X4516" t="str">
            <v>N</v>
          </cell>
          <cell r="Y4516" t="str">
            <v>N</v>
          </cell>
          <cell r="Z4516" t="str">
            <v>N</v>
          </cell>
          <cell r="AA4516">
            <v>0</v>
          </cell>
          <cell r="AB4516">
            <v>0</v>
          </cell>
          <cell r="AC4516">
            <v>0</v>
          </cell>
          <cell r="AD4516">
            <v>0</v>
          </cell>
          <cell r="AE4516" t="str">
            <v>N</v>
          </cell>
          <cell r="AF4516" t="str">
            <v>N</v>
          </cell>
          <cell r="AG4516">
            <v>0</v>
          </cell>
          <cell r="AH4516" t="str">
            <v>N</v>
          </cell>
          <cell r="AI4516" t="str">
            <v>N</v>
          </cell>
        </row>
        <row r="4517">
          <cell r="U4517">
            <v>0</v>
          </cell>
          <cell r="V4517">
            <v>0</v>
          </cell>
          <cell r="W4517" t="str">
            <v/>
          </cell>
          <cell r="X4517" t="str">
            <v>N</v>
          </cell>
          <cell r="Y4517" t="str">
            <v>N</v>
          </cell>
          <cell r="Z4517" t="str">
            <v>N</v>
          </cell>
          <cell r="AA4517">
            <v>0</v>
          </cell>
          <cell r="AB4517">
            <v>0</v>
          </cell>
          <cell r="AC4517">
            <v>0</v>
          </cell>
          <cell r="AD4517">
            <v>0</v>
          </cell>
          <cell r="AE4517" t="str">
            <v>N</v>
          </cell>
          <cell r="AF4517" t="str">
            <v>N</v>
          </cell>
          <cell r="AG4517">
            <v>0</v>
          </cell>
          <cell r="AH4517" t="str">
            <v>N</v>
          </cell>
          <cell r="AI4517" t="str">
            <v>N</v>
          </cell>
        </row>
        <row r="4518">
          <cell r="U4518">
            <v>0</v>
          </cell>
          <cell r="V4518">
            <v>0</v>
          </cell>
          <cell r="W4518" t="str">
            <v/>
          </cell>
          <cell r="X4518" t="str">
            <v>N</v>
          </cell>
          <cell r="Y4518" t="str">
            <v>N</v>
          </cell>
          <cell r="Z4518" t="str">
            <v>N</v>
          </cell>
          <cell r="AA4518">
            <v>0</v>
          </cell>
          <cell r="AB4518">
            <v>0</v>
          </cell>
          <cell r="AC4518">
            <v>0</v>
          </cell>
          <cell r="AD4518">
            <v>0</v>
          </cell>
          <cell r="AE4518" t="str">
            <v>N</v>
          </cell>
          <cell r="AF4518" t="str">
            <v>N</v>
          </cell>
          <cell r="AG4518">
            <v>0</v>
          </cell>
          <cell r="AH4518" t="str">
            <v>N</v>
          </cell>
          <cell r="AI4518" t="str">
            <v>N</v>
          </cell>
        </row>
        <row r="4519">
          <cell r="U4519">
            <v>0</v>
          </cell>
          <cell r="V4519">
            <v>0</v>
          </cell>
          <cell r="W4519" t="str">
            <v/>
          </cell>
          <cell r="X4519" t="str">
            <v>N</v>
          </cell>
          <cell r="Y4519" t="str">
            <v>N</v>
          </cell>
          <cell r="Z4519" t="str">
            <v>N</v>
          </cell>
          <cell r="AA4519">
            <v>0</v>
          </cell>
          <cell r="AB4519">
            <v>0</v>
          </cell>
          <cell r="AC4519">
            <v>0</v>
          </cell>
          <cell r="AD4519">
            <v>0</v>
          </cell>
          <cell r="AE4519" t="str">
            <v>N</v>
          </cell>
          <cell r="AF4519" t="str">
            <v>N</v>
          </cell>
          <cell r="AG4519">
            <v>0</v>
          </cell>
          <cell r="AH4519" t="str">
            <v>N</v>
          </cell>
          <cell r="AI4519" t="str">
            <v>N</v>
          </cell>
        </row>
        <row r="4520">
          <cell r="U4520">
            <v>0</v>
          </cell>
          <cell r="V4520">
            <v>0</v>
          </cell>
          <cell r="W4520" t="str">
            <v/>
          </cell>
          <cell r="X4520" t="str">
            <v>N</v>
          </cell>
          <cell r="Y4520" t="str">
            <v>N</v>
          </cell>
          <cell r="Z4520" t="str">
            <v>N</v>
          </cell>
          <cell r="AA4520">
            <v>0</v>
          </cell>
          <cell r="AB4520">
            <v>0</v>
          </cell>
          <cell r="AC4520">
            <v>0</v>
          </cell>
          <cell r="AD4520">
            <v>0</v>
          </cell>
          <cell r="AE4520" t="str">
            <v>N</v>
          </cell>
          <cell r="AF4520" t="str">
            <v>N</v>
          </cell>
          <cell r="AG4520">
            <v>0</v>
          </cell>
          <cell r="AH4520" t="str">
            <v>N</v>
          </cell>
          <cell r="AI4520" t="str">
            <v>N</v>
          </cell>
        </row>
        <row r="4521">
          <cell r="U4521">
            <v>0</v>
          </cell>
          <cell r="V4521">
            <v>0</v>
          </cell>
          <cell r="W4521" t="str">
            <v/>
          </cell>
          <cell r="X4521" t="str">
            <v>N</v>
          </cell>
          <cell r="Y4521" t="str">
            <v>N</v>
          </cell>
          <cell r="Z4521" t="str">
            <v>N</v>
          </cell>
          <cell r="AA4521">
            <v>0</v>
          </cell>
          <cell r="AB4521">
            <v>0</v>
          </cell>
          <cell r="AC4521">
            <v>0</v>
          </cell>
          <cell r="AD4521">
            <v>0</v>
          </cell>
          <cell r="AE4521" t="str">
            <v>N</v>
          </cell>
          <cell r="AF4521" t="str">
            <v>N</v>
          </cell>
          <cell r="AG4521">
            <v>0</v>
          </cell>
          <cell r="AH4521" t="str">
            <v>N</v>
          </cell>
          <cell r="AI4521" t="str">
            <v>N</v>
          </cell>
        </row>
        <row r="4522">
          <cell r="U4522">
            <v>0</v>
          </cell>
          <cell r="V4522">
            <v>0</v>
          </cell>
          <cell r="W4522" t="str">
            <v/>
          </cell>
          <cell r="X4522" t="str">
            <v>N</v>
          </cell>
          <cell r="Y4522" t="str">
            <v>N</v>
          </cell>
          <cell r="Z4522" t="str">
            <v>N</v>
          </cell>
          <cell r="AA4522">
            <v>0</v>
          </cell>
          <cell r="AB4522">
            <v>0</v>
          </cell>
          <cell r="AC4522">
            <v>0</v>
          </cell>
          <cell r="AD4522">
            <v>0</v>
          </cell>
          <cell r="AE4522" t="str">
            <v>N</v>
          </cell>
          <cell r="AF4522" t="str">
            <v>N</v>
          </cell>
          <cell r="AG4522">
            <v>0</v>
          </cell>
          <cell r="AH4522" t="str">
            <v>N</v>
          </cell>
          <cell r="AI4522" t="str">
            <v>N</v>
          </cell>
        </row>
        <row r="4523">
          <cell r="U4523">
            <v>0</v>
          </cell>
          <cell r="V4523">
            <v>0</v>
          </cell>
          <cell r="W4523" t="str">
            <v/>
          </cell>
          <cell r="X4523" t="str">
            <v>N</v>
          </cell>
          <cell r="Y4523" t="str">
            <v>N</v>
          </cell>
          <cell r="Z4523" t="str">
            <v>N</v>
          </cell>
          <cell r="AA4523">
            <v>0</v>
          </cell>
          <cell r="AB4523">
            <v>0</v>
          </cell>
          <cell r="AC4523">
            <v>0</v>
          </cell>
          <cell r="AD4523">
            <v>0</v>
          </cell>
          <cell r="AE4523" t="str">
            <v>N</v>
          </cell>
          <cell r="AF4523" t="str">
            <v>N</v>
          </cell>
          <cell r="AG4523">
            <v>0</v>
          </cell>
          <cell r="AH4523" t="str">
            <v>N</v>
          </cell>
          <cell r="AI4523" t="str">
            <v>N</v>
          </cell>
        </row>
        <row r="4524">
          <cell r="U4524">
            <v>0</v>
          </cell>
          <cell r="V4524">
            <v>0</v>
          </cell>
          <cell r="W4524" t="str">
            <v/>
          </cell>
          <cell r="X4524" t="str">
            <v>N</v>
          </cell>
          <cell r="Y4524" t="str">
            <v>N</v>
          </cell>
          <cell r="Z4524" t="str">
            <v>N</v>
          </cell>
          <cell r="AA4524">
            <v>0</v>
          </cell>
          <cell r="AB4524">
            <v>0</v>
          </cell>
          <cell r="AC4524">
            <v>0</v>
          </cell>
          <cell r="AD4524">
            <v>0</v>
          </cell>
          <cell r="AE4524" t="str">
            <v>N</v>
          </cell>
          <cell r="AF4524" t="str">
            <v>N</v>
          </cell>
          <cell r="AG4524">
            <v>0</v>
          </cell>
          <cell r="AH4524" t="str">
            <v>N</v>
          </cell>
          <cell r="AI4524" t="str">
            <v>N</v>
          </cell>
        </row>
        <row r="4525">
          <cell r="U4525">
            <v>0</v>
          </cell>
          <cell r="V4525">
            <v>0</v>
          </cell>
          <cell r="W4525" t="str">
            <v/>
          </cell>
          <cell r="X4525" t="str">
            <v>N</v>
          </cell>
          <cell r="Y4525" t="str">
            <v>N</v>
          </cell>
          <cell r="Z4525" t="str">
            <v>N</v>
          </cell>
          <cell r="AA4525">
            <v>0</v>
          </cell>
          <cell r="AB4525">
            <v>0</v>
          </cell>
          <cell r="AC4525">
            <v>0</v>
          </cell>
          <cell r="AD4525">
            <v>0</v>
          </cell>
          <cell r="AE4525" t="str">
            <v>N</v>
          </cell>
          <cell r="AF4525" t="str">
            <v>N</v>
          </cell>
          <cell r="AG4525">
            <v>0</v>
          </cell>
          <cell r="AH4525" t="str">
            <v>N</v>
          </cell>
          <cell r="AI4525" t="str">
            <v>N</v>
          </cell>
        </row>
        <row r="4526">
          <cell r="U4526">
            <v>0</v>
          </cell>
          <cell r="V4526">
            <v>0</v>
          </cell>
          <cell r="W4526" t="str">
            <v/>
          </cell>
          <cell r="X4526" t="str">
            <v>N</v>
          </cell>
          <cell r="Y4526" t="str">
            <v>N</v>
          </cell>
          <cell r="Z4526" t="str">
            <v>N</v>
          </cell>
          <cell r="AA4526">
            <v>0</v>
          </cell>
          <cell r="AB4526">
            <v>0</v>
          </cell>
          <cell r="AC4526">
            <v>0</v>
          </cell>
          <cell r="AD4526">
            <v>0</v>
          </cell>
          <cell r="AE4526" t="str">
            <v>N</v>
          </cell>
          <cell r="AF4526" t="str">
            <v>N</v>
          </cell>
          <cell r="AG4526">
            <v>0</v>
          </cell>
          <cell r="AH4526" t="str">
            <v>N</v>
          </cell>
          <cell r="AI4526" t="str">
            <v>N</v>
          </cell>
        </row>
        <row r="4527">
          <cell r="U4527">
            <v>0</v>
          </cell>
          <cell r="V4527">
            <v>0</v>
          </cell>
          <cell r="W4527" t="str">
            <v/>
          </cell>
          <cell r="X4527" t="str">
            <v>N</v>
          </cell>
          <cell r="Y4527" t="str">
            <v>N</v>
          </cell>
          <cell r="Z4527" t="str">
            <v>N</v>
          </cell>
          <cell r="AA4527">
            <v>0</v>
          </cell>
          <cell r="AB4527">
            <v>0</v>
          </cell>
          <cell r="AC4527">
            <v>0</v>
          </cell>
          <cell r="AD4527">
            <v>0</v>
          </cell>
          <cell r="AE4527" t="str">
            <v>N</v>
          </cell>
          <cell r="AF4527" t="str">
            <v>N</v>
          </cell>
          <cell r="AG4527">
            <v>0</v>
          </cell>
          <cell r="AH4527" t="str">
            <v>N</v>
          </cell>
          <cell r="AI4527" t="str">
            <v>N</v>
          </cell>
        </row>
        <row r="4528">
          <cell r="U4528">
            <v>0</v>
          </cell>
          <cell r="V4528">
            <v>0</v>
          </cell>
          <cell r="W4528" t="str">
            <v/>
          </cell>
          <cell r="X4528" t="str">
            <v>N</v>
          </cell>
          <cell r="Y4528" t="str">
            <v>N</v>
          </cell>
          <cell r="Z4528" t="str">
            <v>N</v>
          </cell>
          <cell r="AA4528">
            <v>0</v>
          </cell>
          <cell r="AB4528">
            <v>0</v>
          </cell>
          <cell r="AC4528">
            <v>0</v>
          </cell>
          <cell r="AD4528">
            <v>0</v>
          </cell>
          <cell r="AE4528" t="str">
            <v>N</v>
          </cell>
          <cell r="AF4528" t="str">
            <v>N</v>
          </cell>
          <cell r="AG4528">
            <v>0</v>
          </cell>
          <cell r="AH4528" t="str">
            <v>N</v>
          </cell>
          <cell r="AI4528" t="str">
            <v>N</v>
          </cell>
        </row>
        <row r="4529">
          <cell r="U4529">
            <v>0</v>
          </cell>
          <cell r="V4529">
            <v>0</v>
          </cell>
          <cell r="W4529" t="str">
            <v/>
          </cell>
          <cell r="X4529" t="str">
            <v>N</v>
          </cell>
          <cell r="Y4529" t="str">
            <v>N</v>
          </cell>
          <cell r="Z4529" t="str">
            <v>N</v>
          </cell>
          <cell r="AA4529">
            <v>0</v>
          </cell>
          <cell r="AB4529">
            <v>0</v>
          </cell>
          <cell r="AC4529">
            <v>0</v>
          </cell>
          <cell r="AD4529">
            <v>0</v>
          </cell>
          <cell r="AE4529" t="str">
            <v>N</v>
          </cell>
          <cell r="AF4529" t="str">
            <v>N</v>
          </cell>
          <cell r="AG4529">
            <v>0</v>
          </cell>
          <cell r="AH4529" t="str">
            <v>N</v>
          </cell>
          <cell r="AI4529" t="str">
            <v>N</v>
          </cell>
        </row>
        <row r="4530">
          <cell r="U4530">
            <v>0</v>
          </cell>
          <cell r="V4530">
            <v>0</v>
          </cell>
          <cell r="W4530" t="str">
            <v/>
          </cell>
          <cell r="X4530" t="str">
            <v>N</v>
          </cell>
          <cell r="Y4530" t="str">
            <v>N</v>
          </cell>
          <cell r="Z4530" t="str">
            <v>N</v>
          </cell>
          <cell r="AA4530">
            <v>0</v>
          </cell>
          <cell r="AB4530">
            <v>0</v>
          </cell>
          <cell r="AC4530">
            <v>0</v>
          </cell>
          <cell r="AD4530">
            <v>0</v>
          </cell>
          <cell r="AE4530" t="str">
            <v>N</v>
          </cell>
          <cell r="AF4530" t="str">
            <v>N</v>
          </cell>
          <cell r="AG4530">
            <v>0</v>
          </cell>
          <cell r="AH4530" t="str">
            <v>N</v>
          </cell>
          <cell r="AI4530" t="str">
            <v>N</v>
          </cell>
        </row>
        <row r="4531">
          <cell r="U4531">
            <v>0</v>
          </cell>
          <cell r="V4531">
            <v>0</v>
          </cell>
          <cell r="W4531" t="str">
            <v/>
          </cell>
          <cell r="X4531" t="str">
            <v>N</v>
          </cell>
          <cell r="Y4531" t="str">
            <v>N</v>
          </cell>
          <cell r="Z4531" t="str">
            <v>N</v>
          </cell>
          <cell r="AA4531">
            <v>0</v>
          </cell>
          <cell r="AB4531">
            <v>0</v>
          </cell>
          <cell r="AC4531">
            <v>0</v>
          </cell>
          <cell r="AD4531">
            <v>0</v>
          </cell>
          <cell r="AE4531" t="str">
            <v>N</v>
          </cell>
          <cell r="AF4531" t="str">
            <v>N</v>
          </cell>
          <cell r="AG4531">
            <v>0</v>
          </cell>
          <cell r="AH4531" t="str">
            <v>N</v>
          </cell>
          <cell r="AI4531" t="str">
            <v>N</v>
          </cell>
        </row>
        <row r="4532">
          <cell r="U4532">
            <v>0</v>
          </cell>
          <cell r="V4532">
            <v>0</v>
          </cell>
          <cell r="W4532" t="str">
            <v/>
          </cell>
          <cell r="X4532" t="str">
            <v>N</v>
          </cell>
          <cell r="Y4532" t="str">
            <v>N</v>
          </cell>
          <cell r="Z4532" t="str">
            <v>N</v>
          </cell>
          <cell r="AA4532">
            <v>0</v>
          </cell>
          <cell r="AB4532">
            <v>0</v>
          </cell>
          <cell r="AC4532">
            <v>0</v>
          </cell>
          <cell r="AD4532">
            <v>0</v>
          </cell>
          <cell r="AE4532" t="str">
            <v>N</v>
          </cell>
          <cell r="AF4532" t="str">
            <v>N</v>
          </cell>
          <cell r="AG4532">
            <v>0</v>
          </cell>
          <cell r="AH4532" t="str">
            <v>N</v>
          </cell>
          <cell r="AI4532" t="str">
            <v>N</v>
          </cell>
        </row>
        <row r="4533">
          <cell r="U4533">
            <v>0</v>
          </cell>
          <cell r="V4533">
            <v>0</v>
          </cell>
          <cell r="W4533" t="str">
            <v/>
          </cell>
          <cell r="X4533" t="str">
            <v>N</v>
          </cell>
          <cell r="Y4533" t="str">
            <v>N</v>
          </cell>
          <cell r="Z4533" t="str">
            <v>N</v>
          </cell>
          <cell r="AA4533">
            <v>0</v>
          </cell>
          <cell r="AB4533">
            <v>0</v>
          </cell>
          <cell r="AC4533">
            <v>0</v>
          </cell>
          <cell r="AD4533">
            <v>0</v>
          </cell>
          <cell r="AE4533" t="str">
            <v>N</v>
          </cell>
          <cell r="AF4533" t="str">
            <v>N</v>
          </cell>
          <cell r="AG4533">
            <v>0</v>
          </cell>
          <cell r="AH4533" t="str">
            <v>N</v>
          </cell>
          <cell r="AI4533" t="str">
            <v>N</v>
          </cell>
        </row>
        <row r="4534">
          <cell r="U4534">
            <v>0</v>
          </cell>
          <cell r="V4534">
            <v>0</v>
          </cell>
          <cell r="W4534" t="str">
            <v/>
          </cell>
          <cell r="X4534" t="str">
            <v>N</v>
          </cell>
          <cell r="Y4534" t="str">
            <v>N</v>
          </cell>
          <cell r="Z4534" t="str">
            <v>N</v>
          </cell>
          <cell r="AA4534">
            <v>0</v>
          </cell>
          <cell r="AB4534">
            <v>0</v>
          </cell>
          <cell r="AC4534">
            <v>0</v>
          </cell>
          <cell r="AD4534">
            <v>0</v>
          </cell>
          <cell r="AE4534" t="str">
            <v>N</v>
          </cell>
          <cell r="AF4534" t="str">
            <v>N</v>
          </cell>
          <cell r="AG4534">
            <v>0</v>
          </cell>
          <cell r="AH4534" t="str">
            <v>N</v>
          </cell>
          <cell r="AI4534" t="str">
            <v>N</v>
          </cell>
        </row>
        <row r="4535">
          <cell r="U4535">
            <v>0</v>
          </cell>
          <cell r="V4535">
            <v>0</v>
          </cell>
          <cell r="W4535" t="str">
            <v/>
          </cell>
          <cell r="X4535" t="str">
            <v>N</v>
          </cell>
          <cell r="Y4535" t="str">
            <v>N</v>
          </cell>
          <cell r="Z4535" t="str">
            <v>N</v>
          </cell>
          <cell r="AA4535">
            <v>0</v>
          </cell>
          <cell r="AB4535">
            <v>0</v>
          </cell>
          <cell r="AC4535">
            <v>0</v>
          </cell>
          <cell r="AD4535">
            <v>0</v>
          </cell>
          <cell r="AE4535" t="str">
            <v>N</v>
          </cell>
          <cell r="AF4535" t="str">
            <v>N</v>
          </cell>
          <cell r="AG4535">
            <v>0</v>
          </cell>
          <cell r="AH4535" t="str">
            <v>N</v>
          </cell>
          <cell r="AI4535" t="str">
            <v>N</v>
          </cell>
        </row>
        <row r="4536">
          <cell r="U4536">
            <v>0</v>
          </cell>
          <cell r="V4536">
            <v>0</v>
          </cell>
          <cell r="W4536" t="str">
            <v/>
          </cell>
          <cell r="X4536" t="str">
            <v>N</v>
          </cell>
          <cell r="Y4536" t="str">
            <v>N</v>
          </cell>
          <cell r="Z4536" t="str">
            <v>N</v>
          </cell>
          <cell r="AA4536">
            <v>0</v>
          </cell>
          <cell r="AB4536">
            <v>0</v>
          </cell>
          <cell r="AC4536">
            <v>0</v>
          </cell>
          <cell r="AD4536">
            <v>0</v>
          </cell>
          <cell r="AE4536" t="str">
            <v>N</v>
          </cell>
          <cell r="AF4536" t="str">
            <v>N</v>
          </cell>
          <cell r="AG4536">
            <v>0</v>
          </cell>
          <cell r="AH4536" t="str">
            <v>N</v>
          </cell>
          <cell r="AI4536" t="str">
            <v>N</v>
          </cell>
        </row>
        <row r="4537">
          <cell r="U4537">
            <v>0</v>
          </cell>
          <cell r="V4537">
            <v>0</v>
          </cell>
          <cell r="W4537" t="str">
            <v/>
          </cell>
          <cell r="X4537" t="str">
            <v>N</v>
          </cell>
          <cell r="Y4537" t="str">
            <v>N</v>
          </cell>
          <cell r="Z4537" t="str">
            <v>N</v>
          </cell>
          <cell r="AA4537">
            <v>0</v>
          </cell>
          <cell r="AB4537">
            <v>0</v>
          </cell>
          <cell r="AC4537">
            <v>0</v>
          </cell>
          <cell r="AD4537">
            <v>0</v>
          </cell>
          <cell r="AE4537" t="str">
            <v>N</v>
          </cell>
          <cell r="AF4537" t="str">
            <v>N</v>
          </cell>
          <cell r="AG4537">
            <v>0</v>
          </cell>
          <cell r="AH4537" t="str">
            <v>N</v>
          </cell>
          <cell r="AI4537" t="str">
            <v>N</v>
          </cell>
        </row>
        <row r="4538">
          <cell r="U4538">
            <v>0</v>
          </cell>
          <cell r="V4538">
            <v>0</v>
          </cell>
          <cell r="W4538" t="str">
            <v/>
          </cell>
          <cell r="X4538" t="str">
            <v>N</v>
          </cell>
          <cell r="Y4538" t="str">
            <v>N</v>
          </cell>
          <cell r="Z4538" t="str">
            <v>N</v>
          </cell>
          <cell r="AA4538">
            <v>0</v>
          </cell>
          <cell r="AB4538">
            <v>0</v>
          </cell>
          <cell r="AC4538">
            <v>0</v>
          </cell>
          <cell r="AD4538">
            <v>0</v>
          </cell>
          <cell r="AE4538" t="str">
            <v>N</v>
          </cell>
          <cell r="AF4538" t="str">
            <v>N</v>
          </cell>
          <cell r="AG4538">
            <v>0</v>
          </cell>
          <cell r="AH4538" t="str">
            <v>N</v>
          </cell>
          <cell r="AI4538" t="str">
            <v>N</v>
          </cell>
        </row>
        <row r="4539">
          <cell r="U4539">
            <v>0</v>
          </cell>
          <cell r="V4539">
            <v>0</v>
          </cell>
          <cell r="W4539" t="str">
            <v/>
          </cell>
          <cell r="X4539" t="str">
            <v>N</v>
          </cell>
          <cell r="Y4539" t="str">
            <v>N</v>
          </cell>
          <cell r="Z4539" t="str">
            <v>N</v>
          </cell>
          <cell r="AA4539">
            <v>0</v>
          </cell>
          <cell r="AB4539">
            <v>0</v>
          </cell>
          <cell r="AC4539">
            <v>0</v>
          </cell>
          <cell r="AD4539">
            <v>0</v>
          </cell>
          <cell r="AE4539" t="str">
            <v>N</v>
          </cell>
          <cell r="AF4539" t="str">
            <v>N</v>
          </cell>
          <cell r="AG4539">
            <v>0</v>
          </cell>
          <cell r="AH4539" t="str">
            <v>N</v>
          </cell>
          <cell r="AI4539" t="str">
            <v>N</v>
          </cell>
        </row>
        <row r="4540">
          <cell r="U4540">
            <v>0</v>
          </cell>
          <cell r="V4540">
            <v>0</v>
          </cell>
          <cell r="W4540" t="str">
            <v/>
          </cell>
          <cell r="X4540" t="str">
            <v>N</v>
          </cell>
          <cell r="Y4540" t="str">
            <v>N</v>
          </cell>
          <cell r="Z4540" t="str">
            <v>N</v>
          </cell>
          <cell r="AA4540">
            <v>0</v>
          </cell>
          <cell r="AB4540">
            <v>0</v>
          </cell>
          <cell r="AC4540">
            <v>0</v>
          </cell>
          <cell r="AD4540">
            <v>0</v>
          </cell>
          <cell r="AE4540" t="str">
            <v>N</v>
          </cell>
          <cell r="AF4540" t="str">
            <v>N</v>
          </cell>
          <cell r="AG4540">
            <v>0</v>
          </cell>
          <cell r="AH4540" t="str">
            <v>N</v>
          </cell>
          <cell r="AI4540" t="str">
            <v>N</v>
          </cell>
        </row>
        <row r="4541">
          <cell r="U4541">
            <v>0</v>
          </cell>
          <cell r="V4541">
            <v>0</v>
          </cell>
          <cell r="W4541" t="str">
            <v/>
          </cell>
          <cell r="X4541" t="str">
            <v>N</v>
          </cell>
          <cell r="Y4541" t="str">
            <v>N</v>
          </cell>
          <cell r="Z4541" t="str">
            <v>N</v>
          </cell>
          <cell r="AA4541">
            <v>0</v>
          </cell>
          <cell r="AB4541">
            <v>0</v>
          </cell>
          <cell r="AC4541">
            <v>0</v>
          </cell>
          <cell r="AD4541">
            <v>0</v>
          </cell>
          <cell r="AE4541" t="str">
            <v>N</v>
          </cell>
          <cell r="AF4541" t="str">
            <v>N</v>
          </cell>
          <cell r="AG4541">
            <v>0</v>
          </cell>
          <cell r="AH4541" t="str">
            <v>N</v>
          </cell>
          <cell r="AI4541" t="str">
            <v>N</v>
          </cell>
        </row>
        <row r="4542">
          <cell r="U4542">
            <v>0</v>
          </cell>
          <cell r="V4542">
            <v>0</v>
          </cell>
          <cell r="W4542" t="str">
            <v/>
          </cell>
          <cell r="X4542" t="str">
            <v>N</v>
          </cell>
          <cell r="Y4542" t="str">
            <v>N</v>
          </cell>
          <cell r="Z4542" t="str">
            <v>N</v>
          </cell>
          <cell r="AA4542">
            <v>0</v>
          </cell>
          <cell r="AB4542">
            <v>0</v>
          </cell>
          <cell r="AC4542">
            <v>0</v>
          </cell>
          <cell r="AD4542">
            <v>0</v>
          </cell>
          <cell r="AE4542" t="str">
            <v>N</v>
          </cell>
          <cell r="AF4542" t="str">
            <v>N</v>
          </cell>
          <cell r="AG4542">
            <v>0</v>
          </cell>
          <cell r="AH4542" t="str">
            <v>N</v>
          </cell>
          <cell r="AI4542" t="str">
            <v>N</v>
          </cell>
        </row>
        <row r="4543">
          <cell r="U4543">
            <v>0</v>
          </cell>
          <cell r="V4543">
            <v>0</v>
          </cell>
          <cell r="W4543" t="str">
            <v/>
          </cell>
          <cell r="X4543" t="str">
            <v>N</v>
          </cell>
          <cell r="Y4543" t="str">
            <v>N</v>
          </cell>
          <cell r="Z4543" t="str">
            <v>N</v>
          </cell>
          <cell r="AA4543">
            <v>0</v>
          </cell>
          <cell r="AB4543">
            <v>0</v>
          </cell>
          <cell r="AC4543">
            <v>0</v>
          </cell>
          <cell r="AD4543">
            <v>0</v>
          </cell>
          <cell r="AE4543" t="str">
            <v>N</v>
          </cell>
          <cell r="AF4543" t="str">
            <v>N</v>
          </cell>
          <cell r="AG4543">
            <v>0</v>
          </cell>
          <cell r="AH4543" t="str">
            <v>N</v>
          </cell>
          <cell r="AI4543" t="str">
            <v>N</v>
          </cell>
        </row>
        <row r="4544">
          <cell r="U4544">
            <v>0</v>
          </cell>
          <cell r="V4544">
            <v>0</v>
          </cell>
          <cell r="W4544" t="str">
            <v/>
          </cell>
          <cell r="X4544" t="str">
            <v>N</v>
          </cell>
          <cell r="Y4544" t="str">
            <v>N</v>
          </cell>
          <cell r="Z4544" t="str">
            <v>N</v>
          </cell>
          <cell r="AA4544">
            <v>0</v>
          </cell>
          <cell r="AB4544">
            <v>0</v>
          </cell>
          <cell r="AC4544">
            <v>0</v>
          </cell>
          <cell r="AD4544">
            <v>0</v>
          </cell>
          <cell r="AE4544" t="str">
            <v>N</v>
          </cell>
          <cell r="AF4544" t="str">
            <v>N</v>
          </cell>
          <cell r="AG4544">
            <v>0</v>
          </cell>
          <cell r="AH4544" t="str">
            <v>N</v>
          </cell>
          <cell r="AI4544" t="str">
            <v>N</v>
          </cell>
        </row>
        <row r="4545">
          <cell r="U4545">
            <v>0</v>
          </cell>
          <cell r="V4545">
            <v>0</v>
          </cell>
          <cell r="W4545" t="str">
            <v/>
          </cell>
          <cell r="X4545" t="str">
            <v>N</v>
          </cell>
          <cell r="Y4545" t="str">
            <v>N</v>
          </cell>
          <cell r="Z4545" t="str">
            <v>N</v>
          </cell>
          <cell r="AA4545">
            <v>0</v>
          </cell>
          <cell r="AB4545">
            <v>0</v>
          </cell>
          <cell r="AC4545">
            <v>0</v>
          </cell>
          <cell r="AD4545">
            <v>0</v>
          </cell>
          <cell r="AE4545" t="str">
            <v>N</v>
          </cell>
          <cell r="AF4545" t="str">
            <v>N</v>
          </cell>
          <cell r="AG4545">
            <v>0</v>
          </cell>
          <cell r="AH4545" t="str">
            <v>N</v>
          </cell>
          <cell r="AI4545" t="str">
            <v>N</v>
          </cell>
        </row>
        <row r="4546">
          <cell r="U4546">
            <v>0</v>
          </cell>
          <cell r="V4546">
            <v>0</v>
          </cell>
          <cell r="W4546" t="str">
            <v/>
          </cell>
          <cell r="X4546" t="str">
            <v>N</v>
          </cell>
          <cell r="Y4546" t="str">
            <v>N</v>
          </cell>
          <cell r="Z4546" t="str">
            <v>N</v>
          </cell>
          <cell r="AA4546">
            <v>0</v>
          </cell>
          <cell r="AB4546">
            <v>0</v>
          </cell>
          <cell r="AC4546">
            <v>0</v>
          </cell>
          <cell r="AD4546">
            <v>0</v>
          </cell>
          <cell r="AE4546" t="str">
            <v>N</v>
          </cell>
          <cell r="AF4546" t="str">
            <v>N</v>
          </cell>
          <cell r="AG4546">
            <v>0</v>
          </cell>
          <cell r="AH4546" t="str">
            <v>N</v>
          </cell>
          <cell r="AI4546" t="str">
            <v>N</v>
          </cell>
        </row>
        <row r="4547">
          <cell r="U4547">
            <v>0</v>
          </cell>
          <cell r="V4547">
            <v>0</v>
          </cell>
          <cell r="W4547" t="str">
            <v/>
          </cell>
          <cell r="X4547" t="str">
            <v>N</v>
          </cell>
          <cell r="Y4547" t="str">
            <v>N</v>
          </cell>
          <cell r="Z4547" t="str">
            <v>N</v>
          </cell>
          <cell r="AA4547">
            <v>0</v>
          </cell>
          <cell r="AB4547">
            <v>0</v>
          </cell>
          <cell r="AC4547">
            <v>0</v>
          </cell>
          <cell r="AD4547">
            <v>0</v>
          </cell>
          <cell r="AE4547" t="str">
            <v>N</v>
          </cell>
          <cell r="AF4547" t="str">
            <v>N</v>
          </cell>
          <cell r="AG4547">
            <v>0</v>
          </cell>
          <cell r="AH4547" t="str">
            <v>N</v>
          </cell>
          <cell r="AI4547" t="str">
            <v>N</v>
          </cell>
        </row>
        <row r="4548">
          <cell r="U4548">
            <v>0</v>
          </cell>
          <cell r="V4548">
            <v>0</v>
          </cell>
          <cell r="W4548" t="str">
            <v/>
          </cell>
          <cell r="X4548" t="str">
            <v>N</v>
          </cell>
          <cell r="Y4548" t="str">
            <v>N</v>
          </cell>
          <cell r="Z4548" t="str">
            <v>N</v>
          </cell>
          <cell r="AA4548">
            <v>0</v>
          </cell>
          <cell r="AB4548">
            <v>0</v>
          </cell>
          <cell r="AC4548">
            <v>0</v>
          </cell>
          <cell r="AD4548">
            <v>0</v>
          </cell>
          <cell r="AE4548" t="str">
            <v>N</v>
          </cell>
          <cell r="AF4548" t="str">
            <v>N</v>
          </cell>
          <cell r="AG4548">
            <v>0</v>
          </cell>
          <cell r="AH4548" t="str">
            <v>N</v>
          </cell>
          <cell r="AI4548" t="str">
            <v>N</v>
          </cell>
        </row>
        <row r="4549">
          <cell r="U4549">
            <v>0</v>
          </cell>
          <cell r="V4549">
            <v>0</v>
          </cell>
          <cell r="W4549" t="str">
            <v/>
          </cell>
          <cell r="X4549" t="str">
            <v>N</v>
          </cell>
          <cell r="Y4549" t="str">
            <v>N</v>
          </cell>
          <cell r="Z4549" t="str">
            <v>N</v>
          </cell>
          <cell r="AA4549">
            <v>0</v>
          </cell>
          <cell r="AB4549">
            <v>0</v>
          </cell>
          <cell r="AC4549">
            <v>0</v>
          </cell>
          <cell r="AD4549">
            <v>0</v>
          </cell>
          <cell r="AE4549" t="str">
            <v>N</v>
          </cell>
          <cell r="AF4549" t="str">
            <v>N</v>
          </cell>
          <cell r="AG4549">
            <v>0</v>
          </cell>
          <cell r="AH4549" t="str">
            <v>N</v>
          </cell>
          <cell r="AI4549" t="str">
            <v>N</v>
          </cell>
        </row>
        <row r="4550">
          <cell r="U4550">
            <v>0</v>
          </cell>
          <cell r="V4550">
            <v>0</v>
          </cell>
          <cell r="W4550" t="str">
            <v/>
          </cell>
          <cell r="X4550" t="str">
            <v>N</v>
          </cell>
          <cell r="Y4550" t="str">
            <v>N</v>
          </cell>
          <cell r="Z4550" t="str">
            <v>N</v>
          </cell>
          <cell r="AA4550">
            <v>0</v>
          </cell>
          <cell r="AB4550">
            <v>0</v>
          </cell>
          <cell r="AC4550">
            <v>0</v>
          </cell>
          <cell r="AD4550">
            <v>0</v>
          </cell>
          <cell r="AE4550" t="str">
            <v>N</v>
          </cell>
          <cell r="AF4550" t="str">
            <v>N</v>
          </cell>
          <cell r="AG4550">
            <v>0</v>
          </cell>
          <cell r="AH4550" t="str">
            <v>N</v>
          </cell>
          <cell r="AI4550" t="str">
            <v>N</v>
          </cell>
        </row>
        <row r="4551">
          <cell r="U4551">
            <v>0</v>
          </cell>
          <cell r="V4551">
            <v>0</v>
          </cell>
          <cell r="W4551" t="str">
            <v/>
          </cell>
          <cell r="X4551" t="str">
            <v>N</v>
          </cell>
          <cell r="Y4551" t="str">
            <v>N</v>
          </cell>
          <cell r="Z4551" t="str">
            <v>N</v>
          </cell>
          <cell r="AA4551">
            <v>0</v>
          </cell>
          <cell r="AB4551">
            <v>0</v>
          </cell>
          <cell r="AC4551">
            <v>0</v>
          </cell>
          <cell r="AD4551">
            <v>0</v>
          </cell>
          <cell r="AE4551" t="str">
            <v>N</v>
          </cell>
          <cell r="AF4551" t="str">
            <v>N</v>
          </cell>
          <cell r="AG4551">
            <v>0</v>
          </cell>
          <cell r="AH4551" t="str">
            <v>N</v>
          </cell>
          <cell r="AI4551" t="str">
            <v>N</v>
          </cell>
        </row>
        <row r="4552">
          <cell r="U4552">
            <v>0</v>
          </cell>
          <cell r="V4552">
            <v>0</v>
          </cell>
          <cell r="W4552" t="str">
            <v/>
          </cell>
          <cell r="X4552" t="str">
            <v>N</v>
          </cell>
          <cell r="Y4552" t="str">
            <v>N</v>
          </cell>
          <cell r="Z4552" t="str">
            <v>N</v>
          </cell>
          <cell r="AA4552">
            <v>0</v>
          </cell>
          <cell r="AB4552">
            <v>0</v>
          </cell>
          <cell r="AC4552">
            <v>0</v>
          </cell>
          <cell r="AD4552">
            <v>0</v>
          </cell>
          <cell r="AE4552" t="str">
            <v>N</v>
          </cell>
          <cell r="AF4552" t="str">
            <v>N</v>
          </cell>
          <cell r="AG4552">
            <v>0</v>
          </cell>
          <cell r="AH4552" t="str">
            <v>N</v>
          </cell>
          <cell r="AI4552" t="str">
            <v>N</v>
          </cell>
        </row>
        <row r="4553">
          <cell r="U4553">
            <v>0</v>
          </cell>
          <cell r="V4553">
            <v>0</v>
          </cell>
          <cell r="W4553" t="str">
            <v/>
          </cell>
          <cell r="X4553" t="str">
            <v>N</v>
          </cell>
          <cell r="Y4553" t="str">
            <v>N</v>
          </cell>
          <cell r="Z4553" t="str">
            <v>N</v>
          </cell>
          <cell r="AA4553">
            <v>0</v>
          </cell>
          <cell r="AB4553">
            <v>0</v>
          </cell>
          <cell r="AC4553">
            <v>0</v>
          </cell>
          <cell r="AD4553">
            <v>0</v>
          </cell>
          <cell r="AE4553" t="str">
            <v>N</v>
          </cell>
          <cell r="AF4553" t="str">
            <v>N</v>
          </cell>
          <cell r="AG4553">
            <v>0</v>
          </cell>
          <cell r="AH4553" t="str">
            <v>N</v>
          </cell>
          <cell r="AI4553" t="str">
            <v>N</v>
          </cell>
        </row>
        <row r="4554">
          <cell r="U4554">
            <v>0</v>
          </cell>
          <cell r="V4554">
            <v>0</v>
          </cell>
          <cell r="W4554" t="str">
            <v/>
          </cell>
          <cell r="X4554" t="str">
            <v>N</v>
          </cell>
          <cell r="Y4554" t="str">
            <v>N</v>
          </cell>
          <cell r="Z4554" t="str">
            <v>N</v>
          </cell>
          <cell r="AA4554">
            <v>0</v>
          </cell>
          <cell r="AB4554">
            <v>0</v>
          </cell>
          <cell r="AC4554">
            <v>0</v>
          </cell>
          <cell r="AD4554">
            <v>0</v>
          </cell>
          <cell r="AE4554" t="str">
            <v>N</v>
          </cell>
          <cell r="AF4554" t="str">
            <v>N</v>
          </cell>
          <cell r="AG4554">
            <v>0</v>
          </cell>
          <cell r="AH4554" t="str">
            <v>N</v>
          </cell>
          <cell r="AI4554" t="str">
            <v>N</v>
          </cell>
        </row>
        <row r="4555">
          <cell r="U4555">
            <v>0</v>
          </cell>
          <cell r="V4555">
            <v>0</v>
          </cell>
          <cell r="W4555" t="str">
            <v/>
          </cell>
          <cell r="X4555" t="str">
            <v>N</v>
          </cell>
          <cell r="Y4555" t="str">
            <v>N</v>
          </cell>
          <cell r="Z4555" t="str">
            <v>N</v>
          </cell>
          <cell r="AA4555">
            <v>0</v>
          </cell>
          <cell r="AB4555">
            <v>0</v>
          </cell>
          <cell r="AC4555">
            <v>0</v>
          </cell>
          <cell r="AD4555">
            <v>0</v>
          </cell>
          <cell r="AE4555" t="str">
            <v>N</v>
          </cell>
          <cell r="AF4555" t="str">
            <v>N</v>
          </cell>
          <cell r="AG4555">
            <v>0</v>
          </cell>
          <cell r="AH4555" t="str">
            <v>N</v>
          </cell>
          <cell r="AI4555" t="str">
            <v>N</v>
          </cell>
        </row>
        <row r="4556">
          <cell r="U4556">
            <v>0</v>
          </cell>
          <cell r="V4556">
            <v>0</v>
          </cell>
          <cell r="W4556" t="str">
            <v/>
          </cell>
          <cell r="X4556" t="str">
            <v>N</v>
          </cell>
          <cell r="Y4556" t="str">
            <v>N</v>
          </cell>
          <cell r="Z4556" t="str">
            <v>N</v>
          </cell>
          <cell r="AA4556">
            <v>0</v>
          </cell>
          <cell r="AB4556">
            <v>0</v>
          </cell>
          <cell r="AC4556">
            <v>0</v>
          </cell>
          <cell r="AD4556">
            <v>0</v>
          </cell>
          <cell r="AE4556" t="str">
            <v>N</v>
          </cell>
          <cell r="AF4556" t="str">
            <v>N</v>
          </cell>
          <cell r="AG4556">
            <v>0</v>
          </cell>
          <cell r="AH4556" t="str">
            <v>N</v>
          </cell>
          <cell r="AI4556" t="str">
            <v>N</v>
          </cell>
        </row>
        <row r="4557">
          <cell r="U4557">
            <v>0</v>
          </cell>
          <cell r="V4557">
            <v>0</v>
          </cell>
          <cell r="W4557" t="str">
            <v/>
          </cell>
          <cell r="X4557" t="str">
            <v>N</v>
          </cell>
          <cell r="Y4557" t="str">
            <v>N</v>
          </cell>
          <cell r="Z4557" t="str">
            <v>N</v>
          </cell>
          <cell r="AA4557">
            <v>0</v>
          </cell>
          <cell r="AB4557">
            <v>0</v>
          </cell>
          <cell r="AC4557">
            <v>0</v>
          </cell>
          <cell r="AD4557">
            <v>0</v>
          </cell>
          <cell r="AE4557" t="str">
            <v>N</v>
          </cell>
          <cell r="AF4557" t="str">
            <v>N</v>
          </cell>
          <cell r="AG4557">
            <v>0</v>
          </cell>
          <cell r="AH4557" t="str">
            <v>N</v>
          </cell>
          <cell r="AI4557" t="str">
            <v>N</v>
          </cell>
        </row>
        <row r="4558">
          <cell r="U4558">
            <v>0</v>
          </cell>
          <cell r="V4558">
            <v>0</v>
          </cell>
          <cell r="W4558" t="str">
            <v/>
          </cell>
          <cell r="X4558" t="str">
            <v>N</v>
          </cell>
          <cell r="Y4558" t="str">
            <v>N</v>
          </cell>
          <cell r="Z4558" t="str">
            <v>N</v>
          </cell>
          <cell r="AA4558">
            <v>0</v>
          </cell>
          <cell r="AB4558">
            <v>0</v>
          </cell>
          <cell r="AC4558">
            <v>0</v>
          </cell>
          <cell r="AD4558">
            <v>0</v>
          </cell>
          <cell r="AE4558" t="str">
            <v>N</v>
          </cell>
          <cell r="AF4558" t="str">
            <v>N</v>
          </cell>
          <cell r="AG4558">
            <v>0</v>
          </cell>
          <cell r="AH4558" t="str">
            <v>N</v>
          </cell>
          <cell r="AI4558" t="str">
            <v>N</v>
          </cell>
        </row>
        <row r="4559">
          <cell r="U4559">
            <v>0</v>
          </cell>
          <cell r="V4559">
            <v>0</v>
          </cell>
          <cell r="W4559" t="str">
            <v/>
          </cell>
          <cell r="X4559" t="str">
            <v>N</v>
          </cell>
          <cell r="Y4559" t="str">
            <v>N</v>
          </cell>
          <cell r="Z4559" t="str">
            <v>N</v>
          </cell>
          <cell r="AA4559">
            <v>0</v>
          </cell>
          <cell r="AB4559">
            <v>0</v>
          </cell>
          <cell r="AC4559">
            <v>0</v>
          </cell>
          <cell r="AD4559">
            <v>0</v>
          </cell>
          <cell r="AE4559" t="str">
            <v>N</v>
          </cell>
          <cell r="AF4559" t="str">
            <v>N</v>
          </cell>
          <cell r="AG4559">
            <v>0</v>
          </cell>
          <cell r="AH4559" t="str">
            <v>N</v>
          </cell>
          <cell r="AI4559" t="str">
            <v>N</v>
          </cell>
        </row>
        <row r="4560">
          <cell r="U4560">
            <v>0</v>
          </cell>
          <cell r="V4560">
            <v>0</v>
          </cell>
          <cell r="W4560" t="str">
            <v/>
          </cell>
          <cell r="X4560" t="str">
            <v>N</v>
          </cell>
          <cell r="Y4560" t="str">
            <v>N</v>
          </cell>
          <cell r="Z4560" t="str">
            <v>N</v>
          </cell>
          <cell r="AA4560">
            <v>0</v>
          </cell>
          <cell r="AB4560">
            <v>0</v>
          </cell>
          <cell r="AC4560">
            <v>0</v>
          </cell>
          <cell r="AD4560">
            <v>0</v>
          </cell>
          <cell r="AE4560" t="str">
            <v>N</v>
          </cell>
          <cell r="AF4560" t="str">
            <v>N</v>
          </cell>
          <cell r="AG4560">
            <v>0</v>
          </cell>
          <cell r="AH4560" t="str">
            <v>N</v>
          </cell>
          <cell r="AI4560" t="str">
            <v>N</v>
          </cell>
        </row>
        <row r="4561">
          <cell r="U4561">
            <v>0</v>
          </cell>
          <cell r="V4561">
            <v>0</v>
          </cell>
          <cell r="W4561" t="str">
            <v/>
          </cell>
          <cell r="X4561" t="str">
            <v>N</v>
          </cell>
          <cell r="Y4561" t="str">
            <v>N</v>
          </cell>
          <cell r="Z4561" t="str">
            <v>N</v>
          </cell>
          <cell r="AA4561">
            <v>0</v>
          </cell>
          <cell r="AB4561">
            <v>0</v>
          </cell>
          <cell r="AC4561">
            <v>0</v>
          </cell>
          <cell r="AD4561">
            <v>0</v>
          </cell>
          <cell r="AE4561" t="str">
            <v>N</v>
          </cell>
          <cell r="AF4561" t="str">
            <v>N</v>
          </cell>
          <cell r="AG4561">
            <v>0</v>
          </cell>
          <cell r="AH4561" t="str">
            <v>N</v>
          </cell>
          <cell r="AI4561" t="str">
            <v>N</v>
          </cell>
        </row>
        <row r="4562">
          <cell r="U4562">
            <v>0</v>
          </cell>
          <cell r="V4562">
            <v>0</v>
          </cell>
          <cell r="W4562" t="str">
            <v/>
          </cell>
          <cell r="X4562" t="str">
            <v>N</v>
          </cell>
          <cell r="Y4562" t="str">
            <v>N</v>
          </cell>
          <cell r="Z4562" t="str">
            <v>N</v>
          </cell>
          <cell r="AA4562">
            <v>0</v>
          </cell>
          <cell r="AB4562">
            <v>0</v>
          </cell>
          <cell r="AC4562">
            <v>0</v>
          </cell>
          <cell r="AD4562">
            <v>0</v>
          </cell>
          <cell r="AE4562" t="str">
            <v>N</v>
          </cell>
          <cell r="AF4562" t="str">
            <v>N</v>
          </cell>
          <cell r="AG4562">
            <v>0</v>
          </cell>
          <cell r="AH4562" t="str">
            <v>N</v>
          </cell>
          <cell r="AI4562" t="str">
            <v>N</v>
          </cell>
        </row>
        <row r="4563">
          <cell r="U4563">
            <v>0</v>
          </cell>
          <cell r="V4563">
            <v>0</v>
          </cell>
          <cell r="W4563" t="str">
            <v/>
          </cell>
          <cell r="X4563" t="str">
            <v>N</v>
          </cell>
          <cell r="Y4563" t="str">
            <v>N</v>
          </cell>
          <cell r="Z4563" t="str">
            <v>N</v>
          </cell>
          <cell r="AA4563">
            <v>0</v>
          </cell>
          <cell r="AB4563">
            <v>0</v>
          </cell>
          <cell r="AC4563">
            <v>0</v>
          </cell>
          <cell r="AD4563">
            <v>0</v>
          </cell>
          <cell r="AE4563" t="str">
            <v>N</v>
          </cell>
          <cell r="AF4563" t="str">
            <v>N</v>
          </cell>
          <cell r="AG4563">
            <v>0</v>
          </cell>
          <cell r="AH4563" t="str">
            <v>N</v>
          </cell>
          <cell r="AI4563" t="str">
            <v>N</v>
          </cell>
        </row>
        <row r="4564">
          <cell r="U4564">
            <v>0</v>
          </cell>
          <cell r="V4564">
            <v>0</v>
          </cell>
          <cell r="W4564" t="str">
            <v/>
          </cell>
          <cell r="X4564" t="str">
            <v>N</v>
          </cell>
          <cell r="Y4564" t="str">
            <v>N</v>
          </cell>
          <cell r="Z4564" t="str">
            <v>N</v>
          </cell>
          <cell r="AA4564">
            <v>0</v>
          </cell>
          <cell r="AB4564">
            <v>0</v>
          </cell>
          <cell r="AC4564">
            <v>0</v>
          </cell>
          <cell r="AD4564">
            <v>0</v>
          </cell>
          <cell r="AE4564" t="str">
            <v>N</v>
          </cell>
          <cell r="AF4564" t="str">
            <v>N</v>
          </cell>
          <cell r="AG4564">
            <v>0</v>
          </cell>
          <cell r="AH4564" t="str">
            <v>N</v>
          </cell>
          <cell r="AI4564" t="str">
            <v>N</v>
          </cell>
        </row>
        <row r="4565">
          <cell r="U4565">
            <v>0</v>
          </cell>
          <cell r="V4565">
            <v>0</v>
          </cell>
          <cell r="W4565" t="str">
            <v/>
          </cell>
          <cell r="X4565" t="str">
            <v>N</v>
          </cell>
          <cell r="Y4565" t="str">
            <v>N</v>
          </cell>
          <cell r="Z4565" t="str">
            <v>N</v>
          </cell>
          <cell r="AA4565">
            <v>0</v>
          </cell>
          <cell r="AB4565">
            <v>0</v>
          </cell>
          <cell r="AC4565">
            <v>0</v>
          </cell>
          <cell r="AD4565">
            <v>0</v>
          </cell>
          <cell r="AE4565" t="str">
            <v>N</v>
          </cell>
          <cell r="AF4565" t="str">
            <v>N</v>
          </cell>
          <cell r="AG4565">
            <v>0</v>
          </cell>
          <cell r="AH4565" t="str">
            <v>N</v>
          </cell>
          <cell r="AI4565" t="str">
            <v>N</v>
          </cell>
        </row>
        <row r="4566">
          <cell r="U4566">
            <v>0</v>
          </cell>
          <cell r="V4566">
            <v>0</v>
          </cell>
          <cell r="W4566" t="str">
            <v/>
          </cell>
          <cell r="X4566" t="str">
            <v>N</v>
          </cell>
          <cell r="Y4566" t="str">
            <v>N</v>
          </cell>
          <cell r="Z4566" t="str">
            <v>N</v>
          </cell>
          <cell r="AA4566">
            <v>0</v>
          </cell>
          <cell r="AB4566">
            <v>0</v>
          </cell>
          <cell r="AC4566">
            <v>0</v>
          </cell>
          <cell r="AD4566">
            <v>0</v>
          </cell>
          <cell r="AE4566" t="str">
            <v>N</v>
          </cell>
          <cell r="AF4566" t="str">
            <v>N</v>
          </cell>
          <cell r="AG4566">
            <v>0</v>
          </cell>
          <cell r="AH4566" t="str">
            <v>N</v>
          </cell>
          <cell r="AI4566" t="str">
            <v>N</v>
          </cell>
        </row>
        <row r="4567">
          <cell r="U4567">
            <v>0</v>
          </cell>
          <cell r="V4567">
            <v>0</v>
          </cell>
          <cell r="W4567" t="str">
            <v/>
          </cell>
          <cell r="X4567" t="str">
            <v>N</v>
          </cell>
          <cell r="Y4567" t="str">
            <v>N</v>
          </cell>
          <cell r="Z4567" t="str">
            <v>N</v>
          </cell>
          <cell r="AA4567">
            <v>0</v>
          </cell>
          <cell r="AB4567">
            <v>0</v>
          </cell>
          <cell r="AC4567">
            <v>0</v>
          </cell>
          <cell r="AD4567">
            <v>0</v>
          </cell>
          <cell r="AE4567" t="str">
            <v>N</v>
          </cell>
          <cell r="AF4567" t="str">
            <v>N</v>
          </cell>
          <cell r="AG4567">
            <v>0</v>
          </cell>
          <cell r="AH4567" t="str">
            <v>N</v>
          </cell>
          <cell r="AI4567" t="str">
            <v>N</v>
          </cell>
        </row>
        <row r="4568">
          <cell r="U4568">
            <v>0</v>
          </cell>
          <cell r="V4568">
            <v>0</v>
          </cell>
          <cell r="W4568" t="str">
            <v/>
          </cell>
          <cell r="X4568" t="str">
            <v>N</v>
          </cell>
          <cell r="Y4568" t="str">
            <v>N</v>
          </cell>
          <cell r="Z4568" t="str">
            <v>N</v>
          </cell>
          <cell r="AA4568">
            <v>0</v>
          </cell>
          <cell r="AB4568">
            <v>0</v>
          </cell>
          <cell r="AC4568">
            <v>0</v>
          </cell>
          <cell r="AD4568">
            <v>0</v>
          </cell>
          <cell r="AE4568" t="str">
            <v>N</v>
          </cell>
          <cell r="AF4568" t="str">
            <v>N</v>
          </cell>
          <cell r="AG4568">
            <v>0</v>
          </cell>
          <cell r="AH4568" t="str">
            <v>N</v>
          </cell>
          <cell r="AI4568" t="str">
            <v>N</v>
          </cell>
        </row>
        <row r="4569">
          <cell r="U4569">
            <v>0</v>
          </cell>
          <cell r="V4569">
            <v>0</v>
          </cell>
          <cell r="W4569" t="str">
            <v/>
          </cell>
          <cell r="X4569" t="str">
            <v>N</v>
          </cell>
          <cell r="Y4569" t="str">
            <v>N</v>
          </cell>
          <cell r="Z4569" t="str">
            <v>N</v>
          </cell>
          <cell r="AA4569">
            <v>0</v>
          </cell>
          <cell r="AB4569">
            <v>0</v>
          </cell>
          <cell r="AC4569">
            <v>0</v>
          </cell>
          <cell r="AD4569">
            <v>0</v>
          </cell>
          <cell r="AE4569" t="str">
            <v>N</v>
          </cell>
          <cell r="AF4569" t="str">
            <v>N</v>
          </cell>
          <cell r="AG4569">
            <v>0</v>
          </cell>
          <cell r="AH4569" t="str">
            <v>N</v>
          </cell>
          <cell r="AI4569" t="str">
            <v>N</v>
          </cell>
        </row>
        <row r="4570">
          <cell r="U4570">
            <v>0</v>
          </cell>
          <cell r="V4570">
            <v>0</v>
          </cell>
          <cell r="W4570" t="str">
            <v/>
          </cell>
          <cell r="X4570" t="str">
            <v>N</v>
          </cell>
          <cell r="Y4570" t="str">
            <v>N</v>
          </cell>
          <cell r="Z4570" t="str">
            <v>N</v>
          </cell>
          <cell r="AA4570">
            <v>0</v>
          </cell>
          <cell r="AB4570">
            <v>0</v>
          </cell>
          <cell r="AC4570">
            <v>0</v>
          </cell>
          <cell r="AD4570">
            <v>0</v>
          </cell>
          <cell r="AE4570" t="str">
            <v>N</v>
          </cell>
          <cell r="AF4570" t="str">
            <v>N</v>
          </cell>
          <cell r="AG4570">
            <v>0</v>
          </cell>
          <cell r="AH4570" t="str">
            <v>N</v>
          </cell>
          <cell r="AI4570" t="str">
            <v>N</v>
          </cell>
        </row>
        <row r="4571">
          <cell r="U4571">
            <v>0</v>
          </cell>
          <cell r="V4571">
            <v>0</v>
          </cell>
          <cell r="W4571" t="str">
            <v/>
          </cell>
          <cell r="X4571" t="str">
            <v>N</v>
          </cell>
          <cell r="Y4571" t="str">
            <v>N</v>
          </cell>
          <cell r="Z4571" t="str">
            <v>N</v>
          </cell>
          <cell r="AA4571">
            <v>0</v>
          </cell>
          <cell r="AB4571">
            <v>0</v>
          </cell>
          <cell r="AC4571">
            <v>0</v>
          </cell>
          <cell r="AD4571">
            <v>0</v>
          </cell>
          <cell r="AE4571" t="str">
            <v>N</v>
          </cell>
          <cell r="AF4571" t="str">
            <v>N</v>
          </cell>
          <cell r="AG4571">
            <v>0</v>
          </cell>
          <cell r="AH4571" t="str">
            <v>N</v>
          </cell>
          <cell r="AI4571" t="str">
            <v>N</v>
          </cell>
        </row>
        <row r="4572">
          <cell r="U4572">
            <v>0</v>
          </cell>
          <cell r="V4572">
            <v>0</v>
          </cell>
          <cell r="W4572" t="str">
            <v/>
          </cell>
          <cell r="X4572" t="str">
            <v>N</v>
          </cell>
          <cell r="Y4572" t="str">
            <v>N</v>
          </cell>
          <cell r="Z4572" t="str">
            <v>N</v>
          </cell>
          <cell r="AA4572">
            <v>0</v>
          </cell>
          <cell r="AB4572">
            <v>0</v>
          </cell>
          <cell r="AC4572">
            <v>0</v>
          </cell>
          <cell r="AD4572">
            <v>0</v>
          </cell>
          <cell r="AE4572" t="str">
            <v>N</v>
          </cell>
          <cell r="AF4572" t="str">
            <v>N</v>
          </cell>
          <cell r="AG4572">
            <v>0</v>
          </cell>
          <cell r="AH4572" t="str">
            <v>N</v>
          </cell>
          <cell r="AI4572" t="str">
            <v>N</v>
          </cell>
        </row>
        <row r="4573">
          <cell r="U4573">
            <v>0</v>
          </cell>
          <cell r="V4573">
            <v>0</v>
          </cell>
          <cell r="W4573" t="str">
            <v/>
          </cell>
          <cell r="X4573" t="str">
            <v>N</v>
          </cell>
          <cell r="Y4573" t="str">
            <v>N</v>
          </cell>
          <cell r="Z4573" t="str">
            <v>N</v>
          </cell>
          <cell r="AA4573">
            <v>0</v>
          </cell>
          <cell r="AB4573">
            <v>0</v>
          </cell>
          <cell r="AC4573">
            <v>0</v>
          </cell>
          <cell r="AD4573">
            <v>0</v>
          </cell>
          <cell r="AE4573" t="str">
            <v>N</v>
          </cell>
          <cell r="AF4573" t="str">
            <v>N</v>
          </cell>
          <cell r="AG4573">
            <v>0</v>
          </cell>
          <cell r="AH4573" t="str">
            <v>N</v>
          </cell>
          <cell r="AI4573" t="str">
            <v>N</v>
          </cell>
        </row>
        <row r="4574">
          <cell r="U4574">
            <v>0</v>
          </cell>
          <cell r="V4574">
            <v>0</v>
          </cell>
          <cell r="W4574" t="str">
            <v/>
          </cell>
          <cell r="X4574" t="str">
            <v>N</v>
          </cell>
          <cell r="Y4574" t="str">
            <v>N</v>
          </cell>
          <cell r="Z4574" t="str">
            <v>N</v>
          </cell>
          <cell r="AA4574">
            <v>0</v>
          </cell>
          <cell r="AB4574">
            <v>0</v>
          </cell>
          <cell r="AC4574">
            <v>0</v>
          </cell>
          <cell r="AD4574">
            <v>0</v>
          </cell>
          <cell r="AE4574" t="str">
            <v>N</v>
          </cell>
          <cell r="AF4574" t="str">
            <v>N</v>
          </cell>
          <cell r="AG4574">
            <v>0</v>
          </cell>
          <cell r="AH4574" t="str">
            <v>N</v>
          </cell>
          <cell r="AI4574" t="str">
            <v>N</v>
          </cell>
        </row>
        <row r="4575">
          <cell r="U4575">
            <v>0</v>
          </cell>
          <cell r="V4575">
            <v>0</v>
          </cell>
          <cell r="W4575" t="str">
            <v/>
          </cell>
          <cell r="X4575" t="str">
            <v>N</v>
          </cell>
          <cell r="Y4575" t="str">
            <v>N</v>
          </cell>
          <cell r="Z4575" t="str">
            <v>N</v>
          </cell>
          <cell r="AA4575">
            <v>0</v>
          </cell>
          <cell r="AB4575">
            <v>0</v>
          </cell>
          <cell r="AC4575">
            <v>0</v>
          </cell>
          <cell r="AD4575">
            <v>0</v>
          </cell>
          <cell r="AE4575" t="str">
            <v>N</v>
          </cell>
          <cell r="AF4575" t="str">
            <v>N</v>
          </cell>
          <cell r="AG4575">
            <v>0</v>
          </cell>
          <cell r="AH4575" t="str">
            <v>N</v>
          </cell>
          <cell r="AI4575" t="str">
            <v>N</v>
          </cell>
        </row>
        <row r="4576">
          <cell r="U4576">
            <v>0</v>
          </cell>
          <cell r="V4576">
            <v>0</v>
          </cell>
          <cell r="W4576" t="str">
            <v/>
          </cell>
          <cell r="X4576" t="str">
            <v>N</v>
          </cell>
          <cell r="Y4576" t="str">
            <v>N</v>
          </cell>
          <cell r="Z4576" t="str">
            <v>N</v>
          </cell>
          <cell r="AA4576">
            <v>0</v>
          </cell>
          <cell r="AB4576">
            <v>0</v>
          </cell>
          <cell r="AC4576">
            <v>0</v>
          </cell>
          <cell r="AD4576">
            <v>0</v>
          </cell>
          <cell r="AE4576" t="str">
            <v>N</v>
          </cell>
          <cell r="AF4576" t="str">
            <v>N</v>
          </cell>
          <cell r="AG4576">
            <v>0</v>
          </cell>
          <cell r="AH4576" t="str">
            <v>N</v>
          </cell>
          <cell r="AI4576" t="str">
            <v>N</v>
          </cell>
        </row>
        <row r="4577">
          <cell r="U4577">
            <v>0</v>
          </cell>
          <cell r="V4577">
            <v>0</v>
          </cell>
          <cell r="W4577" t="str">
            <v/>
          </cell>
          <cell r="X4577" t="str">
            <v>N</v>
          </cell>
          <cell r="Y4577" t="str">
            <v>N</v>
          </cell>
          <cell r="Z4577" t="str">
            <v>N</v>
          </cell>
          <cell r="AA4577">
            <v>0</v>
          </cell>
          <cell r="AB4577">
            <v>0</v>
          </cell>
          <cell r="AC4577">
            <v>0</v>
          </cell>
          <cell r="AD4577">
            <v>0</v>
          </cell>
          <cell r="AE4577" t="str">
            <v>N</v>
          </cell>
          <cell r="AF4577" t="str">
            <v>N</v>
          </cell>
          <cell r="AG4577">
            <v>0</v>
          </cell>
          <cell r="AH4577" t="str">
            <v>N</v>
          </cell>
          <cell r="AI4577" t="str">
            <v>N</v>
          </cell>
        </row>
        <row r="4578">
          <cell r="U4578">
            <v>0</v>
          </cell>
          <cell r="V4578">
            <v>0</v>
          </cell>
          <cell r="W4578" t="str">
            <v/>
          </cell>
          <cell r="X4578" t="str">
            <v>N</v>
          </cell>
          <cell r="Y4578" t="str">
            <v>N</v>
          </cell>
          <cell r="Z4578" t="str">
            <v>N</v>
          </cell>
          <cell r="AA4578">
            <v>0</v>
          </cell>
          <cell r="AB4578">
            <v>0</v>
          </cell>
          <cell r="AC4578">
            <v>0</v>
          </cell>
          <cell r="AD4578">
            <v>0</v>
          </cell>
          <cell r="AE4578" t="str">
            <v>N</v>
          </cell>
          <cell r="AF4578" t="str">
            <v>N</v>
          </cell>
          <cell r="AG4578">
            <v>0</v>
          </cell>
          <cell r="AH4578" t="str">
            <v>N</v>
          </cell>
          <cell r="AI4578" t="str">
            <v>N</v>
          </cell>
        </row>
        <row r="4579">
          <cell r="U4579">
            <v>0</v>
          </cell>
          <cell r="V4579">
            <v>0</v>
          </cell>
          <cell r="W4579" t="str">
            <v/>
          </cell>
          <cell r="X4579" t="str">
            <v>N</v>
          </cell>
          <cell r="Y4579" t="str">
            <v>N</v>
          </cell>
          <cell r="Z4579" t="str">
            <v>N</v>
          </cell>
          <cell r="AA4579">
            <v>0</v>
          </cell>
          <cell r="AB4579">
            <v>0</v>
          </cell>
          <cell r="AC4579">
            <v>0</v>
          </cell>
          <cell r="AD4579">
            <v>0</v>
          </cell>
          <cell r="AE4579" t="str">
            <v>N</v>
          </cell>
          <cell r="AF4579" t="str">
            <v>N</v>
          </cell>
          <cell r="AG4579">
            <v>0</v>
          </cell>
          <cell r="AH4579" t="str">
            <v>N</v>
          </cell>
          <cell r="AI4579" t="str">
            <v>N</v>
          </cell>
        </row>
        <row r="4580">
          <cell r="U4580">
            <v>0</v>
          </cell>
          <cell r="V4580">
            <v>0</v>
          </cell>
          <cell r="W4580" t="str">
            <v/>
          </cell>
          <cell r="X4580" t="str">
            <v>N</v>
          </cell>
          <cell r="Y4580" t="str">
            <v>N</v>
          </cell>
          <cell r="Z4580" t="str">
            <v>N</v>
          </cell>
          <cell r="AA4580">
            <v>0</v>
          </cell>
          <cell r="AB4580">
            <v>0</v>
          </cell>
          <cell r="AC4580">
            <v>0</v>
          </cell>
          <cell r="AD4580">
            <v>0</v>
          </cell>
          <cell r="AE4580" t="str">
            <v>N</v>
          </cell>
          <cell r="AF4580" t="str">
            <v>N</v>
          </cell>
          <cell r="AG4580">
            <v>0</v>
          </cell>
          <cell r="AH4580" t="str">
            <v>N</v>
          </cell>
          <cell r="AI4580" t="str">
            <v>N</v>
          </cell>
        </row>
        <row r="4581">
          <cell r="U4581">
            <v>0</v>
          </cell>
          <cell r="V4581">
            <v>0</v>
          </cell>
          <cell r="W4581" t="str">
            <v/>
          </cell>
          <cell r="X4581" t="str">
            <v>N</v>
          </cell>
          <cell r="Y4581" t="str">
            <v>N</v>
          </cell>
          <cell r="Z4581" t="str">
            <v>N</v>
          </cell>
          <cell r="AA4581">
            <v>0</v>
          </cell>
          <cell r="AB4581">
            <v>0</v>
          </cell>
          <cell r="AC4581">
            <v>0</v>
          </cell>
          <cell r="AD4581">
            <v>0</v>
          </cell>
          <cell r="AE4581" t="str">
            <v>N</v>
          </cell>
          <cell r="AF4581" t="str">
            <v>N</v>
          </cell>
          <cell r="AG4581">
            <v>0</v>
          </cell>
          <cell r="AH4581" t="str">
            <v>N</v>
          </cell>
          <cell r="AI4581" t="str">
            <v>N</v>
          </cell>
        </row>
        <row r="4582">
          <cell r="U4582">
            <v>0</v>
          </cell>
          <cell r="V4582">
            <v>0</v>
          </cell>
          <cell r="W4582" t="str">
            <v/>
          </cell>
          <cell r="X4582" t="str">
            <v>N</v>
          </cell>
          <cell r="Y4582" t="str">
            <v>N</v>
          </cell>
          <cell r="Z4582" t="str">
            <v>N</v>
          </cell>
          <cell r="AA4582">
            <v>0</v>
          </cell>
          <cell r="AB4582">
            <v>0</v>
          </cell>
          <cell r="AC4582">
            <v>0</v>
          </cell>
          <cell r="AD4582">
            <v>0</v>
          </cell>
          <cell r="AE4582" t="str">
            <v>N</v>
          </cell>
          <cell r="AF4582" t="str">
            <v>N</v>
          </cell>
          <cell r="AG4582">
            <v>0</v>
          </cell>
          <cell r="AH4582" t="str">
            <v>N</v>
          </cell>
          <cell r="AI4582" t="str">
            <v>N</v>
          </cell>
        </row>
        <row r="4583">
          <cell r="U4583">
            <v>0</v>
          </cell>
          <cell r="V4583">
            <v>0</v>
          </cell>
          <cell r="W4583" t="str">
            <v/>
          </cell>
          <cell r="X4583" t="str">
            <v>N</v>
          </cell>
          <cell r="Y4583" t="str">
            <v>N</v>
          </cell>
          <cell r="Z4583" t="str">
            <v>N</v>
          </cell>
          <cell r="AA4583">
            <v>0</v>
          </cell>
          <cell r="AB4583">
            <v>0</v>
          </cell>
          <cell r="AC4583">
            <v>0</v>
          </cell>
          <cell r="AD4583">
            <v>0</v>
          </cell>
          <cell r="AE4583" t="str">
            <v>N</v>
          </cell>
          <cell r="AF4583" t="str">
            <v>N</v>
          </cell>
          <cell r="AG4583">
            <v>0</v>
          </cell>
          <cell r="AH4583" t="str">
            <v>N</v>
          </cell>
          <cell r="AI4583" t="str">
            <v>N</v>
          </cell>
        </row>
        <row r="4584">
          <cell r="U4584">
            <v>0</v>
          </cell>
          <cell r="V4584">
            <v>0</v>
          </cell>
          <cell r="W4584" t="str">
            <v/>
          </cell>
          <cell r="X4584" t="str">
            <v>N</v>
          </cell>
          <cell r="Y4584" t="str">
            <v>N</v>
          </cell>
          <cell r="Z4584" t="str">
            <v>N</v>
          </cell>
          <cell r="AA4584">
            <v>0</v>
          </cell>
          <cell r="AB4584">
            <v>0</v>
          </cell>
          <cell r="AC4584">
            <v>0</v>
          </cell>
          <cell r="AD4584">
            <v>0</v>
          </cell>
          <cell r="AE4584" t="str">
            <v>N</v>
          </cell>
          <cell r="AF4584" t="str">
            <v>N</v>
          </cell>
          <cell r="AG4584">
            <v>0</v>
          </cell>
          <cell r="AH4584" t="str">
            <v>N</v>
          </cell>
          <cell r="AI4584" t="str">
            <v>N</v>
          </cell>
        </row>
        <row r="4585">
          <cell r="U4585">
            <v>0</v>
          </cell>
          <cell r="V4585">
            <v>0</v>
          </cell>
          <cell r="W4585" t="str">
            <v/>
          </cell>
          <cell r="X4585" t="str">
            <v>N</v>
          </cell>
          <cell r="Y4585" t="str">
            <v>N</v>
          </cell>
          <cell r="Z4585" t="str">
            <v>N</v>
          </cell>
          <cell r="AA4585">
            <v>0</v>
          </cell>
          <cell r="AB4585">
            <v>0</v>
          </cell>
          <cell r="AC4585">
            <v>0</v>
          </cell>
          <cell r="AD4585">
            <v>0</v>
          </cell>
          <cell r="AE4585" t="str">
            <v>N</v>
          </cell>
          <cell r="AF4585" t="str">
            <v>N</v>
          </cell>
          <cell r="AG4585">
            <v>0</v>
          </cell>
          <cell r="AH4585" t="str">
            <v>N</v>
          </cell>
          <cell r="AI4585" t="str">
            <v>N</v>
          </cell>
        </row>
        <row r="4586">
          <cell r="U4586">
            <v>0</v>
          </cell>
          <cell r="V4586">
            <v>0</v>
          </cell>
          <cell r="W4586" t="str">
            <v/>
          </cell>
          <cell r="X4586" t="str">
            <v>N</v>
          </cell>
          <cell r="Y4586" t="str">
            <v>N</v>
          </cell>
          <cell r="Z4586" t="str">
            <v>N</v>
          </cell>
          <cell r="AA4586">
            <v>0</v>
          </cell>
          <cell r="AB4586">
            <v>0</v>
          </cell>
          <cell r="AC4586">
            <v>0</v>
          </cell>
          <cell r="AD4586">
            <v>0</v>
          </cell>
          <cell r="AE4586" t="str">
            <v>N</v>
          </cell>
          <cell r="AF4586" t="str">
            <v>N</v>
          </cell>
          <cell r="AG4586">
            <v>0</v>
          </cell>
          <cell r="AH4586" t="str">
            <v>N</v>
          </cell>
          <cell r="AI4586" t="str">
            <v>N</v>
          </cell>
        </row>
        <row r="4587">
          <cell r="U4587">
            <v>0</v>
          </cell>
          <cell r="V4587">
            <v>0</v>
          </cell>
          <cell r="W4587" t="str">
            <v/>
          </cell>
          <cell r="X4587" t="str">
            <v>N</v>
          </cell>
          <cell r="Y4587" t="str">
            <v>N</v>
          </cell>
          <cell r="Z4587" t="str">
            <v>N</v>
          </cell>
          <cell r="AA4587">
            <v>0</v>
          </cell>
          <cell r="AB4587">
            <v>0</v>
          </cell>
          <cell r="AC4587">
            <v>0</v>
          </cell>
          <cell r="AD4587">
            <v>0</v>
          </cell>
          <cell r="AE4587" t="str">
            <v>N</v>
          </cell>
          <cell r="AF4587" t="str">
            <v>N</v>
          </cell>
          <cell r="AG4587">
            <v>0</v>
          </cell>
          <cell r="AH4587" t="str">
            <v>N</v>
          </cell>
          <cell r="AI4587" t="str">
            <v>N</v>
          </cell>
        </row>
        <row r="4588">
          <cell r="U4588">
            <v>0</v>
          </cell>
          <cell r="V4588">
            <v>0</v>
          </cell>
          <cell r="W4588" t="str">
            <v/>
          </cell>
          <cell r="X4588" t="str">
            <v>N</v>
          </cell>
          <cell r="Y4588" t="str">
            <v>N</v>
          </cell>
          <cell r="Z4588" t="str">
            <v>N</v>
          </cell>
          <cell r="AA4588">
            <v>0</v>
          </cell>
          <cell r="AB4588">
            <v>0</v>
          </cell>
          <cell r="AC4588">
            <v>0</v>
          </cell>
          <cell r="AD4588">
            <v>0</v>
          </cell>
          <cell r="AE4588" t="str">
            <v>N</v>
          </cell>
          <cell r="AF4588" t="str">
            <v>N</v>
          </cell>
          <cell r="AG4588">
            <v>0</v>
          </cell>
          <cell r="AH4588" t="str">
            <v>N</v>
          </cell>
          <cell r="AI4588" t="str">
            <v>N</v>
          </cell>
        </row>
        <row r="4589">
          <cell r="U4589">
            <v>0</v>
          </cell>
          <cell r="V4589">
            <v>0</v>
          </cell>
          <cell r="W4589" t="str">
            <v/>
          </cell>
          <cell r="X4589" t="str">
            <v>N</v>
          </cell>
          <cell r="Y4589" t="str">
            <v>N</v>
          </cell>
          <cell r="Z4589" t="str">
            <v>N</v>
          </cell>
          <cell r="AA4589">
            <v>0</v>
          </cell>
          <cell r="AB4589">
            <v>0</v>
          </cell>
          <cell r="AC4589">
            <v>0</v>
          </cell>
          <cell r="AD4589">
            <v>0</v>
          </cell>
          <cell r="AE4589" t="str">
            <v>N</v>
          </cell>
          <cell r="AF4589" t="str">
            <v>N</v>
          </cell>
          <cell r="AG4589">
            <v>0</v>
          </cell>
          <cell r="AH4589" t="str">
            <v>N</v>
          </cell>
          <cell r="AI4589" t="str">
            <v>N</v>
          </cell>
        </row>
        <row r="4590">
          <cell r="U4590">
            <v>0</v>
          </cell>
          <cell r="V4590">
            <v>0</v>
          </cell>
          <cell r="W4590" t="str">
            <v/>
          </cell>
          <cell r="X4590" t="str">
            <v>N</v>
          </cell>
          <cell r="Y4590" t="str">
            <v>N</v>
          </cell>
          <cell r="Z4590" t="str">
            <v>N</v>
          </cell>
          <cell r="AA4590">
            <v>0</v>
          </cell>
          <cell r="AB4590">
            <v>0</v>
          </cell>
          <cell r="AC4590">
            <v>0</v>
          </cell>
          <cell r="AD4590">
            <v>0</v>
          </cell>
          <cell r="AE4590" t="str">
            <v>N</v>
          </cell>
          <cell r="AF4590" t="str">
            <v>N</v>
          </cell>
          <cell r="AG4590">
            <v>0</v>
          </cell>
          <cell r="AH4590" t="str">
            <v>N</v>
          </cell>
          <cell r="AI4590" t="str">
            <v>N</v>
          </cell>
        </row>
        <row r="4591">
          <cell r="U4591">
            <v>0</v>
          </cell>
          <cell r="V4591">
            <v>0</v>
          </cell>
          <cell r="W4591" t="str">
            <v/>
          </cell>
          <cell r="X4591" t="str">
            <v>N</v>
          </cell>
          <cell r="Y4591" t="str">
            <v>N</v>
          </cell>
          <cell r="Z4591" t="str">
            <v>N</v>
          </cell>
          <cell r="AA4591">
            <v>0</v>
          </cell>
          <cell r="AB4591">
            <v>0</v>
          </cell>
          <cell r="AC4591">
            <v>0</v>
          </cell>
          <cell r="AD4591">
            <v>0</v>
          </cell>
          <cell r="AE4591" t="str">
            <v>N</v>
          </cell>
          <cell r="AF4591" t="str">
            <v>N</v>
          </cell>
          <cell r="AG4591">
            <v>0</v>
          </cell>
          <cell r="AH4591" t="str">
            <v>N</v>
          </cell>
          <cell r="AI4591" t="str">
            <v>N</v>
          </cell>
        </row>
        <row r="4592">
          <cell r="U4592">
            <v>0</v>
          </cell>
          <cell r="V4592">
            <v>0</v>
          </cell>
          <cell r="W4592" t="str">
            <v/>
          </cell>
          <cell r="X4592" t="str">
            <v>N</v>
          </cell>
          <cell r="Y4592" t="str">
            <v>N</v>
          </cell>
          <cell r="Z4592" t="str">
            <v>N</v>
          </cell>
          <cell r="AA4592">
            <v>0</v>
          </cell>
          <cell r="AB4592">
            <v>0</v>
          </cell>
          <cell r="AC4592">
            <v>0</v>
          </cell>
          <cell r="AD4592">
            <v>0</v>
          </cell>
          <cell r="AE4592" t="str">
            <v>N</v>
          </cell>
          <cell r="AF4592" t="str">
            <v>N</v>
          </cell>
          <cell r="AG4592">
            <v>0</v>
          </cell>
          <cell r="AH4592" t="str">
            <v>N</v>
          </cell>
          <cell r="AI4592" t="str">
            <v>N</v>
          </cell>
        </row>
        <row r="4593">
          <cell r="U4593">
            <v>0</v>
          </cell>
          <cell r="V4593">
            <v>0</v>
          </cell>
          <cell r="W4593" t="str">
            <v/>
          </cell>
          <cell r="X4593" t="str">
            <v>N</v>
          </cell>
          <cell r="Y4593" t="str">
            <v>N</v>
          </cell>
          <cell r="Z4593" t="str">
            <v>N</v>
          </cell>
          <cell r="AA4593">
            <v>0</v>
          </cell>
          <cell r="AB4593">
            <v>0</v>
          </cell>
          <cell r="AC4593">
            <v>0</v>
          </cell>
          <cell r="AD4593">
            <v>0</v>
          </cell>
          <cell r="AE4593" t="str">
            <v>N</v>
          </cell>
          <cell r="AF4593" t="str">
            <v>N</v>
          </cell>
          <cell r="AG4593">
            <v>0</v>
          </cell>
          <cell r="AH4593" t="str">
            <v>N</v>
          </cell>
          <cell r="AI4593" t="str">
            <v>N</v>
          </cell>
        </row>
        <row r="4594">
          <cell r="U4594">
            <v>0</v>
          </cell>
          <cell r="V4594">
            <v>0</v>
          </cell>
          <cell r="W4594" t="str">
            <v/>
          </cell>
          <cell r="X4594" t="str">
            <v>N</v>
          </cell>
          <cell r="Y4594" t="str">
            <v>N</v>
          </cell>
          <cell r="Z4594" t="str">
            <v>N</v>
          </cell>
          <cell r="AA4594">
            <v>0</v>
          </cell>
          <cell r="AB4594">
            <v>0</v>
          </cell>
          <cell r="AC4594">
            <v>0</v>
          </cell>
          <cell r="AD4594">
            <v>0</v>
          </cell>
          <cell r="AE4594" t="str">
            <v>N</v>
          </cell>
          <cell r="AF4594" t="str">
            <v>N</v>
          </cell>
          <cell r="AG4594">
            <v>0</v>
          </cell>
          <cell r="AH4594" t="str">
            <v>N</v>
          </cell>
          <cell r="AI4594" t="str">
            <v>N</v>
          </cell>
        </row>
        <row r="4595">
          <cell r="U4595">
            <v>0</v>
          </cell>
          <cell r="V4595">
            <v>0</v>
          </cell>
          <cell r="W4595" t="str">
            <v/>
          </cell>
          <cell r="X4595" t="str">
            <v>N</v>
          </cell>
          <cell r="Y4595" t="str">
            <v>N</v>
          </cell>
          <cell r="Z4595" t="str">
            <v>N</v>
          </cell>
          <cell r="AA4595">
            <v>0</v>
          </cell>
          <cell r="AB4595">
            <v>0</v>
          </cell>
          <cell r="AC4595">
            <v>0</v>
          </cell>
          <cell r="AD4595">
            <v>0</v>
          </cell>
          <cell r="AE4595" t="str">
            <v>N</v>
          </cell>
          <cell r="AF4595" t="str">
            <v>N</v>
          </cell>
          <cell r="AG4595">
            <v>0</v>
          </cell>
          <cell r="AH4595" t="str">
            <v>N</v>
          </cell>
          <cell r="AI4595" t="str">
            <v>N</v>
          </cell>
        </row>
        <row r="4596">
          <cell r="U4596">
            <v>0</v>
          </cell>
          <cell r="V4596">
            <v>0</v>
          </cell>
          <cell r="W4596" t="str">
            <v/>
          </cell>
          <cell r="X4596" t="str">
            <v>N</v>
          </cell>
          <cell r="Y4596" t="str">
            <v>N</v>
          </cell>
          <cell r="Z4596" t="str">
            <v>N</v>
          </cell>
          <cell r="AA4596">
            <v>0</v>
          </cell>
          <cell r="AB4596">
            <v>0</v>
          </cell>
          <cell r="AC4596">
            <v>0</v>
          </cell>
          <cell r="AD4596">
            <v>0</v>
          </cell>
          <cell r="AE4596" t="str">
            <v>N</v>
          </cell>
          <cell r="AF4596" t="str">
            <v>N</v>
          </cell>
          <cell r="AG4596">
            <v>0</v>
          </cell>
          <cell r="AH4596" t="str">
            <v>N</v>
          </cell>
          <cell r="AI4596" t="str">
            <v>N</v>
          </cell>
        </row>
        <row r="4597">
          <cell r="U4597">
            <v>0</v>
          </cell>
          <cell r="V4597">
            <v>0</v>
          </cell>
          <cell r="W4597" t="str">
            <v/>
          </cell>
          <cell r="X4597" t="str">
            <v>N</v>
          </cell>
          <cell r="Y4597" t="str">
            <v>N</v>
          </cell>
          <cell r="Z4597" t="str">
            <v>N</v>
          </cell>
          <cell r="AA4597">
            <v>0</v>
          </cell>
          <cell r="AB4597">
            <v>0</v>
          </cell>
          <cell r="AC4597">
            <v>0</v>
          </cell>
          <cell r="AD4597">
            <v>0</v>
          </cell>
          <cell r="AE4597" t="str">
            <v>N</v>
          </cell>
          <cell r="AF4597" t="str">
            <v>N</v>
          </cell>
          <cell r="AG4597">
            <v>0</v>
          </cell>
          <cell r="AH4597" t="str">
            <v>N</v>
          </cell>
          <cell r="AI4597" t="str">
            <v>N</v>
          </cell>
        </row>
        <row r="4598">
          <cell r="U4598">
            <v>0</v>
          </cell>
          <cell r="V4598">
            <v>0</v>
          </cell>
          <cell r="W4598" t="str">
            <v/>
          </cell>
          <cell r="X4598" t="str">
            <v>N</v>
          </cell>
          <cell r="Y4598" t="str">
            <v>N</v>
          </cell>
          <cell r="Z4598" t="str">
            <v>N</v>
          </cell>
          <cell r="AA4598">
            <v>0</v>
          </cell>
          <cell r="AB4598">
            <v>0</v>
          </cell>
          <cell r="AC4598">
            <v>0</v>
          </cell>
          <cell r="AD4598">
            <v>0</v>
          </cell>
          <cell r="AE4598" t="str">
            <v>N</v>
          </cell>
          <cell r="AF4598" t="str">
            <v>N</v>
          </cell>
          <cell r="AG4598">
            <v>0</v>
          </cell>
          <cell r="AH4598" t="str">
            <v>N</v>
          </cell>
          <cell r="AI4598" t="str">
            <v>N</v>
          </cell>
        </row>
        <row r="4599">
          <cell r="U4599">
            <v>0</v>
          </cell>
          <cell r="V4599">
            <v>0</v>
          </cell>
          <cell r="W4599" t="str">
            <v/>
          </cell>
          <cell r="X4599" t="str">
            <v>N</v>
          </cell>
          <cell r="Y4599" t="str">
            <v>N</v>
          </cell>
          <cell r="Z4599" t="str">
            <v>N</v>
          </cell>
          <cell r="AA4599">
            <v>0</v>
          </cell>
          <cell r="AB4599">
            <v>0</v>
          </cell>
          <cell r="AC4599">
            <v>0</v>
          </cell>
          <cell r="AD4599">
            <v>0</v>
          </cell>
          <cell r="AE4599" t="str">
            <v>N</v>
          </cell>
          <cell r="AF4599" t="str">
            <v>N</v>
          </cell>
          <cell r="AG4599">
            <v>0</v>
          </cell>
          <cell r="AH4599" t="str">
            <v>N</v>
          </cell>
          <cell r="AI4599" t="str">
            <v>N</v>
          </cell>
        </row>
        <row r="4600">
          <cell r="U4600">
            <v>0</v>
          </cell>
          <cell r="V4600">
            <v>0</v>
          </cell>
          <cell r="W4600" t="str">
            <v/>
          </cell>
          <cell r="X4600" t="str">
            <v>N</v>
          </cell>
          <cell r="Y4600" t="str">
            <v>N</v>
          </cell>
          <cell r="Z4600" t="str">
            <v>N</v>
          </cell>
          <cell r="AA4600">
            <v>0</v>
          </cell>
          <cell r="AB4600">
            <v>0</v>
          </cell>
          <cell r="AC4600">
            <v>0</v>
          </cell>
          <cell r="AD4600">
            <v>0</v>
          </cell>
          <cell r="AE4600" t="str">
            <v>N</v>
          </cell>
          <cell r="AF4600" t="str">
            <v>N</v>
          </cell>
          <cell r="AG4600">
            <v>0</v>
          </cell>
          <cell r="AH4600" t="str">
            <v>N</v>
          </cell>
          <cell r="AI4600" t="str">
            <v>N</v>
          </cell>
        </row>
        <row r="4601">
          <cell r="U4601">
            <v>0</v>
          </cell>
          <cell r="V4601">
            <v>0</v>
          </cell>
          <cell r="W4601" t="str">
            <v/>
          </cell>
          <cell r="X4601" t="str">
            <v>N</v>
          </cell>
          <cell r="Y4601" t="str">
            <v>N</v>
          </cell>
          <cell r="Z4601" t="str">
            <v>N</v>
          </cell>
          <cell r="AA4601">
            <v>0</v>
          </cell>
          <cell r="AB4601">
            <v>0</v>
          </cell>
          <cell r="AC4601">
            <v>0</v>
          </cell>
          <cell r="AD4601">
            <v>0</v>
          </cell>
          <cell r="AE4601" t="str">
            <v>N</v>
          </cell>
          <cell r="AF4601" t="str">
            <v>N</v>
          </cell>
          <cell r="AG4601">
            <v>0</v>
          </cell>
          <cell r="AH4601" t="str">
            <v>N</v>
          </cell>
          <cell r="AI4601" t="str">
            <v>N</v>
          </cell>
        </row>
        <row r="4602">
          <cell r="U4602">
            <v>0</v>
          </cell>
          <cell r="V4602">
            <v>0</v>
          </cell>
          <cell r="W4602" t="str">
            <v/>
          </cell>
          <cell r="X4602" t="str">
            <v>N</v>
          </cell>
          <cell r="Y4602" t="str">
            <v>N</v>
          </cell>
          <cell r="Z4602" t="str">
            <v>N</v>
          </cell>
          <cell r="AA4602">
            <v>0</v>
          </cell>
          <cell r="AB4602">
            <v>0</v>
          </cell>
          <cell r="AC4602">
            <v>0</v>
          </cell>
          <cell r="AD4602">
            <v>0</v>
          </cell>
          <cell r="AE4602" t="str">
            <v>N</v>
          </cell>
          <cell r="AF4602" t="str">
            <v>N</v>
          </cell>
          <cell r="AG4602">
            <v>0</v>
          </cell>
          <cell r="AH4602" t="str">
            <v>N</v>
          </cell>
          <cell r="AI4602" t="str">
            <v>N</v>
          </cell>
        </row>
        <row r="4603">
          <cell r="U4603">
            <v>0</v>
          </cell>
          <cell r="V4603">
            <v>0</v>
          </cell>
          <cell r="W4603" t="str">
            <v/>
          </cell>
          <cell r="X4603" t="str">
            <v>N</v>
          </cell>
          <cell r="Y4603" t="str">
            <v>N</v>
          </cell>
          <cell r="Z4603" t="str">
            <v>N</v>
          </cell>
          <cell r="AA4603">
            <v>0</v>
          </cell>
          <cell r="AB4603">
            <v>0</v>
          </cell>
          <cell r="AC4603">
            <v>0</v>
          </cell>
          <cell r="AD4603">
            <v>0</v>
          </cell>
          <cell r="AE4603" t="str">
            <v>N</v>
          </cell>
          <cell r="AF4603" t="str">
            <v>N</v>
          </cell>
          <cell r="AG4603">
            <v>0</v>
          </cell>
          <cell r="AH4603" t="str">
            <v>N</v>
          </cell>
          <cell r="AI4603" t="str">
            <v>N</v>
          </cell>
        </row>
        <row r="4604">
          <cell r="U4604">
            <v>0</v>
          </cell>
          <cell r="V4604">
            <v>0</v>
          </cell>
          <cell r="W4604" t="str">
            <v/>
          </cell>
          <cell r="X4604" t="str">
            <v>N</v>
          </cell>
          <cell r="Y4604" t="str">
            <v>N</v>
          </cell>
          <cell r="Z4604" t="str">
            <v>N</v>
          </cell>
          <cell r="AA4604">
            <v>0</v>
          </cell>
          <cell r="AB4604">
            <v>0</v>
          </cell>
          <cell r="AC4604">
            <v>0</v>
          </cell>
          <cell r="AD4604">
            <v>0</v>
          </cell>
          <cell r="AE4604" t="str">
            <v>N</v>
          </cell>
          <cell r="AF4604" t="str">
            <v>N</v>
          </cell>
          <cell r="AG4604">
            <v>0</v>
          </cell>
          <cell r="AH4604" t="str">
            <v>N</v>
          </cell>
          <cell r="AI4604" t="str">
            <v>N</v>
          </cell>
        </row>
        <row r="4605">
          <cell r="U4605">
            <v>0</v>
          </cell>
          <cell r="V4605">
            <v>0</v>
          </cell>
          <cell r="W4605" t="str">
            <v/>
          </cell>
          <cell r="X4605" t="str">
            <v>N</v>
          </cell>
          <cell r="Y4605" t="str">
            <v>N</v>
          </cell>
          <cell r="Z4605" t="str">
            <v>N</v>
          </cell>
          <cell r="AA4605">
            <v>0</v>
          </cell>
          <cell r="AB4605">
            <v>0</v>
          </cell>
          <cell r="AC4605">
            <v>0</v>
          </cell>
          <cell r="AD4605">
            <v>0</v>
          </cell>
          <cell r="AE4605" t="str">
            <v>N</v>
          </cell>
          <cell r="AF4605" t="str">
            <v>N</v>
          </cell>
          <cell r="AG4605">
            <v>0</v>
          </cell>
          <cell r="AH4605" t="str">
            <v>N</v>
          </cell>
          <cell r="AI4605" t="str">
            <v>N</v>
          </cell>
        </row>
        <row r="4606">
          <cell r="U4606">
            <v>0</v>
          </cell>
          <cell r="V4606">
            <v>0</v>
          </cell>
          <cell r="W4606" t="str">
            <v/>
          </cell>
          <cell r="X4606" t="str">
            <v>N</v>
          </cell>
          <cell r="Y4606" t="str">
            <v>N</v>
          </cell>
          <cell r="Z4606" t="str">
            <v>N</v>
          </cell>
          <cell r="AA4606">
            <v>0</v>
          </cell>
          <cell r="AB4606">
            <v>0</v>
          </cell>
          <cell r="AC4606">
            <v>0</v>
          </cell>
          <cell r="AD4606">
            <v>0</v>
          </cell>
          <cell r="AE4606" t="str">
            <v>N</v>
          </cell>
          <cell r="AF4606" t="str">
            <v>N</v>
          </cell>
          <cell r="AG4606">
            <v>0</v>
          </cell>
          <cell r="AH4606" t="str">
            <v>N</v>
          </cell>
          <cell r="AI4606" t="str">
            <v>N</v>
          </cell>
        </row>
        <row r="4607">
          <cell r="U4607">
            <v>0</v>
          </cell>
          <cell r="V4607">
            <v>0</v>
          </cell>
          <cell r="W4607" t="str">
            <v/>
          </cell>
          <cell r="X4607" t="str">
            <v>N</v>
          </cell>
          <cell r="Y4607" t="str">
            <v>N</v>
          </cell>
          <cell r="Z4607" t="str">
            <v>N</v>
          </cell>
          <cell r="AA4607">
            <v>0</v>
          </cell>
          <cell r="AB4607">
            <v>0</v>
          </cell>
          <cell r="AC4607">
            <v>0</v>
          </cell>
          <cell r="AD4607">
            <v>0</v>
          </cell>
          <cell r="AE4607" t="str">
            <v>N</v>
          </cell>
          <cell r="AF4607" t="str">
            <v>N</v>
          </cell>
          <cell r="AG4607">
            <v>0</v>
          </cell>
          <cell r="AH4607" t="str">
            <v>N</v>
          </cell>
          <cell r="AI4607" t="str">
            <v>N</v>
          </cell>
        </row>
        <row r="4608">
          <cell r="U4608">
            <v>0</v>
          </cell>
          <cell r="V4608">
            <v>0</v>
          </cell>
          <cell r="W4608" t="str">
            <v/>
          </cell>
          <cell r="X4608" t="str">
            <v>N</v>
          </cell>
          <cell r="Y4608" t="str">
            <v>N</v>
          </cell>
          <cell r="Z4608" t="str">
            <v>N</v>
          </cell>
          <cell r="AA4608">
            <v>0</v>
          </cell>
          <cell r="AB4608">
            <v>0</v>
          </cell>
          <cell r="AC4608">
            <v>0</v>
          </cell>
          <cell r="AD4608">
            <v>0</v>
          </cell>
          <cell r="AE4608" t="str">
            <v>N</v>
          </cell>
          <cell r="AF4608" t="str">
            <v>N</v>
          </cell>
          <cell r="AG4608">
            <v>0</v>
          </cell>
          <cell r="AH4608" t="str">
            <v>N</v>
          </cell>
          <cell r="AI4608" t="str">
            <v>N</v>
          </cell>
        </row>
        <row r="4609">
          <cell r="U4609">
            <v>0</v>
          </cell>
          <cell r="V4609">
            <v>0</v>
          </cell>
          <cell r="W4609" t="str">
            <v/>
          </cell>
          <cell r="X4609" t="str">
            <v>N</v>
          </cell>
          <cell r="Y4609" t="str">
            <v>N</v>
          </cell>
          <cell r="Z4609" t="str">
            <v>N</v>
          </cell>
          <cell r="AA4609">
            <v>0</v>
          </cell>
          <cell r="AB4609">
            <v>0</v>
          </cell>
          <cell r="AC4609">
            <v>0</v>
          </cell>
          <cell r="AD4609">
            <v>0</v>
          </cell>
          <cell r="AE4609" t="str">
            <v>N</v>
          </cell>
          <cell r="AF4609" t="str">
            <v>N</v>
          </cell>
          <cell r="AG4609">
            <v>0</v>
          </cell>
          <cell r="AH4609" t="str">
            <v>N</v>
          </cell>
          <cell r="AI4609" t="str">
            <v>N</v>
          </cell>
        </row>
        <row r="4610">
          <cell r="U4610">
            <v>0</v>
          </cell>
          <cell r="V4610">
            <v>0</v>
          </cell>
          <cell r="W4610" t="str">
            <v/>
          </cell>
          <cell r="X4610" t="str">
            <v>N</v>
          </cell>
          <cell r="Y4610" t="str">
            <v>N</v>
          </cell>
          <cell r="Z4610" t="str">
            <v>N</v>
          </cell>
          <cell r="AA4610">
            <v>0</v>
          </cell>
          <cell r="AB4610">
            <v>0</v>
          </cell>
          <cell r="AC4610">
            <v>0</v>
          </cell>
          <cell r="AD4610">
            <v>0</v>
          </cell>
          <cell r="AE4610" t="str">
            <v>N</v>
          </cell>
          <cell r="AF4610" t="str">
            <v>N</v>
          </cell>
          <cell r="AG4610">
            <v>0</v>
          </cell>
          <cell r="AH4610" t="str">
            <v>N</v>
          </cell>
          <cell r="AI4610" t="str">
            <v>N</v>
          </cell>
        </row>
        <row r="4611">
          <cell r="U4611">
            <v>0</v>
          </cell>
          <cell r="V4611">
            <v>0</v>
          </cell>
          <cell r="W4611" t="str">
            <v/>
          </cell>
          <cell r="X4611" t="str">
            <v>N</v>
          </cell>
          <cell r="Y4611" t="str">
            <v>N</v>
          </cell>
          <cell r="Z4611" t="str">
            <v>N</v>
          </cell>
          <cell r="AA4611">
            <v>0</v>
          </cell>
          <cell r="AB4611">
            <v>0</v>
          </cell>
          <cell r="AC4611">
            <v>0</v>
          </cell>
          <cell r="AD4611">
            <v>0</v>
          </cell>
          <cell r="AE4611" t="str">
            <v>N</v>
          </cell>
          <cell r="AF4611" t="str">
            <v>N</v>
          </cell>
          <cell r="AG4611">
            <v>0</v>
          </cell>
          <cell r="AH4611" t="str">
            <v>N</v>
          </cell>
          <cell r="AI4611" t="str">
            <v>N</v>
          </cell>
        </row>
        <row r="4612">
          <cell r="U4612">
            <v>0</v>
          </cell>
          <cell r="V4612">
            <v>0</v>
          </cell>
          <cell r="W4612" t="str">
            <v/>
          </cell>
          <cell r="X4612" t="str">
            <v>N</v>
          </cell>
          <cell r="Y4612" t="str">
            <v>N</v>
          </cell>
          <cell r="Z4612" t="str">
            <v>N</v>
          </cell>
          <cell r="AA4612">
            <v>0</v>
          </cell>
          <cell r="AB4612">
            <v>0</v>
          </cell>
          <cell r="AC4612">
            <v>0</v>
          </cell>
          <cell r="AD4612">
            <v>0</v>
          </cell>
          <cell r="AE4612" t="str">
            <v>N</v>
          </cell>
          <cell r="AF4612" t="str">
            <v>N</v>
          </cell>
          <cell r="AG4612">
            <v>0</v>
          </cell>
          <cell r="AH4612" t="str">
            <v>N</v>
          </cell>
          <cell r="AI4612" t="str">
            <v>N</v>
          </cell>
        </row>
        <row r="4613">
          <cell r="U4613">
            <v>0</v>
          </cell>
          <cell r="V4613">
            <v>0</v>
          </cell>
          <cell r="W4613" t="str">
            <v/>
          </cell>
          <cell r="X4613" t="str">
            <v>N</v>
          </cell>
          <cell r="Y4613" t="str">
            <v>N</v>
          </cell>
          <cell r="Z4613" t="str">
            <v>N</v>
          </cell>
          <cell r="AA4613">
            <v>0</v>
          </cell>
          <cell r="AB4613">
            <v>0</v>
          </cell>
          <cell r="AC4613">
            <v>0</v>
          </cell>
          <cell r="AD4613">
            <v>0</v>
          </cell>
          <cell r="AE4613" t="str">
            <v>N</v>
          </cell>
          <cell r="AF4613" t="str">
            <v>N</v>
          </cell>
          <cell r="AG4613">
            <v>0</v>
          </cell>
          <cell r="AH4613" t="str">
            <v>N</v>
          </cell>
          <cell r="AI4613" t="str">
            <v>N</v>
          </cell>
        </row>
        <row r="4614">
          <cell r="U4614">
            <v>0</v>
          </cell>
          <cell r="V4614">
            <v>0</v>
          </cell>
          <cell r="W4614" t="str">
            <v/>
          </cell>
          <cell r="X4614" t="str">
            <v>N</v>
          </cell>
          <cell r="Y4614" t="str">
            <v>N</v>
          </cell>
          <cell r="Z4614" t="str">
            <v>N</v>
          </cell>
          <cell r="AA4614">
            <v>0</v>
          </cell>
          <cell r="AB4614">
            <v>0</v>
          </cell>
          <cell r="AC4614">
            <v>0</v>
          </cell>
          <cell r="AD4614">
            <v>0</v>
          </cell>
          <cell r="AE4614" t="str">
            <v>N</v>
          </cell>
          <cell r="AF4614" t="str">
            <v>N</v>
          </cell>
          <cell r="AG4614">
            <v>0</v>
          </cell>
          <cell r="AH4614" t="str">
            <v>N</v>
          </cell>
          <cell r="AI4614" t="str">
            <v>N</v>
          </cell>
        </row>
        <row r="4615">
          <cell r="U4615">
            <v>0</v>
          </cell>
          <cell r="V4615">
            <v>0</v>
          </cell>
          <cell r="W4615" t="str">
            <v/>
          </cell>
          <cell r="X4615" t="str">
            <v>N</v>
          </cell>
          <cell r="Y4615" t="str">
            <v>N</v>
          </cell>
          <cell r="Z4615" t="str">
            <v>N</v>
          </cell>
          <cell r="AA4615">
            <v>0</v>
          </cell>
          <cell r="AB4615">
            <v>0</v>
          </cell>
          <cell r="AC4615">
            <v>0</v>
          </cell>
          <cell r="AD4615">
            <v>0</v>
          </cell>
          <cell r="AE4615" t="str">
            <v>N</v>
          </cell>
          <cell r="AF4615" t="str">
            <v>N</v>
          </cell>
          <cell r="AG4615">
            <v>0</v>
          </cell>
          <cell r="AH4615" t="str">
            <v>N</v>
          </cell>
          <cell r="AI4615" t="str">
            <v>N</v>
          </cell>
        </row>
        <row r="4616">
          <cell r="U4616">
            <v>0</v>
          </cell>
          <cell r="V4616">
            <v>0</v>
          </cell>
          <cell r="W4616" t="str">
            <v/>
          </cell>
          <cell r="X4616" t="str">
            <v>N</v>
          </cell>
          <cell r="Y4616" t="str">
            <v>N</v>
          </cell>
          <cell r="Z4616" t="str">
            <v>N</v>
          </cell>
          <cell r="AA4616">
            <v>0</v>
          </cell>
          <cell r="AB4616">
            <v>0</v>
          </cell>
          <cell r="AC4616">
            <v>0</v>
          </cell>
          <cell r="AD4616">
            <v>0</v>
          </cell>
          <cell r="AE4616" t="str">
            <v>N</v>
          </cell>
          <cell r="AF4616" t="str">
            <v>N</v>
          </cell>
          <cell r="AG4616">
            <v>0</v>
          </cell>
          <cell r="AH4616" t="str">
            <v>N</v>
          </cell>
          <cell r="AI4616" t="str">
            <v>N</v>
          </cell>
        </row>
        <row r="4617">
          <cell r="U4617">
            <v>0</v>
          </cell>
          <cell r="V4617">
            <v>0</v>
          </cell>
          <cell r="W4617" t="str">
            <v/>
          </cell>
          <cell r="X4617" t="str">
            <v>N</v>
          </cell>
          <cell r="Y4617" t="str">
            <v>N</v>
          </cell>
          <cell r="Z4617" t="str">
            <v>N</v>
          </cell>
          <cell r="AA4617">
            <v>0</v>
          </cell>
          <cell r="AB4617">
            <v>0</v>
          </cell>
          <cell r="AC4617">
            <v>0</v>
          </cell>
          <cell r="AD4617">
            <v>0</v>
          </cell>
          <cell r="AE4617" t="str">
            <v>N</v>
          </cell>
          <cell r="AF4617" t="str">
            <v>N</v>
          </cell>
          <cell r="AG4617">
            <v>0</v>
          </cell>
          <cell r="AH4617" t="str">
            <v>N</v>
          </cell>
          <cell r="AI4617" t="str">
            <v>N</v>
          </cell>
        </row>
        <row r="4618">
          <cell r="U4618">
            <v>0</v>
          </cell>
          <cell r="V4618">
            <v>0</v>
          </cell>
          <cell r="W4618" t="str">
            <v/>
          </cell>
          <cell r="X4618" t="str">
            <v>N</v>
          </cell>
          <cell r="Y4618" t="str">
            <v>N</v>
          </cell>
          <cell r="Z4618" t="str">
            <v>N</v>
          </cell>
          <cell r="AA4618">
            <v>0</v>
          </cell>
          <cell r="AB4618">
            <v>0</v>
          </cell>
          <cell r="AC4618">
            <v>0</v>
          </cell>
          <cell r="AD4618">
            <v>0</v>
          </cell>
          <cell r="AE4618" t="str">
            <v>N</v>
          </cell>
          <cell r="AF4618" t="str">
            <v>N</v>
          </cell>
          <cell r="AG4618">
            <v>0</v>
          </cell>
          <cell r="AH4618" t="str">
            <v>N</v>
          </cell>
          <cell r="AI4618" t="str">
            <v>N</v>
          </cell>
        </row>
        <row r="4619">
          <cell r="U4619">
            <v>0</v>
          </cell>
          <cell r="V4619">
            <v>0</v>
          </cell>
          <cell r="W4619" t="str">
            <v/>
          </cell>
          <cell r="X4619" t="str">
            <v>N</v>
          </cell>
          <cell r="Y4619" t="str">
            <v>N</v>
          </cell>
          <cell r="Z4619" t="str">
            <v>N</v>
          </cell>
          <cell r="AA4619">
            <v>0</v>
          </cell>
          <cell r="AB4619">
            <v>0</v>
          </cell>
          <cell r="AC4619">
            <v>0</v>
          </cell>
          <cell r="AD4619">
            <v>0</v>
          </cell>
          <cell r="AE4619" t="str">
            <v>N</v>
          </cell>
          <cell r="AF4619" t="str">
            <v>N</v>
          </cell>
          <cell r="AG4619">
            <v>0</v>
          </cell>
          <cell r="AH4619" t="str">
            <v>N</v>
          </cell>
          <cell r="AI4619" t="str">
            <v>N</v>
          </cell>
        </row>
        <row r="4620">
          <cell r="U4620">
            <v>0</v>
          </cell>
          <cell r="V4620">
            <v>0</v>
          </cell>
          <cell r="W4620" t="str">
            <v/>
          </cell>
          <cell r="X4620" t="str">
            <v>N</v>
          </cell>
          <cell r="Y4620" t="str">
            <v>N</v>
          </cell>
          <cell r="Z4620" t="str">
            <v>N</v>
          </cell>
          <cell r="AA4620">
            <v>0</v>
          </cell>
          <cell r="AB4620">
            <v>0</v>
          </cell>
          <cell r="AC4620">
            <v>0</v>
          </cell>
          <cell r="AD4620">
            <v>0</v>
          </cell>
          <cell r="AE4620" t="str">
            <v>N</v>
          </cell>
          <cell r="AF4620" t="str">
            <v>N</v>
          </cell>
          <cell r="AG4620">
            <v>0</v>
          </cell>
          <cell r="AH4620" t="str">
            <v>N</v>
          </cell>
          <cell r="AI4620" t="str">
            <v>N</v>
          </cell>
        </row>
        <row r="4621">
          <cell r="U4621">
            <v>0</v>
          </cell>
          <cell r="V4621">
            <v>0</v>
          </cell>
          <cell r="W4621" t="str">
            <v/>
          </cell>
          <cell r="X4621" t="str">
            <v>N</v>
          </cell>
          <cell r="Y4621" t="str">
            <v>N</v>
          </cell>
          <cell r="Z4621" t="str">
            <v>N</v>
          </cell>
          <cell r="AA4621">
            <v>0</v>
          </cell>
          <cell r="AB4621">
            <v>0</v>
          </cell>
          <cell r="AC4621">
            <v>0</v>
          </cell>
          <cell r="AD4621">
            <v>0</v>
          </cell>
          <cell r="AE4621" t="str">
            <v>N</v>
          </cell>
          <cell r="AF4621" t="str">
            <v>N</v>
          </cell>
          <cell r="AG4621">
            <v>0</v>
          </cell>
          <cell r="AH4621" t="str">
            <v>N</v>
          </cell>
          <cell r="AI4621" t="str">
            <v>N</v>
          </cell>
        </row>
        <row r="4622">
          <cell r="U4622">
            <v>0</v>
          </cell>
          <cell r="V4622">
            <v>0</v>
          </cell>
          <cell r="W4622" t="str">
            <v/>
          </cell>
          <cell r="X4622" t="str">
            <v>N</v>
          </cell>
          <cell r="Y4622" t="str">
            <v>N</v>
          </cell>
          <cell r="Z4622" t="str">
            <v>N</v>
          </cell>
          <cell r="AA4622">
            <v>0</v>
          </cell>
          <cell r="AB4622">
            <v>0</v>
          </cell>
          <cell r="AC4622">
            <v>0</v>
          </cell>
          <cell r="AD4622">
            <v>0</v>
          </cell>
          <cell r="AE4622" t="str">
            <v>N</v>
          </cell>
          <cell r="AF4622" t="str">
            <v>N</v>
          </cell>
          <cell r="AG4622">
            <v>0</v>
          </cell>
          <cell r="AH4622" t="str">
            <v>N</v>
          </cell>
          <cell r="AI4622" t="str">
            <v>N</v>
          </cell>
        </row>
        <row r="4623">
          <cell r="U4623">
            <v>0</v>
          </cell>
          <cell r="V4623">
            <v>0</v>
          </cell>
          <cell r="W4623" t="str">
            <v/>
          </cell>
          <cell r="X4623" t="str">
            <v>N</v>
          </cell>
          <cell r="Y4623" t="str">
            <v>N</v>
          </cell>
          <cell r="Z4623" t="str">
            <v>N</v>
          </cell>
          <cell r="AA4623">
            <v>0</v>
          </cell>
          <cell r="AB4623">
            <v>0</v>
          </cell>
          <cell r="AC4623">
            <v>0</v>
          </cell>
          <cell r="AD4623">
            <v>0</v>
          </cell>
          <cell r="AE4623" t="str">
            <v>N</v>
          </cell>
          <cell r="AF4623" t="str">
            <v>N</v>
          </cell>
          <cell r="AG4623">
            <v>0</v>
          </cell>
          <cell r="AH4623" t="str">
            <v>N</v>
          </cell>
          <cell r="AI4623" t="str">
            <v>N</v>
          </cell>
        </row>
        <row r="4624">
          <cell r="U4624">
            <v>0</v>
          </cell>
          <cell r="V4624">
            <v>0</v>
          </cell>
          <cell r="W4624" t="str">
            <v/>
          </cell>
          <cell r="X4624" t="str">
            <v>N</v>
          </cell>
          <cell r="Y4624" t="str">
            <v>N</v>
          </cell>
          <cell r="Z4624" t="str">
            <v>N</v>
          </cell>
          <cell r="AA4624">
            <v>0</v>
          </cell>
          <cell r="AB4624">
            <v>0</v>
          </cell>
          <cell r="AC4624">
            <v>0</v>
          </cell>
          <cell r="AD4624">
            <v>0</v>
          </cell>
          <cell r="AE4624" t="str">
            <v>N</v>
          </cell>
          <cell r="AF4624" t="str">
            <v>N</v>
          </cell>
          <cell r="AG4624">
            <v>0</v>
          </cell>
          <cell r="AH4624" t="str">
            <v>N</v>
          </cell>
          <cell r="AI4624" t="str">
            <v>N</v>
          </cell>
        </row>
        <row r="4625">
          <cell r="U4625">
            <v>0</v>
          </cell>
          <cell r="V4625">
            <v>0</v>
          </cell>
          <cell r="W4625" t="str">
            <v/>
          </cell>
          <cell r="X4625" t="str">
            <v>N</v>
          </cell>
          <cell r="Y4625" t="str">
            <v>N</v>
          </cell>
          <cell r="Z4625" t="str">
            <v>N</v>
          </cell>
          <cell r="AA4625">
            <v>0</v>
          </cell>
          <cell r="AB4625">
            <v>0</v>
          </cell>
          <cell r="AC4625">
            <v>0</v>
          </cell>
          <cell r="AD4625">
            <v>0</v>
          </cell>
          <cell r="AE4625" t="str">
            <v>N</v>
          </cell>
          <cell r="AF4625" t="str">
            <v>N</v>
          </cell>
          <cell r="AG4625">
            <v>0</v>
          </cell>
          <cell r="AH4625" t="str">
            <v>N</v>
          </cell>
          <cell r="AI4625" t="str">
            <v>N</v>
          </cell>
        </row>
        <row r="4626">
          <cell r="U4626">
            <v>0</v>
          </cell>
          <cell r="V4626">
            <v>0</v>
          </cell>
          <cell r="W4626" t="str">
            <v/>
          </cell>
          <cell r="X4626" t="str">
            <v>N</v>
          </cell>
          <cell r="Y4626" t="str">
            <v>N</v>
          </cell>
          <cell r="Z4626" t="str">
            <v>N</v>
          </cell>
          <cell r="AA4626">
            <v>0</v>
          </cell>
          <cell r="AB4626">
            <v>0</v>
          </cell>
          <cell r="AC4626">
            <v>0</v>
          </cell>
          <cell r="AD4626">
            <v>0</v>
          </cell>
          <cell r="AE4626" t="str">
            <v>N</v>
          </cell>
          <cell r="AF4626" t="str">
            <v>N</v>
          </cell>
          <cell r="AG4626">
            <v>0</v>
          </cell>
          <cell r="AH4626" t="str">
            <v>N</v>
          </cell>
          <cell r="AI4626" t="str">
            <v>N</v>
          </cell>
        </row>
        <row r="4627">
          <cell r="U4627">
            <v>0</v>
          </cell>
          <cell r="V4627">
            <v>0</v>
          </cell>
          <cell r="W4627" t="str">
            <v/>
          </cell>
          <cell r="X4627" t="str">
            <v>N</v>
          </cell>
          <cell r="Y4627" t="str">
            <v>N</v>
          </cell>
          <cell r="Z4627" t="str">
            <v>N</v>
          </cell>
          <cell r="AA4627">
            <v>0</v>
          </cell>
          <cell r="AB4627">
            <v>0</v>
          </cell>
          <cell r="AC4627">
            <v>0</v>
          </cell>
          <cell r="AD4627">
            <v>0</v>
          </cell>
          <cell r="AE4627" t="str">
            <v>N</v>
          </cell>
          <cell r="AF4627" t="str">
            <v>N</v>
          </cell>
          <cell r="AG4627">
            <v>0</v>
          </cell>
          <cell r="AH4627" t="str">
            <v>N</v>
          </cell>
          <cell r="AI4627" t="str">
            <v>N</v>
          </cell>
        </row>
        <row r="4628">
          <cell r="U4628">
            <v>0</v>
          </cell>
          <cell r="V4628">
            <v>0</v>
          </cell>
          <cell r="W4628" t="str">
            <v/>
          </cell>
          <cell r="X4628" t="str">
            <v>N</v>
          </cell>
          <cell r="Y4628" t="str">
            <v>N</v>
          </cell>
          <cell r="Z4628" t="str">
            <v>N</v>
          </cell>
          <cell r="AA4628">
            <v>0</v>
          </cell>
          <cell r="AB4628">
            <v>0</v>
          </cell>
          <cell r="AC4628">
            <v>0</v>
          </cell>
          <cell r="AD4628">
            <v>0</v>
          </cell>
          <cell r="AE4628" t="str">
            <v>N</v>
          </cell>
          <cell r="AF4628" t="str">
            <v>N</v>
          </cell>
          <cell r="AG4628">
            <v>0</v>
          </cell>
          <cell r="AH4628" t="str">
            <v>N</v>
          </cell>
          <cell r="AI4628" t="str">
            <v>N</v>
          </cell>
        </row>
        <row r="4629">
          <cell r="U4629">
            <v>0</v>
          </cell>
          <cell r="V4629">
            <v>0</v>
          </cell>
          <cell r="W4629" t="str">
            <v/>
          </cell>
          <cell r="X4629" t="str">
            <v>N</v>
          </cell>
          <cell r="Y4629" t="str">
            <v>N</v>
          </cell>
          <cell r="Z4629" t="str">
            <v>N</v>
          </cell>
          <cell r="AA4629">
            <v>0</v>
          </cell>
          <cell r="AB4629">
            <v>0</v>
          </cell>
          <cell r="AC4629">
            <v>0</v>
          </cell>
          <cell r="AD4629">
            <v>0</v>
          </cell>
          <cell r="AE4629" t="str">
            <v>N</v>
          </cell>
          <cell r="AF4629" t="str">
            <v>N</v>
          </cell>
          <cell r="AG4629">
            <v>0</v>
          </cell>
          <cell r="AH4629" t="str">
            <v>N</v>
          </cell>
          <cell r="AI4629" t="str">
            <v>N</v>
          </cell>
        </row>
        <row r="4630">
          <cell r="U4630">
            <v>0</v>
          </cell>
          <cell r="V4630">
            <v>0</v>
          </cell>
          <cell r="W4630" t="str">
            <v/>
          </cell>
          <cell r="X4630" t="str">
            <v>N</v>
          </cell>
          <cell r="Y4630" t="str">
            <v>N</v>
          </cell>
          <cell r="Z4630" t="str">
            <v>N</v>
          </cell>
          <cell r="AA4630">
            <v>0</v>
          </cell>
          <cell r="AB4630">
            <v>0</v>
          </cell>
          <cell r="AC4630">
            <v>0</v>
          </cell>
          <cell r="AD4630">
            <v>0</v>
          </cell>
          <cell r="AE4630" t="str">
            <v>N</v>
          </cell>
          <cell r="AF4630" t="str">
            <v>N</v>
          </cell>
          <cell r="AG4630">
            <v>0</v>
          </cell>
          <cell r="AH4630" t="str">
            <v>N</v>
          </cell>
          <cell r="AI4630" t="str">
            <v>N</v>
          </cell>
        </row>
        <row r="4631">
          <cell r="U4631">
            <v>0</v>
          </cell>
          <cell r="V4631">
            <v>0</v>
          </cell>
          <cell r="W4631" t="str">
            <v/>
          </cell>
          <cell r="X4631" t="str">
            <v>N</v>
          </cell>
          <cell r="Y4631" t="str">
            <v>N</v>
          </cell>
          <cell r="Z4631" t="str">
            <v>N</v>
          </cell>
          <cell r="AA4631">
            <v>0</v>
          </cell>
          <cell r="AB4631">
            <v>0</v>
          </cell>
          <cell r="AC4631">
            <v>0</v>
          </cell>
          <cell r="AD4631">
            <v>0</v>
          </cell>
          <cell r="AE4631" t="str">
            <v>N</v>
          </cell>
          <cell r="AF4631" t="str">
            <v>N</v>
          </cell>
          <cell r="AG4631">
            <v>0</v>
          </cell>
          <cell r="AH4631" t="str">
            <v>N</v>
          </cell>
          <cell r="AI4631" t="str">
            <v>N</v>
          </cell>
        </row>
        <row r="4632">
          <cell r="U4632">
            <v>0</v>
          </cell>
          <cell r="V4632">
            <v>0</v>
          </cell>
          <cell r="W4632" t="str">
            <v/>
          </cell>
          <cell r="X4632" t="str">
            <v>N</v>
          </cell>
          <cell r="Y4632" t="str">
            <v>N</v>
          </cell>
          <cell r="Z4632" t="str">
            <v>N</v>
          </cell>
          <cell r="AA4632">
            <v>0</v>
          </cell>
          <cell r="AB4632">
            <v>0</v>
          </cell>
          <cell r="AC4632">
            <v>0</v>
          </cell>
          <cell r="AD4632">
            <v>0</v>
          </cell>
          <cell r="AE4632" t="str">
            <v>N</v>
          </cell>
          <cell r="AF4632" t="str">
            <v>N</v>
          </cell>
          <cell r="AG4632">
            <v>0</v>
          </cell>
          <cell r="AH4632" t="str">
            <v>N</v>
          </cell>
          <cell r="AI4632" t="str">
            <v>N</v>
          </cell>
        </row>
        <row r="4633">
          <cell r="U4633">
            <v>0</v>
          </cell>
          <cell r="V4633">
            <v>0</v>
          </cell>
          <cell r="W4633" t="str">
            <v/>
          </cell>
          <cell r="X4633" t="str">
            <v>N</v>
          </cell>
          <cell r="Y4633" t="str">
            <v>N</v>
          </cell>
          <cell r="Z4633" t="str">
            <v>N</v>
          </cell>
          <cell r="AA4633">
            <v>0</v>
          </cell>
          <cell r="AB4633">
            <v>0</v>
          </cell>
          <cell r="AC4633">
            <v>0</v>
          </cell>
          <cell r="AD4633">
            <v>0</v>
          </cell>
          <cell r="AE4633" t="str">
            <v>N</v>
          </cell>
          <cell r="AF4633" t="str">
            <v>N</v>
          </cell>
          <cell r="AG4633">
            <v>0</v>
          </cell>
          <cell r="AH4633" t="str">
            <v>N</v>
          </cell>
          <cell r="AI4633" t="str">
            <v>N</v>
          </cell>
        </row>
        <row r="4634">
          <cell r="U4634">
            <v>0</v>
          </cell>
          <cell r="V4634">
            <v>0</v>
          </cell>
          <cell r="W4634" t="str">
            <v/>
          </cell>
          <cell r="X4634" t="str">
            <v>N</v>
          </cell>
          <cell r="Y4634" t="str">
            <v>N</v>
          </cell>
          <cell r="Z4634" t="str">
            <v>N</v>
          </cell>
          <cell r="AA4634">
            <v>0</v>
          </cell>
          <cell r="AB4634">
            <v>0</v>
          </cell>
          <cell r="AC4634">
            <v>0</v>
          </cell>
          <cell r="AD4634">
            <v>0</v>
          </cell>
          <cell r="AE4634" t="str">
            <v>N</v>
          </cell>
          <cell r="AF4634" t="str">
            <v>N</v>
          </cell>
          <cell r="AG4634">
            <v>0</v>
          </cell>
          <cell r="AH4634" t="str">
            <v>N</v>
          </cell>
          <cell r="AI4634" t="str">
            <v>N</v>
          </cell>
        </row>
        <row r="4635">
          <cell r="U4635">
            <v>0</v>
          </cell>
          <cell r="V4635">
            <v>0</v>
          </cell>
          <cell r="W4635" t="str">
            <v/>
          </cell>
          <cell r="X4635" t="str">
            <v>N</v>
          </cell>
          <cell r="Y4635" t="str">
            <v>N</v>
          </cell>
          <cell r="Z4635" t="str">
            <v>N</v>
          </cell>
          <cell r="AA4635">
            <v>0</v>
          </cell>
          <cell r="AB4635">
            <v>0</v>
          </cell>
          <cell r="AC4635">
            <v>0</v>
          </cell>
          <cell r="AD4635">
            <v>0</v>
          </cell>
          <cell r="AE4635" t="str">
            <v>N</v>
          </cell>
          <cell r="AF4635" t="str">
            <v>N</v>
          </cell>
          <cell r="AG4635">
            <v>0</v>
          </cell>
          <cell r="AH4635" t="str">
            <v>N</v>
          </cell>
          <cell r="AI4635" t="str">
            <v>N</v>
          </cell>
        </row>
        <row r="4636">
          <cell r="U4636">
            <v>0</v>
          </cell>
          <cell r="V4636">
            <v>0</v>
          </cell>
          <cell r="W4636" t="str">
            <v/>
          </cell>
          <cell r="X4636" t="str">
            <v>N</v>
          </cell>
          <cell r="Y4636" t="str">
            <v>N</v>
          </cell>
          <cell r="Z4636" t="str">
            <v>N</v>
          </cell>
          <cell r="AA4636">
            <v>0</v>
          </cell>
          <cell r="AB4636">
            <v>0</v>
          </cell>
          <cell r="AC4636">
            <v>0</v>
          </cell>
          <cell r="AD4636">
            <v>0</v>
          </cell>
          <cell r="AE4636" t="str">
            <v>N</v>
          </cell>
          <cell r="AF4636" t="str">
            <v>N</v>
          </cell>
          <cell r="AG4636">
            <v>0</v>
          </cell>
          <cell r="AH4636" t="str">
            <v>N</v>
          </cell>
          <cell r="AI4636" t="str">
            <v>N</v>
          </cell>
        </row>
        <row r="4637">
          <cell r="U4637">
            <v>0</v>
          </cell>
          <cell r="V4637">
            <v>0</v>
          </cell>
          <cell r="W4637" t="str">
            <v/>
          </cell>
          <cell r="X4637" t="str">
            <v>N</v>
          </cell>
          <cell r="Y4637" t="str">
            <v>N</v>
          </cell>
          <cell r="Z4637" t="str">
            <v>N</v>
          </cell>
          <cell r="AA4637">
            <v>0</v>
          </cell>
          <cell r="AB4637">
            <v>0</v>
          </cell>
          <cell r="AC4637">
            <v>0</v>
          </cell>
          <cell r="AD4637">
            <v>0</v>
          </cell>
          <cell r="AE4637" t="str">
            <v>N</v>
          </cell>
          <cell r="AF4637" t="str">
            <v>N</v>
          </cell>
          <cell r="AG4637">
            <v>0</v>
          </cell>
          <cell r="AH4637" t="str">
            <v>N</v>
          </cell>
          <cell r="AI4637" t="str">
            <v>N</v>
          </cell>
        </row>
        <row r="4638">
          <cell r="U4638">
            <v>0</v>
          </cell>
          <cell r="V4638">
            <v>0</v>
          </cell>
          <cell r="W4638" t="str">
            <v/>
          </cell>
          <cell r="X4638" t="str">
            <v>N</v>
          </cell>
          <cell r="Y4638" t="str">
            <v>N</v>
          </cell>
          <cell r="Z4638" t="str">
            <v>N</v>
          </cell>
          <cell r="AA4638">
            <v>0</v>
          </cell>
          <cell r="AB4638">
            <v>0</v>
          </cell>
          <cell r="AC4638">
            <v>0</v>
          </cell>
          <cell r="AD4638">
            <v>0</v>
          </cell>
          <cell r="AE4638" t="str">
            <v>N</v>
          </cell>
          <cell r="AF4638" t="str">
            <v>N</v>
          </cell>
          <cell r="AG4638">
            <v>0</v>
          </cell>
          <cell r="AH4638" t="str">
            <v>N</v>
          </cell>
          <cell r="AI4638" t="str">
            <v>N</v>
          </cell>
        </row>
        <row r="4639">
          <cell r="U4639">
            <v>0</v>
          </cell>
          <cell r="V4639">
            <v>0</v>
          </cell>
          <cell r="W4639" t="str">
            <v/>
          </cell>
          <cell r="X4639" t="str">
            <v>N</v>
          </cell>
          <cell r="Y4639" t="str">
            <v>N</v>
          </cell>
          <cell r="Z4639" t="str">
            <v>N</v>
          </cell>
          <cell r="AA4639">
            <v>0</v>
          </cell>
          <cell r="AB4639">
            <v>0</v>
          </cell>
          <cell r="AC4639">
            <v>0</v>
          </cell>
          <cell r="AD4639">
            <v>0</v>
          </cell>
          <cell r="AE4639" t="str">
            <v>N</v>
          </cell>
          <cell r="AF4639" t="str">
            <v>N</v>
          </cell>
          <cell r="AG4639">
            <v>0</v>
          </cell>
          <cell r="AH4639" t="str">
            <v>N</v>
          </cell>
          <cell r="AI4639" t="str">
            <v>N</v>
          </cell>
        </row>
        <row r="4640">
          <cell r="U4640">
            <v>0</v>
          </cell>
          <cell r="V4640">
            <v>0</v>
          </cell>
          <cell r="W4640" t="str">
            <v/>
          </cell>
          <cell r="X4640" t="str">
            <v>N</v>
          </cell>
          <cell r="Y4640" t="str">
            <v>N</v>
          </cell>
          <cell r="Z4640" t="str">
            <v>N</v>
          </cell>
          <cell r="AA4640">
            <v>0</v>
          </cell>
          <cell r="AB4640">
            <v>0</v>
          </cell>
          <cell r="AC4640">
            <v>0</v>
          </cell>
          <cell r="AD4640">
            <v>0</v>
          </cell>
          <cell r="AE4640" t="str">
            <v>N</v>
          </cell>
          <cell r="AF4640" t="str">
            <v>N</v>
          </cell>
          <cell r="AG4640">
            <v>0</v>
          </cell>
          <cell r="AH4640" t="str">
            <v>N</v>
          </cell>
          <cell r="AI4640" t="str">
            <v>N</v>
          </cell>
        </row>
        <row r="4641">
          <cell r="U4641">
            <v>0</v>
          </cell>
          <cell r="V4641">
            <v>0</v>
          </cell>
          <cell r="W4641" t="str">
            <v/>
          </cell>
          <cell r="X4641" t="str">
            <v>N</v>
          </cell>
          <cell r="Y4641" t="str">
            <v>N</v>
          </cell>
          <cell r="Z4641" t="str">
            <v>N</v>
          </cell>
          <cell r="AA4641">
            <v>0</v>
          </cell>
          <cell r="AB4641">
            <v>0</v>
          </cell>
          <cell r="AC4641">
            <v>0</v>
          </cell>
          <cell r="AD4641">
            <v>0</v>
          </cell>
          <cell r="AE4641" t="str">
            <v>N</v>
          </cell>
          <cell r="AF4641" t="str">
            <v>N</v>
          </cell>
          <cell r="AG4641">
            <v>0</v>
          </cell>
          <cell r="AH4641" t="str">
            <v>N</v>
          </cell>
          <cell r="AI4641" t="str">
            <v>N</v>
          </cell>
        </row>
        <row r="4642">
          <cell r="U4642">
            <v>0</v>
          </cell>
          <cell r="V4642">
            <v>0</v>
          </cell>
          <cell r="W4642" t="str">
            <v/>
          </cell>
          <cell r="X4642" t="str">
            <v>N</v>
          </cell>
          <cell r="Y4642" t="str">
            <v>N</v>
          </cell>
          <cell r="Z4642" t="str">
            <v>N</v>
          </cell>
          <cell r="AA4642">
            <v>0</v>
          </cell>
          <cell r="AB4642">
            <v>0</v>
          </cell>
          <cell r="AC4642">
            <v>0</v>
          </cell>
          <cell r="AD4642">
            <v>0</v>
          </cell>
          <cell r="AE4642" t="str">
            <v>N</v>
          </cell>
          <cell r="AF4642" t="str">
            <v>N</v>
          </cell>
          <cell r="AG4642">
            <v>0</v>
          </cell>
          <cell r="AH4642" t="str">
            <v>N</v>
          </cell>
          <cell r="AI4642" t="str">
            <v>N</v>
          </cell>
        </row>
        <row r="4643">
          <cell r="U4643">
            <v>0</v>
          </cell>
          <cell r="V4643">
            <v>0</v>
          </cell>
          <cell r="W4643" t="str">
            <v/>
          </cell>
          <cell r="X4643" t="str">
            <v>N</v>
          </cell>
          <cell r="Y4643" t="str">
            <v>N</v>
          </cell>
          <cell r="Z4643" t="str">
            <v>N</v>
          </cell>
          <cell r="AA4643">
            <v>0</v>
          </cell>
          <cell r="AB4643">
            <v>0</v>
          </cell>
          <cell r="AC4643">
            <v>0</v>
          </cell>
          <cell r="AD4643">
            <v>0</v>
          </cell>
          <cell r="AE4643" t="str">
            <v>N</v>
          </cell>
          <cell r="AF4643" t="str">
            <v>N</v>
          </cell>
          <cell r="AG4643">
            <v>0</v>
          </cell>
          <cell r="AH4643" t="str">
            <v>N</v>
          </cell>
          <cell r="AI4643" t="str">
            <v>N</v>
          </cell>
        </row>
        <row r="4644">
          <cell r="U4644">
            <v>0</v>
          </cell>
          <cell r="V4644">
            <v>0</v>
          </cell>
          <cell r="W4644" t="str">
            <v/>
          </cell>
          <cell r="X4644" t="str">
            <v>N</v>
          </cell>
          <cell r="Y4644" t="str">
            <v>N</v>
          </cell>
          <cell r="Z4644" t="str">
            <v>N</v>
          </cell>
          <cell r="AA4644">
            <v>0</v>
          </cell>
          <cell r="AB4644">
            <v>0</v>
          </cell>
          <cell r="AC4644">
            <v>0</v>
          </cell>
          <cell r="AD4644">
            <v>0</v>
          </cell>
          <cell r="AE4644" t="str">
            <v>N</v>
          </cell>
          <cell r="AF4644" t="str">
            <v>N</v>
          </cell>
          <cell r="AG4644">
            <v>0</v>
          </cell>
          <cell r="AH4644" t="str">
            <v>N</v>
          </cell>
          <cell r="AI4644" t="str">
            <v>N</v>
          </cell>
        </row>
        <row r="4645">
          <cell r="U4645">
            <v>0</v>
          </cell>
          <cell r="V4645">
            <v>0</v>
          </cell>
          <cell r="W4645" t="str">
            <v/>
          </cell>
          <cell r="X4645" t="str">
            <v>N</v>
          </cell>
          <cell r="Y4645" t="str">
            <v>N</v>
          </cell>
          <cell r="Z4645" t="str">
            <v>N</v>
          </cell>
          <cell r="AA4645">
            <v>0</v>
          </cell>
          <cell r="AB4645">
            <v>0</v>
          </cell>
          <cell r="AC4645">
            <v>0</v>
          </cell>
          <cell r="AD4645">
            <v>0</v>
          </cell>
          <cell r="AE4645" t="str">
            <v>N</v>
          </cell>
          <cell r="AF4645" t="str">
            <v>N</v>
          </cell>
          <cell r="AG4645">
            <v>0</v>
          </cell>
          <cell r="AH4645" t="str">
            <v>N</v>
          </cell>
          <cell r="AI4645" t="str">
            <v>N</v>
          </cell>
        </row>
        <row r="4646">
          <cell r="U4646">
            <v>0</v>
          </cell>
          <cell r="V4646">
            <v>0</v>
          </cell>
          <cell r="W4646" t="str">
            <v/>
          </cell>
          <cell r="X4646" t="str">
            <v>N</v>
          </cell>
          <cell r="Y4646" t="str">
            <v>N</v>
          </cell>
          <cell r="Z4646" t="str">
            <v>N</v>
          </cell>
          <cell r="AA4646">
            <v>0</v>
          </cell>
          <cell r="AB4646">
            <v>0</v>
          </cell>
          <cell r="AC4646">
            <v>0</v>
          </cell>
          <cell r="AD4646">
            <v>0</v>
          </cell>
          <cell r="AE4646" t="str">
            <v>N</v>
          </cell>
          <cell r="AF4646" t="str">
            <v>N</v>
          </cell>
          <cell r="AG4646">
            <v>0</v>
          </cell>
          <cell r="AH4646" t="str">
            <v>N</v>
          </cell>
          <cell r="AI4646" t="str">
            <v>N</v>
          </cell>
        </row>
        <row r="4647">
          <cell r="U4647">
            <v>0</v>
          </cell>
          <cell r="V4647">
            <v>0</v>
          </cell>
          <cell r="W4647" t="str">
            <v/>
          </cell>
          <cell r="X4647" t="str">
            <v>N</v>
          </cell>
          <cell r="Y4647" t="str">
            <v>N</v>
          </cell>
          <cell r="Z4647" t="str">
            <v>N</v>
          </cell>
          <cell r="AA4647">
            <v>0</v>
          </cell>
          <cell r="AB4647">
            <v>0</v>
          </cell>
          <cell r="AC4647">
            <v>0</v>
          </cell>
          <cell r="AD4647">
            <v>0</v>
          </cell>
          <cell r="AE4647" t="str">
            <v>N</v>
          </cell>
          <cell r="AF4647" t="str">
            <v>N</v>
          </cell>
          <cell r="AG4647">
            <v>0</v>
          </cell>
          <cell r="AH4647" t="str">
            <v>N</v>
          </cell>
          <cell r="AI4647" t="str">
            <v>N</v>
          </cell>
        </row>
        <row r="4648">
          <cell r="U4648">
            <v>0</v>
          </cell>
          <cell r="V4648">
            <v>0</v>
          </cell>
          <cell r="W4648" t="str">
            <v/>
          </cell>
          <cell r="X4648" t="str">
            <v>N</v>
          </cell>
          <cell r="Y4648" t="str">
            <v>N</v>
          </cell>
          <cell r="Z4648" t="str">
            <v>N</v>
          </cell>
          <cell r="AA4648">
            <v>0</v>
          </cell>
          <cell r="AB4648">
            <v>0</v>
          </cell>
          <cell r="AC4648">
            <v>0</v>
          </cell>
          <cell r="AD4648">
            <v>0</v>
          </cell>
          <cell r="AE4648" t="str">
            <v>N</v>
          </cell>
          <cell r="AF4648" t="str">
            <v>N</v>
          </cell>
          <cell r="AG4648">
            <v>0</v>
          </cell>
          <cell r="AH4648" t="str">
            <v>N</v>
          </cell>
          <cell r="AI4648" t="str">
            <v>N</v>
          </cell>
        </row>
        <row r="4649">
          <cell r="U4649">
            <v>0</v>
          </cell>
          <cell r="V4649">
            <v>0</v>
          </cell>
          <cell r="W4649" t="str">
            <v/>
          </cell>
          <cell r="X4649" t="str">
            <v>N</v>
          </cell>
          <cell r="Y4649" t="str">
            <v>N</v>
          </cell>
          <cell r="Z4649" t="str">
            <v>N</v>
          </cell>
          <cell r="AA4649">
            <v>0</v>
          </cell>
          <cell r="AB4649">
            <v>0</v>
          </cell>
          <cell r="AC4649">
            <v>0</v>
          </cell>
          <cell r="AD4649">
            <v>0</v>
          </cell>
          <cell r="AE4649" t="str">
            <v>N</v>
          </cell>
          <cell r="AF4649" t="str">
            <v>N</v>
          </cell>
          <cell r="AG4649">
            <v>0</v>
          </cell>
          <cell r="AH4649" t="str">
            <v>N</v>
          </cell>
          <cell r="AI4649" t="str">
            <v>N</v>
          </cell>
        </row>
        <row r="4650">
          <cell r="U4650">
            <v>0</v>
          </cell>
          <cell r="V4650">
            <v>0</v>
          </cell>
          <cell r="W4650" t="str">
            <v/>
          </cell>
          <cell r="X4650" t="str">
            <v>N</v>
          </cell>
          <cell r="Y4650" t="str">
            <v>N</v>
          </cell>
          <cell r="Z4650" t="str">
            <v>N</v>
          </cell>
          <cell r="AA4650">
            <v>0</v>
          </cell>
          <cell r="AB4650">
            <v>0</v>
          </cell>
          <cell r="AC4650">
            <v>0</v>
          </cell>
          <cell r="AD4650">
            <v>0</v>
          </cell>
          <cell r="AE4650" t="str">
            <v>N</v>
          </cell>
          <cell r="AF4650" t="str">
            <v>N</v>
          </cell>
          <cell r="AG4650">
            <v>0</v>
          </cell>
          <cell r="AH4650" t="str">
            <v>N</v>
          </cell>
          <cell r="AI4650" t="str">
            <v>N</v>
          </cell>
        </row>
        <row r="4651">
          <cell r="U4651">
            <v>0</v>
          </cell>
          <cell r="V4651">
            <v>0</v>
          </cell>
          <cell r="W4651" t="str">
            <v/>
          </cell>
          <cell r="X4651" t="str">
            <v>N</v>
          </cell>
          <cell r="Y4651" t="str">
            <v>N</v>
          </cell>
          <cell r="Z4651" t="str">
            <v>N</v>
          </cell>
          <cell r="AA4651">
            <v>0</v>
          </cell>
          <cell r="AB4651">
            <v>0</v>
          </cell>
          <cell r="AC4651">
            <v>0</v>
          </cell>
          <cell r="AD4651">
            <v>0</v>
          </cell>
          <cell r="AE4651" t="str">
            <v>N</v>
          </cell>
          <cell r="AF4651" t="str">
            <v>N</v>
          </cell>
          <cell r="AG4651">
            <v>0</v>
          </cell>
          <cell r="AH4651" t="str">
            <v>N</v>
          </cell>
          <cell r="AI4651" t="str">
            <v>N</v>
          </cell>
        </row>
        <row r="4652">
          <cell r="U4652">
            <v>0</v>
          </cell>
          <cell r="V4652">
            <v>0</v>
          </cell>
          <cell r="W4652" t="str">
            <v/>
          </cell>
          <cell r="X4652" t="str">
            <v>N</v>
          </cell>
          <cell r="Y4652" t="str">
            <v>N</v>
          </cell>
          <cell r="Z4652" t="str">
            <v>N</v>
          </cell>
          <cell r="AA4652">
            <v>0</v>
          </cell>
          <cell r="AB4652">
            <v>0</v>
          </cell>
          <cell r="AC4652">
            <v>0</v>
          </cell>
          <cell r="AD4652">
            <v>0</v>
          </cell>
          <cell r="AE4652" t="str">
            <v>N</v>
          </cell>
          <cell r="AF4652" t="str">
            <v>N</v>
          </cell>
          <cell r="AG4652">
            <v>0</v>
          </cell>
          <cell r="AH4652" t="str">
            <v>N</v>
          </cell>
          <cell r="AI4652" t="str">
            <v>N</v>
          </cell>
        </row>
        <row r="4653">
          <cell r="U4653">
            <v>0</v>
          </cell>
          <cell r="V4653">
            <v>0</v>
          </cell>
          <cell r="W4653" t="str">
            <v/>
          </cell>
          <cell r="X4653" t="str">
            <v>N</v>
          </cell>
          <cell r="Y4653" t="str">
            <v>N</v>
          </cell>
          <cell r="Z4653" t="str">
            <v>N</v>
          </cell>
          <cell r="AA4653">
            <v>0</v>
          </cell>
          <cell r="AB4653">
            <v>0</v>
          </cell>
          <cell r="AC4653">
            <v>0</v>
          </cell>
          <cell r="AD4653">
            <v>0</v>
          </cell>
          <cell r="AE4653" t="str">
            <v>N</v>
          </cell>
          <cell r="AF4653" t="str">
            <v>N</v>
          </cell>
          <cell r="AG4653">
            <v>0</v>
          </cell>
          <cell r="AH4653" t="str">
            <v>N</v>
          </cell>
          <cell r="AI4653" t="str">
            <v>N</v>
          </cell>
        </row>
        <row r="4654">
          <cell r="U4654">
            <v>0</v>
          </cell>
          <cell r="V4654">
            <v>0</v>
          </cell>
          <cell r="W4654" t="str">
            <v/>
          </cell>
          <cell r="X4654" t="str">
            <v>N</v>
          </cell>
          <cell r="Y4654" t="str">
            <v>N</v>
          </cell>
          <cell r="Z4654" t="str">
            <v>N</v>
          </cell>
          <cell r="AA4654">
            <v>0</v>
          </cell>
          <cell r="AB4654">
            <v>0</v>
          </cell>
          <cell r="AC4654">
            <v>0</v>
          </cell>
          <cell r="AD4654">
            <v>0</v>
          </cell>
          <cell r="AE4654" t="str">
            <v>N</v>
          </cell>
          <cell r="AF4654" t="str">
            <v>N</v>
          </cell>
          <cell r="AG4654">
            <v>0</v>
          </cell>
          <cell r="AH4654" t="str">
            <v>N</v>
          </cell>
          <cell r="AI4654" t="str">
            <v>N</v>
          </cell>
        </row>
        <row r="4655">
          <cell r="U4655">
            <v>0</v>
          </cell>
          <cell r="V4655">
            <v>0</v>
          </cell>
          <cell r="W4655" t="str">
            <v/>
          </cell>
          <cell r="X4655" t="str">
            <v>N</v>
          </cell>
          <cell r="Y4655" t="str">
            <v>N</v>
          </cell>
          <cell r="Z4655" t="str">
            <v>N</v>
          </cell>
          <cell r="AA4655">
            <v>0</v>
          </cell>
          <cell r="AB4655">
            <v>0</v>
          </cell>
          <cell r="AC4655">
            <v>0</v>
          </cell>
          <cell r="AD4655">
            <v>0</v>
          </cell>
          <cell r="AE4655" t="str">
            <v>N</v>
          </cell>
          <cell r="AF4655" t="str">
            <v>N</v>
          </cell>
          <cell r="AG4655">
            <v>0</v>
          </cell>
          <cell r="AH4655" t="str">
            <v>N</v>
          </cell>
          <cell r="AI4655" t="str">
            <v>N</v>
          </cell>
        </row>
        <row r="4656">
          <cell r="U4656">
            <v>0</v>
          </cell>
          <cell r="V4656">
            <v>0</v>
          </cell>
          <cell r="W4656" t="str">
            <v/>
          </cell>
          <cell r="X4656" t="str">
            <v>N</v>
          </cell>
          <cell r="Y4656" t="str">
            <v>N</v>
          </cell>
          <cell r="Z4656" t="str">
            <v>N</v>
          </cell>
          <cell r="AA4656">
            <v>0</v>
          </cell>
          <cell r="AB4656">
            <v>0</v>
          </cell>
          <cell r="AC4656">
            <v>0</v>
          </cell>
          <cell r="AD4656">
            <v>0</v>
          </cell>
          <cell r="AE4656" t="str">
            <v>N</v>
          </cell>
          <cell r="AF4656" t="str">
            <v>N</v>
          </cell>
          <cell r="AG4656">
            <v>0</v>
          </cell>
          <cell r="AH4656" t="str">
            <v>N</v>
          </cell>
          <cell r="AI4656" t="str">
            <v>N</v>
          </cell>
        </row>
        <row r="4657">
          <cell r="U4657">
            <v>0</v>
          </cell>
          <cell r="V4657">
            <v>0</v>
          </cell>
          <cell r="W4657" t="str">
            <v/>
          </cell>
          <cell r="X4657" t="str">
            <v>N</v>
          </cell>
          <cell r="Y4657" t="str">
            <v>N</v>
          </cell>
          <cell r="Z4657" t="str">
            <v>N</v>
          </cell>
          <cell r="AA4657">
            <v>0</v>
          </cell>
          <cell r="AB4657">
            <v>0</v>
          </cell>
          <cell r="AC4657">
            <v>0</v>
          </cell>
          <cell r="AD4657">
            <v>0</v>
          </cell>
          <cell r="AE4657" t="str">
            <v>N</v>
          </cell>
          <cell r="AF4657" t="str">
            <v>N</v>
          </cell>
          <cell r="AG4657">
            <v>0</v>
          </cell>
          <cell r="AH4657" t="str">
            <v>N</v>
          </cell>
          <cell r="AI4657" t="str">
            <v>N</v>
          </cell>
        </row>
        <row r="4658">
          <cell r="U4658">
            <v>0</v>
          </cell>
          <cell r="V4658">
            <v>0</v>
          </cell>
          <cell r="W4658" t="str">
            <v/>
          </cell>
          <cell r="X4658" t="str">
            <v>N</v>
          </cell>
          <cell r="Y4658" t="str">
            <v>N</v>
          </cell>
          <cell r="Z4658" t="str">
            <v>N</v>
          </cell>
          <cell r="AA4658">
            <v>0</v>
          </cell>
          <cell r="AB4658">
            <v>0</v>
          </cell>
          <cell r="AC4658">
            <v>0</v>
          </cell>
          <cell r="AD4658">
            <v>0</v>
          </cell>
          <cell r="AE4658" t="str">
            <v>N</v>
          </cell>
          <cell r="AF4658" t="str">
            <v>N</v>
          </cell>
          <cell r="AG4658">
            <v>0</v>
          </cell>
          <cell r="AH4658" t="str">
            <v>N</v>
          </cell>
          <cell r="AI4658" t="str">
            <v>N</v>
          </cell>
        </row>
        <row r="4659">
          <cell r="U4659">
            <v>0</v>
          </cell>
          <cell r="V4659">
            <v>0</v>
          </cell>
          <cell r="W4659" t="str">
            <v/>
          </cell>
          <cell r="X4659" t="str">
            <v>N</v>
          </cell>
          <cell r="Y4659" t="str">
            <v>N</v>
          </cell>
          <cell r="Z4659" t="str">
            <v>N</v>
          </cell>
          <cell r="AA4659">
            <v>0</v>
          </cell>
          <cell r="AB4659">
            <v>0</v>
          </cell>
          <cell r="AC4659">
            <v>0</v>
          </cell>
          <cell r="AD4659">
            <v>0</v>
          </cell>
          <cell r="AE4659" t="str">
            <v>N</v>
          </cell>
          <cell r="AF4659" t="str">
            <v>N</v>
          </cell>
          <cell r="AG4659">
            <v>0</v>
          </cell>
          <cell r="AH4659" t="str">
            <v>N</v>
          </cell>
          <cell r="AI4659" t="str">
            <v>N</v>
          </cell>
        </row>
        <row r="4660">
          <cell r="U4660">
            <v>0</v>
          </cell>
          <cell r="V4660">
            <v>0</v>
          </cell>
          <cell r="W4660" t="str">
            <v/>
          </cell>
          <cell r="X4660" t="str">
            <v>N</v>
          </cell>
          <cell r="Y4660" t="str">
            <v>N</v>
          </cell>
          <cell r="Z4660" t="str">
            <v>N</v>
          </cell>
          <cell r="AA4660">
            <v>0</v>
          </cell>
          <cell r="AB4660">
            <v>0</v>
          </cell>
          <cell r="AC4660">
            <v>0</v>
          </cell>
          <cell r="AD4660">
            <v>0</v>
          </cell>
          <cell r="AE4660" t="str">
            <v>N</v>
          </cell>
          <cell r="AF4660" t="str">
            <v>N</v>
          </cell>
          <cell r="AG4660">
            <v>0</v>
          </cell>
          <cell r="AH4660" t="str">
            <v>N</v>
          </cell>
          <cell r="AI4660" t="str">
            <v>N</v>
          </cell>
        </row>
        <row r="4661">
          <cell r="U4661">
            <v>0</v>
          </cell>
          <cell r="V4661">
            <v>0</v>
          </cell>
          <cell r="W4661" t="str">
            <v/>
          </cell>
          <cell r="X4661" t="str">
            <v>N</v>
          </cell>
          <cell r="Y4661" t="str">
            <v>N</v>
          </cell>
          <cell r="Z4661" t="str">
            <v>N</v>
          </cell>
          <cell r="AA4661">
            <v>0</v>
          </cell>
          <cell r="AB4661">
            <v>0</v>
          </cell>
          <cell r="AC4661">
            <v>0</v>
          </cell>
          <cell r="AD4661">
            <v>0</v>
          </cell>
          <cell r="AE4661" t="str">
            <v>N</v>
          </cell>
          <cell r="AF4661" t="str">
            <v>N</v>
          </cell>
          <cell r="AG4661">
            <v>0</v>
          </cell>
          <cell r="AH4661" t="str">
            <v>N</v>
          </cell>
          <cell r="AI4661" t="str">
            <v>N</v>
          </cell>
        </row>
        <row r="4662">
          <cell r="U4662">
            <v>0</v>
          </cell>
          <cell r="V4662">
            <v>0</v>
          </cell>
          <cell r="W4662" t="str">
            <v/>
          </cell>
          <cell r="X4662" t="str">
            <v>N</v>
          </cell>
          <cell r="Y4662" t="str">
            <v>N</v>
          </cell>
          <cell r="Z4662" t="str">
            <v>N</v>
          </cell>
          <cell r="AA4662">
            <v>0</v>
          </cell>
          <cell r="AB4662">
            <v>0</v>
          </cell>
          <cell r="AC4662">
            <v>0</v>
          </cell>
          <cell r="AD4662">
            <v>0</v>
          </cell>
          <cell r="AE4662" t="str">
            <v>N</v>
          </cell>
          <cell r="AF4662" t="str">
            <v>N</v>
          </cell>
          <cell r="AG4662">
            <v>0</v>
          </cell>
          <cell r="AH4662" t="str">
            <v>N</v>
          </cell>
          <cell r="AI4662" t="str">
            <v>N</v>
          </cell>
        </row>
        <row r="4663">
          <cell r="U4663">
            <v>0</v>
          </cell>
          <cell r="V4663">
            <v>0</v>
          </cell>
          <cell r="W4663" t="str">
            <v/>
          </cell>
          <cell r="X4663" t="str">
            <v>N</v>
          </cell>
          <cell r="Y4663" t="str">
            <v>N</v>
          </cell>
          <cell r="Z4663" t="str">
            <v>N</v>
          </cell>
          <cell r="AA4663">
            <v>0</v>
          </cell>
          <cell r="AB4663">
            <v>0</v>
          </cell>
          <cell r="AC4663">
            <v>0</v>
          </cell>
          <cell r="AD4663">
            <v>0</v>
          </cell>
          <cell r="AE4663" t="str">
            <v>N</v>
          </cell>
          <cell r="AF4663" t="str">
            <v>N</v>
          </cell>
          <cell r="AG4663">
            <v>0</v>
          </cell>
          <cell r="AH4663" t="str">
            <v>N</v>
          </cell>
          <cell r="AI4663" t="str">
            <v>N</v>
          </cell>
        </row>
        <row r="4664">
          <cell r="U4664">
            <v>0</v>
          </cell>
          <cell r="V4664">
            <v>0</v>
          </cell>
          <cell r="W4664" t="str">
            <v/>
          </cell>
          <cell r="X4664" t="str">
            <v>N</v>
          </cell>
          <cell r="Y4664" t="str">
            <v>N</v>
          </cell>
          <cell r="Z4664" t="str">
            <v>N</v>
          </cell>
          <cell r="AA4664">
            <v>0</v>
          </cell>
          <cell r="AB4664">
            <v>0</v>
          </cell>
          <cell r="AC4664">
            <v>0</v>
          </cell>
          <cell r="AD4664">
            <v>0</v>
          </cell>
          <cell r="AE4664" t="str">
            <v>N</v>
          </cell>
          <cell r="AF4664" t="str">
            <v>N</v>
          </cell>
          <cell r="AG4664">
            <v>0</v>
          </cell>
          <cell r="AH4664" t="str">
            <v>N</v>
          </cell>
          <cell r="AI4664" t="str">
            <v>N</v>
          </cell>
        </row>
        <row r="4665">
          <cell r="U4665">
            <v>0</v>
          </cell>
          <cell r="V4665">
            <v>0</v>
          </cell>
          <cell r="W4665" t="str">
            <v/>
          </cell>
          <cell r="X4665" t="str">
            <v>N</v>
          </cell>
          <cell r="Y4665" t="str">
            <v>N</v>
          </cell>
          <cell r="Z4665" t="str">
            <v>N</v>
          </cell>
          <cell r="AA4665">
            <v>0</v>
          </cell>
          <cell r="AB4665">
            <v>0</v>
          </cell>
          <cell r="AC4665">
            <v>0</v>
          </cell>
          <cell r="AD4665">
            <v>0</v>
          </cell>
          <cell r="AE4665" t="str">
            <v>N</v>
          </cell>
          <cell r="AF4665" t="str">
            <v>N</v>
          </cell>
          <cell r="AG4665">
            <v>0</v>
          </cell>
          <cell r="AH4665" t="str">
            <v>N</v>
          </cell>
          <cell r="AI4665" t="str">
            <v>N</v>
          </cell>
        </row>
        <row r="4666">
          <cell r="U4666">
            <v>0</v>
          </cell>
          <cell r="V4666">
            <v>0</v>
          </cell>
          <cell r="W4666" t="str">
            <v/>
          </cell>
          <cell r="X4666" t="str">
            <v>N</v>
          </cell>
          <cell r="Y4666" t="str">
            <v>N</v>
          </cell>
          <cell r="Z4666" t="str">
            <v>N</v>
          </cell>
          <cell r="AA4666">
            <v>0</v>
          </cell>
          <cell r="AB4666">
            <v>0</v>
          </cell>
          <cell r="AC4666">
            <v>0</v>
          </cell>
          <cell r="AD4666">
            <v>0</v>
          </cell>
          <cell r="AE4666" t="str">
            <v>N</v>
          </cell>
          <cell r="AF4666" t="str">
            <v>N</v>
          </cell>
          <cell r="AG4666">
            <v>0</v>
          </cell>
          <cell r="AH4666" t="str">
            <v>N</v>
          </cell>
          <cell r="AI4666" t="str">
            <v>N</v>
          </cell>
        </row>
        <row r="4667">
          <cell r="U4667">
            <v>0</v>
          </cell>
          <cell r="V4667">
            <v>0</v>
          </cell>
          <cell r="W4667" t="str">
            <v/>
          </cell>
          <cell r="X4667" t="str">
            <v>N</v>
          </cell>
          <cell r="Y4667" t="str">
            <v>N</v>
          </cell>
          <cell r="Z4667" t="str">
            <v>N</v>
          </cell>
          <cell r="AA4667">
            <v>0</v>
          </cell>
          <cell r="AB4667">
            <v>0</v>
          </cell>
          <cell r="AC4667">
            <v>0</v>
          </cell>
          <cell r="AD4667">
            <v>0</v>
          </cell>
          <cell r="AE4667" t="str">
            <v>N</v>
          </cell>
          <cell r="AF4667" t="str">
            <v>N</v>
          </cell>
          <cell r="AG4667">
            <v>0</v>
          </cell>
          <cell r="AH4667" t="str">
            <v>N</v>
          </cell>
          <cell r="AI4667" t="str">
            <v>N</v>
          </cell>
        </row>
        <row r="4668">
          <cell r="U4668">
            <v>0</v>
          </cell>
          <cell r="V4668">
            <v>0</v>
          </cell>
          <cell r="W4668" t="str">
            <v/>
          </cell>
          <cell r="X4668" t="str">
            <v>N</v>
          </cell>
          <cell r="Y4668" t="str">
            <v>N</v>
          </cell>
          <cell r="Z4668" t="str">
            <v>N</v>
          </cell>
          <cell r="AA4668">
            <v>0</v>
          </cell>
          <cell r="AB4668">
            <v>0</v>
          </cell>
          <cell r="AC4668">
            <v>0</v>
          </cell>
          <cell r="AD4668">
            <v>0</v>
          </cell>
          <cell r="AE4668" t="str">
            <v>N</v>
          </cell>
          <cell r="AF4668" t="str">
            <v>N</v>
          </cell>
          <cell r="AG4668">
            <v>0</v>
          </cell>
          <cell r="AH4668" t="str">
            <v>N</v>
          </cell>
          <cell r="AI4668" t="str">
            <v>N</v>
          </cell>
        </row>
        <row r="4669">
          <cell r="U4669">
            <v>0</v>
          </cell>
          <cell r="V4669">
            <v>0</v>
          </cell>
          <cell r="W4669" t="str">
            <v/>
          </cell>
          <cell r="X4669" t="str">
            <v>N</v>
          </cell>
          <cell r="Y4669" t="str">
            <v>N</v>
          </cell>
          <cell r="Z4669" t="str">
            <v>N</v>
          </cell>
          <cell r="AA4669">
            <v>0</v>
          </cell>
          <cell r="AB4669">
            <v>0</v>
          </cell>
          <cell r="AC4669">
            <v>0</v>
          </cell>
          <cell r="AD4669">
            <v>0</v>
          </cell>
          <cell r="AE4669" t="str">
            <v>N</v>
          </cell>
          <cell r="AF4669" t="str">
            <v>N</v>
          </cell>
          <cell r="AG4669">
            <v>0</v>
          </cell>
          <cell r="AH4669" t="str">
            <v>N</v>
          </cell>
          <cell r="AI4669" t="str">
            <v>N</v>
          </cell>
        </row>
        <row r="4670">
          <cell r="U4670">
            <v>0</v>
          </cell>
          <cell r="V4670">
            <v>0</v>
          </cell>
          <cell r="W4670" t="str">
            <v/>
          </cell>
          <cell r="X4670" t="str">
            <v>N</v>
          </cell>
          <cell r="Y4670" t="str">
            <v>N</v>
          </cell>
          <cell r="Z4670" t="str">
            <v>N</v>
          </cell>
          <cell r="AA4670">
            <v>0</v>
          </cell>
          <cell r="AB4670">
            <v>0</v>
          </cell>
          <cell r="AC4670">
            <v>0</v>
          </cell>
          <cell r="AD4670">
            <v>0</v>
          </cell>
          <cell r="AE4670" t="str">
            <v>N</v>
          </cell>
          <cell r="AF4670" t="str">
            <v>N</v>
          </cell>
          <cell r="AG4670">
            <v>0</v>
          </cell>
          <cell r="AH4670" t="str">
            <v>N</v>
          </cell>
          <cell r="AI4670" t="str">
            <v>N</v>
          </cell>
        </row>
        <row r="4671">
          <cell r="U4671">
            <v>0</v>
          </cell>
          <cell r="V4671">
            <v>0</v>
          </cell>
          <cell r="W4671" t="str">
            <v/>
          </cell>
          <cell r="X4671" t="str">
            <v>N</v>
          </cell>
          <cell r="Y4671" t="str">
            <v>N</v>
          </cell>
          <cell r="Z4671" t="str">
            <v>N</v>
          </cell>
          <cell r="AA4671">
            <v>0</v>
          </cell>
          <cell r="AB4671">
            <v>0</v>
          </cell>
          <cell r="AC4671">
            <v>0</v>
          </cell>
          <cell r="AD4671">
            <v>0</v>
          </cell>
          <cell r="AE4671" t="str">
            <v>N</v>
          </cell>
          <cell r="AF4671" t="str">
            <v>N</v>
          </cell>
          <cell r="AG4671">
            <v>0</v>
          </cell>
          <cell r="AH4671" t="str">
            <v>N</v>
          </cell>
          <cell r="AI4671" t="str">
            <v>N</v>
          </cell>
        </row>
        <row r="4672">
          <cell r="U4672">
            <v>0</v>
          </cell>
          <cell r="V4672">
            <v>0</v>
          </cell>
          <cell r="W4672" t="str">
            <v/>
          </cell>
          <cell r="X4672" t="str">
            <v>N</v>
          </cell>
          <cell r="Y4672" t="str">
            <v>N</v>
          </cell>
          <cell r="Z4672" t="str">
            <v>N</v>
          </cell>
          <cell r="AA4672">
            <v>0</v>
          </cell>
          <cell r="AB4672">
            <v>0</v>
          </cell>
          <cell r="AC4672">
            <v>0</v>
          </cell>
          <cell r="AD4672">
            <v>0</v>
          </cell>
          <cell r="AE4672" t="str">
            <v>N</v>
          </cell>
          <cell r="AF4672" t="str">
            <v>N</v>
          </cell>
          <cell r="AG4672">
            <v>0</v>
          </cell>
          <cell r="AH4672" t="str">
            <v>N</v>
          </cell>
          <cell r="AI4672" t="str">
            <v>N</v>
          </cell>
        </row>
        <row r="4673">
          <cell r="U4673">
            <v>0</v>
          </cell>
          <cell r="V4673">
            <v>0</v>
          </cell>
          <cell r="W4673" t="str">
            <v/>
          </cell>
          <cell r="X4673" t="str">
            <v>N</v>
          </cell>
          <cell r="Y4673" t="str">
            <v>N</v>
          </cell>
          <cell r="Z4673" t="str">
            <v>N</v>
          </cell>
          <cell r="AA4673">
            <v>0</v>
          </cell>
          <cell r="AB4673">
            <v>0</v>
          </cell>
          <cell r="AC4673">
            <v>0</v>
          </cell>
          <cell r="AD4673">
            <v>0</v>
          </cell>
          <cell r="AE4673" t="str">
            <v>N</v>
          </cell>
          <cell r="AF4673" t="str">
            <v>N</v>
          </cell>
          <cell r="AG4673">
            <v>0</v>
          </cell>
          <cell r="AH4673" t="str">
            <v>N</v>
          </cell>
          <cell r="AI4673" t="str">
            <v>N</v>
          </cell>
        </row>
        <row r="4674">
          <cell r="U4674">
            <v>0</v>
          </cell>
          <cell r="V4674">
            <v>0</v>
          </cell>
          <cell r="W4674" t="str">
            <v/>
          </cell>
          <cell r="X4674" t="str">
            <v>N</v>
          </cell>
          <cell r="Y4674" t="str">
            <v>N</v>
          </cell>
          <cell r="Z4674" t="str">
            <v>N</v>
          </cell>
          <cell r="AA4674">
            <v>0</v>
          </cell>
          <cell r="AB4674">
            <v>0</v>
          </cell>
          <cell r="AC4674">
            <v>0</v>
          </cell>
          <cell r="AD4674">
            <v>0</v>
          </cell>
          <cell r="AE4674" t="str">
            <v>N</v>
          </cell>
          <cell r="AF4674" t="str">
            <v>N</v>
          </cell>
          <cell r="AG4674">
            <v>0</v>
          </cell>
          <cell r="AH4674" t="str">
            <v>N</v>
          </cell>
          <cell r="AI4674" t="str">
            <v>N</v>
          </cell>
        </row>
        <row r="4675">
          <cell r="U4675">
            <v>0</v>
          </cell>
          <cell r="V4675">
            <v>0</v>
          </cell>
          <cell r="W4675" t="str">
            <v/>
          </cell>
          <cell r="X4675" t="str">
            <v>N</v>
          </cell>
          <cell r="Y4675" t="str">
            <v>N</v>
          </cell>
          <cell r="Z4675" t="str">
            <v>N</v>
          </cell>
          <cell r="AA4675">
            <v>0</v>
          </cell>
          <cell r="AB4675">
            <v>0</v>
          </cell>
          <cell r="AC4675">
            <v>0</v>
          </cell>
          <cell r="AD4675">
            <v>0</v>
          </cell>
          <cell r="AE4675" t="str">
            <v>N</v>
          </cell>
          <cell r="AF4675" t="str">
            <v>N</v>
          </cell>
          <cell r="AG4675">
            <v>0</v>
          </cell>
          <cell r="AH4675" t="str">
            <v>N</v>
          </cell>
          <cell r="AI4675" t="str">
            <v>N</v>
          </cell>
        </row>
        <row r="4676">
          <cell r="U4676">
            <v>0</v>
          </cell>
          <cell r="V4676">
            <v>0</v>
          </cell>
          <cell r="W4676" t="str">
            <v/>
          </cell>
          <cell r="X4676" t="str">
            <v>N</v>
          </cell>
          <cell r="Y4676" t="str">
            <v>N</v>
          </cell>
          <cell r="Z4676" t="str">
            <v>N</v>
          </cell>
          <cell r="AA4676">
            <v>0</v>
          </cell>
          <cell r="AB4676">
            <v>0</v>
          </cell>
          <cell r="AC4676">
            <v>0</v>
          </cell>
          <cell r="AD4676">
            <v>0</v>
          </cell>
          <cell r="AE4676" t="str">
            <v>N</v>
          </cell>
          <cell r="AF4676" t="str">
            <v>N</v>
          </cell>
          <cell r="AG4676">
            <v>0</v>
          </cell>
          <cell r="AH4676" t="str">
            <v>N</v>
          </cell>
          <cell r="AI4676" t="str">
            <v>N</v>
          </cell>
        </row>
        <row r="4677">
          <cell r="U4677">
            <v>0</v>
          </cell>
          <cell r="V4677">
            <v>0</v>
          </cell>
          <cell r="W4677" t="str">
            <v/>
          </cell>
          <cell r="X4677" t="str">
            <v>N</v>
          </cell>
          <cell r="Y4677" t="str">
            <v>N</v>
          </cell>
          <cell r="Z4677" t="str">
            <v>N</v>
          </cell>
          <cell r="AA4677">
            <v>0</v>
          </cell>
          <cell r="AB4677">
            <v>0</v>
          </cell>
          <cell r="AC4677">
            <v>0</v>
          </cell>
          <cell r="AD4677">
            <v>0</v>
          </cell>
          <cell r="AE4677" t="str">
            <v>N</v>
          </cell>
          <cell r="AF4677" t="str">
            <v>N</v>
          </cell>
          <cell r="AG4677">
            <v>0</v>
          </cell>
          <cell r="AH4677" t="str">
            <v>N</v>
          </cell>
          <cell r="AI4677" t="str">
            <v>N</v>
          </cell>
        </row>
        <row r="4678">
          <cell r="U4678">
            <v>0</v>
          </cell>
          <cell r="V4678">
            <v>0</v>
          </cell>
          <cell r="W4678" t="str">
            <v/>
          </cell>
          <cell r="X4678" t="str">
            <v>N</v>
          </cell>
          <cell r="Y4678" t="str">
            <v>N</v>
          </cell>
          <cell r="Z4678" t="str">
            <v>N</v>
          </cell>
          <cell r="AA4678">
            <v>0</v>
          </cell>
          <cell r="AB4678">
            <v>0</v>
          </cell>
          <cell r="AC4678">
            <v>0</v>
          </cell>
          <cell r="AD4678">
            <v>0</v>
          </cell>
          <cell r="AE4678" t="str">
            <v>N</v>
          </cell>
          <cell r="AF4678" t="str">
            <v>N</v>
          </cell>
          <cell r="AG4678">
            <v>0</v>
          </cell>
          <cell r="AH4678" t="str">
            <v>N</v>
          </cell>
          <cell r="AI4678" t="str">
            <v>N</v>
          </cell>
        </row>
        <row r="4679">
          <cell r="U4679">
            <v>0</v>
          </cell>
          <cell r="V4679">
            <v>0</v>
          </cell>
          <cell r="W4679" t="str">
            <v/>
          </cell>
          <cell r="X4679" t="str">
            <v>N</v>
          </cell>
          <cell r="Y4679" t="str">
            <v>N</v>
          </cell>
          <cell r="Z4679" t="str">
            <v>N</v>
          </cell>
          <cell r="AA4679">
            <v>0</v>
          </cell>
          <cell r="AB4679">
            <v>0</v>
          </cell>
          <cell r="AC4679">
            <v>0</v>
          </cell>
          <cell r="AD4679">
            <v>0</v>
          </cell>
          <cell r="AE4679" t="str">
            <v>N</v>
          </cell>
          <cell r="AF4679" t="str">
            <v>N</v>
          </cell>
          <cell r="AG4679">
            <v>0</v>
          </cell>
          <cell r="AH4679" t="str">
            <v>N</v>
          </cell>
          <cell r="AI4679" t="str">
            <v>N</v>
          </cell>
        </row>
        <row r="4680">
          <cell r="U4680">
            <v>0</v>
          </cell>
          <cell r="V4680">
            <v>0</v>
          </cell>
          <cell r="W4680" t="str">
            <v/>
          </cell>
          <cell r="X4680" t="str">
            <v>N</v>
          </cell>
          <cell r="Y4680" t="str">
            <v>N</v>
          </cell>
          <cell r="Z4680" t="str">
            <v>N</v>
          </cell>
          <cell r="AA4680">
            <v>0</v>
          </cell>
          <cell r="AB4680">
            <v>0</v>
          </cell>
          <cell r="AC4680">
            <v>0</v>
          </cell>
          <cell r="AD4680">
            <v>0</v>
          </cell>
          <cell r="AE4680" t="str">
            <v>N</v>
          </cell>
          <cell r="AF4680" t="str">
            <v>N</v>
          </cell>
          <cell r="AG4680">
            <v>0</v>
          </cell>
          <cell r="AH4680" t="str">
            <v>N</v>
          </cell>
          <cell r="AI4680" t="str">
            <v>N</v>
          </cell>
        </row>
        <row r="4681">
          <cell r="U4681">
            <v>0</v>
          </cell>
          <cell r="V4681">
            <v>0</v>
          </cell>
          <cell r="W4681" t="str">
            <v/>
          </cell>
          <cell r="X4681" t="str">
            <v>N</v>
          </cell>
          <cell r="Y4681" t="str">
            <v>N</v>
          </cell>
          <cell r="Z4681" t="str">
            <v>N</v>
          </cell>
          <cell r="AA4681">
            <v>0</v>
          </cell>
          <cell r="AB4681">
            <v>0</v>
          </cell>
          <cell r="AC4681">
            <v>0</v>
          </cell>
          <cell r="AD4681">
            <v>0</v>
          </cell>
          <cell r="AE4681" t="str">
            <v>N</v>
          </cell>
          <cell r="AF4681" t="str">
            <v>N</v>
          </cell>
          <cell r="AG4681">
            <v>0</v>
          </cell>
          <cell r="AH4681" t="str">
            <v>N</v>
          </cell>
          <cell r="AI4681" t="str">
            <v>N</v>
          </cell>
        </row>
        <row r="4682">
          <cell r="U4682">
            <v>0</v>
          </cell>
          <cell r="V4682">
            <v>0</v>
          </cell>
          <cell r="W4682" t="str">
            <v/>
          </cell>
          <cell r="X4682" t="str">
            <v>N</v>
          </cell>
          <cell r="Y4682" t="str">
            <v>N</v>
          </cell>
          <cell r="Z4682" t="str">
            <v>N</v>
          </cell>
          <cell r="AA4682">
            <v>0</v>
          </cell>
          <cell r="AB4682">
            <v>0</v>
          </cell>
          <cell r="AC4682">
            <v>0</v>
          </cell>
          <cell r="AD4682">
            <v>0</v>
          </cell>
          <cell r="AE4682" t="str">
            <v>N</v>
          </cell>
          <cell r="AF4682" t="str">
            <v>N</v>
          </cell>
          <cell r="AG4682">
            <v>0</v>
          </cell>
          <cell r="AH4682" t="str">
            <v>N</v>
          </cell>
          <cell r="AI4682" t="str">
            <v>N</v>
          </cell>
        </row>
        <row r="4683">
          <cell r="U4683">
            <v>0</v>
          </cell>
          <cell r="V4683">
            <v>0</v>
          </cell>
          <cell r="W4683" t="str">
            <v/>
          </cell>
          <cell r="X4683" t="str">
            <v>N</v>
          </cell>
          <cell r="Y4683" t="str">
            <v>N</v>
          </cell>
          <cell r="Z4683" t="str">
            <v>N</v>
          </cell>
          <cell r="AA4683">
            <v>0</v>
          </cell>
          <cell r="AB4683">
            <v>0</v>
          </cell>
          <cell r="AC4683">
            <v>0</v>
          </cell>
          <cell r="AD4683">
            <v>0</v>
          </cell>
          <cell r="AE4683" t="str">
            <v>N</v>
          </cell>
          <cell r="AF4683" t="str">
            <v>N</v>
          </cell>
          <cell r="AG4683">
            <v>0</v>
          </cell>
          <cell r="AH4683" t="str">
            <v>N</v>
          </cell>
          <cell r="AI4683" t="str">
            <v>N</v>
          </cell>
        </row>
        <row r="4684">
          <cell r="U4684">
            <v>0</v>
          </cell>
          <cell r="V4684">
            <v>0</v>
          </cell>
          <cell r="W4684" t="str">
            <v/>
          </cell>
          <cell r="X4684" t="str">
            <v>N</v>
          </cell>
          <cell r="Y4684" t="str">
            <v>N</v>
          </cell>
          <cell r="Z4684" t="str">
            <v>N</v>
          </cell>
          <cell r="AA4684">
            <v>0</v>
          </cell>
          <cell r="AB4684">
            <v>0</v>
          </cell>
          <cell r="AC4684">
            <v>0</v>
          </cell>
          <cell r="AD4684">
            <v>0</v>
          </cell>
          <cell r="AE4684" t="str">
            <v>N</v>
          </cell>
          <cell r="AF4684" t="str">
            <v>N</v>
          </cell>
          <cell r="AG4684">
            <v>0</v>
          </cell>
          <cell r="AH4684" t="str">
            <v>N</v>
          </cell>
          <cell r="AI4684" t="str">
            <v>N</v>
          </cell>
        </row>
        <row r="4685">
          <cell r="U4685">
            <v>0</v>
          </cell>
          <cell r="V4685">
            <v>0</v>
          </cell>
          <cell r="W4685" t="str">
            <v/>
          </cell>
          <cell r="X4685" t="str">
            <v>N</v>
          </cell>
          <cell r="Y4685" t="str">
            <v>N</v>
          </cell>
          <cell r="Z4685" t="str">
            <v>N</v>
          </cell>
          <cell r="AA4685">
            <v>0</v>
          </cell>
          <cell r="AB4685">
            <v>0</v>
          </cell>
          <cell r="AC4685">
            <v>0</v>
          </cell>
          <cell r="AD4685">
            <v>0</v>
          </cell>
          <cell r="AE4685" t="str">
            <v>N</v>
          </cell>
          <cell r="AF4685" t="str">
            <v>N</v>
          </cell>
          <cell r="AG4685">
            <v>0</v>
          </cell>
          <cell r="AH4685" t="str">
            <v>N</v>
          </cell>
          <cell r="AI4685" t="str">
            <v>N</v>
          </cell>
        </row>
        <row r="4686">
          <cell r="U4686">
            <v>0</v>
          </cell>
          <cell r="V4686">
            <v>0</v>
          </cell>
          <cell r="W4686" t="str">
            <v/>
          </cell>
          <cell r="X4686" t="str">
            <v>N</v>
          </cell>
          <cell r="Y4686" t="str">
            <v>N</v>
          </cell>
          <cell r="Z4686" t="str">
            <v>N</v>
          </cell>
          <cell r="AA4686">
            <v>0</v>
          </cell>
          <cell r="AB4686">
            <v>0</v>
          </cell>
          <cell r="AC4686">
            <v>0</v>
          </cell>
          <cell r="AD4686">
            <v>0</v>
          </cell>
          <cell r="AE4686" t="str">
            <v>N</v>
          </cell>
          <cell r="AF4686" t="str">
            <v>N</v>
          </cell>
          <cell r="AG4686">
            <v>0</v>
          </cell>
          <cell r="AH4686" t="str">
            <v>N</v>
          </cell>
          <cell r="AI4686" t="str">
            <v>N</v>
          </cell>
        </row>
        <row r="4687">
          <cell r="U4687">
            <v>0</v>
          </cell>
          <cell r="V4687">
            <v>0</v>
          </cell>
          <cell r="W4687" t="str">
            <v/>
          </cell>
          <cell r="X4687" t="str">
            <v>N</v>
          </cell>
          <cell r="Y4687" t="str">
            <v>N</v>
          </cell>
          <cell r="Z4687" t="str">
            <v>N</v>
          </cell>
          <cell r="AA4687">
            <v>0</v>
          </cell>
          <cell r="AB4687">
            <v>0</v>
          </cell>
          <cell r="AC4687">
            <v>0</v>
          </cell>
          <cell r="AD4687">
            <v>0</v>
          </cell>
          <cell r="AE4687" t="str">
            <v>N</v>
          </cell>
          <cell r="AF4687" t="str">
            <v>N</v>
          </cell>
          <cell r="AG4687">
            <v>0</v>
          </cell>
          <cell r="AH4687" t="str">
            <v>N</v>
          </cell>
          <cell r="AI4687" t="str">
            <v>N</v>
          </cell>
        </row>
        <row r="4688">
          <cell r="U4688">
            <v>0</v>
          </cell>
          <cell r="V4688">
            <v>0</v>
          </cell>
          <cell r="W4688" t="str">
            <v/>
          </cell>
          <cell r="X4688" t="str">
            <v>N</v>
          </cell>
          <cell r="Y4688" t="str">
            <v>N</v>
          </cell>
          <cell r="Z4688" t="str">
            <v>N</v>
          </cell>
          <cell r="AA4688">
            <v>0</v>
          </cell>
          <cell r="AB4688">
            <v>0</v>
          </cell>
          <cell r="AC4688">
            <v>0</v>
          </cell>
          <cell r="AD4688">
            <v>0</v>
          </cell>
          <cell r="AE4688" t="str">
            <v>N</v>
          </cell>
          <cell r="AF4688" t="str">
            <v>N</v>
          </cell>
          <cell r="AG4688">
            <v>0</v>
          </cell>
          <cell r="AH4688" t="str">
            <v>N</v>
          </cell>
          <cell r="AI4688" t="str">
            <v>N</v>
          </cell>
        </row>
        <row r="4689">
          <cell r="U4689">
            <v>0</v>
          </cell>
          <cell r="V4689">
            <v>0</v>
          </cell>
          <cell r="W4689" t="str">
            <v/>
          </cell>
          <cell r="X4689" t="str">
            <v>N</v>
          </cell>
          <cell r="Y4689" t="str">
            <v>N</v>
          </cell>
          <cell r="Z4689" t="str">
            <v>N</v>
          </cell>
          <cell r="AA4689">
            <v>0</v>
          </cell>
          <cell r="AB4689">
            <v>0</v>
          </cell>
          <cell r="AC4689">
            <v>0</v>
          </cell>
          <cell r="AD4689">
            <v>0</v>
          </cell>
          <cell r="AE4689" t="str">
            <v>N</v>
          </cell>
          <cell r="AF4689" t="str">
            <v>N</v>
          </cell>
          <cell r="AG4689">
            <v>0</v>
          </cell>
          <cell r="AH4689" t="str">
            <v>N</v>
          </cell>
          <cell r="AI4689" t="str">
            <v>N</v>
          </cell>
        </row>
        <row r="4690">
          <cell r="U4690">
            <v>0</v>
          </cell>
          <cell r="V4690">
            <v>0</v>
          </cell>
          <cell r="W4690" t="str">
            <v/>
          </cell>
          <cell r="X4690" t="str">
            <v>N</v>
          </cell>
          <cell r="Y4690" t="str">
            <v>N</v>
          </cell>
          <cell r="Z4690" t="str">
            <v>N</v>
          </cell>
          <cell r="AA4690">
            <v>0</v>
          </cell>
          <cell r="AB4690">
            <v>0</v>
          </cell>
          <cell r="AC4690">
            <v>0</v>
          </cell>
          <cell r="AD4690">
            <v>0</v>
          </cell>
          <cell r="AE4690" t="str">
            <v>N</v>
          </cell>
          <cell r="AF4690" t="str">
            <v>N</v>
          </cell>
          <cell r="AG4690">
            <v>0</v>
          </cell>
          <cell r="AH4690" t="str">
            <v>N</v>
          </cell>
          <cell r="AI4690" t="str">
            <v>N</v>
          </cell>
        </row>
        <row r="4691">
          <cell r="U4691">
            <v>0</v>
          </cell>
          <cell r="V4691">
            <v>0</v>
          </cell>
          <cell r="W4691" t="str">
            <v/>
          </cell>
          <cell r="X4691" t="str">
            <v>N</v>
          </cell>
          <cell r="Y4691" t="str">
            <v>N</v>
          </cell>
          <cell r="Z4691" t="str">
            <v>N</v>
          </cell>
          <cell r="AA4691">
            <v>0</v>
          </cell>
          <cell r="AB4691">
            <v>0</v>
          </cell>
          <cell r="AC4691">
            <v>0</v>
          </cell>
          <cell r="AD4691">
            <v>0</v>
          </cell>
          <cell r="AE4691" t="str">
            <v>N</v>
          </cell>
          <cell r="AF4691" t="str">
            <v>N</v>
          </cell>
          <cell r="AG4691">
            <v>0</v>
          </cell>
          <cell r="AH4691" t="str">
            <v>N</v>
          </cell>
          <cell r="AI4691" t="str">
            <v>N</v>
          </cell>
        </row>
        <row r="4692">
          <cell r="U4692">
            <v>0</v>
          </cell>
          <cell r="V4692">
            <v>0</v>
          </cell>
          <cell r="W4692" t="str">
            <v/>
          </cell>
          <cell r="X4692" t="str">
            <v>N</v>
          </cell>
          <cell r="Y4692" t="str">
            <v>N</v>
          </cell>
          <cell r="Z4692" t="str">
            <v>N</v>
          </cell>
          <cell r="AA4692">
            <v>0</v>
          </cell>
          <cell r="AB4692">
            <v>0</v>
          </cell>
          <cell r="AC4692">
            <v>0</v>
          </cell>
          <cell r="AD4692">
            <v>0</v>
          </cell>
          <cell r="AE4692" t="str">
            <v>N</v>
          </cell>
          <cell r="AF4692" t="str">
            <v>N</v>
          </cell>
          <cell r="AG4692">
            <v>0</v>
          </cell>
          <cell r="AH4692" t="str">
            <v>N</v>
          </cell>
          <cell r="AI4692" t="str">
            <v>N</v>
          </cell>
        </row>
        <row r="4693">
          <cell r="U4693">
            <v>0</v>
          </cell>
          <cell r="V4693">
            <v>0</v>
          </cell>
          <cell r="W4693" t="str">
            <v/>
          </cell>
          <cell r="X4693" t="str">
            <v>N</v>
          </cell>
          <cell r="Y4693" t="str">
            <v>N</v>
          </cell>
          <cell r="Z4693" t="str">
            <v>N</v>
          </cell>
          <cell r="AA4693">
            <v>0</v>
          </cell>
          <cell r="AB4693">
            <v>0</v>
          </cell>
          <cell r="AC4693">
            <v>0</v>
          </cell>
          <cell r="AD4693">
            <v>0</v>
          </cell>
          <cell r="AE4693" t="str">
            <v>N</v>
          </cell>
          <cell r="AF4693" t="str">
            <v>N</v>
          </cell>
          <cell r="AG4693">
            <v>0</v>
          </cell>
          <cell r="AH4693" t="str">
            <v>N</v>
          </cell>
          <cell r="AI4693" t="str">
            <v>N</v>
          </cell>
        </row>
        <row r="4694">
          <cell r="U4694">
            <v>0</v>
          </cell>
          <cell r="V4694">
            <v>0</v>
          </cell>
          <cell r="W4694" t="str">
            <v/>
          </cell>
          <cell r="X4694" t="str">
            <v>N</v>
          </cell>
          <cell r="Y4694" t="str">
            <v>N</v>
          </cell>
          <cell r="Z4694" t="str">
            <v>N</v>
          </cell>
          <cell r="AA4694">
            <v>0</v>
          </cell>
          <cell r="AB4694">
            <v>0</v>
          </cell>
          <cell r="AC4694">
            <v>0</v>
          </cell>
          <cell r="AD4694">
            <v>0</v>
          </cell>
          <cell r="AE4694" t="str">
            <v>N</v>
          </cell>
          <cell r="AF4694" t="str">
            <v>N</v>
          </cell>
          <cell r="AG4694">
            <v>0</v>
          </cell>
          <cell r="AH4694" t="str">
            <v>N</v>
          </cell>
          <cell r="AI4694" t="str">
            <v>N</v>
          </cell>
        </row>
        <row r="4695">
          <cell r="U4695">
            <v>0</v>
          </cell>
          <cell r="V4695">
            <v>0</v>
          </cell>
          <cell r="W4695" t="str">
            <v/>
          </cell>
          <cell r="X4695" t="str">
            <v>N</v>
          </cell>
          <cell r="Y4695" t="str">
            <v>N</v>
          </cell>
          <cell r="Z4695" t="str">
            <v>N</v>
          </cell>
          <cell r="AA4695">
            <v>0</v>
          </cell>
          <cell r="AB4695">
            <v>0</v>
          </cell>
          <cell r="AC4695">
            <v>0</v>
          </cell>
          <cell r="AD4695">
            <v>0</v>
          </cell>
          <cell r="AE4695" t="str">
            <v>N</v>
          </cell>
          <cell r="AF4695" t="str">
            <v>N</v>
          </cell>
          <cell r="AG4695">
            <v>0</v>
          </cell>
          <cell r="AH4695" t="str">
            <v>N</v>
          </cell>
          <cell r="AI4695" t="str">
            <v>N</v>
          </cell>
        </row>
        <row r="4696">
          <cell r="U4696">
            <v>0</v>
          </cell>
          <cell r="V4696">
            <v>0</v>
          </cell>
          <cell r="W4696" t="str">
            <v/>
          </cell>
          <cell r="X4696" t="str">
            <v>N</v>
          </cell>
          <cell r="Y4696" t="str">
            <v>N</v>
          </cell>
          <cell r="Z4696" t="str">
            <v>N</v>
          </cell>
          <cell r="AA4696">
            <v>0</v>
          </cell>
          <cell r="AB4696">
            <v>0</v>
          </cell>
          <cell r="AC4696">
            <v>0</v>
          </cell>
          <cell r="AD4696">
            <v>0</v>
          </cell>
          <cell r="AE4696" t="str">
            <v>N</v>
          </cell>
          <cell r="AF4696" t="str">
            <v>N</v>
          </cell>
          <cell r="AG4696">
            <v>0</v>
          </cell>
          <cell r="AH4696" t="str">
            <v>N</v>
          </cell>
          <cell r="AI4696" t="str">
            <v>N</v>
          </cell>
        </row>
        <row r="4697">
          <cell r="U4697">
            <v>0</v>
          </cell>
          <cell r="V4697">
            <v>0</v>
          </cell>
          <cell r="W4697" t="str">
            <v/>
          </cell>
          <cell r="X4697" t="str">
            <v>N</v>
          </cell>
          <cell r="Y4697" t="str">
            <v>N</v>
          </cell>
          <cell r="Z4697" t="str">
            <v>N</v>
          </cell>
          <cell r="AA4697">
            <v>0</v>
          </cell>
          <cell r="AB4697">
            <v>0</v>
          </cell>
          <cell r="AC4697">
            <v>0</v>
          </cell>
          <cell r="AD4697">
            <v>0</v>
          </cell>
          <cell r="AE4697" t="str">
            <v>N</v>
          </cell>
          <cell r="AF4697" t="str">
            <v>N</v>
          </cell>
          <cell r="AG4697">
            <v>0</v>
          </cell>
          <cell r="AH4697" t="str">
            <v>N</v>
          </cell>
          <cell r="AI4697" t="str">
            <v>N</v>
          </cell>
        </row>
        <row r="4698">
          <cell r="U4698">
            <v>0</v>
          </cell>
          <cell r="V4698">
            <v>0</v>
          </cell>
          <cell r="W4698" t="str">
            <v/>
          </cell>
          <cell r="X4698" t="str">
            <v>N</v>
          </cell>
          <cell r="Y4698" t="str">
            <v>N</v>
          </cell>
          <cell r="Z4698" t="str">
            <v>N</v>
          </cell>
          <cell r="AA4698">
            <v>0</v>
          </cell>
          <cell r="AB4698">
            <v>0</v>
          </cell>
          <cell r="AC4698">
            <v>0</v>
          </cell>
          <cell r="AD4698">
            <v>0</v>
          </cell>
          <cell r="AE4698" t="str">
            <v>N</v>
          </cell>
          <cell r="AF4698" t="str">
            <v>N</v>
          </cell>
          <cell r="AG4698">
            <v>0</v>
          </cell>
          <cell r="AH4698" t="str">
            <v>N</v>
          </cell>
          <cell r="AI4698" t="str">
            <v>N</v>
          </cell>
        </row>
        <row r="4699">
          <cell r="U4699">
            <v>0</v>
          </cell>
          <cell r="V4699">
            <v>0</v>
          </cell>
          <cell r="W4699" t="str">
            <v/>
          </cell>
          <cell r="X4699" t="str">
            <v>N</v>
          </cell>
          <cell r="Y4699" t="str">
            <v>N</v>
          </cell>
          <cell r="Z4699" t="str">
            <v>N</v>
          </cell>
          <cell r="AA4699">
            <v>0</v>
          </cell>
          <cell r="AB4699">
            <v>0</v>
          </cell>
          <cell r="AC4699">
            <v>0</v>
          </cell>
          <cell r="AD4699">
            <v>0</v>
          </cell>
          <cell r="AE4699" t="str">
            <v>N</v>
          </cell>
          <cell r="AF4699" t="str">
            <v>N</v>
          </cell>
          <cell r="AG4699">
            <v>0</v>
          </cell>
          <cell r="AH4699" t="str">
            <v>N</v>
          </cell>
          <cell r="AI4699" t="str">
            <v>N</v>
          </cell>
        </row>
        <row r="4700">
          <cell r="U4700">
            <v>0</v>
          </cell>
          <cell r="V4700">
            <v>0</v>
          </cell>
          <cell r="W4700" t="str">
            <v/>
          </cell>
          <cell r="X4700" t="str">
            <v>N</v>
          </cell>
          <cell r="Y4700" t="str">
            <v>N</v>
          </cell>
          <cell r="Z4700" t="str">
            <v>N</v>
          </cell>
          <cell r="AA4700">
            <v>0</v>
          </cell>
          <cell r="AB4700">
            <v>0</v>
          </cell>
          <cell r="AC4700">
            <v>0</v>
          </cell>
          <cell r="AD4700">
            <v>0</v>
          </cell>
          <cell r="AE4700" t="str">
            <v>N</v>
          </cell>
          <cell r="AF4700" t="str">
            <v>N</v>
          </cell>
          <cell r="AG4700">
            <v>0</v>
          </cell>
          <cell r="AH4700" t="str">
            <v>N</v>
          </cell>
          <cell r="AI4700" t="str">
            <v>N</v>
          </cell>
        </row>
        <row r="4701">
          <cell r="U4701">
            <v>0</v>
          </cell>
          <cell r="V4701">
            <v>0</v>
          </cell>
          <cell r="W4701" t="str">
            <v/>
          </cell>
          <cell r="X4701" t="str">
            <v>N</v>
          </cell>
          <cell r="Y4701" t="str">
            <v>N</v>
          </cell>
          <cell r="Z4701" t="str">
            <v>N</v>
          </cell>
          <cell r="AA4701">
            <v>0</v>
          </cell>
          <cell r="AB4701">
            <v>0</v>
          </cell>
          <cell r="AC4701">
            <v>0</v>
          </cell>
          <cell r="AD4701">
            <v>0</v>
          </cell>
          <cell r="AE4701" t="str">
            <v>N</v>
          </cell>
          <cell r="AF4701" t="str">
            <v>N</v>
          </cell>
          <cell r="AG4701">
            <v>0</v>
          </cell>
          <cell r="AH4701" t="str">
            <v>N</v>
          </cell>
          <cell r="AI4701" t="str">
            <v>N</v>
          </cell>
        </row>
        <row r="4702">
          <cell r="U4702">
            <v>0</v>
          </cell>
          <cell r="V4702">
            <v>0</v>
          </cell>
          <cell r="W4702" t="str">
            <v/>
          </cell>
          <cell r="X4702" t="str">
            <v>N</v>
          </cell>
          <cell r="Y4702" t="str">
            <v>N</v>
          </cell>
          <cell r="Z4702" t="str">
            <v>N</v>
          </cell>
          <cell r="AA4702">
            <v>0</v>
          </cell>
          <cell r="AB4702">
            <v>0</v>
          </cell>
          <cell r="AC4702">
            <v>0</v>
          </cell>
          <cell r="AD4702">
            <v>0</v>
          </cell>
          <cell r="AE4702" t="str">
            <v>N</v>
          </cell>
          <cell r="AF4702" t="str">
            <v>N</v>
          </cell>
          <cell r="AG4702">
            <v>0</v>
          </cell>
          <cell r="AH4702" t="str">
            <v>N</v>
          </cell>
          <cell r="AI4702" t="str">
            <v>N</v>
          </cell>
        </row>
        <row r="4703">
          <cell r="U4703">
            <v>0</v>
          </cell>
          <cell r="V4703">
            <v>0</v>
          </cell>
          <cell r="W4703" t="str">
            <v/>
          </cell>
          <cell r="X4703" t="str">
            <v>N</v>
          </cell>
          <cell r="Y4703" t="str">
            <v>N</v>
          </cell>
          <cell r="Z4703" t="str">
            <v>N</v>
          </cell>
          <cell r="AA4703">
            <v>0</v>
          </cell>
          <cell r="AB4703">
            <v>0</v>
          </cell>
          <cell r="AC4703">
            <v>0</v>
          </cell>
          <cell r="AD4703">
            <v>0</v>
          </cell>
          <cell r="AE4703" t="str">
            <v>N</v>
          </cell>
          <cell r="AF4703" t="str">
            <v>N</v>
          </cell>
          <cell r="AG4703">
            <v>0</v>
          </cell>
          <cell r="AH4703" t="str">
            <v>N</v>
          </cell>
          <cell r="AI4703" t="str">
            <v>N</v>
          </cell>
        </row>
        <row r="4704">
          <cell r="U4704">
            <v>0</v>
          </cell>
          <cell r="V4704">
            <v>0</v>
          </cell>
          <cell r="W4704" t="str">
            <v/>
          </cell>
          <cell r="X4704" t="str">
            <v>N</v>
          </cell>
          <cell r="Y4704" t="str">
            <v>N</v>
          </cell>
          <cell r="Z4704" t="str">
            <v>N</v>
          </cell>
          <cell r="AA4704">
            <v>0</v>
          </cell>
          <cell r="AB4704">
            <v>0</v>
          </cell>
          <cell r="AC4704">
            <v>0</v>
          </cell>
          <cell r="AD4704">
            <v>0</v>
          </cell>
          <cell r="AE4704" t="str">
            <v>N</v>
          </cell>
          <cell r="AF4704" t="str">
            <v>N</v>
          </cell>
          <cell r="AG4704">
            <v>0</v>
          </cell>
          <cell r="AH4704" t="str">
            <v>N</v>
          </cell>
          <cell r="AI4704" t="str">
            <v>N</v>
          </cell>
        </row>
        <row r="4705">
          <cell r="U4705">
            <v>0</v>
          </cell>
          <cell r="V4705">
            <v>0</v>
          </cell>
          <cell r="W4705" t="str">
            <v/>
          </cell>
          <cell r="X4705" t="str">
            <v>N</v>
          </cell>
          <cell r="Y4705" t="str">
            <v>N</v>
          </cell>
          <cell r="Z4705" t="str">
            <v>N</v>
          </cell>
          <cell r="AA4705">
            <v>0</v>
          </cell>
          <cell r="AB4705">
            <v>0</v>
          </cell>
          <cell r="AC4705">
            <v>0</v>
          </cell>
          <cell r="AD4705">
            <v>0</v>
          </cell>
          <cell r="AE4705" t="str">
            <v>N</v>
          </cell>
          <cell r="AF4705" t="str">
            <v>N</v>
          </cell>
          <cell r="AG4705">
            <v>0</v>
          </cell>
          <cell r="AH4705" t="str">
            <v>N</v>
          </cell>
          <cell r="AI4705" t="str">
            <v>N</v>
          </cell>
        </row>
        <row r="4706">
          <cell r="U4706">
            <v>0</v>
          </cell>
          <cell r="V4706">
            <v>0</v>
          </cell>
          <cell r="W4706" t="str">
            <v/>
          </cell>
          <cell r="X4706" t="str">
            <v>N</v>
          </cell>
          <cell r="Y4706" t="str">
            <v>N</v>
          </cell>
          <cell r="Z4706" t="str">
            <v>N</v>
          </cell>
          <cell r="AA4706">
            <v>0</v>
          </cell>
          <cell r="AB4706">
            <v>0</v>
          </cell>
          <cell r="AC4706">
            <v>0</v>
          </cell>
          <cell r="AD4706">
            <v>0</v>
          </cell>
          <cell r="AE4706" t="str">
            <v>N</v>
          </cell>
          <cell r="AF4706" t="str">
            <v>N</v>
          </cell>
          <cell r="AG4706">
            <v>0</v>
          </cell>
          <cell r="AH4706" t="str">
            <v>N</v>
          </cell>
          <cell r="AI4706" t="str">
            <v>N</v>
          </cell>
        </row>
        <row r="4707">
          <cell r="U4707">
            <v>0</v>
          </cell>
          <cell r="V4707">
            <v>0</v>
          </cell>
          <cell r="W4707" t="str">
            <v/>
          </cell>
          <cell r="X4707" t="str">
            <v>N</v>
          </cell>
          <cell r="Y4707" t="str">
            <v>N</v>
          </cell>
          <cell r="Z4707" t="str">
            <v>N</v>
          </cell>
          <cell r="AA4707">
            <v>0</v>
          </cell>
          <cell r="AB4707">
            <v>0</v>
          </cell>
          <cell r="AC4707">
            <v>0</v>
          </cell>
          <cell r="AD4707">
            <v>0</v>
          </cell>
          <cell r="AE4707" t="str">
            <v>N</v>
          </cell>
          <cell r="AF4707" t="str">
            <v>N</v>
          </cell>
          <cell r="AG4707">
            <v>0</v>
          </cell>
          <cell r="AH4707" t="str">
            <v>N</v>
          </cell>
          <cell r="AI4707" t="str">
            <v>N</v>
          </cell>
        </row>
        <row r="4708">
          <cell r="U4708">
            <v>0</v>
          </cell>
          <cell r="V4708">
            <v>0</v>
          </cell>
          <cell r="W4708" t="str">
            <v/>
          </cell>
          <cell r="X4708" t="str">
            <v>N</v>
          </cell>
          <cell r="Y4708" t="str">
            <v>N</v>
          </cell>
          <cell r="Z4708" t="str">
            <v>N</v>
          </cell>
          <cell r="AA4708">
            <v>0</v>
          </cell>
          <cell r="AB4708">
            <v>0</v>
          </cell>
          <cell r="AC4708">
            <v>0</v>
          </cell>
          <cell r="AD4708">
            <v>0</v>
          </cell>
          <cell r="AE4708" t="str">
            <v>N</v>
          </cell>
          <cell r="AF4708" t="str">
            <v>N</v>
          </cell>
          <cell r="AG4708">
            <v>0</v>
          </cell>
          <cell r="AH4708" t="str">
            <v>N</v>
          </cell>
          <cell r="AI4708" t="str">
            <v>N</v>
          </cell>
        </row>
        <row r="4709">
          <cell r="U4709">
            <v>0</v>
          </cell>
          <cell r="V4709">
            <v>0</v>
          </cell>
          <cell r="W4709" t="str">
            <v/>
          </cell>
          <cell r="X4709" t="str">
            <v>N</v>
          </cell>
          <cell r="Y4709" t="str">
            <v>N</v>
          </cell>
          <cell r="Z4709" t="str">
            <v>N</v>
          </cell>
          <cell r="AA4709">
            <v>0</v>
          </cell>
          <cell r="AB4709">
            <v>0</v>
          </cell>
          <cell r="AC4709">
            <v>0</v>
          </cell>
          <cell r="AD4709">
            <v>0</v>
          </cell>
          <cell r="AE4709" t="str">
            <v>N</v>
          </cell>
          <cell r="AF4709" t="str">
            <v>N</v>
          </cell>
          <cell r="AG4709">
            <v>0</v>
          </cell>
          <cell r="AH4709" t="str">
            <v>N</v>
          </cell>
          <cell r="AI4709" t="str">
            <v>N</v>
          </cell>
        </row>
        <row r="4710">
          <cell r="U4710">
            <v>0</v>
          </cell>
          <cell r="V4710">
            <v>0</v>
          </cell>
          <cell r="W4710" t="str">
            <v/>
          </cell>
          <cell r="X4710" t="str">
            <v>N</v>
          </cell>
          <cell r="Y4710" t="str">
            <v>N</v>
          </cell>
          <cell r="Z4710" t="str">
            <v>N</v>
          </cell>
          <cell r="AA4710">
            <v>0</v>
          </cell>
          <cell r="AB4710">
            <v>0</v>
          </cell>
          <cell r="AC4710">
            <v>0</v>
          </cell>
          <cell r="AD4710">
            <v>0</v>
          </cell>
          <cell r="AE4710" t="str">
            <v>N</v>
          </cell>
          <cell r="AF4710" t="str">
            <v>N</v>
          </cell>
          <cell r="AG4710">
            <v>0</v>
          </cell>
          <cell r="AH4710" t="str">
            <v>N</v>
          </cell>
          <cell r="AI4710" t="str">
            <v>N</v>
          </cell>
        </row>
        <row r="4711">
          <cell r="U4711">
            <v>0</v>
          </cell>
          <cell r="V4711">
            <v>0</v>
          </cell>
          <cell r="W4711" t="str">
            <v/>
          </cell>
          <cell r="X4711" t="str">
            <v>N</v>
          </cell>
          <cell r="Y4711" t="str">
            <v>N</v>
          </cell>
          <cell r="Z4711" t="str">
            <v>N</v>
          </cell>
          <cell r="AA4711">
            <v>0</v>
          </cell>
          <cell r="AB4711">
            <v>0</v>
          </cell>
          <cell r="AC4711">
            <v>0</v>
          </cell>
          <cell r="AD4711">
            <v>0</v>
          </cell>
          <cell r="AE4711" t="str">
            <v>N</v>
          </cell>
          <cell r="AF4711" t="str">
            <v>N</v>
          </cell>
          <cell r="AG4711">
            <v>0</v>
          </cell>
          <cell r="AH4711" t="str">
            <v>N</v>
          </cell>
          <cell r="AI4711" t="str">
            <v>N</v>
          </cell>
        </row>
        <row r="4712">
          <cell r="U4712">
            <v>0</v>
          </cell>
          <cell r="V4712">
            <v>0</v>
          </cell>
          <cell r="W4712" t="str">
            <v/>
          </cell>
          <cell r="X4712" t="str">
            <v>N</v>
          </cell>
          <cell r="Y4712" t="str">
            <v>N</v>
          </cell>
          <cell r="Z4712" t="str">
            <v>N</v>
          </cell>
          <cell r="AA4712">
            <v>0</v>
          </cell>
          <cell r="AB4712">
            <v>0</v>
          </cell>
          <cell r="AC4712">
            <v>0</v>
          </cell>
          <cell r="AD4712">
            <v>0</v>
          </cell>
          <cell r="AE4712" t="str">
            <v>N</v>
          </cell>
          <cell r="AF4712" t="str">
            <v>N</v>
          </cell>
          <cell r="AG4712">
            <v>0</v>
          </cell>
          <cell r="AH4712" t="str">
            <v>N</v>
          </cell>
          <cell r="AI4712" t="str">
            <v>N</v>
          </cell>
        </row>
        <row r="4713">
          <cell r="U4713">
            <v>0</v>
          </cell>
          <cell r="V4713">
            <v>0</v>
          </cell>
          <cell r="W4713" t="str">
            <v/>
          </cell>
          <cell r="X4713" t="str">
            <v>N</v>
          </cell>
          <cell r="Y4713" t="str">
            <v>N</v>
          </cell>
          <cell r="Z4713" t="str">
            <v>N</v>
          </cell>
          <cell r="AA4713">
            <v>0</v>
          </cell>
          <cell r="AB4713">
            <v>0</v>
          </cell>
          <cell r="AC4713">
            <v>0</v>
          </cell>
          <cell r="AD4713">
            <v>0</v>
          </cell>
          <cell r="AE4713" t="str">
            <v>N</v>
          </cell>
          <cell r="AF4713" t="str">
            <v>N</v>
          </cell>
          <cell r="AG4713">
            <v>0</v>
          </cell>
          <cell r="AH4713" t="str">
            <v>N</v>
          </cell>
          <cell r="AI4713" t="str">
            <v>N</v>
          </cell>
        </row>
        <row r="4714">
          <cell r="U4714">
            <v>0</v>
          </cell>
          <cell r="V4714">
            <v>0</v>
          </cell>
          <cell r="W4714" t="str">
            <v/>
          </cell>
          <cell r="X4714" t="str">
            <v>N</v>
          </cell>
          <cell r="Y4714" t="str">
            <v>N</v>
          </cell>
          <cell r="Z4714" t="str">
            <v>N</v>
          </cell>
          <cell r="AA4714">
            <v>0</v>
          </cell>
          <cell r="AB4714">
            <v>0</v>
          </cell>
          <cell r="AC4714">
            <v>0</v>
          </cell>
          <cell r="AD4714">
            <v>0</v>
          </cell>
          <cell r="AE4714" t="str">
            <v>N</v>
          </cell>
          <cell r="AF4714" t="str">
            <v>N</v>
          </cell>
          <cell r="AG4714">
            <v>0</v>
          </cell>
          <cell r="AH4714" t="str">
            <v>N</v>
          </cell>
          <cell r="AI4714" t="str">
            <v>N</v>
          </cell>
        </row>
        <row r="4715">
          <cell r="U4715">
            <v>0</v>
          </cell>
          <cell r="V4715">
            <v>0</v>
          </cell>
          <cell r="W4715" t="str">
            <v/>
          </cell>
          <cell r="X4715" t="str">
            <v>N</v>
          </cell>
          <cell r="Y4715" t="str">
            <v>N</v>
          </cell>
          <cell r="Z4715" t="str">
            <v>N</v>
          </cell>
          <cell r="AA4715">
            <v>0</v>
          </cell>
          <cell r="AB4715">
            <v>0</v>
          </cell>
          <cell r="AC4715">
            <v>0</v>
          </cell>
          <cell r="AD4715">
            <v>0</v>
          </cell>
          <cell r="AE4715" t="str">
            <v>N</v>
          </cell>
          <cell r="AF4715" t="str">
            <v>N</v>
          </cell>
          <cell r="AG4715">
            <v>0</v>
          </cell>
          <cell r="AH4715" t="str">
            <v>N</v>
          </cell>
          <cell r="AI4715" t="str">
            <v>N</v>
          </cell>
        </row>
        <row r="4716">
          <cell r="U4716">
            <v>0</v>
          </cell>
          <cell r="V4716">
            <v>0</v>
          </cell>
          <cell r="W4716" t="str">
            <v/>
          </cell>
          <cell r="X4716" t="str">
            <v>N</v>
          </cell>
          <cell r="Y4716" t="str">
            <v>N</v>
          </cell>
          <cell r="Z4716" t="str">
            <v>N</v>
          </cell>
          <cell r="AA4716">
            <v>0</v>
          </cell>
          <cell r="AB4716">
            <v>0</v>
          </cell>
          <cell r="AC4716">
            <v>0</v>
          </cell>
          <cell r="AD4716">
            <v>0</v>
          </cell>
          <cell r="AE4716" t="str">
            <v>N</v>
          </cell>
          <cell r="AF4716" t="str">
            <v>N</v>
          </cell>
          <cell r="AG4716">
            <v>0</v>
          </cell>
          <cell r="AH4716" t="str">
            <v>N</v>
          </cell>
          <cell r="AI4716" t="str">
            <v>N</v>
          </cell>
        </row>
        <row r="4717">
          <cell r="U4717">
            <v>0</v>
          </cell>
          <cell r="V4717">
            <v>0</v>
          </cell>
          <cell r="W4717" t="str">
            <v/>
          </cell>
          <cell r="X4717" t="str">
            <v>N</v>
          </cell>
          <cell r="Y4717" t="str">
            <v>N</v>
          </cell>
          <cell r="Z4717" t="str">
            <v>N</v>
          </cell>
          <cell r="AA4717">
            <v>0</v>
          </cell>
          <cell r="AB4717">
            <v>0</v>
          </cell>
          <cell r="AC4717">
            <v>0</v>
          </cell>
          <cell r="AD4717">
            <v>0</v>
          </cell>
          <cell r="AE4717" t="str">
            <v>N</v>
          </cell>
          <cell r="AF4717" t="str">
            <v>N</v>
          </cell>
          <cell r="AG4717">
            <v>0</v>
          </cell>
          <cell r="AH4717" t="str">
            <v>N</v>
          </cell>
          <cell r="AI4717" t="str">
            <v>N</v>
          </cell>
        </row>
        <row r="4718">
          <cell r="U4718">
            <v>0</v>
          </cell>
          <cell r="V4718">
            <v>0</v>
          </cell>
          <cell r="W4718" t="str">
            <v/>
          </cell>
          <cell r="X4718" t="str">
            <v>N</v>
          </cell>
          <cell r="Y4718" t="str">
            <v>N</v>
          </cell>
          <cell r="Z4718" t="str">
            <v>N</v>
          </cell>
          <cell r="AA4718">
            <v>0</v>
          </cell>
          <cell r="AB4718">
            <v>0</v>
          </cell>
          <cell r="AC4718">
            <v>0</v>
          </cell>
          <cell r="AD4718">
            <v>0</v>
          </cell>
          <cell r="AE4718" t="str">
            <v>N</v>
          </cell>
          <cell r="AF4718" t="str">
            <v>N</v>
          </cell>
          <cell r="AG4718">
            <v>0</v>
          </cell>
          <cell r="AH4718" t="str">
            <v>N</v>
          </cell>
          <cell r="AI4718" t="str">
            <v>N</v>
          </cell>
        </row>
        <row r="4719">
          <cell r="U4719">
            <v>0</v>
          </cell>
          <cell r="V4719">
            <v>0</v>
          </cell>
          <cell r="W4719" t="str">
            <v/>
          </cell>
          <cell r="X4719" t="str">
            <v>N</v>
          </cell>
          <cell r="Y4719" t="str">
            <v>N</v>
          </cell>
          <cell r="Z4719" t="str">
            <v>N</v>
          </cell>
          <cell r="AA4719">
            <v>0</v>
          </cell>
          <cell r="AB4719">
            <v>0</v>
          </cell>
          <cell r="AC4719">
            <v>0</v>
          </cell>
          <cell r="AD4719">
            <v>0</v>
          </cell>
          <cell r="AE4719" t="str">
            <v>N</v>
          </cell>
          <cell r="AF4719" t="str">
            <v>N</v>
          </cell>
          <cell r="AG4719">
            <v>0</v>
          </cell>
          <cell r="AH4719" t="str">
            <v>N</v>
          </cell>
          <cell r="AI4719" t="str">
            <v>N</v>
          </cell>
        </row>
        <row r="4720">
          <cell r="U4720">
            <v>0</v>
          </cell>
          <cell r="V4720">
            <v>0</v>
          </cell>
          <cell r="W4720" t="str">
            <v/>
          </cell>
          <cell r="X4720" t="str">
            <v>N</v>
          </cell>
          <cell r="Y4720" t="str">
            <v>N</v>
          </cell>
          <cell r="Z4720" t="str">
            <v>N</v>
          </cell>
          <cell r="AA4720">
            <v>0</v>
          </cell>
          <cell r="AB4720">
            <v>0</v>
          </cell>
          <cell r="AC4720">
            <v>0</v>
          </cell>
          <cell r="AD4720">
            <v>0</v>
          </cell>
          <cell r="AE4720" t="str">
            <v>N</v>
          </cell>
          <cell r="AF4720" t="str">
            <v>N</v>
          </cell>
          <cell r="AG4720">
            <v>0</v>
          </cell>
          <cell r="AH4720" t="str">
            <v>N</v>
          </cell>
          <cell r="AI4720" t="str">
            <v>N</v>
          </cell>
        </row>
        <row r="4721">
          <cell r="U4721">
            <v>0</v>
          </cell>
          <cell r="V4721">
            <v>0</v>
          </cell>
          <cell r="W4721" t="str">
            <v/>
          </cell>
          <cell r="X4721" t="str">
            <v>N</v>
          </cell>
          <cell r="Y4721" t="str">
            <v>N</v>
          </cell>
          <cell r="Z4721" t="str">
            <v>N</v>
          </cell>
          <cell r="AA4721">
            <v>0</v>
          </cell>
          <cell r="AB4721">
            <v>0</v>
          </cell>
          <cell r="AC4721">
            <v>0</v>
          </cell>
          <cell r="AD4721">
            <v>0</v>
          </cell>
          <cell r="AE4721" t="str">
            <v>N</v>
          </cell>
          <cell r="AF4721" t="str">
            <v>N</v>
          </cell>
          <cell r="AG4721">
            <v>0</v>
          </cell>
          <cell r="AH4721" t="str">
            <v>N</v>
          </cell>
          <cell r="AI4721" t="str">
            <v>N</v>
          </cell>
        </row>
        <row r="4722">
          <cell r="U4722">
            <v>0</v>
          </cell>
          <cell r="V4722">
            <v>0</v>
          </cell>
          <cell r="W4722" t="str">
            <v/>
          </cell>
          <cell r="X4722" t="str">
            <v>N</v>
          </cell>
          <cell r="Y4722" t="str">
            <v>N</v>
          </cell>
          <cell r="Z4722" t="str">
            <v>N</v>
          </cell>
          <cell r="AA4722">
            <v>0</v>
          </cell>
          <cell r="AB4722">
            <v>0</v>
          </cell>
          <cell r="AC4722">
            <v>0</v>
          </cell>
          <cell r="AD4722">
            <v>0</v>
          </cell>
          <cell r="AE4722" t="str">
            <v>N</v>
          </cell>
          <cell r="AF4722" t="str">
            <v>N</v>
          </cell>
          <cell r="AG4722">
            <v>0</v>
          </cell>
          <cell r="AH4722" t="str">
            <v>N</v>
          </cell>
          <cell r="AI4722" t="str">
            <v>N</v>
          </cell>
        </row>
        <row r="4723">
          <cell r="U4723">
            <v>0</v>
          </cell>
          <cell r="V4723">
            <v>0</v>
          </cell>
          <cell r="W4723" t="str">
            <v/>
          </cell>
          <cell r="X4723" t="str">
            <v>N</v>
          </cell>
          <cell r="Y4723" t="str">
            <v>N</v>
          </cell>
          <cell r="Z4723" t="str">
            <v>N</v>
          </cell>
          <cell r="AA4723">
            <v>0</v>
          </cell>
          <cell r="AB4723">
            <v>0</v>
          </cell>
          <cell r="AC4723">
            <v>0</v>
          </cell>
          <cell r="AD4723">
            <v>0</v>
          </cell>
          <cell r="AE4723" t="str">
            <v>N</v>
          </cell>
          <cell r="AF4723" t="str">
            <v>N</v>
          </cell>
          <cell r="AG4723">
            <v>0</v>
          </cell>
          <cell r="AH4723" t="str">
            <v>N</v>
          </cell>
          <cell r="AI4723" t="str">
            <v>N</v>
          </cell>
        </row>
        <row r="4724">
          <cell r="U4724">
            <v>0</v>
          </cell>
          <cell r="V4724">
            <v>0</v>
          </cell>
          <cell r="W4724" t="str">
            <v/>
          </cell>
          <cell r="X4724" t="str">
            <v>N</v>
          </cell>
          <cell r="Y4724" t="str">
            <v>N</v>
          </cell>
          <cell r="Z4724" t="str">
            <v>N</v>
          </cell>
          <cell r="AA4724">
            <v>0</v>
          </cell>
          <cell r="AB4724">
            <v>0</v>
          </cell>
          <cell r="AC4724">
            <v>0</v>
          </cell>
          <cell r="AD4724">
            <v>0</v>
          </cell>
          <cell r="AE4724" t="str">
            <v>N</v>
          </cell>
          <cell r="AF4724" t="str">
            <v>N</v>
          </cell>
          <cell r="AG4724">
            <v>0</v>
          </cell>
          <cell r="AH4724" t="str">
            <v>N</v>
          </cell>
          <cell r="AI4724" t="str">
            <v>N</v>
          </cell>
        </row>
        <row r="4725">
          <cell r="U4725">
            <v>0</v>
          </cell>
          <cell r="V4725">
            <v>0</v>
          </cell>
          <cell r="W4725" t="str">
            <v/>
          </cell>
          <cell r="X4725" t="str">
            <v>N</v>
          </cell>
          <cell r="Y4725" t="str">
            <v>N</v>
          </cell>
          <cell r="Z4725" t="str">
            <v>N</v>
          </cell>
          <cell r="AA4725">
            <v>0</v>
          </cell>
          <cell r="AB4725">
            <v>0</v>
          </cell>
          <cell r="AC4725">
            <v>0</v>
          </cell>
          <cell r="AD4725">
            <v>0</v>
          </cell>
          <cell r="AE4725" t="str">
            <v>N</v>
          </cell>
          <cell r="AF4725" t="str">
            <v>N</v>
          </cell>
          <cell r="AG4725">
            <v>0</v>
          </cell>
          <cell r="AH4725" t="str">
            <v>N</v>
          </cell>
          <cell r="AI4725" t="str">
            <v>N</v>
          </cell>
        </row>
        <row r="4726">
          <cell r="U4726">
            <v>0</v>
          </cell>
          <cell r="V4726">
            <v>0</v>
          </cell>
          <cell r="W4726" t="str">
            <v/>
          </cell>
          <cell r="X4726" t="str">
            <v>N</v>
          </cell>
          <cell r="Y4726" t="str">
            <v>N</v>
          </cell>
          <cell r="Z4726" t="str">
            <v>N</v>
          </cell>
          <cell r="AA4726">
            <v>0</v>
          </cell>
          <cell r="AB4726">
            <v>0</v>
          </cell>
          <cell r="AC4726">
            <v>0</v>
          </cell>
          <cell r="AD4726">
            <v>0</v>
          </cell>
          <cell r="AE4726" t="str">
            <v>N</v>
          </cell>
          <cell r="AF4726" t="str">
            <v>N</v>
          </cell>
          <cell r="AG4726">
            <v>0</v>
          </cell>
          <cell r="AH4726" t="str">
            <v>N</v>
          </cell>
          <cell r="AI4726" t="str">
            <v>N</v>
          </cell>
        </row>
        <row r="4727">
          <cell r="U4727">
            <v>0</v>
          </cell>
          <cell r="V4727">
            <v>0</v>
          </cell>
          <cell r="W4727" t="str">
            <v/>
          </cell>
          <cell r="X4727" t="str">
            <v>N</v>
          </cell>
          <cell r="Y4727" t="str">
            <v>N</v>
          </cell>
          <cell r="Z4727" t="str">
            <v>N</v>
          </cell>
          <cell r="AA4727">
            <v>0</v>
          </cell>
          <cell r="AB4727">
            <v>0</v>
          </cell>
          <cell r="AC4727">
            <v>0</v>
          </cell>
          <cell r="AD4727">
            <v>0</v>
          </cell>
          <cell r="AE4727" t="str">
            <v>N</v>
          </cell>
          <cell r="AF4727" t="str">
            <v>N</v>
          </cell>
          <cell r="AG4727">
            <v>0</v>
          </cell>
          <cell r="AH4727" t="str">
            <v>N</v>
          </cell>
          <cell r="AI4727" t="str">
            <v>N</v>
          </cell>
        </row>
        <row r="4728">
          <cell r="U4728">
            <v>0</v>
          </cell>
          <cell r="V4728">
            <v>0</v>
          </cell>
          <cell r="W4728" t="str">
            <v/>
          </cell>
          <cell r="X4728" t="str">
            <v>N</v>
          </cell>
          <cell r="Y4728" t="str">
            <v>N</v>
          </cell>
          <cell r="Z4728" t="str">
            <v>N</v>
          </cell>
          <cell r="AA4728">
            <v>0</v>
          </cell>
          <cell r="AB4728">
            <v>0</v>
          </cell>
          <cell r="AC4728">
            <v>0</v>
          </cell>
          <cell r="AD4728">
            <v>0</v>
          </cell>
          <cell r="AE4728" t="str">
            <v>N</v>
          </cell>
          <cell r="AF4728" t="str">
            <v>N</v>
          </cell>
          <cell r="AG4728">
            <v>0</v>
          </cell>
          <cell r="AH4728" t="str">
            <v>N</v>
          </cell>
          <cell r="AI4728" t="str">
            <v>N</v>
          </cell>
        </row>
        <row r="4729">
          <cell r="U4729">
            <v>0</v>
          </cell>
          <cell r="V4729">
            <v>0</v>
          </cell>
          <cell r="W4729" t="str">
            <v/>
          </cell>
          <cell r="X4729" t="str">
            <v>N</v>
          </cell>
          <cell r="Y4729" t="str">
            <v>N</v>
          </cell>
          <cell r="Z4729" t="str">
            <v>N</v>
          </cell>
          <cell r="AA4729">
            <v>0</v>
          </cell>
          <cell r="AB4729">
            <v>0</v>
          </cell>
          <cell r="AC4729">
            <v>0</v>
          </cell>
          <cell r="AD4729">
            <v>0</v>
          </cell>
          <cell r="AE4729" t="str">
            <v>N</v>
          </cell>
          <cell r="AF4729" t="str">
            <v>N</v>
          </cell>
          <cell r="AG4729">
            <v>0</v>
          </cell>
          <cell r="AH4729" t="str">
            <v>N</v>
          </cell>
          <cell r="AI4729" t="str">
            <v>N</v>
          </cell>
        </row>
        <row r="4730">
          <cell r="U4730">
            <v>0</v>
          </cell>
          <cell r="V4730">
            <v>0</v>
          </cell>
          <cell r="W4730" t="str">
            <v/>
          </cell>
          <cell r="X4730" t="str">
            <v>N</v>
          </cell>
          <cell r="Y4730" t="str">
            <v>N</v>
          </cell>
          <cell r="Z4730" t="str">
            <v>N</v>
          </cell>
          <cell r="AA4730">
            <v>0</v>
          </cell>
          <cell r="AB4730">
            <v>0</v>
          </cell>
          <cell r="AC4730">
            <v>0</v>
          </cell>
          <cell r="AD4730">
            <v>0</v>
          </cell>
          <cell r="AE4730" t="str">
            <v>N</v>
          </cell>
          <cell r="AF4730" t="str">
            <v>N</v>
          </cell>
          <cell r="AG4730">
            <v>0</v>
          </cell>
          <cell r="AH4730" t="str">
            <v>N</v>
          </cell>
          <cell r="AI4730" t="str">
            <v>N</v>
          </cell>
        </row>
        <row r="4731">
          <cell r="U4731">
            <v>0</v>
          </cell>
          <cell r="V4731">
            <v>0</v>
          </cell>
          <cell r="W4731" t="str">
            <v/>
          </cell>
          <cell r="X4731" t="str">
            <v>N</v>
          </cell>
          <cell r="Y4731" t="str">
            <v>N</v>
          </cell>
          <cell r="Z4731" t="str">
            <v>N</v>
          </cell>
          <cell r="AA4731">
            <v>0</v>
          </cell>
          <cell r="AB4731">
            <v>0</v>
          </cell>
          <cell r="AC4731">
            <v>0</v>
          </cell>
          <cell r="AD4731">
            <v>0</v>
          </cell>
          <cell r="AE4731" t="str">
            <v>N</v>
          </cell>
          <cell r="AF4731" t="str">
            <v>N</v>
          </cell>
          <cell r="AG4731">
            <v>0</v>
          </cell>
          <cell r="AH4731" t="str">
            <v>N</v>
          </cell>
          <cell r="AI4731" t="str">
            <v>N</v>
          </cell>
        </row>
        <row r="4732">
          <cell r="U4732">
            <v>0</v>
          </cell>
          <cell r="V4732">
            <v>0</v>
          </cell>
          <cell r="W4732" t="str">
            <v/>
          </cell>
          <cell r="X4732" t="str">
            <v>N</v>
          </cell>
          <cell r="Y4732" t="str">
            <v>N</v>
          </cell>
          <cell r="Z4732" t="str">
            <v>N</v>
          </cell>
          <cell r="AA4732">
            <v>0</v>
          </cell>
          <cell r="AB4732">
            <v>0</v>
          </cell>
          <cell r="AC4732">
            <v>0</v>
          </cell>
          <cell r="AD4732">
            <v>0</v>
          </cell>
          <cell r="AE4732" t="str">
            <v>N</v>
          </cell>
          <cell r="AF4732" t="str">
            <v>N</v>
          </cell>
          <cell r="AG4732">
            <v>0</v>
          </cell>
          <cell r="AH4732" t="str">
            <v>N</v>
          </cell>
          <cell r="AI4732" t="str">
            <v>N</v>
          </cell>
        </row>
        <row r="4733">
          <cell r="U4733">
            <v>0</v>
          </cell>
          <cell r="V4733">
            <v>0</v>
          </cell>
          <cell r="W4733" t="str">
            <v/>
          </cell>
          <cell r="X4733" t="str">
            <v>N</v>
          </cell>
          <cell r="Y4733" t="str">
            <v>N</v>
          </cell>
          <cell r="Z4733" t="str">
            <v>N</v>
          </cell>
          <cell r="AA4733">
            <v>0</v>
          </cell>
          <cell r="AB4733">
            <v>0</v>
          </cell>
          <cell r="AC4733">
            <v>0</v>
          </cell>
          <cell r="AD4733">
            <v>0</v>
          </cell>
          <cell r="AE4733" t="str">
            <v>N</v>
          </cell>
          <cell r="AF4733" t="str">
            <v>N</v>
          </cell>
          <cell r="AG4733">
            <v>0</v>
          </cell>
          <cell r="AH4733" t="str">
            <v>N</v>
          </cell>
          <cell r="AI4733" t="str">
            <v>N</v>
          </cell>
        </row>
        <row r="4734">
          <cell r="U4734">
            <v>0</v>
          </cell>
          <cell r="V4734">
            <v>0</v>
          </cell>
          <cell r="W4734" t="str">
            <v/>
          </cell>
          <cell r="X4734" t="str">
            <v>N</v>
          </cell>
          <cell r="Y4734" t="str">
            <v>N</v>
          </cell>
          <cell r="Z4734" t="str">
            <v>N</v>
          </cell>
          <cell r="AA4734">
            <v>0</v>
          </cell>
          <cell r="AB4734">
            <v>0</v>
          </cell>
          <cell r="AC4734">
            <v>0</v>
          </cell>
          <cell r="AD4734">
            <v>0</v>
          </cell>
          <cell r="AE4734" t="str">
            <v>N</v>
          </cell>
          <cell r="AF4734" t="str">
            <v>N</v>
          </cell>
          <cell r="AG4734">
            <v>0</v>
          </cell>
          <cell r="AH4734" t="str">
            <v>N</v>
          </cell>
          <cell r="AI4734" t="str">
            <v>N</v>
          </cell>
        </row>
        <row r="4735">
          <cell r="U4735">
            <v>0</v>
          </cell>
          <cell r="V4735">
            <v>0</v>
          </cell>
          <cell r="W4735" t="str">
            <v/>
          </cell>
          <cell r="X4735" t="str">
            <v>N</v>
          </cell>
          <cell r="Y4735" t="str">
            <v>N</v>
          </cell>
          <cell r="Z4735" t="str">
            <v>N</v>
          </cell>
          <cell r="AA4735">
            <v>0</v>
          </cell>
          <cell r="AB4735">
            <v>0</v>
          </cell>
          <cell r="AC4735">
            <v>0</v>
          </cell>
          <cell r="AD4735">
            <v>0</v>
          </cell>
          <cell r="AE4735" t="str">
            <v>N</v>
          </cell>
          <cell r="AF4735" t="str">
            <v>N</v>
          </cell>
          <cell r="AG4735">
            <v>0</v>
          </cell>
          <cell r="AH4735" t="str">
            <v>N</v>
          </cell>
          <cell r="AI4735" t="str">
            <v>N</v>
          </cell>
        </row>
        <row r="4736">
          <cell r="U4736">
            <v>0</v>
          </cell>
          <cell r="V4736">
            <v>0</v>
          </cell>
          <cell r="W4736" t="str">
            <v/>
          </cell>
          <cell r="X4736" t="str">
            <v>N</v>
          </cell>
          <cell r="Y4736" t="str">
            <v>N</v>
          </cell>
          <cell r="Z4736" t="str">
            <v>N</v>
          </cell>
          <cell r="AA4736">
            <v>0</v>
          </cell>
          <cell r="AB4736">
            <v>0</v>
          </cell>
          <cell r="AC4736">
            <v>0</v>
          </cell>
          <cell r="AD4736">
            <v>0</v>
          </cell>
          <cell r="AE4736" t="str">
            <v>N</v>
          </cell>
          <cell r="AF4736" t="str">
            <v>N</v>
          </cell>
          <cell r="AG4736">
            <v>0</v>
          </cell>
          <cell r="AH4736" t="str">
            <v>N</v>
          </cell>
          <cell r="AI4736" t="str">
            <v>N</v>
          </cell>
        </row>
        <row r="4737">
          <cell r="U4737">
            <v>0</v>
          </cell>
          <cell r="V4737">
            <v>0</v>
          </cell>
          <cell r="W4737" t="str">
            <v/>
          </cell>
          <cell r="X4737" t="str">
            <v>N</v>
          </cell>
          <cell r="Y4737" t="str">
            <v>N</v>
          </cell>
          <cell r="Z4737" t="str">
            <v>N</v>
          </cell>
          <cell r="AA4737">
            <v>0</v>
          </cell>
          <cell r="AB4737">
            <v>0</v>
          </cell>
          <cell r="AC4737">
            <v>0</v>
          </cell>
          <cell r="AD4737">
            <v>0</v>
          </cell>
          <cell r="AE4737" t="str">
            <v>N</v>
          </cell>
          <cell r="AF4737" t="str">
            <v>N</v>
          </cell>
          <cell r="AG4737">
            <v>0</v>
          </cell>
          <cell r="AH4737" t="str">
            <v>N</v>
          </cell>
          <cell r="AI4737" t="str">
            <v>N</v>
          </cell>
        </row>
        <row r="4738">
          <cell r="U4738">
            <v>0</v>
          </cell>
          <cell r="V4738">
            <v>0</v>
          </cell>
          <cell r="W4738" t="str">
            <v/>
          </cell>
          <cell r="X4738" t="str">
            <v>N</v>
          </cell>
          <cell r="Y4738" t="str">
            <v>N</v>
          </cell>
          <cell r="Z4738" t="str">
            <v>N</v>
          </cell>
          <cell r="AA4738">
            <v>0</v>
          </cell>
          <cell r="AB4738">
            <v>0</v>
          </cell>
          <cell r="AC4738">
            <v>0</v>
          </cell>
          <cell r="AD4738">
            <v>0</v>
          </cell>
          <cell r="AE4738" t="str">
            <v>N</v>
          </cell>
          <cell r="AF4738" t="str">
            <v>N</v>
          </cell>
          <cell r="AG4738">
            <v>0</v>
          </cell>
          <cell r="AH4738" t="str">
            <v>N</v>
          </cell>
          <cell r="AI4738" t="str">
            <v>N</v>
          </cell>
        </row>
        <row r="4739">
          <cell r="U4739">
            <v>0</v>
          </cell>
          <cell r="V4739">
            <v>0</v>
          </cell>
          <cell r="W4739" t="str">
            <v/>
          </cell>
          <cell r="X4739" t="str">
            <v>N</v>
          </cell>
          <cell r="Y4739" t="str">
            <v>N</v>
          </cell>
          <cell r="Z4739" t="str">
            <v>N</v>
          </cell>
          <cell r="AA4739">
            <v>0</v>
          </cell>
          <cell r="AB4739">
            <v>0</v>
          </cell>
          <cell r="AC4739">
            <v>0</v>
          </cell>
          <cell r="AD4739">
            <v>0</v>
          </cell>
          <cell r="AE4739" t="str">
            <v>N</v>
          </cell>
          <cell r="AF4739" t="str">
            <v>N</v>
          </cell>
          <cell r="AG4739">
            <v>0</v>
          </cell>
          <cell r="AH4739" t="str">
            <v>N</v>
          </cell>
          <cell r="AI4739" t="str">
            <v>N</v>
          </cell>
        </row>
        <row r="4740">
          <cell r="U4740">
            <v>0</v>
          </cell>
          <cell r="V4740">
            <v>0</v>
          </cell>
          <cell r="W4740" t="str">
            <v/>
          </cell>
          <cell r="X4740" t="str">
            <v>N</v>
          </cell>
          <cell r="Y4740" t="str">
            <v>N</v>
          </cell>
          <cell r="Z4740" t="str">
            <v>N</v>
          </cell>
          <cell r="AA4740">
            <v>0</v>
          </cell>
          <cell r="AB4740">
            <v>0</v>
          </cell>
          <cell r="AC4740">
            <v>0</v>
          </cell>
          <cell r="AD4740">
            <v>0</v>
          </cell>
          <cell r="AE4740" t="str">
            <v>N</v>
          </cell>
          <cell r="AF4740" t="str">
            <v>N</v>
          </cell>
          <cell r="AG4740">
            <v>0</v>
          </cell>
          <cell r="AH4740" t="str">
            <v>N</v>
          </cell>
          <cell r="AI4740" t="str">
            <v>N</v>
          </cell>
        </row>
        <row r="4741">
          <cell r="U4741">
            <v>0</v>
          </cell>
          <cell r="V4741">
            <v>0</v>
          </cell>
          <cell r="W4741" t="str">
            <v/>
          </cell>
          <cell r="X4741" t="str">
            <v>N</v>
          </cell>
          <cell r="Y4741" t="str">
            <v>N</v>
          </cell>
          <cell r="Z4741" t="str">
            <v>N</v>
          </cell>
          <cell r="AA4741">
            <v>0</v>
          </cell>
          <cell r="AB4741">
            <v>0</v>
          </cell>
          <cell r="AC4741">
            <v>0</v>
          </cell>
          <cell r="AD4741">
            <v>0</v>
          </cell>
          <cell r="AE4741" t="str">
            <v>N</v>
          </cell>
          <cell r="AF4741" t="str">
            <v>N</v>
          </cell>
          <cell r="AG4741">
            <v>0</v>
          </cell>
          <cell r="AH4741" t="str">
            <v>N</v>
          </cell>
          <cell r="AI4741" t="str">
            <v>N</v>
          </cell>
        </row>
        <row r="4742">
          <cell r="U4742">
            <v>0</v>
          </cell>
          <cell r="V4742">
            <v>0</v>
          </cell>
          <cell r="W4742" t="str">
            <v/>
          </cell>
          <cell r="X4742" t="str">
            <v>N</v>
          </cell>
          <cell r="Y4742" t="str">
            <v>N</v>
          </cell>
          <cell r="Z4742" t="str">
            <v>N</v>
          </cell>
          <cell r="AA4742">
            <v>0</v>
          </cell>
          <cell r="AB4742">
            <v>0</v>
          </cell>
          <cell r="AC4742">
            <v>0</v>
          </cell>
          <cell r="AD4742">
            <v>0</v>
          </cell>
          <cell r="AE4742" t="str">
            <v>N</v>
          </cell>
          <cell r="AF4742" t="str">
            <v>N</v>
          </cell>
          <cell r="AG4742">
            <v>0</v>
          </cell>
          <cell r="AH4742" t="str">
            <v>N</v>
          </cell>
          <cell r="AI4742" t="str">
            <v>N</v>
          </cell>
        </row>
        <row r="4743">
          <cell r="U4743">
            <v>0</v>
          </cell>
          <cell r="V4743">
            <v>0</v>
          </cell>
          <cell r="W4743" t="str">
            <v/>
          </cell>
          <cell r="X4743" t="str">
            <v>N</v>
          </cell>
          <cell r="Y4743" t="str">
            <v>N</v>
          </cell>
          <cell r="Z4743" t="str">
            <v>N</v>
          </cell>
          <cell r="AA4743">
            <v>0</v>
          </cell>
          <cell r="AB4743">
            <v>0</v>
          </cell>
          <cell r="AC4743">
            <v>0</v>
          </cell>
          <cell r="AD4743">
            <v>0</v>
          </cell>
          <cell r="AE4743" t="str">
            <v>N</v>
          </cell>
          <cell r="AF4743" t="str">
            <v>N</v>
          </cell>
          <cell r="AG4743">
            <v>0</v>
          </cell>
          <cell r="AH4743" t="str">
            <v>N</v>
          </cell>
          <cell r="AI4743" t="str">
            <v>N</v>
          </cell>
        </row>
        <row r="4744">
          <cell r="U4744">
            <v>0</v>
          </cell>
          <cell r="V4744">
            <v>0</v>
          </cell>
          <cell r="W4744" t="str">
            <v/>
          </cell>
          <cell r="X4744" t="str">
            <v>N</v>
          </cell>
          <cell r="Y4744" t="str">
            <v>N</v>
          </cell>
          <cell r="Z4744" t="str">
            <v>N</v>
          </cell>
          <cell r="AA4744">
            <v>0</v>
          </cell>
          <cell r="AB4744">
            <v>0</v>
          </cell>
          <cell r="AC4744">
            <v>0</v>
          </cell>
          <cell r="AD4744">
            <v>0</v>
          </cell>
          <cell r="AE4744" t="str">
            <v>N</v>
          </cell>
          <cell r="AF4744" t="str">
            <v>N</v>
          </cell>
          <cell r="AG4744">
            <v>0</v>
          </cell>
          <cell r="AH4744" t="str">
            <v>N</v>
          </cell>
          <cell r="AI4744" t="str">
            <v>N</v>
          </cell>
        </row>
        <row r="4745">
          <cell r="U4745">
            <v>0</v>
          </cell>
          <cell r="V4745">
            <v>0</v>
          </cell>
          <cell r="W4745" t="str">
            <v/>
          </cell>
          <cell r="X4745" t="str">
            <v>N</v>
          </cell>
          <cell r="Y4745" t="str">
            <v>N</v>
          </cell>
          <cell r="Z4745" t="str">
            <v>N</v>
          </cell>
          <cell r="AA4745">
            <v>0</v>
          </cell>
          <cell r="AB4745">
            <v>0</v>
          </cell>
          <cell r="AC4745">
            <v>0</v>
          </cell>
          <cell r="AD4745">
            <v>0</v>
          </cell>
          <cell r="AE4745" t="str">
            <v>N</v>
          </cell>
          <cell r="AF4745" t="str">
            <v>N</v>
          </cell>
          <cell r="AG4745">
            <v>0</v>
          </cell>
          <cell r="AH4745" t="str">
            <v>N</v>
          </cell>
          <cell r="AI4745" t="str">
            <v>N</v>
          </cell>
        </row>
        <row r="4746">
          <cell r="U4746">
            <v>0</v>
          </cell>
          <cell r="V4746">
            <v>0</v>
          </cell>
          <cell r="W4746" t="str">
            <v/>
          </cell>
          <cell r="X4746" t="str">
            <v>N</v>
          </cell>
          <cell r="Y4746" t="str">
            <v>N</v>
          </cell>
          <cell r="Z4746" t="str">
            <v>N</v>
          </cell>
          <cell r="AA4746">
            <v>0</v>
          </cell>
          <cell r="AB4746">
            <v>0</v>
          </cell>
          <cell r="AC4746">
            <v>0</v>
          </cell>
          <cell r="AD4746">
            <v>0</v>
          </cell>
          <cell r="AE4746" t="str">
            <v>N</v>
          </cell>
          <cell r="AF4746" t="str">
            <v>N</v>
          </cell>
          <cell r="AG4746">
            <v>0</v>
          </cell>
          <cell r="AH4746" t="str">
            <v>N</v>
          </cell>
          <cell r="AI4746" t="str">
            <v>N</v>
          </cell>
        </row>
        <row r="4747">
          <cell r="U4747">
            <v>0</v>
          </cell>
          <cell r="V4747">
            <v>0</v>
          </cell>
          <cell r="W4747" t="str">
            <v/>
          </cell>
          <cell r="X4747" t="str">
            <v>N</v>
          </cell>
          <cell r="Y4747" t="str">
            <v>N</v>
          </cell>
          <cell r="Z4747" t="str">
            <v>N</v>
          </cell>
          <cell r="AA4747">
            <v>0</v>
          </cell>
          <cell r="AB4747">
            <v>0</v>
          </cell>
          <cell r="AC4747">
            <v>0</v>
          </cell>
          <cell r="AD4747">
            <v>0</v>
          </cell>
          <cell r="AE4747" t="str">
            <v>N</v>
          </cell>
          <cell r="AF4747" t="str">
            <v>N</v>
          </cell>
          <cell r="AG4747">
            <v>0</v>
          </cell>
          <cell r="AH4747" t="str">
            <v>N</v>
          </cell>
          <cell r="AI4747" t="str">
            <v>N</v>
          </cell>
        </row>
        <row r="4748">
          <cell r="U4748">
            <v>0</v>
          </cell>
          <cell r="V4748">
            <v>0</v>
          </cell>
          <cell r="W4748" t="str">
            <v/>
          </cell>
          <cell r="X4748" t="str">
            <v>N</v>
          </cell>
          <cell r="Y4748" t="str">
            <v>N</v>
          </cell>
          <cell r="Z4748" t="str">
            <v>N</v>
          </cell>
          <cell r="AA4748">
            <v>0</v>
          </cell>
          <cell r="AB4748">
            <v>0</v>
          </cell>
          <cell r="AC4748">
            <v>0</v>
          </cell>
          <cell r="AD4748">
            <v>0</v>
          </cell>
          <cell r="AE4748" t="str">
            <v>N</v>
          </cell>
          <cell r="AF4748" t="str">
            <v>N</v>
          </cell>
          <cell r="AG4748">
            <v>0</v>
          </cell>
          <cell r="AH4748" t="str">
            <v>N</v>
          </cell>
          <cell r="AI4748" t="str">
            <v>N</v>
          </cell>
        </row>
        <row r="4749">
          <cell r="U4749">
            <v>0</v>
          </cell>
          <cell r="V4749">
            <v>0</v>
          </cell>
          <cell r="W4749" t="str">
            <v/>
          </cell>
          <cell r="X4749" t="str">
            <v>N</v>
          </cell>
          <cell r="Y4749" t="str">
            <v>N</v>
          </cell>
          <cell r="Z4749" t="str">
            <v>N</v>
          </cell>
          <cell r="AA4749">
            <v>0</v>
          </cell>
          <cell r="AB4749">
            <v>0</v>
          </cell>
          <cell r="AC4749">
            <v>0</v>
          </cell>
          <cell r="AD4749">
            <v>0</v>
          </cell>
          <cell r="AE4749" t="str">
            <v>N</v>
          </cell>
          <cell r="AF4749" t="str">
            <v>N</v>
          </cell>
          <cell r="AG4749">
            <v>0</v>
          </cell>
          <cell r="AH4749" t="str">
            <v>N</v>
          </cell>
          <cell r="AI4749" t="str">
            <v>N</v>
          </cell>
        </row>
        <row r="4750">
          <cell r="U4750">
            <v>0</v>
          </cell>
          <cell r="V4750">
            <v>0</v>
          </cell>
          <cell r="W4750" t="str">
            <v/>
          </cell>
          <cell r="X4750" t="str">
            <v>N</v>
          </cell>
          <cell r="Y4750" t="str">
            <v>N</v>
          </cell>
          <cell r="Z4750" t="str">
            <v>N</v>
          </cell>
          <cell r="AA4750">
            <v>0</v>
          </cell>
          <cell r="AB4750">
            <v>0</v>
          </cell>
          <cell r="AC4750">
            <v>0</v>
          </cell>
          <cell r="AD4750">
            <v>0</v>
          </cell>
          <cell r="AE4750" t="str">
            <v>N</v>
          </cell>
          <cell r="AF4750" t="str">
            <v>N</v>
          </cell>
          <cell r="AG4750">
            <v>0</v>
          </cell>
          <cell r="AH4750" t="str">
            <v>N</v>
          </cell>
          <cell r="AI4750" t="str">
            <v>N</v>
          </cell>
        </row>
        <row r="4751">
          <cell r="U4751">
            <v>0</v>
          </cell>
          <cell r="V4751">
            <v>0</v>
          </cell>
          <cell r="W4751" t="str">
            <v/>
          </cell>
          <cell r="X4751" t="str">
            <v>N</v>
          </cell>
          <cell r="Y4751" t="str">
            <v>N</v>
          </cell>
          <cell r="Z4751" t="str">
            <v>N</v>
          </cell>
          <cell r="AA4751">
            <v>0</v>
          </cell>
          <cell r="AB4751">
            <v>0</v>
          </cell>
          <cell r="AC4751">
            <v>0</v>
          </cell>
          <cell r="AD4751">
            <v>0</v>
          </cell>
          <cell r="AE4751" t="str">
            <v>N</v>
          </cell>
          <cell r="AF4751" t="str">
            <v>N</v>
          </cell>
          <cell r="AG4751">
            <v>0</v>
          </cell>
          <cell r="AH4751" t="str">
            <v>N</v>
          </cell>
          <cell r="AI4751" t="str">
            <v>N</v>
          </cell>
        </row>
        <row r="4752">
          <cell r="U4752">
            <v>0</v>
          </cell>
          <cell r="V4752">
            <v>0</v>
          </cell>
          <cell r="W4752" t="str">
            <v/>
          </cell>
          <cell r="X4752" t="str">
            <v>N</v>
          </cell>
          <cell r="Y4752" t="str">
            <v>N</v>
          </cell>
          <cell r="Z4752" t="str">
            <v>N</v>
          </cell>
          <cell r="AA4752">
            <v>0</v>
          </cell>
          <cell r="AB4752">
            <v>0</v>
          </cell>
          <cell r="AC4752">
            <v>0</v>
          </cell>
          <cell r="AD4752">
            <v>0</v>
          </cell>
          <cell r="AE4752" t="str">
            <v>N</v>
          </cell>
          <cell r="AF4752" t="str">
            <v>N</v>
          </cell>
          <cell r="AG4752">
            <v>0</v>
          </cell>
          <cell r="AH4752" t="str">
            <v>N</v>
          </cell>
          <cell r="AI4752" t="str">
            <v>N</v>
          </cell>
        </row>
        <row r="4753">
          <cell r="U4753">
            <v>0</v>
          </cell>
          <cell r="V4753">
            <v>0</v>
          </cell>
          <cell r="W4753" t="str">
            <v/>
          </cell>
          <cell r="X4753" t="str">
            <v>N</v>
          </cell>
          <cell r="Y4753" t="str">
            <v>N</v>
          </cell>
          <cell r="Z4753" t="str">
            <v>N</v>
          </cell>
          <cell r="AA4753">
            <v>0</v>
          </cell>
          <cell r="AB4753">
            <v>0</v>
          </cell>
          <cell r="AC4753">
            <v>0</v>
          </cell>
          <cell r="AD4753">
            <v>0</v>
          </cell>
          <cell r="AE4753" t="str">
            <v>N</v>
          </cell>
          <cell r="AF4753" t="str">
            <v>N</v>
          </cell>
          <cell r="AG4753">
            <v>0</v>
          </cell>
          <cell r="AH4753" t="str">
            <v>N</v>
          </cell>
          <cell r="AI4753" t="str">
            <v>N</v>
          </cell>
        </row>
        <row r="4754">
          <cell r="U4754">
            <v>0</v>
          </cell>
          <cell r="V4754">
            <v>0</v>
          </cell>
          <cell r="W4754" t="str">
            <v/>
          </cell>
          <cell r="X4754" t="str">
            <v>N</v>
          </cell>
          <cell r="Y4754" t="str">
            <v>N</v>
          </cell>
          <cell r="Z4754" t="str">
            <v>N</v>
          </cell>
          <cell r="AA4754">
            <v>0</v>
          </cell>
          <cell r="AB4754">
            <v>0</v>
          </cell>
          <cell r="AC4754">
            <v>0</v>
          </cell>
          <cell r="AD4754">
            <v>0</v>
          </cell>
          <cell r="AE4754" t="str">
            <v>N</v>
          </cell>
          <cell r="AF4754" t="str">
            <v>N</v>
          </cell>
          <cell r="AG4754">
            <v>0</v>
          </cell>
          <cell r="AH4754" t="str">
            <v>N</v>
          </cell>
          <cell r="AI4754" t="str">
            <v>N</v>
          </cell>
        </row>
        <row r="4755">
          <cell r="U4755">
            <v>0</v>
          </cell>
          <cell r="V4755">
            <v>0</v>
          </cell>
          <cell r="W4755" t="str">
            <v/>
          </cell>
          <cell r="X4755" t="str">
            <v>N</v>
          </cell>
          <cell r="Y4755" t="str">
            <v>N</v>
          </cell>
          <cell r="Z4755" t="str">
            <v>N</v>
          </cell>
          <cell r="AA4755">
            <v>0</v>
          </cell>
          <cell r="AB4755">
            <v>0</v>
          </cell>
          <cell r="AC4755">
            <v>0</v>
          </cell>
          <cell r="AD4755">
            <v>0</v>
          </cell>
          <cell r="AE4755" t="str">
            <v>N</v>
          </cell>
          <cell r="AF4755" t="str">
            <v>N</v>
          </cell>
          <cell r="AG4755">
            <v>0</v>
          </cell>
          <cell r="AH4755" t="str">
            <v>N</v>
          </cell>
          <cell r="AI4755" t="str">
            <v>N</v>
          </cell>
        </row>
        <row r="4756">
          <cell r="U4756">
            <v>0</v>
          </cell>
          <cell r="V4756">
            <v>0</v>
          </cell>
          <cell r="W4756" t="str">
            <v/>
          </cell>
          <cell r="X4756" t="str">
            <v>N</v>
          </cell>
          <cell r="Y4756" t="str">
            <v>N</v>
          </cell>
          <cell r="Z4756" t="str">
            <v>N</v>
          </cell>
          <cell r="AA4756">
            <v>0</v>
          </cell>
          <cell r="AB4756">
            <v>0</v>
          </cell>
          <cell r="AC4756">
            <v>0</v>
          </cell>
          <cell r="AD4756">
            <v>0</v>
          </cell>
          <cell r="AE4756" t="str">
            <v>N</v>
          </cell>
          <cell r="AF4756" t="str">
            <v>N</v>
          </cell>
          <cell r="AG4756">
            <v>0</v>
          </cell>
          <cell r="AH4756" t="str">
            <v>N</v>
          </cell>
          <cell r="AI4756" t="str">
            <v>N</v>
          </cell>
        </row>
        <row r="4757">
          <cell r="U4757">
            <v>0</v>
          </cell>
          <cell r="V4757">
            <v>0</v>
          </cell>
          <cell r="W4757" t="str">
            <v/>
          </cell>
          <cell r="X4757" t="str">
            <v>N</v>
          </cell>
          <cell r="Y4757" t="str">
            <v>N</v>
          </cell>
          <cell r="Z4757" t="str">
            <v>N</v>
          </cell>
          <cell r="AA4757">
            <v>0</v>
          </cell>
          <cell r="AB4757">
            <v>0</v>
          </cell>
          <cell r="AC4757">
            <v>0</v>
          </cell>
          <cell r="AD4757">
            <v>0</v>
          </cell>
          <cell r="AE4757" t="str">
            <v>N</v>
          </cell>
          <cell r="AF4757" t="str">
            <v>N</v>
          </cell>
          <cell r="AG4757">
            <v>0</v>
          </cell>
          <cell r="AH4757" t="str">
            <v>N</v>
          </cell>
          <cell r="AI4757" t="str">
            <v>N</v>
          </cell>
        </row>
        <row r="4758">
          <cell r="U4758">
            <v>0</v>
          </cell>
          <cell r="V4758">
            <v>0</v>
          </cell>
          <cell r="W4758" t="str">
            <v/>
          </cell>
          <cell r="X4758" t="str">
            <v>N</v>
          </cell>
          <cell r="Y4758" t="str">
            <v>N</v>
          </cell>
          <cell r="Z4758" t="str">
            <v>N</v>
          </cell>
          <cell r="AA4758">
            <v>0</v>
          </cell>
          <cell r="AB4758">
            <v>0</v>
          </cell>
          <cell r="AC4758">
            <v>0</v>
          </cell>
          <cell r="AD4758">
            <v>0</v>
          </cell>
          <cell r="AE4758" t="str">
            <v>N</v>
          </cell>
          <cell r="AF4758" t="str">
            <v>N</v>
          </cell>
          <cell r="AG4758">
            <v>0</v>
          </cell>
          <cell r="AH4758" t="str">
            <v>N</v>
          </cell>
          <cell r="AI4758" t="str">
            <v>N</v>
          </cell>
        </row>
        <row r="4759">
          <cell r="U4759">
            <v>0</v>
          </cell>
          <cell r="V4759">
            <v>0</v>
          </cell>
          <cell r="W4759" t="str">
            <v/>
          </cell>
          <cell r="X4759" t="str">
            <v>N</v>
          </cell>
          <cell r="Y4759" t="str">
            <v>N</v>
          </cell>
          <cell r="Z4759" t="str">
            <v>N</v>
          </cell>
          <cell r="AA4759">
            <v>0</v>
          </cell>
          <cell r="AB4759">
            <v>0</v>
          </cell>
          <cell r="AC4759">
            <v>0</v>
          </cell>
          <cell r="AD4759">
            <v>0</v>
          </cell>
          <cell r="AE4759" t="str">
            <v>N</v>
          </cell>
          <cell r="AF4759" t="str">
            <v>N</v>
          </cell>
          <cell r="AG4759">
            <v>0</v>
          </cell>
          <cell r="AH4759" t="str">
            <v>N</v>
          </cell>
          <cell r="AI4759" t="str">
            <v>N</v>
          </cell>
        </row>
        <row r="4760">
          <cell r="U4760">
            <v>0</v>
          </cell>
          <cell r="V4760">
            <v>0</v>
          </cell>
          <cell r="W4760" t="str">
            <v/>
          </cell>
          <cell r="X4760" t="str">
            <v>N</v>
          </cell>
          <cell r="Y4760" t="str">
            <v>N</v>
          </cell>
          <cell r="Z4760" t="str">
            <v>N</v>
          </cell>
          <cell r="AA4760">
            <v>0</v>
          </cell>
          <cell r="AB4760">
            <v>0</v>
          </cell>
          <cell r="AC4760">
            <v>0</v>
          </cell>
          <cell r="AD4760">
            <v>0</v>
          </cell>
          <cell r="AE4760" t="str">
            <v>N</v>
          </cell>
          <cell r="AF4760" t="str">
            <v>N</v>
          </cell>
          <cell r="AG4760">
            <v>0</v>
          </cell>
          <cell r="AH4760" t="str">
            <v>N</v>
          </cell>
          <cell r="AI4760" t="str">
            <v>N</v>
          </cell>
        </row>
        <row r="4761">
          <cell r="U4761">
            <v>0</v>
          </cell>
          <cell r="V4761">
            <v>0</v>
          </cell>
          <cell r="W4761" t="str">
            <v/>
          </cell>
          <cell r="X4761" t="str">
            <v>N</v>
          </cell>
          <cell r="Y4761" t="str">
            <v>N</v>
          </cell>
          <cell r="Z4761" t="str">
            <v>N</v>
          </cell>
          <cell r="AA4761">
            <v>0</v>
          </cell>
          <cell r="AB4761">
            <v>0</v>
          </cell>
          <cell r="AC4761">
            <v>0</v>
          </cell>
          <cell r="AD4761">
            <v>0</v>
          </cell>
          <cell r="AE4761" t="str">
            <v>N</v>
          </cell>
          <cell r="AF4761" t="str">
            <v>N</v>
          </cell>
          <cell r="AG4761">
            <v>0</v>
          </cell>
          <cell r="AH4761" t="str">
            <v>N</v>
          </cell>
          <cell r="AI4761" t="str">
            <v>N</v>
          </cell>
        </row>
        <row r="4762">
          <cell r="U4762">
            <v>0</v>
          </cell>
          <cell r="V4762">
            <v>0</v>
          </cell>
          <cell r="W4762" t="str">
            <v/>
          </cell>
          <cell r="X4762" t="str">
            <v>N</v>
          </cell>
          <cell r="Y4762" t="str">
            <v>N</v>
          </cell>
          <cell r="Z4762" t="str">
            <v>N</v>
          </cell>
          <cell r="AA4762">
            <v>0</v>
          </cell>
          <cell r="AB4762">
            <v>0</v>
          </cell>
          <cell r="AC4762">
            <v>0</v>
          </cell>
          <cell r="AD4762">
            <v>0</v>
          </cell>
          <cell r="AE4762" t="str">
            <v>N</v>
          </cell>
          <cell r="AF4762" t="str">
            <v>N</v>
          </cell>
          <cell r="AG4762">
            <v>0</v>
          </cell>
          <cell r="AH4762" t="str">
            <v>N</v>
          </cell>
          <cell r="AI4762" t="str">
            <v>N</v>
          </cell>
        </row>
        <row r="4763">
          <cell r="U4763">
            <v>0</v>
          </cell>
          <cell r="V4763">
            <v>0</v>
          </cell>
          <cell r="W4763" t="str">
            <v/>
          </cell>
          <cell r="X4763" t="str">
            <v>N</v>
          </cell>
          <cell r="Y4763" t="str">
            <v>N</v>
          </cell>
          <cell r="Z4763" t="str">
            <v>N</v>
          </cell>
          <cell r="AA4763">
            <v>0</v>
          </cell>
          <cell r="AB4763">
            <v>0</v>
          </cell>
          <cell r="AC4763">
            <v>0</v>
          </cell>
          <cell r="AD4763">
            <v>0</v>
          </cell>
          <cell r="AE4763" t="str">
            <v>N</v>
          </cell>
          <cell r="AF4763" t="str">
            <v>N</v>
          </cell>
          <cell r="AG4763">
            <v>0</v>
          </cell>
          <cell r="AH4763" t="str">
            <v>N</v>
          </cell>
          <cell r="AI4763" t="str">
            <v>N</v>
          </cell>
        </row>
        <row r="4764">
          <cell r="U4764">
            <v>0</v>
          </cell>
          <cell r="V4764">
            <v>0</v>
          </cell>
          <cell r="W4764" t="str">
            <v/>
          </cell>
          <cell r="X4764" t="str">
            <v>N</v>
          </cell>
          <cell r="Y4764" t="str">
            <v>N</v>
          </cell>
          <cell r="Z4764" t="str">
            <v>N</v>
          </cell>
          <cell r="AA4764">
            <v>0</v>
          </cell>
          <cell r="AB4764">
            <v>0</v>
          </cell>
          <cell r="AC4764">
            <v>0</v>
          </cell>
          <cell r="AD4764">
            <v>0</v>
          </cell>
          <cell r="AE4764" t="str">
            <v>N</v>
          </cell>
          <cell r="AF4764" t="str">
            <v>N</v>
          </cell>
          <cell r="AG4764">
            <v>0</v>
          </cell>
          <cell r="AH4764" t="str">
            <v>N</v>
          </cell>
          <cell r="AI4764" t="str">
            <v>N</v>
          </cell>
        </row>
        <row r="4765">
          <cell r="U4765">
            <v>0</v>
          </cell>
          <cell r="V4765">
            <v>0</v>
          </cell>
          <cell r="W4765" t="str">
            <v/>
          </cell>
          <cell r="X4765" t="str">
            <v>N</v>
          </cell>
          <cell r="Y4765" t="str">
            <v>N</v>
          </cell>
          <cell r="Z4765" t="str">
            <v>N</v>
          </cell>
          <cell r="AA4765">
            <v>0</v>
          </cell>
          <cell r="AB4765">
            <v>0</v>
          </cell>
          <cell r="AC4765">
            <v>0</v>
          </cell>
          <cell r="AD4765">
            <v>0</v>
          </cell>
          <cell r="AE4765" t="str">
            <v>N</v>
          </cell>
          <cell r="AF4765" t="str">
            <v>N</v>
          </cell>
          <cell r="AG4765">
            <v>0</v>
          </cell>
          <cell r="AH4765" t="str">
            <v>N</v>
          </cell>
          <cell r="AI4765" t="str">
            <v>N</v>
          </cell>
        </row>
        <row r="4766">
          <cell r="U4766">
            <v>0</v>
          </cell>
          <cell r="V4766">
            <v>0</v>
          </cell>
          <cell r="W4766" t="str">
            <v/>
          </cell>
          <cell r="X4766" t="str">
            <v>N</v>
          </cell>
          <cell r="Y4766" t="str">
            <v>N</v>
          </cell>
          <cell r="Z4766" t="str">
            <v>N</v>
          </cell>
          <cell r="AA4766">
            <v>0</v>
          </cell>
          <cell r="AB4766">
            <v>0</v>
          </cell>
          <cell r="AC4766">
            <v>0</v>
          </cell>
          <cell r="AD4766">
            <v>0</v>
          </cell>
          <cell r="AE4766" t="str">
            <v>N</v>
          </cell>
          <cell r="AF4766" t="str">
            <v>N</v>
          </cell>
          <cell r="AG4766">
            <v>0</v>
          </cell>
          <cell r="AH4766" t="str">
            <v>N</v>
          </cell>
          <cell r="AI4766" t="str">
            <v>N</v>
          </cell>
        </row>
        <row r="4767">
          <cell r="U4767">
            <v>0</v>
          </cell>
          <cell r="V4767">
            <v>0</v>
          </cell>
          <cell r="W4767" t="str">
            <v/>
          </cell>
          <cell r="X4767" t="str">
            <v>N</v>
          </cell>
          <cell r="Y4767" t="str">
            <v>N</v>
          </cell>
          <cell r="Z4767" t="str">
            <v>N</v>
          </cell>
          <cell r="AA4767">
            <v>0</v>
          </cell>
          <cell r="AB4767">
            <v>0</v>
          </cell>
          <cell r="AC4767">
            <v>0</v>
          </cell>
          <cell r="AD4767">
            <v>0</v>
          </cell>
          <cell r="AE4767" t="str">
            <v>N</v>
          </cell>
          <cell r="AF4767" t="str">
            <v>N</v>
          </cell>
          <cell r="AG4767">
            <v>0</v>
          </cell>
          <cell r="AH4767" t="str">
            <v>N</v>
          </cell>
          <cell r="AI4767" t="str">
            <v>N</v>
          </cell>
        </row>
        <row r="4768">
          <cell r="U4768">
            <v>0</v>
          </cell>
          <cell r="V4768">
            <v>0</v>
          </cell>
          <cell r="W4768" t="str">
            <v/>
          </cell>
          <cell r="X4768" t="str">
            <v>N</v>
          </cell>
          <cell r="Y4768" t="str">
            <v>N</v>
          </cell>
          <cell r="Z4768" t="str">
            <v>N</v>
          </cell>
          <cell r="AA4768">
            <v>0</v>
          </cell>
          <cell r="AB4768">
            <v>0</v>
          </cell>
          <cell r="AC4768">
            <v>0</v>
          </cell>
          <cell r="AD4768">
            <v>0</v>
          </cell>
          <cell r="AE4768" t="str">
            <v>N</v>
          </cell>
          <cell r="AF4768" t="str">
            <v>N</v>
          </cell>
          <cell r="AG4768">
            <v>0</v>
          </cell>
          <cell r="AH4768" t="str">
            <v>N</v>
          </cell>
          <cell r="AI4768" t="str">
            <v>N</v>
          </cell>
        </row>
        <row r="4769">
          <cell r="U4769">
            <v>0</v>
          </cell>
          <cell r="V4769">
            <v>0</v>
          </cell>
          <cell r="W4769" t="str">
            <v/>
          </cell>
          <cell r="X4769" t="str">
            <v>N</v>
          </cell>
          <cell r="Y4769" t="str">
            <v>N</v>
          </cell>
          <cell r="Z4769" t="str">
            <v>N</v>
          </cell>
          <cell r="AA4769">
            <v>0</v>
          </cell>
          <cell r="AB4769">
            <v>0</v>
          </cell>
          <cell r="AC4769">
            <v>0</v>
          </cell>
          <cell r="AD4769">
            <v>0</v>
          </cell>
          <cell r="AE4769" t="str">
            <v>N</v>
          </cell>
          <cell r="AF4769" t="str">
            <v>N</v>
          </cell>
          <cell r="AG4769">
            <v>0</v>
          </cell>
          <cell r="AH4769" t="str">
            <v>N</v>
          </cell>
          <cell r="AI4769" t="str">
            <v>N</v>
          </cell>
        </row>
        <row r="4770">
          <cell r="U4770">
            <v>0</v>
          </cell>
          <cell r="V4770">
            <v>0</v>
          </cell>
          <cell r="W4770" t="str">
            <v/>
          </cell>
          <cell r="X4770" t="str">
            <v>N</v>
          </cell>
          <cell r="Y4770" t="str">
            <v>N</v>
          </cell>
          <cell r="Z4770" t="str">
            <v>N</v>
          </cell>
          <cell r="AA4770">
            <v>0</v>
          </cell>
          <cell r="AB4770">
            <v>0</v>
          </cell>
          <cell r="AC4770">
            <v>0</v>
          </cell>
          <cell r="AD4770">
            <v>0</v>
          </cell>
          <cell r="AE4770" t="str">
            <v>N</v>
          </cell>
          <cell r="AF4770" t="str">
            <v>N</v>
          </cell>
          <cell r="AG4770">
            <v>0</v>
          </cell>
          <cell r="AH4770" t="str">
            <v>N</v>
          </cell>
          <cell r="AI4770" t="str">
            <v>N</v>
          </cell>
        </row>
        <row r="4771">
          <cell r="U4771">
            <v>0</v>
          </cell>
          <cell r="V4771">
            <v>0</v>
          </cell>
          <cell r="W4771" t="str">
            <v/>
          </cell>
          <cell r="X4771" t="str">
            <v>N</v>
          </cell>
          <cell r="Y4771" t="str">
            <v>N</v>
          </cell>
          <cell r="Z4771" t="str">
            <v>N</v>
          </cell>
          <cell r="AA4771">
            <v>0</v>
          </cell>
          <cell r="AB4771">
            <v>0</v>
          </cell>
          <cell r="AC4771">
            <v>0</v>
          </cell>
          <cell r="AD4771">
            <v>0</v>
          </cell>
          <cell r="AE4771" t="str">
            <v>N</v>
          </cell>
          <cell r="AF4771" t="str">
            <v>N</v>
          </cell>
          <cell r="AG4771">
            <v>0</v>
          </cell>
          <cell r="AH4771" t="str">
            <v>N</v>
          </cell>
          <cell r="AI4771" t="str">
            <v>N</v>
          </cell>
        </row>
        <row r="4772">
          <cell r="U4772">
            <v>0</v>
          </cell>
          <cell r="V4772">
            <v>0</v>
          </cell>
          <cell r="W4772" t="str">
            <v/>
          </cell>
          <cell r="X4772" t="str">
            <v>N</v>
          </cell>
          <cell r="Y4772" t="str">
            <v>N</v>
          </cell>
          <cell r="Z4772" t="str">
            <v>N</v>
          </cell>
          <cell r="AA4772">
            <v>0</v>
          </cell>
          <cell r="AB4772">
            <v>0</v>
          </cell>
          <cell r="AC4772">
            <v>0</v>
          </cell>
          <cell r="AD4772">
            <v>0</v>
          </cell>
          <cell r="AE4772" t="str">
            <v>N</v>
          </cell>
          <cell r="AF4772" t="str">
            <v>N</v>
          </cell>
          <cell r="AG4772">
            <v>0</v>
          </cell>
          <cell r="AH4772" t="str">
            <v>N</v>
          </cell>
          <cell r="AI4772" t="str">
            <v>N</v>
          </cell>
        </row>
        <row r="4773">
          <cell r="U4773">
            <v>0</v>
          </cell>
          <cell r="V4773">
            <v>0</v>
          </cell>
          <cell r="W4773" t="str">
            <v/>
          </cell>
          <cell r="X4773" t="str">
            <v>N</v>
          </cell>
          <cell r="Y4773" t="str">
            <v>N</v>
          </cell>
          <cell r="Z4773" t="str">
            <v>N</v>
          </cell>
          <cell r="AA4773">
            <v>0</v>
          </cell>
          <cell r="AB4773">
            <v>0</v>
          </cell>
          <cell r="AC4773">
            <v>0</v>
          </cell>
          <cell r="AD4773">
            <v>0</v>
          </cell>
          <cell r="AE4773" t="str">
            <v>N</v>
          </cell>
          <cell r="AF4773" t="str">
            <v>N</v>
          </cell>
          <cell r="AG4773">
            <v>0</v>
          </cell>
          <cell r="AH4773" t="str">
            <v>N</v>
          </cell>
          <cell r="AI4773" t="str">
            <v>N</v>
          </cell>
        </row>
        <row r="4774">
          <cell r="U4774">
            <v>0</v>
          </cell>
          <cell r="V4774">
            <v>0</v>
          </cell>
          <cell r="W4774" t="str">
            <v/>
          </cell>
          <cell r="X4774" t="str">
            <v>N</v>
          </cell>
          <cell r="Y4774" t="str">
            <v>N</v>
          </cell>
          <cell r="Z4774" t="str">
            <v>N</v>
          </cell>
          <cell r="AA4774">
            <v>0</v>
          </cell>
          <cell r="AB4774">
            <v>0</v>
          </cell>
          <cell r="AC4774">
            <v>0</v>
          </cell>
          <cell r="AD4774">
            <v>0</v>
          </cell>
          <cell r="AE4774" t="str">
            <v>N</v>
          </cell>
          <cell r="AF4774" t="str">
            <v>N</v>
          </cell>
          <cell r="AG4774">
            <v>0</v>
          </cell>
          <cell r="AH4774" t="str">
            <v>N</v>
          </cell>
          <cell r="AI4774" t="str">
            <v>N</v>
          </cell>
        </row>
        <row r="4775">
          <cell r="U4775">
            <v>0</v>
          </cell>
          <cell r="V4775">
            <v>0</v>
          </cell>
          <cell r="W4775" t="str">
            <v/>
          </cell>
          <cell r="X4775" t="str">
            <v>N</v>
          </cell>
          <cell r="Y4775" t="str">
            <v>N</v>
          </cell>
          <cell r="Z4775" t="str">
            <v>N</v>
          </cell>
          <cell r="AA4775">
            <v>0</v>
          </cell>
          <cell r="AB4775">
            <v>0</v>
          </cell>
          <cell r="AC4775">
            <v>0</v>
          </cell>
          <cell r="AD4775">
            <v>0</v>
          </cell>
          <cell r="AE4775" t="str">
            <v>N</v>
          </cell>
          <cell r="AF4775" t="str">
            <v>N</v>
          </cell>
          <cell r="AG4775">
            <v>0</v>
          </cell>
          <cell r="AH4775" t="str">
            <v>N</v>
          </cell>
          <cell r="AI4775" t="str">
            <v>N</v>
          </cell>
        </row>
        <row r="4776">
          <cell r="U4776">
            <v>0</v>
          </cell>
          <cell r="V4776">
            <v>0</v>
          </cell>
          <cell r="W4776" t="str">
            <v/>
          </cell>
          <cell r="X4776" t="str">
            <v>N</v>
          </cell>
          <cell r="Y4776" t="str">
            <v>N</v>
          </cell>
          <cell r="Z4776" t="str">
            <v>N</v>
          </cell>
          <cell r="AA4776">
            <v>0</v>
          </cell>
          <cell r="AB4776">
            <v>0</v>
          </cell>
          <cell r="AC4776">
            <v>0</v>
          </cell>
          <cell r="AD4776">
            <v>0</v>
          </cell>
          <cell r="AE4776" t="str">
            <v>N</v>
          </cell>
          <cell r="AF4776" t="str">
            <v>N</v>
          </cell>
          <cell r="AG4776">
            <v>0</v>
          </cell>
          <cell r="AH4776" t="str">
            <v>N</v>
          </cell>
          <cell r="AI4776" t="str">
            <v>N</v>
          </cell>
        </row>
        <row r="4777">
          <cell r="U4777">
            <v>0</v>
          </cell>
          <cell r="V4777">
            <v>0</v>
          </cell>
          <cell r="W4777" t="str">
            <v/>
          </cell>
          <cell r="X4777" t="str">
            <v>N</v>
          </cell>
          <cell r="Y4777" t="str">
            <v>N</v>
          </cell>
          <cell r="Z4777" t="str">
            <v>N</v>
          </cell>
          <cell r="AA4777">
            <v>0</v>
          </cell>
          <cell r="AB4777">
            <v>0</v>
          </cell>
          <cell r="AC4777">
            <v>0</v>
          </cell>
          <cell r="AD4777">
            <v>0</v>
          </cell>
          <cell r="AE4777" t="str">
            <v>N</v>
          </cell>
          <cell r="AF4777" t="str">
            <v>N</v>
          </cell>
          <cell r="AG4777">
            <v>0</v>
          </cell>
          <cell r="AH4777" t="str">
            <v>N</v>
          </cell>
          <cell r="AI4777" t="str">
            <v>N</v>
          </cell>
        </row>
        <row r="4778">
          <cell r="U4778">
            <v>0</v>
          </cell>
          <cell r="V4778">
            <v>0</v>
          </cell>
          <cell r="W4778" t="str">
            <v/>
          </cell>
          <cell r="X4778" t="str">
            <v>N</v>
          </cell>
          <cell r="Y4778" t="str">
            <v>N</v>
          </cell>
          <cell r="Z4778" t="str">
            <v>N</v>
          </cell>
          <cell r="AA4778">
            <v>0</v>
          </cell>
          <cell r="AB4778">
            <v>0</v>
          </cell>
          <cell r="AC4778">
            <v>0</v>
          </cell>
          <cell r="AD4778">
            <v>0</v>
          </cell>
          <cell r="AE4778" t="str">
            <v>N</v>
          </cell>
          <cell r="AF4778" t="str">
            <v>N</v>
          </cell>
          <cell r="AG4778">
            <v>0</v>
          </cell>
          <cell r="AH4778" t="str">
            <v>N</v>
          </cell>
          <cell r="AI4778" t="str">
            <v>N</v>
          </cell>
        </row>
        <row r="4779">
          <cell r="U4779">
            <v>0</v>
          </cell>
          <cell r="V4779">
            <v>0</v>
          </cell>
          <cell r="W4779" t="str">
            <v/>
          </cell>
          <cell r="X4779" t="str">
            <v>N</v>
          </cell>
          <cell r="Y4779" t="str">
            <v>N</v>
          </cell>
          <cell r="Z4779" t="str">
            <v>N</v>
          </cell>
          <cell r="AA4779">
            <v>0</v>
          </cell>
          <cell r="AB4779">
            <v>0</v>
          </cell>
          <cell r="AC4779">
            <v>0</v>
          </cell>
          <cell r="AD4779">
            <v>0</v>
          </cell>
          <cell r="AE4779" t="str">
            <v>N</v>
          </cell>
          <cell r="AF4779" t="str">
            <v>N</v>
          </cell>
          <cell r="AG4779">
            <v>0</v>
          </cell>
          <cell r="AH4779" t="str">
            <v>N</v>
          </cell>
          <cell r="AI4779" t="str">
            <v>N</v>
          </cell>
        </row>
        <row r="4780">
          <cell r="U4780">
            <v>0</v>
          </cell>
          <cell r="V4780">
            <v>0</v>
          </cell>
          <cell r="W4780" t="str">
            <v/>
          </cell>
          <cell r="X4780" t="str">
            <v>N</v>
          </cell>
          <cell r="Y4780" t="str">
            <v>N</v>
          </cell>
          <cell r="Z4780" t="str">
            <v>N</v>
          </cell>
          <cell r="AA4780">
            <v>0</v>
          </cell>
          <cell r="AB4780">
            <v>0</v>
          </cell>
          <cell r="AC4780">
            <v>0</v>
          </cell>
          <cell r="AD4780">
            <v>0</v>
          </cell>
          <cell r="AE4780" t="str">
            <v>N</v>
          </cell>
          <cell r="AF4780" t="str">
            <v>N</v>
          </cell>
          <cell r="AG4780">
            <v>0</v>
          </cell>
          <cell r="AH4780" t="str">
            <v>N</v>
          </cell>
          <cell r="AI4780" t="str">
            <v>N</v>
          </cell>
        </row>
        <row r="4781">
          <cell r="U4781">
            <v>0</v>
          </cell>
          <cell r="V4781">
            <v>0</v>
          </cell>
          <cell r="W4781" t="str">
            <v/>
          </cell>
          <cell r="X4781" t="str">
            <v>N</v>
          </cell>
          <cell r="Y4781" t="str">
            <v>N</v>
          </cell>
          <cell r="Z4781" t="str">
            <v>N</v>
          </cell>
          <cell r="AA4781">
            <v>0</v>
          </cell>
          <cell r="AB4781">
            <v>0</v>
          </cell>
          <cell r="AC4781">
            <v>0</v>
          </cell>
          <cell r="AD4781">
            <v>0</v>
          </cell>
          <cell r="AE4781" t="str">
            <v>N</v>
          </cell>
          <cell r="AF4781" t="str">
            <v>N</v>
          </cell>
          <cell r="AG4781">
            <v>0</v>
          </cell>
          <cell r="AH4781" t="str">
            <v>N</v>
          </cell>
          <cell r="AI4781" t="str">
            <v>N</v>
          </cell>
        </row>
        <row r="4782">
          <cell r="U4782">
            <v>0</v>
          </cell>
          <cell r="V4782">
            <v>0</v>
          </cell>
          <cell r="W4782" t="str">
            <v/>
          </cell>
          <cell r="X4782" t="str">
            <v>N</v>
          </cell>
          <cell r="Y4782" t="str">
            <v>N</v>
          </cell>
          <cell r="Z4782" t="str">
            <v>N</v>
          </cell>
          <cell r="AA4782">
            <v>0</v>
          </cell>
          <cell r="AB4782">
            <v>0</v>
          </cell>
          <cell r="AC4782">
            <v>0</v>
          </cell>
          <cell r="AD4782">
            <v>0</v>
          </cell>
          <cell r="AE4782" t="str">
            <v>N</v>
          </cell>
          <cell r="AF4782" t="str">
            <v>N</v>
          </cell>
          <cell r="AG4782">
            <v>0</v>
          </cell>
          <cell r="AH4782" t="str">
            <v>N</v>
          </cell>
          <cell r="AI4782" t="str">
            <v>N</v>
          </cell>
        </row>
        <row r="4783">
          <cell r="U4783">
            <v>0</v>
          </cell>
          <cell r="V4783">
            <v>0</v>
          </cell>
          <cell r="W4783" t="str">
            <v/>
          </cell>
          <cell r="X4783" t="str">
            <v>N</v>
          </cell>
          <cell r="Y4783" t="str">
            <v>N</v>
          </cell>
          <cell r="Z4783" t="str">
            <v>N</v>
          </cell>
          <cell r="AA4783">
            <v>0</v>
          </cell>
          <cell r="AB4783">
            <v>0</v>
          </cell>
          <cell r="AC4783">
            <v>0</v>
          </cell>
          <cell r="AD4783">
            <v>0</v>
          </cell>
          <cell r="AE4783" t="str">
            <v>N</v>
          </cell>
          <cell r="AF4783" t="str">
            <v>N</v>
          </cell>
          <cell r="AG4783">
            <v>0</v>
          </cell>
          <cell r="AH4783" t="str">
            <v>N</v>
          </cell>
          <cell r="AI4783" t="str">
            <v>N</v>
          </cell>
        </row>
        <row r="4784">
          <cell r="U4784">
            <v>0</v>
          </cell>
          <cell r="V4784">
            <v>0</v>
          </cell>
          <cell r="W4784" t="str">
            <v/>
          </cell>
          <cell r="X4784" t="str">
            <v>N</v>
          </cell>
          <cell r="Y4784" t="str">
            <v>N</v>
          </cell>
          <cell r="Z4784" t="str">
            <v>N</v>
          </cell>
          <cell r="AA4784">
            <v>0</v>
          </cell>
          <cell r="AB4784">
            <v>0</v>
          </cell>
          <cell r="AC4784">
            <v>0</v>
          </cell>
          <cell r="AD4784">
            <v>0</v>
          </cell>
          <cell r="AE4784" t="str">
            <v>N</v>
          </cell>
          <cell r="AF4784" t="str">
            <v>N</v>
          </cell>
          <cell r="AG4784">
            <v>0</v>
          </cell>
          <cell r="AH4784" t="str">
            <v>N</v>
          </cell>
          <cell r="AI4784" t="str">
            <v>N</v>
          </cell>
        </row>
        <row r="4785">
          <cell r="U4785">
            <v>0</v>
          </cell>
          <cell r="V4785">
            <v>0</v>
          </cell>
          <cell r="W4785" t="str">
            <v/>
          </cell>
          <cell r="X4785" t="str">
            <v>N</v>
          </cell>
          <cell r="Y4785" t="str">
            <v>N</v>
          </cell>
          <cell r="Z4785" t="str">
            <v>N</v>
          </cell>
          <cell r="AA4785">
            <v>0</v>
          </cell>
          <cell r="AB4785">
            <v>0</v>
          </cell>
          <cell r="AC4785">
            <v>0</v>
          </cell>
          <cell r="AD4785">
            <v>0</v>
          </cell>
          <cell r="AE4785" t="str">
            <v>N</v>
          </cell>
          <cell r="AF4785" t="str">
            <v>N</v>
          </cell>
          <cell r="AG4785">
            <v>0</v>
          </cell>
          <cell r="AH4785" t="str">
            <v>N</v>
          </cell>
          <cell r="AI4785" t="str">
            <v>N</v>
          </cell>
        </row>
        <row r="4786">
          <cell r="U4786">
            <v>0</v>
          </cell>
          <cell r="V4786">
            <v>0</v>
          </cell>
          <cell r="W4786" t="str">
            <v/>
          </cell>
          <cell r="X4786" t="str">
            <v>N</v>
          </cell>
          <cell r="Y4786" t="str">
            <v>N</v>
          </cell>
          <cell r="Z4786" t="str">
            <v>N</v>
          </cell>
          <cell r="AA4786">
            <v>0</v>
          </cell>
          <cell r="AB4786">
            <v>0</v>
          </cell>
          <cell r="AC4786">
            <v>0</v>
          </cell>
          <cell r="AD4786">
            <v>0</v>
          </cell>
          <cell r="AE4786" t="str">
            <v>N</v>
          </cell>
          <cell r="AF4786" t="str">
            <v>N</v>
          </cell>
          <cell r="AG4786">
            <v>0</v>
          </cell>
          <cell r="AH4786" t="str">
            <v>N</v>
          </cell>
          <cell r="AI4786" t="str">
            <v>N</v>
          </cell>
        </row>
        <row r="4787">
          <cell r="U4787">
            <v>0</v>
          </cell>
          <cell r="V4787">
            <v>0</v>
          </cell>
          <cell r="W4787" t="str">
            <v/>
          </cell>
          <cell r="X4787" t="str">
            <v>N</v>
          </cell>
          <cell r="Y4787" t="str">
            <v>N</v>
          </cell>
          <cell r="Z4787" t="str">
            <v>N</v>
          </cell>
          <cell r="AA4787">
            <v>0</v>
          </cell>
          <cell r="AB4787">
            <v>0</v>
          </cell>
          <cell r="AC4787">
            <v>0</v>
          </cell>
          <cell r="AD4787">
            <v>0</v>
          </cell>
          <cell r="AE4787" t="str">
            <v>N</v>
          </cell>
          <cell r="AF4787" t="str">
            <v>N</v>
          </cell>
          <cell r="AG4787">
            <v>0</v>
          </cell>
          <cell r="AH4787" t="str">
            <v>N</v>
          </cell>
          <cell r="AI4787" t="str">
            <v>N</v>
          </cell>
        </row>
        <row r="4788">
          <cell r="U4788">
            <v>0</v>
          </cell>
          <cell r="V4788">
            <v>0</v>
          </cell>
          <cell r="W4788" t="str">
            <v/>
          </cell>
          <cell r="X4788" t="str">
            <v>N</v>
          </cell>
          <cell r="Y4788" t="str">
            <v>N</v>
          </cell>
          <cell r="Z4788" t="str">
            <v>N</v>
          </cell>
          <cell r="AA4788">
            <v>0</v>
          </cell>
          <cell r="AB4788">
            <v>0</v>
          </cell>
          <cell r="AC4788">
            <v>0</v>
          </cell>
          <cell r="AD4788">
            <v>0</v>
          </cell>
          <cell r="AE4788" t="str">
            <v>N</v>
          </cell>
          <cell r="AF4788" t="str">
            <v>N</v>
          </cell>
          <cell r="AG4788">
            <v>0</v>
          </cell>
          <cell r="AH4788" t="str">
            <v>N</v>
          </cell>
          <cell r="AI4788" t="str">
            <v>N</v>
          </cell>
        </row>
        <row r="4789">
          <cell r="U4789">
            <v>0</v>
          </cell>
          <cell r="V4789">
            <v>0</v>
          </cell>
          <cell r="W4789" t="str">
            <v/>
          </cell>
          <cell r="X4789" t="str">
            <v>N</v>
          </cell>
          <cell r="Y4789" t="str">
            <v>N</v>
          </cell>
          <cell r="Z4789" t="str">
            <v>N</v>
          </cell>
          <cell r="AA4789">
            <v>0</v>
          </cell>
          <cell r="AB4789">
            <v>0</v>
          </cell>
          <cell r="AC4789">
            <v>0</v>
          </cell>
          <cell r="AD4789">
            <v>0</v>
          </cell>
          <cell r="AE4789" t="str">
            <v>N</v>
          </cell>
          <cell r="AF4789" t="str">
            <v>N</v>
          </cell>
          <cell r="AG4789">
            <v>0</v>
          </cell>
          <cell r="AH4789" t="str">
            <v>N</v>
          </cell>
          <cell r="AI4789" t="str">
            <v>N</v>
          </cell>
        </row>
        <row r="4790">
          <cell r="U4790">
            <v>0</v>
          </cell>
          <cell r="V4790">
            <v>0</v>
          </cell>
          <cell r="W4790" t="str">
            <v/>
          </cell>
          <cell r="X4790" t="str">
            <v>N</v>
          </cell>
          <cell r="Y4790" t="str">
            <v>N</v>
          </cell>
          <cell r="Z4790" t="str">
            <v>N</v>
          </cell>
          <cell r="AA4790">
            <v>0</v>
          </cell>
          <cell r="AB4790">
            <v>0</v>
          </cell>
          <cell r="AC4790">
            <v>0</v>
          </cell>
          <cell r="AD4790">
            <v>0</v>
          </cell>
          <cell r="AE4790" t="str">
            <v>N</v>
          </cell>
          <cell r="AF4790" t="str">
            <v>N</v>
          </cell>
          <cell r="AG4790">
            <v>0</v>
          </cell>
          <cell r="AH4790" t="str">
            <v>N</v>
          </cell>
          <cell r="AI4790" t="str">
            <v>N</v>
          </cell>
        </row>
        <row r="4791">
          <cell r="U4791">
            <v>0</v>
          </cell>
          <cell r="V4791">
            <v>0</v>
          </cell>
          <cell r="W4791" t="str">
            <v/>
          </cell>
          <cell r="X4791" t="str">
            <v>N</v>
          </cell>
          <cell r="Y4791" t="str">
            <v>N</v>
          </cell>
          <cell r="Z4791" t="str">
            <v>N</v>
          </cell>
          <cell r="AA4791">
            <v>0</v>
          </cell>
          <cell r="AB4791">
            <v>0</v>
          </cell>
          <cell r="AC4791">
            <v>0</v>
          </cell>
          <cell r="AD4791">
            <v>0</v>
          </cell>
          <cell r="AE4791" t="str">
            <v>N</v>
          </cell>
          <cell r="AF4791" t="str">
            <v>N</v>
          </cell>
          <cell r="AG4791">
            <v>0</v>
          </cell>
          <cell r="AH4791" t="str">
            <v>N</v>
          </cell>
          <cell r="AI4791" t="str">
            <v>N</v>
          </cell>
        </row>
        <row r="4792">
          <cell r="U4792">
            <v>0</v>
          </cell>
          <cell r="V4792">
            <v>0</v>
          </cell>
          <cell r="W4792" t="str">
            <v/>
          </cell>
          <cell r="X4792" t="str">
            <v>N</v>
          </cell>
          <cell r="Y4792" t="str">
            <v>N</v>
          </cell>
          <cell r="Z4792" t="str">
            <v>N</v>
          </cell>
          <cell r="AA4792">
            <v>0</v>
          </cell>
          <cell r="AB4792">
            <v>0</v>
          </cell>
          <cell r="AC4792">
            <v>0</v>
          </cell>
          <cell r="AD4792">
            <v>0</v>
          </cell>
          <cell r="AE4792" t="str">
            <v>N</v>
          </cell>
          <cell r="AF4792" t="str">
            <v>N</v>
          </cell>
          <cell r="AG4792">
            <v>0</v>
          </cell>
          <cell r="AH4792" t="str">
            <v>N</v>
          </cell>
          <cell r="AI4792" t="str">
            <v>N</v>
          </cell>
        </row>
        <row r="4793">
          <cell r="U4793">
            <v>0</v>
          </cell>
          <cell r="V4793">
            <v>0</v>
          </cell>
          <cell r="W4793" t="str">
            <v/>
          </cell>
          <cell r="X4793" t="str">
            <v>N</v>
          </cell>
          <cell r="Y4793" t="str">
            <v>N</v>
          </cell>
          <cell r="Z4793" t="str">
            <v>N</v>
          </cell>
          <cell r="AA4793">
            <v>0</v>
          </cell>
          <cell r="AB4793">
            <v>0</v>
          </cell>
          <cell r="AC4793">
            <v>0</v>
          </cell>
          <cell r="AD4793">
            <v>0</v>
          </cell>
          <cell r="AE4793" t="str">
            <v>N</v>
          </cell>
          <cell r="AF4793" t="str">
            <v>N</v>
          </cell>
          <cell r="AG4793">
            <v>0</v>
          </cell>
          <cell r="AH4793" t="str">
            <v>N</v>
          </cell>
          <cell r="AI4793" t="str">
            <v>N</v>
          </cell>
        </row>
        <row r="4794">
          <cell r="U4794">
            <v>0</v>
          </cell>
          <cell r="V4794">
            <v>0</v>
          </cell>
          <cell r="W4794" t="str">
            <v/>
          </cell>
          <cell r="X4794" t="str">
            <v>N</v>
          </cell>
          <cell r="Y4794" t="str">
            <v>N</v>
          </cell>
          <cell r="Z4794" t="str">
            <v>N</v>
          </cell>
          <cell r="AA4794">
            <v>0</v>
          </cell>
          <cell r="AB4794">
            <v>0</v>
          </cell>
          <cell r="AC4794">
            <v>0</v>
          </cell>
          <cell r="AD4794">
            <v>0</v>
          </cell>
          <cell r="AE4794" t="str">
            <v>N</v>
          </cell>
          <cell r="AF4794" t="str">
            <v>N</v>
          </cell>
          <cell r="AG4794">
            <v>0</v>
          </cell>
          <cell r="AH4794" t="str">
            <v>N</v>
          </cell>
          <cell r="AI4794" t="str">
            <v>N</v>
          </cell>
        </row>
        <row r="4795">
          <cell r="U4795">
            <v>0</v>
          </cell>
          <cell r="V4795">
            <v>0</v>
          </cell>
          <cell r="W4795" t="str">
            <v/>
          </cell>
          <cell r="X4795" t="str">
            <v>N</v>
          </cell>
          <cell r="Y4795" t="str">
            <v>N</v>
          </cell>
          <cell r="Z4795" t="str">
            <v>N</v>
          </cell>
          <cell r="AA4795">
            <v>0</v>
          </cell>
          <cell r="AB4795">
            <v>0</v>
          </cell>
          <cell r="AC4795">
            <v>0</v>
          </cell>
          <cell r="AD4795">
            <v>0</v>
          </cell>
          <cell r="AE4795" t="str">
            <v>N</v>
          </cell>
          <cell r="AF4795" t="str">
            <v>N</v>
          </cell>
          <cell r="AG4795">
            <v>0</v>
          </cell>
          <cell r="AH4795" t="str">
            <v>N</v>
          </cell>
          <cell r="AI4795" t="str">
            <v>N</v>
          </cell>
        </row>
        <row r="4796">
          <cell r="U4796">
            <v>0</v>
          </cell>
          <cell r="V4796">
            <v>0</v>
          </cell>
          <cell r="W4796" t="str">
            <v/>
          </cell>
          <cell r="X4796" t="str">
            <v>N</v>
          </cell>
          <cell r="Y4796" t="str">
            <v>N</v>
          </cell>
          <cell r="Z4796" t="str">
            <v>N</v>
          </cell>
          <cell r="AA4796">
            <v>0</v>
          </cell>
          <cell r="AB4796">
            <v>0</v>
          </cell>
          <cell r="AC4796">
            <v>0</v>
          </cell>
          <cell r="AD4796">
            <v>0</v>
          </cell>
          <cell r="AE4796" t="str">
            <v>N</v>
          </cell>
          <cell r="AF4796" t="str">
            <v>N</v>
          </cell>
          <cell r="AG4796">
            <v>0</v>
          </cell>
          <cell r="AH4796" t="str">
            <v>N</v>
          </cell>
          <cell r="AI4796" t="str">
            <v>N</v>
          </cell>
        </row>
        <row r="4797">
          <cell r="U4797">
            <v>0</v>
          </cell>
          <cell r="V4797">
            <v>0</v>
          </cell>
          <cell r="W4797" t="str">
            <v/>
          </cell>
          <cell r="X4797" t="str">
            <v>N</v>
          </cell>
          <cell r="Y4797" t="str">
            <v>N</v>
          </cell>
          <cell r="Z4797" t="str">
            <v>N</v>
          </cell>
          <cell r="AA4797">
            <v>0</v>
          </cell>
          <cell r="AB4797">
            <v>0</v>
          </cell>
          <cell r="AC4797">
            <v>0</v>
          </cell>
          <cell r="AD4797">
            <v>0</v>
          </cell>
          <cell r="AE4797" t="str">
            <v>N</v>
          </cell>
          <cell r="AF4797" t="str">
            <v>N</v>
          </cell>
          <cell r="AG4797">
            <v>0</v>
          </cell>
          <cell r="AH4797" t="str">
            <v>N</v>
          </cell>
          <cell r="AI4797" t="str">
            <v>N</v>
          </cell>
        </row>
        <row r="4798">
          <cell r="U4798">
            <v>0</v>
          </cell>
          <cell r="V4798">
            <v>0</v>
          </cell>
          <cell r="W4798" t="str">
            <v/>
          </cell>
          <cell r="X4798" t="str">
            <v>N</v>
          </cell>
          <cell r="Y4798" t="str">
            <v>N</v>
          </cell>
          <cell r="Z4798" t="str">
            <v>N</v>
          </cell>
          <cell r="AA4798">
            <v>0</v>
          </cell>
          <cell r="AB4798">
            <v>0</v>
          </cell>
          <cell r="AC4798">
            <v>0</v>
          </cell>
          <cell r="AD4798">
            <v>0</v>
          </cell>
          <cell r="AE4798" t="str">
            <v>N</v>
          </cell>
          <cell r="AF4798" t="str">
            <v>N</v>
          </cell>
          <cell r="AG4798">
            <v>0</v>
          </cell>
          <cell r="AH4798" t="str">
            <v>N</v>
          </cell>
          <cell r="AI4798" t="str">
            <v>N</v>
          </cell>
        </row>
        <row r="4799">
          <cell r="U4799">
            <v>0</v>
          </cell>
          <cell r="V4799">
            <v>0</v>
          </cell>
          <cell r="W4799" t="str">
            <v/>
          </cell>
          <cell r="X4799" t="str">
            <v>N</v>
          </cell>
          <cell r="Y4799" t="str">
            <v>N</v>
          </cell>
          <cell r="Z4799" t="str">
            <v>N</v>
          </cell>
          <cell r="AA4799">
            <v>0</v>
          </cell>
          <cell r="AB4799">
            <v>0</v>
          </cell>
          <cell r="AC4799">
            <v>0</v>
          </cell>
          <cell r="AD4799">
            <v>0</v>
          </cell>
          <cell r="AE4799" t="str">
            <v>N</v>
          </cell>
          <cell r="AF4799" t="str">
            <v>N</v>
          </cell>
          <cell r="AG4799">
            <v>0</v>
          </cell>
          <cell r="AH4799" t="str">
            <v>N</v>
          </cell>
          <cell r="AI4799" t="str">
            <v>N</v>
          </cell>
        </row>
        <row r="4800">
          <cell r="U4800">
            <v>0</v>
          </cell>
          <cell r="V4800">
            <v>0</v>
          </cell>
          <cell r="W4800" t="str">
            <v/>
          </cell>
          <cell r="X4800" t="str">
            <v>N</v>
          </cell>
          <cell r="Y4800" t="str">
            <v>N</v>
          </cell>
          <cell r="Z4800" t="str">
            <v>N</v>
          </cell>
          <cell r="AA4800">
            <v>0</v>
          </cell>
          <cell r="AB4800">
            <v>0</v>
          </cell>
          <cell r="AC4800">
            <v>0</v>
          </cell>
          <cell r="AD4800">
            <v>0</v>
          </cell>
          <cell r="AE4800" t="str">
            <v>N</v>
          </cell>
          <cell r="AF4800" t="str">
            <v>N</v>
          </cell>
          <cell r="AG4800">
            <v>0</v>
          </cell>
          <cell r="AH4800" t="str">
            <v>N</v>
          </cell>
          <cell r="AI4800" t="str">
            <v>N</v>
          </cell>
        </row>
        <row r="4801">
          <cell r="U4801">
            <v>0</v>
          </cell>
          <cell r="V4801">
            <v>0</v>
          </cell>
          <cell r="W4801" t="str">
            <v/>
          </cell>
          <cell r="X4801" t="str">
            <v>N</v>
          </cell>
          <cell r="Y4801" t="str">
            <v>N</v>
          </cell>
          <cell r="Z4801" t="str">
            <v>N</v>
          </cell>
          <cell r="AA4801">
            <v>0</v>
          </cell>
          <cell r="AB4801">
            <v>0</v>
          </cell>
          <cell r="AC4801">
            <v>0</v>
          </cell>
          <cell r="AD4801">
            <v>0</v>
          </cell>
          <cell r="AE4801" t="str">
            <v>N</v>
          </cell>
          <cell r="AF4801" t="str">
            <v>N</v>
          </cell>
          <cell r="AG4801">
            <v>0</v>
          </cell>
          <cell r="AH4801" t="str">
            <v>N</v>
          </cell>
          <cell r="AI4801" t="str">
            <v>N</v>
          </cell>
        </row>
        <row r="4802">
          <cell r="U4802">
            <v>0</v>
          </cell>
          <cell r="V4802">
            <v>0</v>
          </cell>
          <cell r="W4802" t="str">
            <v/>
          </cell>
          <cell r="X4802" t="str">
            <v>N</v>
          </cell>
          <cell r="Y4802" t="str">
            <v>N</v>
          </cell>
          <cell r="Z4802" t="str">
            <v>N</v>
          </cell>
          <cell r="AA4802">
            <v>0</v>
          </cell>
          <cell r="AB4802">
            <v>0</v>
          </cell>
          <cell r="AC4802">
            <v>0</v>
          </cell>
          <cell r="AD4802">
            <v>0</v>
          </cell>
          <cell r="AE4802" t="str">
            <v>N</v>
          </cell>
          <cell r="AF4802" t="str">
            <v>N</v>
          </cell>
          <cell r="AG4802">
            <v>0</v>
          </cell>
          <cell r="AH4802" t="str">
            <v>N</v>
          </cell>
          <cell r="AI4802" t="str">
            <v>N</v>
          </cell>
        </row>
        <row r="4803">
          <cell r="U4803">
            <v>0</v>
          </cell>
          <cell r="V4803">
            <v>0</v>
          </cell>
          <cell r="W4803" t="str">
            <v/>
          </cell>
          <cell r="X4803" t="str">
            <v>N</v>
          </cell>
          <cell r="Y4803" t="str">
            <v>N</v>
          </cell>
          <cell r="Z4803" t="str">
            <v>N</v>
          </cell>
          <cell r="AA4803">
            <v>0</v>
          </cell>
          <cell r="AB4803">
            <v>0</v>
          </cell>
          <cell r="AC4803">
            <v>0</v>
          </cell>
          <cell r="AD4803">
            <v>0</v>
          </cell>
          <cell r="AE4803" t="str">
            <v>N</v>
          </cell>
          <cell r="AF4803" t="str">
            <v>N</v>
          </cell>
          <cell r="AG4803">
            <v>0</v>
          </cell>
          <cell r="AH4803" t="str">
            <v>N</v>
          </cell>
          <cell r="AI4803" t="str">
            <v>N</v>
          </cell>
        </row>
        <row r="4804">
          <cell r="U4804">
            <v>0</v>
          </cell>
          <cell r="V4804">
            <v>0</v>
          </cell>
          <cell r="W4804" t="str">
            <v/>
          </cell>
          <cell r="X4804" t="str">
            <v>N</v>
          </cell>
          <cell r="Y4804" t="str">
            <v>N</v>
          </cell>
          <cell r="Z4804" t="str">
            <v>N</v>
          </cell>
          <cell r="AA4804">
            <v>0</v>
          </cell>
          <cell r="AB4804">
            <v>0</v>
          </cell>
          <cell r="AC4804">
            <v>0</v>
          </cell>
          <cell r="AD4804">
            <v>0</v>
          </cell>
          <cell r="AE4804" t="str">
            <v>N</v>
          </cell>
          <cell r="AF4804" t="str">
            <v>N</v>
          </cell>
          <cell r="AG4804">
            <v>0</v>
          </cell>
          <cell r="AH4804" t="str">
            <v>N</v>
          </cell>
          <cell r="AI4804" t="str">
            <v>N</v>
          </cell>
        </row>
        <row r="4805">
          <cell r="U4805">
            <v>0</v>
          </cell>
          <cell r="V4805">
            <v>0</v>
          </cell>
          <cell r="W4805" t="str">
            <v/>
          </cell>
          <cell r="X4805" t="str">
            <v>N</v>
          </cell>
          <cell r="Y4805" t="str">
            <v>N</v>
          </cell>
          <cell r="Z4805" t="str">
            <v>N</v>
          </cell>
          <cell r="AA4805">
            <v>0</v>
          </cell>
          <cell r="AB4805">
            <v>0</v>
          </cell>
          <cell r="AC4805">
            <v>0</v>
          </cell>
          <cell r="AD4805">
            <v>0</v>
          </cell>
          <cell r="AE4805" t="str">
            <v>N</v>
          </cell>
          <cell r="AF4805" t="str">
            <v>N</v>
          </cell>
          <cell r="AG4805">
            <v>0</v>
          </cell>
          <cell r="AH4805" t="str">
            <v>N</v>
          </cell>
          <cell r="AI4805" t="str">
            <v>N</v>
          </cell>
        </row>
        <row r="4806">
          <cell r="U4806">
            <v>0</v>
          </cell>
          <cell r="V4806">
            <v>0</v>
          </cell>
          <cell r="W4806" t="str">
            <v/>
          </cell>
          <cell r="X4806" t="str">
            <v>N</v>
          </cell>
          <cell r="Y4806" t="str">
            <v>N</v>
          </cell>
          <cell r="Z4806" t="str">
            <v>N</v>
          </cell>
          <cell r="AA4806">
            <v>0</v>
          </cell>
          <cell r="AB4806">
            <v>0</v>
          </cell>
          <cell r="AC4806">
            <v>0</v>
          </cell>
          <cell r="AD4806">
            <v>0</v>
          </cell>
          <cell r="AE4806" t="str">
            <v>N</v>
          </cell>
          <cell r="AF4806" t="str">
            <v>N</v>
          </cell>
          <cell r="AG4806">
            <v>0</v>
          </cell>
          <cell r="AH4806" t="str">
            <v>N</v>
          </cell>
          <cell r="AI4806" t="str">
            <v>N</v>
          </cell>
        </row>
        <row r="4807">
          <cell r="U4807">
            <v>0</v>
          </cell>
          <cell r="V4807">
            <v>0</v>
          </cell>
          <cell r="W4807" t="str">
            <v/>
          </cell>
          <cell r="X4807" t="str">
            <v>N</v>
          </cell>
          <cell r="Y4807" t="str">
            <v>N</v>
          </cell>
          <cell r="Z4807" t="str">
            <v>N</v>
          </cell>
          <cell r="AA4807">
            <v>0</v>
          </cell>
          <cell r="AB4807">
            <v>0</v>
          </cell>
          <cell r="AC4807">
            <v>0</v>
          </cell>
          <cell r="AD4807">
            <v>0</v>
          </cell>
          <cell r="AE4807" t="str">
            <v>N</v>
          </cell>
          <cell r="AF4807" t="str">
            <v>N</v>
          </cell>
          <cell r="AG4807">
            <v>0</v>
          </cell>
          <cell r="AH4807" t="str">
            <v>N</v>
          </cell>
          <cell r="AI4807" t="str">
            <v>N</v>
          </cell>
        </row>
        <row r="4808">
          <cell r="U4808">
            <v>0</v>
          </cell>
          <cell r="V4808">
            <v>0</v>
          </cell>
          <cell r="W4808" t="str">
            <v/>
          </cell>
          <cell r="X4808" t="str">
            <v>N</v>
          </cell>
          <cell r="Y4808" t="str">
            <v>N</v>
          </cell>
          <cell r="Z4808" t="str">
            <v>N</v>
          </cell>
          <cell r="AA4808">
            <v>0</v>
          </cell>
          <cell r="AB4808">
            <v>0</v>
          </cell>
          <cell r="AC4808">
            <v>0</v>
          </cell>
          <cell r="AD4808">
            <v>0</v>
          </cell>
          <cell r="AE4808" t="str">
            <v>N</v>
          </cell>
          <cell r="AF4808" t="str">
            <v>N</v>
          </cell>
          <cell r="AG4808">
            <v>0</v>
          </cell>
          <cell r="AH4808" t="str">
            <v>N</v>
          </cell>
          <cell r="AI4808" t="str">
            <v>N</v>
          </cell>
        </row>
        <row r="4809">
          <cell r="U4809">
            <v>0</v>
          </cell>
          <cell r="V4809">
            <v>0</v>
          </cell>
          <cell r="W4809" t="str">
            <v/>
          </cell>
          <cell r="X4809" t="str">
            <v>N</v>
          </cell>
          <cell r="Y4809" t="str">
            <v>N</v>
          </cell>
          <cell r="Z4809" t="str">
            <v>N</v>
          </cell>
          <cell r="AA4809">
            <v>0</v>
          </cell>
          <cell r="AB4809">
            <v>0</v>
          </cell>
          <cell r="AC4809">
            <v>0</v>
          </cell>
          <cell r="AD4809">
            <v>0</v>
          </cell>
          <cell r="AE4809" t="str">
            <v>N</v>
          </cell>
          <cell r="AF4809" t="str">
            <v>N</v>
          </cell>
          <cell r="AG4809">
            <v>0</v>
          </cell>
          <cell r="AH4809" t="str">
            <v>N</v>
          </cell>
          <cell r="AI4809" t="str">
            <v>N</v>
          </cell>
        </row>
        <row r="4810">
          <cell r="U4810">
            <v>0</v>
          </cell>
          <cell r="V4810">
            <v>0</v>
          </cell>
          <cell r="W4810" t="str">
            <v/>
          </cell>
          <cell r="X4810" t="str">
            <v>N</v>
          </cell>
          <cell r="Y4810" t="str">
            <v>N</v>
          </cell>
          <cell r="Z4810" t="str">
            <v>N</v>
          </cell>
          <cell r="AA4810">
            <v>0</v>
          </cell>
          <cell r="AB4810">
            <v>0</v>
          </cell>
          <cell r="AC4810">
            <v>0</v>
          </cell>
          <cell r="AD4810">
            <v>0</v>
          </cell>
          <cell r="AE4810" t="str">
            <v>N</v>
          </cell>
          <cell r="AF4810" t="str">
            <v>N</v>
          </cell>
          <cell r="AG4810">
            <v>0</v>
          </cell>
          <cell r="AH4810" t="str">
            <v>N</v>
          </cell>
          <cell r="AI4810" t="str">
            <v>N</v>
          </cell>
        </row>
        <row r="4811">
          <cell r="U4811">
            <v>0</v>
          </cell>
          <cell r="V4811">
            <v>0</v>
          </cell>
          <cell r="W4811" t="str">
            <v/>
          </cell>
          <cell r="X4811" t="str">
            <v>N</v>
          </cell>
          <cell r="Y4811" t="str">
            <v>N</v>
          </cell>
          <cell r="Z4811" t="str">
            <v>N</v>
          </cell>
          <cell r="AA4811">
            <v>0</v>
          </cell>
          <cell r="AB4811">
            <v>0</v>
          </cell>
          <cell r="AC4811">
            <v>0</v>
          </cell>
          <cell r="AD4811">
            <v>0</v>
          </cell>
          <cell r="AE4811" t="str">
            <v>N</v>
          </cell>
          <cell r="AF4811" t="str">
            <v>N</v>
          </cell>
          <cell r="AG4811">
            <v>0</v>
          </cell>
          <cell r="AH4811" t="str">
            <v>N</v>
          </cell>
          <cell r="AI4811" t="str">
            <v>N</v>
          </cell>
        </row>
        <row r="4812">
          <cell r="U4812">
            <v>0</v>
          </cell>
          <cell r="V4812">
            <v>0</v>
          </cell>
          <cell r="W4812" t="str">
            <v/>
          </cell>
          <cell r="X4812" t="str">
            <v>N</v>
          </cell>
          <cell r="Y4812" t="str">
            <v>N</v>
          </cell>
          <cell r="Z4812" t="str">
            <v>N</v>
          </cell>
          <cell r="AA4812">
            <v>0</v>
          </cell>
          <cell r="AB4812">
            <v>0</v>
          </cell>
          <cell r="AC4812">
            <v>0</v>
          </cell>
          <cell r="AD4812">
            <v>0</v>
          </cell>
          <cell r="AE4812" t="str">
            <v>N</v>
          </cell>
          <cell r="AF4812" t="str">
            <v>N</v>
          </cell>
          <cell r="AG4812">
            <v>0</v>
          </cell>
          <cell r="AH4812" t="str">
            <v>N</v>
          </cell>
          <cell r="AI4812" t="str">
            <v>N</v>
          </cell>
        </row>
        <row r="4813">
          <cell r="U4813">
            <v>0</v>
          </cell>
          <cell r="V4813">
            <v>0</v>
          </cell>
          <cell r="W4813" t="str">
            <v/>
          </cell>
          <cell r="X4813" t="str">
            <v>N</v>
          </cell>
          <cell r="Y4813" t="str">
            <v>N</v>
          </cell>
          <cell r="Z4813" t="str">
            <v>N</v>
          </cell>
          <cell r="AA4813">
            <v>0</v>
          </cell>
          <cell r="AB4813">
            <v>0</v>
          </cell>
          <cell r="AC4813">
            <v>0</v>
          </cell>
          <cell r="AD4813">
            <v>0</v>
          </cell>
          <cell r="AE4813" t="str">
            <v>N</v>
          </cell>
          <cell r="AF4813" t="str">
            <v>N</v>
          </cell>
          <cell r="AG4813">
            <v>0</v>
          </cell>
          <cell r="AH4813" t="str">
            <v>N</v>
          </cell>
          <cell r="AI4813" t="str">
            <v>N</v>
          </cell>
        </row>
        <row r="4814">
          <cell r="U4814">
            <v>0</v>
          </cell>
          <cell r="V4814">
            <v>0</v>
          </cell>
          <cell r="W4814" t="str">
            <v/>
          </cell>
          <cell r="X4814" t="str">
            <v>N</v>
          </cell>
          <cell r="Y4814" t="str">
            <v>N</v>
          </cell>
          <cell r="Z4814" t="str">
            <v>N</v>
          </cell>
          <cell r="AA4814">
            <v>0</v>
          </cell>
          <cell r="AB4814">
            <v>0</v>
          </cell>
          <cell r="AC4814">
            <v>0</v>
          </cell>
          <cell r="AD4814">
            <v>0</v>
          </cell>
          <cell r="AE4814" t="str">
            <v>N</v>
          </cell>
          <cell r="AF4814" t="str">
            <v>N</v>
          </cell>
          <cell r="AG4814">
            <v>0</v>
          </cell>
          <cell r="AH4814" t="str">
            <v>N</v>
          </cell>
          <cell r="AI4814" t="str">
            <v>N</v>
          </cell>
        </row>
        <row r="4815">
          <cell r="U4815">
            <v>0</v>
          </cell>
          <cell r="V4815">
            <v>0</v>
          </cell>
          <cell r="W4815" t="str">
            <v/>
          </cell>
          <cell r="X4815" t="str">
            <v>N</v>
          </cell>
          <cell r="Y4815" t="str">
            <v>N</v>
          </cell>
          <cell r="Z4815" t="str">
            <v>N</v>
          </cell>
          <cell r="AA4815">
            <v>0</v>
          </cell>
          <cell r="AB4815">
            <v>0</v>
          </cell>
          <cell r="AC4815">
            <v>0</v>
          </cell>
          <cell r="AD4815">
            <v>0</v>
          </cell>
          <cell r="AE4815" t="str">
            <v>N</v>
          </cell>
          <cell r="AF4815" t="str">
            <v>N</v>
          </cell>
          <cell r="AG4815">
            <v>0</v>
          </cell>
          <cell r="AH4815" t="str">
            <v>N</v>
          </cell>
          <cell r="AI4815" t="str">
            <v>N</v>
          </cell>
        </row>
        <row r="4816">
          <cell r="U4816">
            <v>0</v>
          </cell>
          <cell r="V4816">
            <v>0</v>
          </cell>
          <cell r="W4816" t="str">
            <v/>
          </cell>
          <cell r="X4816" t="str">
            <v>N</v>
          </cell>
          <cell r="Y4816" t="str">
            <v>N</v>
          </cell>
          <cell r="Z4816" t="str">
            <v>N</v>
          </cell>
          <cell r="AA4816">
            <v>0</v>
          </cell>
          <cell r="AB4816">
            <v>0</v>
          </cell>
          <cell r="AC4816">
            <v>0</v>
          </cell>
          <cell r="AD4816">
            <v>0</v>
          </cell>
          <cell r="AE4816" t="str">
            <v>N</v>
          </cell>
          <cell r="AF4816" t="str">
            <v>N</v>
          </cell>
          <cell r="AG4816">
            <v>0</v>
          </cell>
          <cell r="AH4816" t="str">
            <v>N</v>
          </cell>
          <cell r="AI4816" t="str">
            <v>N</v>
          </cell>
        </row>
        <row r="4817">
          <cell r="U4817">
            <v>0</v>
          </cell>
          <cell r="V4817">
            <v>0</v>
          </cell>
          <cell r="W4817" t="str">
            <v/>
          </cell>
          <cell r="X4817" t="str">
            <v>N</v>
          </cell>
          <cell r="Y4817" t="str">
            <v>N</v>
          </cell>
          <cell r="Z4817" t="str">
            <v>N</v>
          </cell>
          <cell r="AA4817">
            <v>0</v>
          </cell>
          <cell r="AB4817">
            <v>0</v>
          </cell>
          <cell r="AC4817">
            <v>0</v>
          </cell>
          <cell r="AD4817">
            <v>0</v>
          </cell>
          <cell r="AE4817" t="str">
            <v>N</v>
          </cell>
          <cell r="AF4817" t="str">
            <v>N</v>
          </cell>
          <cell r="AG4817">
            <v>0</v>
          </cell>
          <cell r="AH4817" t="str">
            <v>N</v>
          </cell>
          <cell r="AI4817" t="str">
            <v>N</v>
          </cell>
        </row>
        <row r="4818">
          <cell r="U4818">
            <v>0</v>
          </cell>
          <cell r="V4818">
            <v>0</v>
          </cell>
          <cell r="W4818" t="str">
            <v/>
          </cell>
          <cell r="X4818" t="str">
            <v>N</v>
          </cell>
          <cell r="Y4818" t="str">
            <v>N</v>
          </cell>
          <cell r="Z4818" t="str">
            <v>N</v>
          </cell>
          <cell r="AA4818">
            <v>0</v>
          </cell>
          <cell r="AB4818">
            <v>0</v>
          </cell>
          <cell r="AC4818">
            <v>0</v>
          </cell>
          <cell r="AD4818">
            <v>0</v>
          </cell>
          <cell r="AE4818" t="str">
            <v>N</v>
          </cell>
          <cell r="AF4818" t="str">
            <v>N</v>
          </cell>
          <cell r="AG4818">
            <v>0</v>
          </cell>
          <cell r="AH4818" t="str">
            <v>N</v>
          </cell>
          <cell r="AI4818" t="str">
            <v>N</v>
          </cell>
        </row>
        <row r="4819">
          <cell r="U4819">
            <v>0</v>
          </cell>
          <cell r="V4819">
            <v>0</v>
          </cell>
          <cell r="W4819" t="str">
            <v/>
          </cell>
          <cell r="X4819" t="str">
            <v>N</v>
          </cell>
          <cell r="Y4819" t="str">
            <v>N</v>
          </cell>
          <cell r="Z4819" t="str">
            <v>N</v>
          </cell>
          <cell r="AA4819">
            <v>0</v>
          </cell>
          <cell r="AB4819">
            <v>0</v>
          </cell>
          <cell r="AC4819">
            <v>0</v>
          </cell>
          <cell r="AD4819">
            <v>0</v>
          </cell>
          <cell r="AE4819" t="str">
            <v>N</v>
          </cell>
          <cell r="AF4819" t="str">
            <v>N</v>
          </cell>
          <cell r="AG4819">
            <v>0</v>
          </cell>
          <cell r="AH4819" t="str">
            <v>N</v>
          </cell>
          <cell r="AI4819" t="str">
            <v>N</v>
          </cell>
        </row>
        <row r="4820">
          <cell r="U4820">
            <v>0</v>
          </cell>
          <cell r="V4820">
            <v>0</v>
          </cell>
          <cell r="W4820" t="str">
            <v/>
          </cell>
          <cell r="X4820" t="str">
            <v>N</v>
          </cell>
          <cell r="Y4820" t="str">
            <v>N</v>
          </cell>
          <cell r="Z4820" t="str">
            <v>N</v>
          </cell>
          <cell r="AA4820">
            <v>0</v>
          </cell>
          <cell r="AB4820">
            <v>0</v>
          </cell>
          <cell r="AC4820">
            <v>0</v>
          </cell>
          <cell r="AD4820">
            <v>0</v>
          </cell>
          <cell r="AE4820" t="str">
            <v>N</v>
          </cell>
          <cell r="AF4820" t="str">
            <v>N</v>
          </cell>
          <cell r="AG4820">
            <v>0</v>
          </cell>
          <cell r="AH4820" t="str">
            <v>N</v>
          </cell>
          <cell r="AI4820" t="str">
            <v>N</v>
          </cell>
        </row>
        <row r="4821">
          <cell r="U4821">
            <v>0</v>
          </cell>
          <cell r="V4821">
            <v>0</v>
          </cell>
          <cell r="W4821" t="str">
            <v/>
          </cell>
          <cell r="X4821" t="str">
            <v>N</v>
          </cell>
          <cell r="Y4821" t="str">
            <v>N</v>
          </cell>
          <cell r="Z4821" t="str">
            <v>N</v>
          </cell>
          <cell r="AA4821">
            <v>0</v>
          </cell>
          <cell r="AB4821">
            <v>0</v>
          </cell>
          <cell r="AC4821">
            <v>0</v>
          </cell>
          <cell r="AD4821">
            <v>0</v>
          </cell>
          <cell r="AE4821" t="str">
            <v>N</v>
          </cell>
          <cell r="AF4821" t="str">
            <v>N</v>
          </cell>
          <cell r="AG4821">
            <v>0</v>
          </cell>
          <cell r="AH4821" t="str">
            <v>N</v>
          </cell>
          <cell r="AI4821" t="str">
            <v>N</v>
          </cell>
        </row>
        <row r="4822">
          <cell r="U4822">
            <v>0</v>
          </cell>
          <cell r="V4822">
            <v>0</v>
          </cell>
          <cell r="W4822" t="str">
            <v/>
          </cell>
          <cell r="X4822" t="str">
            <v>N</v>
          </cell>
          <cell r="Y4822" t="str">
            <v>N</v>
          </cell>
          <cell r="Z4822" t="str">
            <v>N</v>
          </cell>
          <cell r="AA4822">
            <v>0</v>
          </cell>
          <cell r="AB4822">
            <v>0</v>
          </cell>
          <cell r="AC4822">
            <v>0</v>
          </cell>
          <cell r="AD4822">
            <v>0</v>
          </cell>
          <cell r="AE4822" t="str">
            <v>N</v>
          </cell>
          <cell r="AF4822" t="str">
            <v>N</v>
          </cell>
          <cell r="AG4822">
            <v>0</v>
          </cell>
          <cell r="AH4822" t="str">
            <v>N</v>
          </cell>
          <cell r="AI4822" t="str">
            <v>N</v>
          </cell>
        </row>
        <row r="4823">
          <cell r="U4823">
            <v>0</v>
          </cell>
          <cell r="V4823">
            <v>0</v>
          </cell>
          <cell r="W4823" t="str">
            <v/>
          </cell>
          <cell r="X4823" t="str">
            <v>N</v>
          </cell>
          <cell r="Y4823" t="str">
            <v>N</v>
          </cell>
          <cell r="Z4823" t="str">
            <v>N</v>
          </cell>
          <cell r="AA4823">
            <v>0</v>
          </cell>
          <cell r="AB4823">
            <v>0</v>
          </cell>
          <cell r="AC4823">
            <v>0</v>
          </cell>
          <cell r="AD4823">
            <v>0</v>
          </cell>
          <cell r="AE4823" t="str">
            <v>N</v>
          </cell>
          <cell r="AF4823" t="str">
            <v>N</v>
          </cell>
          <cell r="AG4823">
            <v>0</v>
          </cell>
          <cell r="AH4823" t="str">
            <v>N</v>
          </cell>
          <cell r="AI4823" t="str">
            <v>N</v>
          </cell>
        </row>
        <row r="4824">
          <cell r="U4824">
            <v>0</v>
          </cell>
          <cell r="V4824">
            <v>0</v>
          </cell>
          <cell r="W4824" t="str">
            <v/>
          </cell>
          <cell r="X4824" t="str">
            <v>N</v>
          </cell>
          <cell r="Y4824" t="str">
            <v>N</v>
          </cell>
          <cell r="Z4824" t="str">
            <v>N</v>
          </cell>
          <cell r="AA4824">
            <v>0</v>
          </cell>
          <cell r="AB4824">
            <v>0</v>
          </cell>
          <cell r="AC4824">
            <v>0</v>
          </cell>
          <cell r="AD4824">
            <v>0</v>
          </cell>
          <cell r="AE4824" t="str">
            <v>N</v>
          </cell>
          <cell r="AF4824" t="str">
            <v>N</v>
          </cell>
          <cell r="AG4824">
            <v>0</v>
          </cell>
          <cell r="AH4824" t="str">
            <v>N</v>
          </cell>
          <cell r="AI4824" t="str">
            <v>N</v>
          </cell>
        </row>
        <row r="4825">
          <cell r="U4825">
            <v>0</v>
          </cell>
          <cell r="V4825">
            <v>0</v>
          </cell>
          <cell r="W4825" t="str">
            <v/>
          </cell>
          <cell r="X4825" t="str">
            <v>N</v>
          </cell>
          <cell r="Y4825" t="str">
            <v>N</v>
          </cell>
          <cell r="Z4825" t="str">
            <v>N</v>
          </cell>
          <cell r="AA4825">
            <v>0</v>
          </cell>
          <cell r="AB4825">
            <v>0</v>
          </cell>
          <cell r="AC4825">
            <v>0</v>
          </cell>
          <cell r="AD4825">
            <v>0</v>
          </cell>
          <cell r="AE4825" t="str">
            <v>N</v>
          </cell>
          <cell r="AF4825" t="str">
            <v>N</v>
          </cell>
          <cell r="AG4825">
            <v>0</v>
          </cell>
          <cell r="AH4825" t="str">
            <v>N</v>
          </cell>
          <cell r="AI4825" t="str">
            <v>N</v>
          </cell>
        </row>
        <row r="4826">
          <cell r="U4826">
            <v>0</v>
          </cell>
          <cell r="V4826">
            <v>0</v>
          </cell>
          <cell r="W4826" t="str">
            <v/>
          </cell>
          <cell r="X4826" t="str">
            <v>N</v>
          </cell>
          <cell r="Y4826" t="str">
            <v>N</v>
          </cell>
          <cell r="Z4826" t="str">
            <v>N</v>
          </cell>
          <cell r="AA4826">
            <v>0</v>
          </cell>
          <cell r="AB4826">
            <v>0</v>
          </cell>
          <cell r="AC4826">
            <v>0</v>
          </cell>
          <cell r="AD4826">
            <v>0</v>
          </cell>
          <cell r="AE4826" t="str">
            <v>N</v>
          </cell>
          <cell r="AF4826" t="str">
            <v>N</v>
          </cell>
          <cell r="AG4826">
            <v>0</v>
          </cell>
          <cell r="AH4826" t="str">
            <v>N</v>
          </cell>
          <cell r="AI4826" t="str">
            <v>N</v>
          </cell>
        </row>
        <row r="4827">
          <cell r="U4827">
            <v>0</v>
          </cell>
          <cell r="V4827">
            <v>0</v>
          </cell>
          <cell r="W4827" t="str">
            <v/>
          </cell>
          <cell r="X4827" t="str">
            <v>N</v>
          </cell>
          <cell r="Y4827" t="str">
            <v>N</v>
          </cell>
          <cell r="Z4827" t="str">
            <v>N</v>
          </cell>
          <cell r="AA4827">
            <v>0</v>
          </cell>
          <cell r="AB4827">
            <v>0</v>
          </cell>
          <cell r="AC4827">
            <v>0</v>
          </cell>
          <cell r="AD4827">
            <v>0</v>
          </cell>
          <cell r="AE4827" t="str">
            <v>N</v>
          </cell>
          <cell r="AF4827" t="str">
            <v>N</v>
          </cell>
          <cell r="AG4827">
            <v>0</v>
          </cell>
          <cell r="AH4827" t="str">
            <v>N</v>
          </cell>
          <cell r="AI4827" t="str">
            <v>N</v>
          </cell>
        </row>
        <row r="4828">
          <cell r="U4828">
            <v>0</v>
          </cell>
          <cell r="V4828">
            <v>0</v>
          </cell>
          <cell r="W4828" t="str">
            <v/>
          </cell>
          <cell r="X4828" t="str">
            <v>N</v>
          </cell>
          <cell r="Y4828" t="str">
            <v>N</v>
          </cell>
          <cell r="Z4828" t="str">
            <v>N</v>
          </cell>
          <cell r="AA4828">
            <v>0</v>
          </cell>
          <cell r="AB4828">
            <v>0</v>
          </cell>
          <cell r="AC4828">
            <v>0</v>
          </cell>
          <cell r="AD4828">
            <v>0</v>
          </cell>
          <cell r="AE4828" t="str">
            <v>N</v>
          </cell>
          <cell r="AF4828" t="str">
            <v>N</v>
          </cell>
          <cell r="AG4828">
            <v>0</v>
          </cell>
          <cell r="AH4828" t="str">
            <v>N</v>
          </cell>
          <cell r="AI4828" t="str">
            <v>N</v>
          </cell>
        </row>
        <row r="4829">
          <cell r="U4829">
            <v>0</v>
          </cell>
          <cell r="V4829">
            <v>0</v>
          </cell>
          <cell r="W4829" t="str">
            <v/>
          </cell>
          <cell r="X4829" t="str">
            <v>N</v>
          </cell>
          <cell r="Y4829" t="str">
            <v>N</v>
          </cell>
          <cell r="Z4829" t="str">
            <v>N</v>
          </cell>
          <cell r="AA4829">
            <v>0</v>
          </cell>
          <cell r="AB4829">
            <v>0</v>
          </cell>
          <cell r="AC4829">
            <v>0</v>
          </cell>
          <cell r="AD4829">
            <v>0</v>
          </cell>
          <cell r="AE4829" t="str">
            <v>N</v>
          </cell>
          <cell r="AF4829" t="str">
            <v>N</v>
          </cell>
          <cell r="AG4829">
            <v>0</v>
          </cell>
          <cell r="AH4829" t="str">
            <v>N</v>
          </cell>
          <cell r="AI4829" t="str">
            <v>N</v>
          </cell>
        </row>
        <row r="4830">
          <cell r="U4830">
            <v>0</v>
          </cell>
          <cell r="V4830">
            <v>0</v>
          </cell>
          <cell r="W4830" t="str">
            <v/>
          </cell>
          <cell r="X4830" t="str">
            <v>N</v>
          </cell>
          <cell r="Y4830" t="str">
            <v>N</v>
          </cell>
          <cell r="Z4830" t="str">
            <v>N</v>
          </cell>
          <cell r="AA4830">
            <v>0</v>
          </cell>
          <cell r="AB4830">
            <v>0</v>
          </cell>
          <cell r="AC4830">
            <v>0</v>
          </cell>
          <cell r="AD4830">
            <v>0</v>
          </cell>
          <cell r="AE4830" t="str">
            <v>N</v>
          </cell>
          <cell r="AF4830" t="str">
            <v>N</v>
          </cell>
          <cell r="AG4830">
            <v>0</v>
          </cell>
          <cell r="AH4830" t="str">
            <v>N</v>
          </cell>
          <cell r="AI4830" t="str">
            <v>N</v>
          </cell>
        </row>
        <row r="4831">
          <cell r="U4831">
            <v>0</v>
          </cell>
          <cell r="V4831">
            <v>0</v>
          </cell>
          <cell r="W4831" t="str">
            <v/>
          </cell>
          <cell r="X4831" t="str">
            <v>N</v>
          </cell>
          <cell r="Y4831" t="str">
            <v>N</v>
          </cell>
          <cell r="Z4831" t="str">
            <v>N</v>
          </cell>
          <cell r="AA4831">
            <v>0</v>
          </cell>
          <cell r="AB4831">
            <v>0</v>
          </cell>
          <cell r="AC4831">
            <v>0</v>
          </cell>
          <cell r="AD4831">
            <v>0</v>
          </cell>
          <cell r="AE4831" t="str">
            <v>N</v>
          </cell>
          <cell r="AF4831" t="str">
            <v>N</v>
          </cell>
          <cell r="AG4831">
            <v>0</v>
          </cell>
          <cell r="AH4831" t="str">
            <v>N</v>
          </cell>
          <cell r="AI4831" t="str">
            <v>N</v>
          </cell>
        </row>
        <row r="4832">
          <cell r="U4832">
            <v>0</v>
          </cell>
          <cell r="V4832">
            <v>0</v>
          </cell>
          <cell r="W4832" t="str">
            <v/>
          </cell>
          <cell r="X4832" t="str">
            <v>N</v>
          </cell>
          <cell r="Y4832" t="str">
            <v>N</v>
          </cell>
          <cell r="Z4832" t="str">
            <v>N</v>
          </cell>
          <cell r="AA4832">
            <v>0</v>
          </cell>
          <cell r="AB4832">
            <v>0</v>
          </cell>
          <cell r="AC4832">
            <v>0</v>
          </cell>
          <cell r="AD4832">
            <v>0</v>
          </cell>
          <cell r="AE4832" t="str">
            <v>N</v>
          </cell>
          <cell r="AF4832" t="str">
            <v>N</v>
          </cell>
          <cell r="AG4832">
            <v>0</v>
          </cell>
          <cell r="AH4832" t="str">
            <v>N</v>
          </cell>
          <cell r="AI4832" t="str">
            <v>N</v>
          </cell>
        </row>
        <row r="4833">
          <cell r="U4833">
            <v>0</v>
          </cell>
          <cell r="V4833">
            <v>0</v>
          </cell>
          <cell r="W4833" t="str">
            <v/>
          </cell>
          <cell r="X4833" t="str">
            <v>N</v>
          </cell>
          <cell r="Y4833" t="str">
            <v>N</v>
          </cell>
          <cell r="Z4833" t="str">
            <v>N</v>
          </cell>
          <cell r="AA4833">
            <v>0</v>
          </cell>
          <cell r="AB4833">
            <v>0</v>
          </cell>
          <cell r="AC4833">
            <v>0</v>
          </cell>
          <cell r="AD4833">
            <v>0</v>
          </cell>
          <cell r="AE4833" t="str">
            <v>N</v>
          </cell>
          <cell r="AF4833" t="str">
            <v>N</v>
          </cell>
          <cell r="AG4833">
            <v>0</v>
          </cell>
          <cell r="AH4833" t="str">
            <v>N</v>
          </cell>
          <cell r="AI4833" t="str">
            <v>N</v>
          </cell>
        </row>
        <row r="4834">
          <cell r="U4834">
            <v>0</v>
          </cell>
          <cell r="V4834">
            <v>0</v>
          </cell>
          <cell r="W4834" t="str">
            <v/>
          </cell>
          <cell r="X4834" t="str">
            <v>N</v>
          </cell>
          <cell r="Y4834" t="str">
            <v>N</v>
          </cell>
          <cell r="Z4834" t="str">
            <v>N</v>
          </cell>
          <cell r="AA4834">
            <v>0</v>
          </cell>
          <cell r="AB4834">
            <v>0</v>
          </cell>
          <cell r="AC4834">
            <v>0</v>
          </cell>
          <cell r="AD4834">
            <v>0</v>
          </cell>
          <cell r="AE4834" t="str">
            <v>N</v>
          </cell>
          <cell r="AF4834" t="str">
            <v>N</v>
          </cell>
          <cell r="AG4834">
            <v>0</v>
          </cell>
          <cell r="AH4834" t="str">
            <v>N</v>
          </cell>
          <cell r="AI4834" t="str">
            <v>N</v>
          </cell>
        </row>
        <row r="4835">
          <cell r="U4835">
            <v>0</v>
          </cell>
          <cell r="V4835">
            <v>0</v>
          </cell>
          <cell r="W4835" t="str">
            <v/>
          </cell>
          <cell r="X4835" t="str">
            <v>N</v>
          </cell>
          <cell r="Y4835" t="str">
            <v>N</v>
          </cell>
          <cell r="Z4835" t="str">
            <v>N</v>
          </cell>
          <cell r="AA4835">
            <v>0</v>
          </cell>
          <cell r="AB4835">
            <v>0</v>
          </cell>
          <cell r="AC4835">
            <v>0</v>
          </cell>
          <cell r="AD4835">
            <v>0</v>
          </cell>
          <cell r="AE4835" t="str">
            <v>N</v>
          </cell>
          <cell r="AF4835" t="str">
            <v>N</v>
          </cell>
          <cell r="AG4835">
            <v>0</v>
          </cell>
          <cell r="AH4835" t="str">
            <v>N</v>
          </cell>
          <cell r="AI4835" t="str">
            <v>N</v>
          </cell>
        </row>
        <row r="4836">
          <cell r="U4836">
            <v>0</v>
          </cell>
          <cell r="V4836">
            <v>0</v>
          </cell>
          <cell r="W4836" t="str">
            <v/>
          </cell>
          <cell r="X4836" t="str">
            <v>N</v>
          </cell>
          <cell r="Y4836" t="str">
            <v>N</v>
          </cell>
          <cell r="Z4836" t="str">
            <v>N</v>
          </cell>
          <cell r="AA4836">
            <v>0</v>
          </cell>
          <cell r="AB4836">
            <v>0</v>
          </cell>
          <cell r="AC4836">
            <v>0</v>
          </cell>
          <cell r="AD4836">
            <v>0</v>
          </cell>
          <cell r="AE4836" t="str">
            <v>N</v>
          </cell>
          <cell r="AF4836" t="str">
            <v>N</v>
          </cell>
          <cell r="AG4836">
            <v>0</v>
          </cell>
          <cell r="AH4836" t="str">
            <v>N</v>
          </cell>
          <cell r="AI4836" t="str">
            <v>N</v>
          </cell>
        </row>
        <row r="4837">
          <cell r="U4837">
            <v>0</v>
          </cell>
          <cell r="V4837">
            <v>0</v>
          </cell>
          <cell r="W4837" t="str">
            <v/>
          </cell>
          <cell r="X4837" t="str">
            <v>N</v>
          </cell>
          <cell r="Y4837" t="str">
            <v>N</v>
          </cell>
          <cell r="Z4837" t="str">
            <v>N</v>
          </cell>
          <cell r="AA4837">
            <v>0</v>
          </cell>
          <cell r="AB4837">
            <v>0</v>
          </cell>
          <cell r="AC4837">
            <v>0</v>
          </cell>
          <cell r="AD4837">
            <v>0</v>
          </cell>
          <cell r="AE4837" t="str">
            <v>N</v>
          </cell>
          <cell r="AF4837" t="str">
            <v>N</v>
          </cell>
          <cell r="AG4837">
            <v>0</v>
          </cell>
          <cell r="AH4837" t="str">
            <v>N</v>
          </cell>
          <cell r="AI4837" t="str">
            <v>N</v>
          </cell>
        </row>
        <row r="4838">
          <cell r="U4838">
            <v>0</v>
          </cell>
          <cell r="V4838">
            <v>0</v>
          </cell>
          <cell r="W4838" t="str">
            <v/>
          </cell>
          <cell r="X4838" t="str">
            <v>N</v>
          </cell>
          <cell r="Y4838" t="str">
            <v>N</v>
          </cell>
          <cell r="Z4838" t="str">
            <v>N</v>
          </cell>
          <cell r="AA4838">
            <v>0</v>
          </cell>
          <cell r="AB4838">
            <v>0</v>
          </cell>
          <cell r="AC4838">
            <v>0</v>
          </cell>
          <cell r="AD4838">
            <v>0</v>
          </cell>
          <cell r="AE4838" t="str">
            <v>N</v>
          </cell>
          <cell r="AF4838" t="str">
            <v>N</v>
          </cell>
          <cell r="AG4838">
            <v>0</v>
          </cell>
          <cell r="AH4838" t="str">
            <v>N</v>
          </cell>
          <cell r="AI4838" t="str">
            <v>N</v>
          </cell>
        </row>
        <row r="4839">
          <cell r="U4839">
            <v>0</v>
          </cell>
          <cell r="V4839">
            <v>0</v>
          </cell>
          <cell r="W4839" t="str">
            <v/>
          </cell>
          <cell r="X4839" t="str">
            <v>N</v>
          </cell>
          <cell r="Y4839" t="str">
            <v>N</v>
          </cell>
          <cell r="Z4839" t="str">
            <v>N</v>
          </cell>
          <cell r="AA4839">
            <v>0</v>
          </cell>
          <cell r="AB4839">
            <v>0</v>
          </cell>
          <cell r="AC4839">
            <v>0</v>
          </cell>
          <cell r="AD4839">
            <v>0</v>
          </cell>
          <cell r="AE4839" t="str">
            <v>N</v>
          </cell>
          <cell r="AF4839" t="str">
            <v>N</v>
          </cell>
          <cell r="AG4839">
            <v>0</v>
          </cell>
          <cell r="AH4839" t="str">
            <v>N</v>
          </cell>
          <cell r="AI4839" t="str">
            <v>N</v>
          </cell>
        </row>
        <row r="4840">
          <cell r="U4840">
            <v>0</v>
          </cell>
          <cell r="V4840">
            <v>0</v>
          </cell>
          <cell r="W4840" t="str">
            <v/>
          </cell>
          <cell r="X4840" t="str">
            <v>N</v>
          </cell>
          <cell r="Y4840" t="str">
            <v>N</v>
          </cell>
          <cell r="Z4840" t="str">
            <v>N</v>
          </cell>
          <cell r="AA4840">
            <v>0</v>
          </cell>
          <cell r="AB4840">
            <v>0</v>
          </cell>
          <cell r="AC4840">
            <v>0</v>
          </cell>
          <cell r="AD4840">
            <v>0</v>
          </cell>
          <cell r="AE4840" t="str">
            <v>N</v>
          </cell>
          <cell r="AF4840" t="str">
            <v>N</v>
          </cell>
          <cell r="AG4840">
            <v>0</v>
          </cell>
          <cell r="AH4840" t="str">
            <v>N</v>
          </cell>
          <cell r="AI4840" t="str">
            <v>N</v>
          </cell>
        </row>
        <row r="4841">
          <cell r="U4841">
            <v>0</v>
          </cell>
          <cell r="V4841">
            <v>0</v>
          </cell>
          <cell r="W4841" t="str">
            <v/>
          </cell>
          <cell r="X4841" t="str">
            <v>N</v>
          </cell>
          <cell r="Y4841" t="str">
            <v>N</v>
          </cell>
          <cell r="Z4841" t="str">
            <v>N</v>
          </cell>
          <cell r="AA4841">
            <v>0</v>
          </cell>
          <cell r="AB4841">
            <v>0</v>
          </cell>
          <cell r="AC4841">
            <v>0</v>
          </cell>
          <cell r="AD4841">
            <v>0</v>
          </cell>
          <cell r="AE4841" t="str">
            <v>N</v>
          </cell>
          <cell r="AF4841" t="str">
            <v>N</v>
          </cell>
          <cell r="AG4841">
            <v>0</v>
          </cell>
          <cell r="AH4841" t="str">
            <v>N</v>
          </cell>
          <cell r="AI4841" t="str">
            <v>N</v>
          </cell>
        </row>
        <row r="4842">
          <cell r="U4842">
            <v>0</v>
          </cell>
          <cell r="V4842">
            <v>0</v>
          </cell>
          <cell r="W4842" t="str">
            <v/>
          </cell>
          <cell r="X4842" t="str">
            <v>N</v>
          </cell>
          <cell r="Y4842" t="str">
            <v>N</v>
          </cell>
          <cell r="Z4842" t="str">
            <v>N</v>
          </cell>
          <cell r="AA4842">
            <v>0</v>
          </cell>
          <cell r="AB4842">
            <v>0</v>
          </cell>
          <cell r="AC4842">
            <v>0</v>
          </cell>
          <cell r="AD4842">
            <v>0</v>
          </cell>
          <cell r="AE4842" t="str">
            <v>N</v>
          </cell>
          <cell r="AF4842" t="str">
            <v>N</v>
          </cell>
          <cell r="AG4842">
            <v>0</v>
          </cell>
          <cell r="AH4842" t="str">
            <v>N</v>
          </cell>
          <cell r="AI4842" t="str">
            <v>N</v>
          </cell>
        </row>
        <row r="4843">
          <cell r="U4843">
            <v>0</v>
          </cell>
          <cell r="V4843">
            <v>0</v>
          </cell>
          <cell r="W4843" t="str">
            <v/>
          </cell>
          <cell r="X4843" t="str">
            <v>N</v>
          </cell>
          <cell r="Y4843" t="str">
            <v>N</v>
          </cell>
          <cell r="Z4843" t="str">
            <v>N</v>
          </cell>
          <cell r="AA4843">
            <v>0</v>
          </cell>
          <cell r="AB4843">
            <v>0</v>
          </cell>
          <cell r="AC4843">
            <v>0</v>
          </cell>
          <cell r="AD4843">
            <v>0</v>
          </cell>
          <cell r="AE4843" t="str">
            <v>N</v>
          </cell>
          <cell r="AF4843" t="str">
            <v>N</v>
          </cell>
          <cell r="AG4843">
            <v>0</v>
          </cell>
          <cell r="AH4843" t="str">
            <v>N</v>
          </cell>
          <cell r="AI4843" t="str">
            <v>N</v>
          </cell>
        </row>
        <row r="4844">
          <cell r="U4844">
            <v>0</v>
          </cell>
          <cell r="V4844">
            <v>0</v>
          </cell>
          <cell r="W4844" t="str">
            <v/>
          </cell>
          <cell r="X4844" t="str">
            <v>N</v>
          </cell>
          <cell r="Y4844" t="str">
            <v>N</v>
          </cell>
          <cell r="Z4844" t="str">
            <v>N</v>
          </cell>
          <cell r="AA4844">
            <v>0</v>
          </cell>
          <cell r="AB4844">
            <v>0</v>
          </cell>
          <cell r="AC4844">
            <v>0</v>
          </cell>
          <cell r="AD4844">
            <v>0</v>
          </cell>
          <cell r="AE4844" t="str">
            <v>N</v>
          </cell>
          <cell r="AF4844" t="str">
            <v>N</v>
          </cell>
          <cell r="AG4844">
            <v>0</v>
          </cell>
          <cell r="AH4844" t="str">
            <v>N</v>
          </cell>
          <cell r="AI4844" t="str">
            <v>N</v>
          </cell>
        </row>
        <row r="4845">
          <cell r="U4845">
            <v>0</v>
          </cell>
          <cell r="V4845">
            <v>0</v>
          </cell>
          <cell r="W4845" t="str">
            <v/>
          </cell>
          <cell r="X4845" t="str">
            <v>N</v>
          </cell>
          <cell r="Y4845" t="str">
            <v>N</v>
          </cell>
          <cell r="Z4845" t="str">
            <v>N</v>
          </cell>
          <cell r="AA4845">
            <v>0</v>
          </cell>
          <cell r="AB4845">
            <v>0</v>
          </cell>
          <cell r="AC4845">
            <v>0</v>
          </cell>
          <cell r="AD4845">
            <v>0</v>
          </cell>
          <cell r="AE4845" t="str">
            <v>N</v>
          </cell>
          <cell r="AF4845" t="str">
            <v>N</v>
          </cell>
          <cell r="AG4845">
            <v>0</v>
          </cell>
          <cell r="AH4845" t="str">
            <v>N</v>
          </cell>
          <cell r="AI4845" t="str">
            <v>N</v>
          </cell>
        </row>
        <row r="4846">
          <cell r="U4846">
            <v>0</v>
          </cell>
          <cell r="V4846">
            <v>0</v>
          </cell>
          <cell r="W4846" t="str">
            <v/>
          </cell>
          <cell r="X4846" t="str">
            <v>N</v>
          </cell>
          <cell r="Y4846" t="str">
            <v>N</v>
          </cell>
          <cell r="Z4846" t="str">
            <v>N</v>
          </cell>
          <cell r="AA4846">
            <v>0</v>
          </cell>
          <cell r="AB4846">
            <v>0</v>
          </cell>
          <cell r="AC4846">
            <v>0</v>
          </cell>
          <cell r="AD4846">
            <v>0</v>
          </cell>
          <cell r="AE4846" t="str">
            <v>N</v>
          </cell>
          <cell r="AF4846" t="str">
            <v>N</v>
          </cell>
          <cell r="AG4846">
            <v>0</v>
          </cell>
          <cell r="AH4846" t="str">
            <v>N</v>
          </cell>
          <cell r="AI4846" t="str">
            <v>N</v>
          </cell>
        </row>
        <row r="4847">
          <cell r="U4847">
            <v>0</v>
          </cell>
          <cell r="V4847">
            <v>0</v>
          </cell>
          <cell r="W4847" t="str">
            <v/>
          </cell>
          <cell r="X4847" t="str">
            <v>N</v>
          </cell>
          <cell r="Y4847" t="str">
            <v>N</v>
          </cell>
          <cell r="Z4847" t="str">
            <v>N</v>
          </cell>
          <cell r="AA4847">
            <v>0</v>
          </cell>
          <cell r="AB4847">
            <v>0</v>
          </cell>
          <cell r="AC4847">
            <v>0</v>
          </cell>
          <cell r="AD4847">
            <v>0</v>
          </cell>
          <cell r="AE4847" t="str">
            <v>N</v>
          </cell>
          <cell r="AF4847" t="str">
            <v>N</v>
          </cell>
          <cell r="AG4847">
            <v>0</v>
          </cell>
          <cell r="AH4847" t="str">
            <v>N</v>
          </cell>
          <cell r="AI4847" t="str">
            <v>N</v>
          </cell>
        </row>
        <row r="4848">
          <cell r="U4848">
            <v>0</v>
          </cell>
          <cell r="V4848">
            <v>0</v>
          </cell>
          <cell r="W4848" t="str">
            <v/>
          </cell>
          <cell r="X4848" t="str">
            <v>N</v>
          </cell>
          <cell r="Y4848" t="str">
            <v>N</v>
          </cell>
          <cell r="Z4848" t="str">
            <v>N</v>
          </cell>
          <cell r="AA4848">
            <v>0</v>
          </cell>
          <cell r="AB4848">
            <v>0</v>
          </cell>
          <cell r="AC4848">
            <v>0</v>
          </cell>
          <cell r="AD4848">
            <v>0</v>
          </cell>
          <cell r="AE4848" t="str">
            <v>N</v>
          </cell>
          <cell r="AF4848" t="str">
            <v>N</v>
          </cell>
          <cell r="AG4848">
            <v>0</v>
          </cell>
          <cell r="AH4848" t="str">
            <v>N</v>
          </cell>
          <cell r="AI4848" t="str">
            <v>N</v>
          </cell>
        </row>
        <row r="4849">
          <cell r="U4849">
            <v>0</v>
          </cell>
          <cell r="V4849">
            <v>0</v>
          </cell>
          <cell r="W4849" t="str">
            <v/>
          </cell>
          <cell r="X4849" t="str">
            <v>N</v>
          </cell>
          <cell r="Y4849" t="str">
            <v>N</v>
          </cell>
          <cell r="Z4849" t="str">
            <v>N</v>
          </cell>
          <cell r="AA4849">
            <v>0</v>
          </cell>
          <cell r="AB4849">
            <v>0</v>
          </cell>
          <cell r="AC4849">
            <v>0</v>
          </cell>
          <cell r="AD4849">
            <v>0</v>
          </cell>
          <cell r="AE4849" t="str">
            <v>N</v>
          </cell>
          <cell r="AF4849" t="str">
            <v>N</v>
          </cell>
          <cell r="AG4849">
            <v>0</v>
          </cell>
          <cell r="AH4849" t="str">
            <v>N</v>
          </cell>
          <cell r="AI4849" t="str">
            <v>N</v>
          </cell>
        </row>
        <row r="4850">
          <cell r="U4850">
            <v>0</v>
          </cell>
          <cell r="V4850">
            <v>0</v>
          </cell>
          <cell r="W4850" t="str">
            <v/>
          </cell>
          <cell r="X4850" t="str">
            <v>N</v>
          </cell>
          <cell r="Y4850" t="str">
            <v>N</v>
          </cell>
          <cell r="Z4850" t="str">
            <v>N</v>
          </cell>
          <cell r="AA4850">
            <v>0</v>
          </cell>
          <cell r="AB4850">
            <v>0</v>
          </cell>
          <cell r="AC4850">
            <v>0</v>
          </cell>
          <cell r="AD4850">
            <v>0</v>
          </cell>
          <cell r="AE4850" t="str">
            <v>N</v>
          </cell>
          <cell r="AF4850" t="str">
            <v>N</v>
          </cell>
          <cell r="AG4850">
            <v>0</v>
          </cell>
          <cell r="AH4850" t="str">
            <v>N</v>
          </cell>
          <cell r="AI4850" t="str">
            <v>N</v>
          </cell>
        </row>
        <row r="4851">
          <cell r="U4851">
            <v>0</v>
          </cell>
          <cell r="V4851">
            <v>0</v>
          </cell>
          <cell r="W4851" t="str">
            <v/>
          </cell>
          <cell r="X4851" t="str">
            <v>N</v>
          </cell>
          <cell r="Y4851" t="str">
            <v>N</v>
          </cell>
          <cell r="Z4851" t="str">
            <v>N</v>
          </cell>
          <cell r="AA4851">
            <v>0</v>
          </cell>
          <cell r="AB4851">
            <v>0</v>
          </cell>
          <cell r="AC4851">
            <v>0</v>
          </cell>
          <cell r="AD4851">
            <v>0</v>
          </cell>
          <cell r="AE4851" t="str">
            <v>N</v>
          </cell>
          <cell r="AF4851" t="str">
            <v>N</v>
          </cell>
          <cell r="AG4851">
            <v>0</v>
          </cell>
          <cell r="AH4851" t="str">
            <v>N</v>
          </cell>
          <cell r="AI4851" t="str">
            <v>N</v>
          </cell>
        </row>
        <row r="4852">
          <cell r="U4852">
            <v>0</v>
          </cell>
          <cell r="V4852">
            <v>0</v>
          </cell>
          <cell r="W4852" t="str">
            <v/>
          </cell>
          <cell r="X4852" t="str">
            <v>N</v>
          </cell>
          <cell r="Y4852" t="str">
            <v>N</v>
          </cell>
          <cell r="Z4852" t="str">
            <v>N</v>
          </cell>
          <cell r="AA4852">
            <v>0</v>
          </cell>
          <cell r="AB4852">
            <v>0</v>
          </cell>
          <cell r="AC4852">
            <v>0</v>
          </cell>
          <cell r="AD4852">
            <v>0</v>
          </cell>
          <cell r="AE4852" t="str">
            <v>N</v>
          </cell>
          <cell r="AF4852" t="str">
            <v>N</v>
          </cell>
          <cell r="AG4852">
            <v>0</v>
          </cell>
          <cell r="AH4852" t="str">
            <v>N</v>
          </cell>
          <cell r="AI4852" t="str">
            <v>N</v>
          </cell>
        </row>
        <row r="4853">
          <cell r="U4853">
            <v>0</v>
          </cell>
          <cell r="V4853">
            <v>0</v>
          </cell>
          <cell r="W4853" t="str">
            <v/>
          </cell>
          <cell r="X4853" t="str">
            <v>N</v>
          </cell>
          <cell r="Y4853" t="str">
            <v>N</v>
          </cell>
          <cell r="Z4853" t="str">
            <v>N</v>
          </cell>
          <cell r="AA4853">
            <v>0</v>
          </cell>
          <cell r="AB4853">
            <v>0</v>
          </cell>
          <cell r="AC4853">
            <v>0</v>
          </cell>
          <cell r="AD4853">
            <v>0</v>
          </cell>
          <cell r="AE4853" t="str">
            <v>N</v>
          </cell>
          <cell r="AF4853" t="str">
            <v>N</v>
          </cell>
          <cell r="AG4853">
            <v>0</v>
          </cell>
          <cell r="AH4853" t="str">
            <v>N</v>
          </cell>
          <cell r="AI4853" t="str">
            <v>N</v>
          </cell>
        </row>
        <row r="4854">
          <cell r="U4854">
            <v>0</v>
          </cell>
          <cell r="V4854">
            <v>0</v>
          </cell>
          <cell r="W4854" t="str">
            <v/>
          </cell>
          <cell r="X4854" t="str">
            <v>N</v>
          </cell>
          <cell r="Y4854" t="str">
            <v>N</v>
          </cell>
          <cell r="Z4854" t="str">
            <v>N</v>
          </cell>
          <cell r="AA4854">
            <v>0</v>
          </cell>
          <cell r="AB4854">
            <v>0</v>
          </cell>
          <cell r="AC4854">
            <v>0</v>
          </cell>
          <cell r="AD4854">
            <v>0</v>
          </cell>
          <cell r="AE4854" t="str">
            <v>N</v>
          </cell>
          <cell r="AF4854" t="str">
            <v>N</v>
          </cell>
          <cell r="AG4854">
            <v>0</v>
          </cell>
          <cell r="AH4854" t="str">
            <v>N</v>
          </cell>
          <cell r="AI4854" t="str">
            <v>N</v>
          </cell>
        </row>
        <row r="4855">
          <cell r="U4855">
            <v>0</v>
          </cell>
          <cell r="V4855">
            <v>0</v>
          </cell>
          <cell r="W4855" t="str">
            <v/>
          </cell>
          <cell r="X4855" t="str">
            <v>N</v>
          </cell>
          <cell r="Y4855" t="str">
            <v>N</v>
          </cell>
          <cell r="Z4855" t="str">
            <v>N</v>
          </cell>
          <cell r="AA4855">
            <v>0</v>
          </cell>
          <cell r="AB4855">
            <v>0</v>
          </cell>
          <cell r="AC4855">
            <v>0</v>
          </cell>
          <cell r="AD4855">
            <v>0</v>
          </cell>
          <cell r="AE4855" t="str">
            <v>N</v>
          </cell>
          <cell r="AF4855" t="str">
            <v>N</v>
          </cell>
          <cell r="AG4855">
            <v>0</v>
          </cell>
          <cell r="AH4855" t="str">
            <v>N</v>
          </cell>
          <cell r="AI4855" t="str">
            <v>N</v>
          </cell>
        </row>
        <row r="4856">
          <cell r="U4856">
            <v>0</v>
          </cell>
          <cell r="V4856">
            <v>0</v>
          </cell>
          <cell r="W4856" t="str">
            <v/>
          </cell>
          <cell r="X4856" t="str">
            <v>N</v>
          </cell>
          <cell r="Y4856" t="str">
            <v>N</v>
          </cell>
          <cell r="Z4856" t="str">
            <v>N</v>
          </cell>
          <cell r="AA4856">
            <v>0</v>
          </cell>
          <cell r="AB4856">
            <v>0</v>
          </cell>
          <cell r="AC4856">
            <v>0</v>
          </cell>
          <cell r="AD4856">
            <v>0</v>
          </cell>
          <cell r="AE4856" t="str">
            <v>N</v>
          </cell>
          <cell r="AF4856" t="str">
            <v>N</v>
          </cell>
          <cell r="AG4856">
            <v>0</v>
          </cell>
          <cell r="AH4856" t="str">
            <v>N</v>
          </cell>
          <cell r="AI4856" t="str">
            <v>N</v>
          </cell>
        </row>
        <row r="4857">
          <cell r="U4857">
            <v>0</v>
          </cell>
          <cell r="V4857">
            <v>0</v>
          </cell>
          <cell r="W4857" t="str">
            <v/>
          </cell>
          <cell r="X4857" t="str">
            <v>N</v>
          </cell>
          <cell r="Y4857" t="str">
            <v>N</v>
          </cell>
          <cell r="Z4857" t="str">
            <v>N</v>
          </cell>
          <cell r="AA4857">
            <v>0</v>
          </cell>
          <cell r="AB4857">
            <v>0</v>
          </cell>
          <cell r="AC4857">
            <v>0</v>
          </cell>
          <cell r="AD4857">
            <v>0</v>
          </cell>
          <cell r="AE4857" t="str">
            <v>N</v>
          </cell>
          <cell r="AF4857" t="str">
            <v>N</v>
          </cell>
          <cell r="AG4857">
            <v>0</v>
          </cell>
          <cell r="AH4857" t="str">
            <v>N</v>
          </cell>
          <cell r="AI4857" t="str">
            <v>N</v>
          </cell>
        </row>
        <row r="4858">
          <cell r="U4858">
            <v>0</v>
          </cell>
          <cell r="V4858">
            <v>0</v>
          </cell>
          <cell r="W4858" t="str">
            <v/>
          </cell>
          <cell r="X4858" t="str">
            <v>N</v>
          </cell>
          <cell r="Y4858" t="str">
            <v>N</v>
          </cell>
          <cell r="Z4858" t="str">
            <v>N</v>
          </cell>
          <cell r="AA4858">
            <v>0</v>
          </cell>
          <cell r="AB4858">
            <v>0</v>
          </cell>
          <cell r="AC4858">
            <v>0</v>
          </cell>
          <cell r="AD4858">
            <v>0</v>
          </cell>
          <cell r="AE4858" t="str">
            <v>N</v>
          </cell>
          <cell r="AF4858" t="str">
            <v>N</v>
          </cell>
          <cell r="AG4858">
            <v>0</v>
          </cell>
          <cell r="AH4858" t="str">
            <v>N</v>
          </cell>
          <cell r="AI4858" t="str">
            <v>N</v>
          </cell>
        </row>
        <row r="4859">
          <cell r="U4859">
            <v>0</v>
          </cell>
          <cell r="V4859">
            <v>0</v>
          </cell>
          <cell r="W4859" t="str">
            <v/>
          </cell>
          <cell r="X4859" t="str">
            <v>N</v>
          </cell>
          <cell r="Y4859" t="str">
            <v>N</v>
          </cell>
          <cell r="Z4859" t="str">
            <v>N</v>
          </cell>
          <cell r="AA4859">
            <v>0</v>
          </cell>
          <cell r="AB4859">
            <v>0</v>
          </cell>
          <cell r="AC4859">
            <v>0</v>
          </cell>
          <cell r="AD4859">
            <v>0</v>
          </cell>
          <cell r="AE4859" t="str">
            <v>N</v>
          </cell>
          <cell r="AF4859" t="str">
            <v>N</v>
          </cell>
          <cell r="AG4859">
            <v>0</v>
          </cell>
          <cell r="AH4859" t="str">
            <v>N</v>
          </cell>
          <cell r="AI4859" t="str">
            <v>N</v>
          </cell>
        </row>
        <row r="4860">
          <cell r="U4860">
            <v>0</v>
          </cell>
          <cell r="V4860">
            <v>0</v>
          </cell>
          <cell r="W4860" t="str">
            <v/>
          </cell>
          <cell r="X4860" t="str">
            <v>N</v>
          </cell>
          <cell r="Y4860" t="str">
            <v>N</v>
          </cell>
          <cell r="Z4860" t="str">
            <v>N</v>
          </cell>
          <cell r="AA4860">
            <v>0</v>
          </cell>
          <cell r="AB4860">
            <v>0</v>
          </cell>
          <cell r="AC4860">
            <v>0</v>
          </cell>
          <cell r="AD4860">
            <v>0</v>
          </cell>
          <cell r="AE4860" t="str">
            <v>N</v>
          </cell>
          <cell r="AF4860" t="str">
            <v>N</v>
          </cell>
          <cell r="AG4860">
            <v>0</v>
          </cell>
          <cell r="AH4860" t="str">
            <v>N</v>
          </cell>
          <cell r="AI4860" t="str">
            <v>N</v>
          </cell>
        </row>
        <row r="4861">
          <cell r="U4861">
            <v>0</v>
          </cell>
          <cell r="V4861">
            <v>0</v>
          </cell>
          <cell r="W4861" t="str">
            <v/>
          </cell>
          <cell r="X4861" t="str">
            <v>N</v>
          </cell>
          <cell r="Y4861" t="str">
            <v>N</v>
          </cell>
          <cell r="Z4861" t="str">
            <v>N</v>
          </cell>
          <cell r="AA4861">
            <v>0</v>
          </cell>
          <cell r="AB4861">
            <v>0</v>
          </cell>
          <cell r="AC4861">
            <v>0</v>
          </cell>
          <cell r="AD4861">
            <v>0</v>
          </cell>
          <cell r="AE4861" t="str">
            <v>N</v>
          </cell>
          <cell r="AF4861" t="str">
            <v>N</v>
          </cell>
          <cell r="AG4861">
            <v>0</v>
          </cell>
          <cell r="AH4861" t="str">
            <v>N</v>
          </cell>
          <cell r="AI4861" t="str">
            <v>N</v>
          </cell>
        </row>
        <row r="4862">
          <cell r="U4862">
            <v>0</v>
          </cell>
          <cell r="V4862">
            <v>0</v>
          </cell>
          <cell r="W4862" t="str">
            <v/>
          </cell>
          <cell r="X4862" t="str">
            <v>N</v>
          </cell>
          <cell r="Y4862" t="str">
            <v>N</v>
          </cell>
          <cell r="Z4862" t="str">
            <v>N</v>
          </cell>
          <cell r="AA4862">
            <v>0</v>
          </cell>
          <cell r="AB4862">
            <v>0</v>
          </cell>
          <cell r="AC4862">
            <v>0</v>
          </cell>
          <cell r="AD4862">
            <v>0</v>
          </cell>
          <cell r="AE4862" t="str">
            <v>N</v>
          </cell>
          <cell r="AF4862" t="str">
            <v>N</v>
          </cell>
          <cell r="AG4862">
            <v>0</v>
          </cell>
          <cell r="AH4862" t="str">
            <v>N</v>
          </cell>
          <cell r="AI4862" t="str">
            <v>N</v>
          </cell>
        </row>
        <row r="4863">
          <cell r="U4863">
            <v>0</v>
          </cell>
          <cell r="V4863">
            <v>0</v>
          </cell>
          <cell r="W4863" t="str">
            <v/>
          </cell>
          <cell r="X4863" t="str">
            <v>N</v>
          </cell>
          <cell r="Y4863" t="str">
            <v>N</v>
          </cell>
          <cell r="Z4863" t="str">
            <v>N</v>
          </cell>
          <cell r="AA4863">
            <v>0</v>
          </cell>
          <cell r="AB4863">
            <v>0</v>
          </cell>
          <cell r="AC4863">
            <v>0</v>
          </cell>
          <cell r="AD4863">
            <v>0</v>
          </cell>
          <cell r="AE4863" t="str">
            <v>N</v>
          </cell>
          <cell r="AF4863" t="str">
            <v>N</v>
          </cell>
          <cell r="AG4863">
            <v>0</v>
          </cell>
          <cell r="AH4863" t="str">
            <v>N</v>
          </cell>
          <cell r="AI4863" t="str">
            <v>N</v>
          </cell>
        </row>
        <row r="4864">
          <cell r="U4864">
            <v>0</v>
          </cell>
          <cell r="V4864">
            <v>0</v>
          </cell>
          <cell r="W4864" t="str">
            <v/>
          </cell>
          <cell r="X4864" t="str">
            <v>N</v>
          </cell>
          <cell r="Y4864" t="str">
            <v>N</v>
          </cell>
          <cell r="Z4864" t="str">
            <v>N</v>
          </cell>
          <cell r="AA4864">
            <v>0</v>
          </cell>
          <cell r="AB4864">
            <v>0</v>
          </cell>
          <cell r="AC4864">
            <v>0</v>
          </cell>
          <cell r="AD4864">
            <v>0</v>
          </cell>
          <cell r="AE4864" t="str">
            <v>N</v>
          </cell>
          <cell r="AF4864" t="str">
            <v>N</v>
          </cell>
          <cell r="AG4864">
            <v>0</v>
          </cell>
          <cell r="AH4864" t="str">
            <v>N</v>
          </cell>
          <cell r="AI4864" t="str">
            <v>N</v>
          </cell>
        </row>
        <row r="4865">
          <cell r="U4865">
            <v>0</v>
          </cell>
          <cell r="V4865">
            <v>0</v>
          </cell>
          <cell r="W4865" t="str">
            <v/>
          </cell>
          <cell r="X4865" t="str">
            <v>N</v>
          </cell>
          <cell r="Y4865" t="str">
            <v>N</v>
          </cell>
          <cell r="Z4865" t="str">
            <v>N</v>
          </cell>
          <cell r="AA4865">
            <v>0</v>
          </cell>
          <cell r="AB4865">
            <v>0</v>
          </cell>
          <cell r="AC4865">
            <v>0</v>
          </cell>
          <cell r="AD4865">
            <v>0</v>
          </cell>
          <cell r="AE4865" t="str">
            <v>N</v>
          </cell>
          <cell r="AF4865" t="str">
            <v>N</v>
          </cell>
          <cell r="AG4865">
            <v>0</v>
          </cell>
          <cell r="AH4865" t="str">
            <v>N</v>
          </cell>
          <cell r="AI4865" t="str">
            <v>N</v>
          </cell>
        </row>
        <row r="4866">
          <cell r="U4866">
            <v>0</v>
          </cell>
          <cell r="V4866">
            <v>0</v>
          </cell>
          <cell r="W4866" t="str">
            <v/>
          </cell>
          <cell r="X4866" t="str">
            <v>N</v>
          </cell>
          <cell r="Y4866" t="str">
            <v>N</v>
          </cell>
          <cell r="Z4866" t="str">
            <v>N</v>
          </cell>
          <cell r="AA4866">
            <v>0</v>
          </cell>
          <cell r="AB4866">
            <v>0</v>
          </cell>
          <cell r="AC4866">
            <v>0</v>
          </cell>
          <cell r="AD4866">
            <v>0</v>
          </cell>
          <cell r="AE4866" t="str">
            <v>N</v>
          </cell>
          <cell r="AF4866" t="str">
            <v>N</v>
          </cell>
          <cell r="AG4866">
            <v>0</v>
          </cell>
          <cell r="AH4866" t="str">
            <v>N</v>
          </cell>
          <cell r="AI4866" t="str">
            <v>N</v>
          </cell>
        </row>
        <row r="4867">
          <cell r="U4867">
            <v>0</v>
          </cell>
          <cell r="V4867">
            <v>0</v>
          </cell>
          <cell r="W4867" t="str">
            <v/>
          </cell>
          <cell r="X4867" t="str">
            <v>N</v>
          </cell>
          <cell r="Y4867" t="str">
            <v>N</v>
          </cell>
          <cell r="Z4867" t="str">
            <v>N</v>
          </cell>
          <cell r="AA4867">
            <v>0</v>
          </cell>
          <cell r="AB4867">
            <v>0</v>
          </cell>
          <cell r="AC4867">
            <v>0</v>
          </cell>
          <cell r="AD4867">
            <v>0</v>
          </cell>
          <cell r="AE4867" t="str">
            <v>N</v>
          </cell>
          <cell r="AF4867" t="str">
            <v>N</v>
          </cell>
          <cell r="AG4867">
            <v>0</v>
          </cell>
          <cell r="AH4867" t="str">
            <v>N</v>
          </cell>
          <cell r="AI4867" t="str">
            <v>N</v>
          </cell>
        </row>
        <row r="4868">
          <cell r="U4868">
            <v>0</v>
          </cell>
          <cell r="V4868">
            <v>0</v>
          </cell>
          <cell r="W4868" t="str">
            <v/>
          </cell>
          <cell r="X4868" t="str">
            <v>N</v>
          </cell>
          <cell r="Y4868" t="str">
            <v>N</v>
          </cell>
          <cell r="Z4868" t="str">
            <v>N</v>
          </cell>
          <cell r="AA4868">
            <v>0</v>
          </cell>
          <cell r="AB4868">
            <v>0</v>
          </cell>
          <cell r="AC4868">
            <v>0</v>
          </cell>
          <cell r="AD4868">
            <v>0</v>
          </cell>
          <cell r="AE4868" t="str">
            <v>N</v>
          </cell>
          <cell r="AF4868" t="str">
            <v>N</v>
          </cell>
          <cell r="AG4868">
            <v>0</v>
          </cell>
          <cell r="AH4868" t="str">
            <v>N</v>
          </cell>
          <cell r="AI4868" t="str">
            <v>N</v>
          </cell>
        </row>
        <row r="4869">
          <cell r="U4869">
            <v>0</v>
          </cell>
          <cell r="V4869">
            <v>0</v>
          </cell>
          <cell r="W4869" t="str">
            <v/>
          </cell>
          <cell r="X4869" t="str">
            <v>N</v>
          </cell>
          <cell r="Y4869" t="str">
            <v>N</v>
          </cell>
          <cell r="Z4869" t="str">
            <v>N</v>
          </cell>
          <cell r="AA4869">
            <v>0</v>
          </cell>
          <cell r="AB4869">
            <v>0</v>
          </cell>
          <cell r="AC4869">
            <v>0</v>
          </cell>
          <cell r="AD4869">
            <v>0</v>
          </cell>
          <cell r="AE4869" t="str">
            <v>N</v>
          </cell>
          <cell r="AF4869" t="str">
            <v>N</v>
          </cell>
          <cell r="AG4869">
            <v>0</v>
          </cell>
          <cell r="AH4869" t="str">
            <v>N</v>
          </cell>
          <cell r="AI4869" t="str">
            <v>N</v>
          </cell>
        </row>
        <row r="4870">
          <cell r="U4870">
            <v>0</v>
          </cell>
          <cell r="V4870">
            <v>0</v>
          </cell>
          <cell r="W4870" t="str">
            <v/>
          </cell>
          <cell r="X4870" t="str">
            <v>N</v>
          </cell>
          <cell r="Y4870" t="str">
            <v>N</v>
          </cell>
          <cell r="Z4870" t="str">
            <v>N</v>
          </cell>
          <cell r="AA4870">
            <v>0</v>
          </cell>
          <cell r="AB4870">
            <v>0</v>
          </cell>
          <cell r="AC4870">
            <v>0</v>
          </cell>
          <cell r="AD4870">
            <v>0</v>
          </cell>
          <cell r="AE4870" t="str">
            <v>N</v>
          </cell>
          <cell r="AF4870" t="str">
            <v>N</v>
          </cell>
          <cell r="AG4870">
            <v>0</v>
          </cell>
          <cell r="AH4870" t="str">
            <v>N</v>
          </cell>
          <cell r="AI4870" t="str">
            <v>N</v>
          </cell>
        </row>
        <row r="4871">
          <cell r="U4871">
            <v>0</v>
          </cell>
          <cell r="V4871">
            <v>0</v>
          </cell>
          <cell r="W4871" t="str">
            <v/>
          </cell>
          <cell r="X4871" t="str">
            <v>N</v>
          </cell>
          <cell r="Y4871" t="str">
            <v>N</v>
          </cell>
          <cell r="Z4871" t="str">
            <v>N</v>
          </cell>
          <cell r="AA4871">
            <v>0</v>
          </cell>
          <cell r="AB4871">
            <v>0</v>
          </cell>
          <cell r="AC4871">
            <v>0</v>
          </cell>
          <cell r="AD4871">
            <v>0</v>
          </cell>
          <cell r="AE4871" t="str">
            <v>N</v>
          </cell>
          <cell r="AF4871" t="str">
            <v>N</v>
          </cell>
          <cell r="AG4871">
            <v>0</v>
          </cell>
          <cell r="AH4871" t="str">
            <v>N</v>
          </cell>
          <cell r="AI4871" t="str">
            <v>N</v>
          </cell>
        </row>
        <row r="4872">
          <cell r="U4872">
            <v>0</v>
          </cell>
          <cell r="V4872">
            <v>0</v>
          </cell>
          <cell r="W4872" t="str">
            <v/>
          </cell>
          <cell r="X4872" t="str">
            <v>N</v>
          </cell>
          <cell r="Y4872" t="str">
            <v>N</v>
          </cell>
          <cell r="Z4872" t="str">
            <v>N</v>
          </cell>
          <cell r="AA4872">
            <v>0</v>
          </cell>
          <cell r="AB4872">
            <v>0</v>
          </cell>
          <cell r="AC4872">
            <v>0</v>
          </cell>
          <cell r="AD4872">
            <v>0</v>
          </cell>
          <cell r="AE4872" t="str">
            <v>N</v>
          </cell>
          <cell r="AF4872" t="str">
            <v>N</v>
          </cell>
          <cell r="AG4872">
            <v>0</v>
          </cell>
          <cell r="AH4872" t="str">
            <v>N</v>
          </cell>
          <cell r="AI4872" t="str">
            <v>N</v>
          </cell>
        </row>
        <row r="4873">
          <cell r="U4873">
            <v>0</v>
          </cell>
          <cell r="V4873">
            <v>0</v>
          </cell>
          <cell r="W4873" t="str">
            <v/>
          </cell>
          <cell r="X4873" t="str">
            <v>N</v>
          </cell>
          <cell r="Y4873" t="str">
            <v>N</v>
          </cell>
          <cell r="Z4873" t="str">
            <v>N</v>
          </cell>
          <cell r="AA4873">
            <v>0</v>
          </cell>
          <cell r="AB4873">
            <v>0</v>
          </cell>
          <cell r="AC4873">
            <v>0</v>
          </cell>
          <cell r="AD4873">
            <v>0</v>
          </cell>
          <cell r="AE4873" t="str">
            <v>N</v>
          </cell>
          <cell r="AF4873" t="str">
            <v>N</v>
          </cell>
          <cell r="AG4873">
            <v>0</v>
          </cell>
          <cell r="AH4873" t="str">
            <v>N</v>
          </cell>
          <cell r="AI4873" t="str">
            <v>N</v>
          </cell>
        </row>
        <row r="4874">
          <cell r="U4874">
            <v>0</v>
          </cell>
          <cell r="V4874">
            <v>0</v>
          </cell>
          <cell r="W4874" t="str">
            <v/>
          </cell>
          <cell r="X4874" t="str">
            <v>N</v>
          </cell>
          <cell r="Y4874" t="str">
            <v>N</v>
          </cell>
          <cell r="Z4874" t="str">
            <v>N</v>
          </cell>
          <cell r="AA4874">
            <v>0</v>
          </cell>
          <cell r="AB4874">
            <v>0</v>
          </cell>
          <cell r="AC4874">
            <v>0</v>
          </cell>
          <cell r="AD4874">
            <v>0</v>
          </cell>
          <cell r="AE4874" t="str">
            <v>N</v>
          </cell>
          <cell r="AF4874" t="str">
            <v>N</v>
          </cell>
          <cell r="AG4874">
            <v>0</v>
          </cell>
          <cell r="AH4874" t="str">
            <v>N</v>
          </cell>
          <cell r="AI4874" t="str">
            <v>N</v>
          </cell>
        </row>
        <row r="4875">
          <cell r="U4875">
            <v>0</v>
          </cell>
          <cell r="V4875">
            <v>0</v>
          </cell>
          <cell r="W4875" t="str">
            <v/>
          </cell>
          <cell r="X4875" t="str">
            <v>N</v>
          </cell>
          <cell r="Y4875" t="str">
            <v>N</v>
          </cell>
          <cell r="Z4875" t="str">
            <v>N</v>
          </cell>
          <cell r="AA4875">
            <v>0</v>
          </cell>
          <cell r="AB4875">
            <v>0</v>
          </cell>
          <cell r="AC4875">
            <v>0</v>
          </cell>
          <cell r="AD4875">
            <v>0</v>
          </cell>
          <cell r="AE4875" t="str">
            <v>N</v>
          </cell>
          <cell r="AF4875" t="str">
            <v>N</v>
          </cell>
          <cell r="AG4875">
            <v>0</v>
          </cell>
          <cell r="AH4875" t="str">
            <v>N</v>
          </cell>
          <cell r="AI4875" t="str">
            <v>N</v>
          </cell>
        </row>
        <row r="4876">
          <cell r="U4876">
            <v>0</v>
          </cell>
          <cell r="V4876">
            <v>0</v>
          </cell>
          <cell r="W4876" t="str">
            <v/>
          </cell>
          <cell r="X4876" t="str">
            <v>N</v>
          </cell>
          <cell r="Y4876" t="str">
            <v>N</v>
          </cell>
          <cell r="Z4876" t="str">
            <v>N</v>
          </cell>
          <cell r="AA4876">
            <v>0</v>
          </cell>
          <cell r="AB4876">
            <v>0</v>
          </cell>
          <cell r="AC4876">
            <v>0</v>
          </cell>
          <cell r="AD4876">
            <v>0</v>
          </cell>
          <cell r="AE4876" t="str">
            <v>N</v>
          </cell>
          <cell r="AF4876" t="str">
            <v>N</v>
          </cell>
          <cell r="AG4876">
            <v>0</v>
          </cell>
          <cell r="AH4876" t="str">
            <v>N</v>
          </cell>
          <cell r="AI4876" t="str">
            <v>N</v>
          </cell>
        </row>
        <row r="4877">
          <cell r="U4877">
            <v>0</v>
          </cell>
          <cell r="V4877">
            <v>0</v>
          </cell>
          <cell r="W4877" t="str">
            <v/>
          </cell>
          <cell r="X4877" t="str">
            <v>N</v>
          </cell>
          <cell r="Y4877" t="str">
            <v>N</v>
          </cell>
          <cell r="Z4877" t="str">
            <v>N</v>
          </cell>
          <cell r="AA4877">
            <v>0</v>
          </cell>
          <cell r="AB4877">
            <v>0</v>
          </cell>
          <cell r="AC4877">
            <v>0</v>
          </cell>
          <cell r="AD4877">
            <v>0</v>
          </cell>
          <cell r="AE4877" t="str">
            <v>N</v>
          </cell>
          <cell r="AF4877" t="str">
            <v>N</v>
          </cell>
          <cell r="AG4877">
            <v>0</v>
          </cell>
          <cell r="AH4877" t="str">
            <v>N</v>
          </cell>
          <cell r="AI4877" t="str">
            <v>N</v>
          </cell>
        </row>
        <row r="4878">
          <cell r="U4878">
            <v>0</v>
          </cell>
          <cell r="V4878">
            <v>0</v>
          </cell>
          <cell r="W4878" t="str">
            <v/>
          </cell>
          <cell r="X4878" t="str">
            <v>N</v>
          </cell>
          <cell r="Y4878" t="str">
            <v>N</v>
          </cell>
          <cell r="Z4878" t="str">
            <v>N</v>
          </cell>
          <cell r="AA4878">
            <v>0</v>
          </cell>
          <cell r="AB4878">
            <v>0</v>
          </cell>
          <cell r="AC4878">
            <v>0</v>
          </cell>
          <cell r="AD4878">
            <v>0</v>
          </cell>
          <cell r="AE4878" t="str">
            <v>N</v>
          </cell>
          <cell r="AF4878" t="str">
            <v>N</v>
          </cell>
          <cell r="AG4878">
            <v>0</v>
          </cell>
          <cell r="AH4878" t="str">
            <v>N</v>
          </cell>
          <cell r="AI4878" t="str">
            <v>N</v>
          </cell>
        </row>
        <row r="4879">
          <cell r="U4879">
            <v>0</v>
          </cell>
          <cell r="V4879">
            <v>0</v>
          </cell>
          <cell r="W4879" t="str">
            <v/>
          </cell>
          <cell r="X4879" t="str">
            <v>N</v>
          </cell>
          <cell r="Y4879" t="str">
            <v>N</v>
          </cell>
          <cell r="Z4879" t="str">
            <v>N</v>
          </cell>
          <cell r="AA4879">
            <v>0</v>
          </cell>
          <cell r="AB4879">
            <v>0</v>
          </cell>
          <cell r="AC4879">
            <v>0</v>
          </cell>
          <cell r="AD4879">
            <v>0</v>
          </cell>
          <cell r="AE4879" t="str">
            <v>N</v>
          </cell>
          <cell r="AF4879" t="str">
            <v>N</v>
          </cell>
          <cell r="AG4879">
            <v>0</v>
          </cell>
          <cell r="AH4879" t="str">
            <v>N</v>
          </cell>
          <cell r="AI4879" t="str">
            <v>N</v>
          </cell>
        </row>
        <row r="4880">
          <cell r="U4880">
            <v>0</v>
          </cell>
          <cell r="V4880">
            <v>0</v>
          </cell>
          <cell r="W4880" t="str">
            <v/>
          </cell>
          <cell r="X4880" t="str">
            <v>N</v>
          </cell>
          <cell r="Y4880" t="str">
            <v>N</v>
          </cell>
          <cell r="Z4880" t="str">
            <v>N</v>
          </cell>
          <cell r="AA4880">
            <v>0</v>
          </cell>
          <cell r="AB4880">
            <v>0</v>
          </cell>
          <cell r="AC4880">
            <v>0</v>
          </cell>
          <cell r="AD4880">
            <v>0</v>
          </cell>
          <cell r="AE4880" t="str">
            <v>N</v>
          </cell>
          <cell r="AF4880" t="str">
            <v>N</v>
          </cell>
          <cell r="AG4880">
            <v>0</v>
          </cell>
          <cell r="AH4880" t="str">
            <v>N</v>
          </cell>
          <cell r="AI4880" t="str">
            <v>N</v>
          </cell>
        </row>
        <row r="4881">
          <cell r="U4881">
            <v>0</v>
          </cell>
          <cell r="V4881">
            <v>0</v>
          </cell>
          <cell r="W4881" t="str">
            <v/>
          </cell>
          <cell r="X4881" t="str">
            <v>N</v>
          </cell>
          <cell r="Y4881" t="str">
            <v>N</v>
          </cell>
          <cell r="Z4881" t="str">
            <v>N</v>
          </cell>
          <cell r="AA4881">
            <v>0</v>
          </cell>
          <cell r="AB4881">
            <v>0</v>
          </cell>
          <cell r="AC4881">
            <v>0</v>
          </cell>
          <cell r="AD4881">
            <v>0</v>
          </cell>
          <cell r="AE4881" t="str">
            <v>N</v>
          </cell>
          <cell r="AF4881" t="str">
            <v>N</v>
          </cell>
          <cell r="AG4881">
            <v>0</v>
          </cell>
          <cell r="AH4881" t="str">
            <v>N</v>
          </cell>
          <cell r="AI4881" t="str">
            <v>N</v>
          </cell>
        </row>
        <row r="4882">
          <cell r="U4882">
            <v>0</v>
          </cell>
          <cell r="V4882">
            <v>0</v>
          </cell>
          <cell r="W4882" t="str">
            <v/>
          </cell>
          <cell r="X4882" t="str">
            <v>N</v>
          </cell>
          <cell r="Y4882" t="str">
            <v>N</v>
          </cell>
          <cell r="Z4882" t="str">
            <v>N</v>
          </cell>
          <cell r="AA4882">
            <v>0</v>
          </cell>
          <cell r="AB4882">
            <v>0</v>
          </cell>
          <cell r="AC4882">
            <v>0</v>
          </cell>
          <cell r="AD4882">
            <v>0</v>
          </cell>
          <cell r="AE4882" t="str">
            <v>N</v>
          </cell>
          <cell r="AF4882" t="str">
            <v>N</v>
          </cell>
          <cell r="AG4882">
            <v>0</v>
          </cell>
          <cell r="AH4882" t="str">
            <v>N</v>
          </cell>
          <cell r="AI4882" t="str">
            <v>N</v>
          </cell>
        </row>
        <row r="4883">
          <cell r="U4883">
            <v>0</v>
          </cell>
          <cell r="V4883">
            <v>0</v>
          </cell>
          <cell r="W4883" t="str">
            <v/>
          </cell>
          <cell r="X4883" t="str">
            <v>N</v>
          </cell>
          <cell r="Y4883" t="str">
            <v>N</v>
          </cell>
          <cell r="Z4883" t="str">
            <v>N</v>
          </cell>
          <cell r="AA4883">
            <v>0</v>
          </cell>
          <cell r="AB4883">
            <v>0</v>
          </cell>
          <cell r="AC4883">
            <v>0</v>
          </cell>
          <cell r="AD4883">
            <v>0</v>
          </cell>
          <cell r="AE4883" t="str">
            <v>N</v>
          </cell>
          <cell r="AF4883" t="str">
            <v>N</v>
          </cell>
          <cell r="AG4883">
            <v>0</v>
          </cell>
          <cell r="AH4883" t="str">
            <v>N</v>
          </cell>
          <cell r="AI4883" t="str">
            <v>N</v>
          </cell>
        </row>
        <row r="4884">
          <cell r="U4884">
            <v>0</v>
          </cell>
          <cell r="V4884">
            <v>0</v>
          </cell>
          <cell r="W4884" t="str">
            <v/>
          </cell>
          <cell r="X4884" t="str">
            <v>N</v>
          </cell>
          <cell r="Y4884" t="str">
            <v>N</v>
          </cell>
          <cell r="Z4884" t="str">
            <v>N</v>
          </cell>
          <cell r="AA4884">
            <v>0</v>
          </cell>
          <cell r="AB4884">
            <v>0</v>
          </cell>
          <cell r="AC4884">
            <v>0</v>
          </cell>
          <cell r="AD4884">
            <v>0</v>
          </cell>
          <cell r="AE4884" t="str">
            <v>N</v>
          </cell>
          <cell r="AF4884" t="str">
            <v>N</v>
          </cell>
          <cell r="AG4884">
            <v>0</v>
          </cell>
          <cell r="AH4884" t="str">
            <v>N</v>
          </cell>
          <cell r="AI4884" t="str">
            <v>N</v>
          </cell>
        </row>
        <row r="4885">
          <cell r="U4885">
            <v>0</v>
          </cell>
          <cell r="V4885">
            <v>0</v>
          </cell>
          <cell r="W4885" t="str">
            <v/>
          </cell>
          <cell r="X4885" t="str">
            <v>N</v>
          </cell>
          <cell r="Y4885" t="str">
            <v>N</v>
          </cell>
          <cell r="Z4885" t="str">
            <v>N</v>
          </cell>
          <cell r="AA4885">
            <v>0</v>
          </cell>
          <cell r="AB4885">
            <v>0</v>
          </cell>
          <cell r="AC4885">
            <v>0</v>
          </cell>
          <cell r="AD4885">
            <v>0</v>
          </cell>
          <cell r="AE4885" t="str">
            <v>N</v>
          </cell>
          <cell r="AF4885" t="str">
            <v>N</v>
          </cell>
          <cell r="AG4885">
            <v>0</v>
          </cell>
          <cell r="AH4885" t="str">
            <v>N</v>
          </cell>
          <cell r="AI4885" t="str">
            <v>N</v>
          </cell>
        </row>
        <row r="4886">
          <cell r="U4886">
            <v>0</v>
          </cell>
          <cell r="V4886">
            <v>0</v>
          </cell>
          <cell r="W4886" t="str">
            <v/>
          </cell>
          <cell r="X4886" t="str">
            <v>N</v>
          </cell>
          <cell r="Y4886" t="str">
            <v>N</v>
          </cell>
          <cell r="Z4886" t="str">
            <v>N</v>
          </cell>
          <cell r="AA4886">
            <v>0</v>
          </cell>
          <cell r="AB4886">
            <v>0</v>
          </cell>
          <cell r="AC4886">
            <v>0</v>
          </cell>
          <cell r="AD4886">
            <v>0</v>
          </cell>
          <cell r="AE4886" t="str">
            <v>N</v>
          </cell>
          <cell r="AF4886" t="str">
            <v>N</v>
          </cell>
          <cell r="AG4886">
            <v>0</v>
          </cell>
          <cell r="AH4886" t="str">
            <v>N</v>
          </cell>
          <cell r="AI4886" t="str">
            <v>N</v>
          </cell>
        </row>
        <row r="4887">
          <cell r="U4887">
            <v>0</v>
          </cell>
          <cell r="V4887">
            <v>0</v>
          </cell>
          <cell r="W4887" t="str">
            <v/>
          </cell>
          <cell r="X4887" t="str">
            <v>N</v>
          </cell>
          <cell r="Y4887" t="str">
            <v>N</v>
          </cell>
          <cell r="Z4887" t="str">
            <v>N</v>
          </cell>
          <cell r="AA4887">
            <v>0</v>
          </cell>
          <cell r="AB4887">
            <v>0</v>
          </cell>
          <cell r="AC4887">
            <v>0</v>
          </cell>
          <cell r="AD4887">
            <v>0</v>
          </cell>
          <cell r="AE4887" t="str">
            <v>N</v>
          </cell>
          <cell r="AF4887" t="str">
            <v>N</v>
          </cell>
          <cell r="AG4887">
            <v>0</v>
          </cell>
          <cell r="AH4887" t="str">
            <v>N</v>
          </cell>
          <cell r="AI4887" t="str">
            <v>N</v>
          </cell>
        </row>
        <row r="4888">
          <cell r="U4888">
            <v>0</v>
          </cell>
          <cell r="V4888">
            <v>0</v>
          </cell>
          <cell r="W4888" t="str">
            <v/>
          </cell>
          <cell r="X4888" t="str">
            <v>N</v>
          </cell>
          <cell r="Y4888" t="str">
            <v>N</v>
          </cell>
          <cell r="Z4888" t="str">
            <v>N</v>
          </cell>
          <cell r="AA4888">
            <v>0</v>
          </cell>
          <cell r="AB4888">
            <v>0</v>
          </cell>
          <cell r="AC4888">
            <v>0</v>
          </cell>
          <cell r="AD4888">
            <v>0</v>
          </cell>
          <cell r="AE4888" t="str">
            <v>N</v>
          </cell>
          <cell r="AF4888" t="str">
            <v>N</v>
          </cell>
          <cell r="AG4888">
            <v>0</v>
          </cell>
          <cell r="AH4888" t="str">
            <v>N</v>
          </cell>
          <cell r="AI4888" t="str">
            <v>N</v>
          </cell>
        </row>
        <row r="4889">
          <cell r="U4889">
            <v>0</v>
          </cell>
          <cell r="V4889">
            <v>0</v>
          </cell>
          <cell r="W4889" t="str">
            <v/>
          </cell>
          <cell r="X4889" t="str">
            <v>N</v>
          </cell>
          <cell r="Y4889" t="str">
            <v>N</v>
          </cell>
          <cell r="Z4889" t="str">
            <v>N</v>
          </cell>
          <cell r="AA4889">
            <v>0</v>
          </cell>
          <cell r="AB4889">
            <v>0</v>
          </cell>
          <cell r="AC4889">
            <v>0</v>
          </cell>
          <cell r="AD4889">
            <v>0</v>
          </cell>
          <cell r="AE4889" t="str">
            <v>N</v>
          </cell>
          <cell r="AF4889" t="str">
            <v>N</v>
          </cell>
          <cell r="AG4889">
            <v>0</v>
          </cell>
          <cell r="AH4889" t="str">
            <v>N</v>
          </cell>
          <cell r="AI4889" t="str">
            <v>N</v>
          </cell>
        </row>
        <row r="4890">
          <cell r="U4890">
            <v>0</v>
          </cell>
          <cell r="V4890">
            <v>0</v>
          </cell>
          <cell r="W4890" t="str">
            <v/>
          </cell>
          <cell r="X4890" t="str">
            <v>N</v>
          </cell>
          <cell r="Y4890" t="str">
            <v>N</v>
          </cell>
          <cell r="Z4890" t="str">
            <v>N</v>
          </cell>
          <cell r="AA4890">
            <v>0</v>
          </cell>
          <cell r="AB4890">
            <v>0</v>
          </cell>
          <cell r="AC4890">
            <v>0</v>
          </cell>
          <cell r="AD4890">
            <v>0</v>
          </cell>
          <cell r="AE4890" t="str">
            <v>N</v>
          </cell>
          <cell r="AF4890" t="str">
            <v>N</v>
          </cell>
          <cell r="AG4890">
            <v>0</v>
          </cell>
          <cell r="AH4890" t="str">
            <v>N</v>
          </cell>
          <cell r="AI4890" t="str">
            <v>N</v>
          </cell>
        </row>
        <row r="4891">
          <cell r="U4891">
            <v>0</v>
          </cell>
          <cell r="V4891">
            <v>0</v>
          </cell>
          <cell r="W4891" t="str">
            <v/>
          </cell>
          <cell r="X4891" t="str">
            <v>N</v>
          </cell>
          <cell r="Y4891" t="str">
            <v>N</v>
          </cell>
          <cell r="Z4891" t="str">
            <v>N</v>
          </cell>
          <cell r="AA4891">
            <v>0</v>
          </cell>
          <cell r="AB4891">
            <v>0</v>
          </cell>
          <cell r="AC4891">
            <v>0</v>
          </cell>
          <cell r="AD4891">
            <v>0</v>
          </cell>
          <cell r="AE4891" t="str">
            <v>N</v>
          </cell>
          <cell r="AF4891" t="str">
            <v>N</v>
          </cell>
          <cell r="AG4891">
            <v>0</v>
          </cell>
          <cell r="AH4891" t="str">
            <v>N</v>
          </cell>
          <cell r="AI4891" t="str">
            <v>N</v>
          </cell>
        </row>
        <row r="4892">
          <cell r="U4892">
            <v>0</v>
          </cell>
          <cell r="V4892">
            <v>0</v>
          </cell>
          <cell r="W4892" t="str">
            <v/>
          </cell>
          <cell r="X4892" t="str">
            <v>N</v>
          </cell>
          <cell r="Y4892" t="str">
            <v>N</v>
          </cell>
          <cell r="Z4892" t="str">
            <v>N</v>
          </cell>
          <cell r="AA4892">
            <v>0</v>
          </cell>
          <cell r="AB4892">
            <v>0</v>
          </cell>
          <cell r="AC4892">
            <v>0</v>
          </cell>
          <cell r="AD4892">
            <v>0</v>
          </cell>
          <cell r="AE4892" t="str">
            <v>N</v>
          </cell>
          <cell r="AF4892" t="str">
            <v>N</v>
          </cell>
          <cell r="AG4892">
            <v>0</v>
          </cell>
          <cell r="AH4892" t="str">
            <v>N</v>
          </cell>
          <cell r="AI4892" t="str">
            <v>N</v>
          </cell>
        </row>
        <row r="4893">
          <cell r="U4893">
            <v>0</v>
          </cell>
          <cell r="V4893">
            <v>0</v>
          </cell>
          <cell r="W4893" t="str">
            <v/>
          </cell>
          <cell r="X4893" t="str">
            <v>N</v>
          </cell>
          <cell r="Y4893" t="str">
            <v>N</v>
          </cell>
          <cell r="Z4893" t="str">
            <v>N</v>
          </cell>
          <cell r="AA4893">
            <v>0</v>
          </cell>
          <cell r="AB4893">
            <v>0</v>
          </cell>
          <cell r="AC4893">
            <v>0</v>
          </cell>
          <cell r="AD4893">
            <v>0</v>
          </cell>
          <cell r="AE4893" t="str">
            <v>N</v>
          </cell>
          <cell r="AF4893" t="str">
            <v>N</v>
          </cell>
          <cell r="AG4893">
            <v>0</v>
          </cell>
          <cell r="AH4893" t="str">
            <v>N</v>
          </cell>
          <cell r="AI4893" t="str">
            <v>N</v>
          </cell>
        </row>
        <row r="4894">
          <cell r="U4894">
            <v>0</v>
          </cell>
          <cell r="V4894">
            <v>0</v>
          </cell>
          <cell r="W4894" t="str">
            <v/>
          </cell>
          <cell r="X4894" t="str">
            <v>N</v>
          </cell>
          <cell r="Y4894" t="str">
            <v>N</v>
          </cell>
          <cell r="Z4894" t="str">
            <v>N</v>
          </cell>
          <cell r="AA4894">
            <v>0</v>
          </cell>
          <cell r="AB4894">
            <v>0</v>
          </cell>
          <cell r="AC4894">
            <v>0</v>
          </cell>
          <cell r="AD4894">
            <v>0</v>
          </cell>
          <cell r="AE4894" t="str">
            <v>N</v>
          </cell>
          <cell r="AF4894" t="str">
            <v>N</v>
          </cell>
          <cell r="AG4894">
            <v>0</v>
          </cell>
          <cell r="AH4894" t="str">
            <v>N</v>
          </cell>
          <cell r="AI4894" t="str">
            <v>N</v>
          </cell>
        </row>
        <row r="4895">
          <cell r="U4895">
            <v>0</v>
          </cell>
          <cell r="V4895">
            <v>0</v>
          </cell>
          <cell r="W4895" t="str">
            <v/>
          </cell>
          <cell r="X4895" t="str">
            <v>N</v>
          </cell>
          <cell r="Y4895" t="str">
            <v>N</v>
          </cell>
          <cell r="Z4895" t="str">
            <v>N</v>
          </cell>
          <cell r="AA4895">
            <v>0</v>
          </cell>
          <cell r="AB4895">
            <v>0</v>
          </cell>
          <cell r="AC4895">
            <v>0</v>
          </cell>
          <cell r="AD4895">
            <v>0</v>
          </cell>
          <cell r="AE4895" t="str">
            <v>N</v>
          </cell>
          <cell r="AF4895" t="str">
            <v>N</v>
          </cell>
          <cell r="AG4895">
            <v>0</v>
          </cell>
          <cell r="AH4895" t="str">
            <v>N</v>
          </cell>
          <cell r="AI4895" t="str">
            <v>N</v>
          </cell>
        </row>
        <row r="4896">
          <cell r="U4896">
            <v>0</v>
          </cell>
          <cell r="V4896">
            <v>0</v>
          </cell>
          <cell r="W4896" t="str">
            <v/>
          </cell>
          <cell r="X4896" t="str">
            <v>N</v>
          </cell>
          <cell r="Y4896" t="str">
            <v>N</v>
          </cell>
          <cell r="Z4896" t="str">
            <v>N</v>
          </cell>
          <cell r="AA4896">
            <v>0</v>
          </cell>
          <cell r="AB4896">
            <v>0</v>
          </cell>
          <cell r="AC4896">
            <v>0</v>
          </cell>
          <cell r="AD4896">
            <v>0</v>
          </cell>
          <cell r="AE4896" t="str">
            <v>N</v>
          </cell>
          <cell r="AF4896" t="str">
            <v>N</v>
          </cell>
          <cell r="AG4896">
            <v>0</v>
          </cell>
          <cell r="AH4896" t="str">
            <v>N</v>
          </cell>
          <cell r="AI4896" t="str">
            <v>N</v>
          </cell>
        </row>
        <row r="4897">
          <cell r="U4897">
            <v>0</v>
          </cell>
          <cell r="V4897">
            <v>0</v>
          </cell>
          <cell r="W4897" t="str">
            <v/>
          </cell>
          <cell r="X4897" t="str">
            <v>N</v>
          </cell>
          <cell r="Y4897" t="str">
            <v>N</v>
          </cell>
          <cell r="Z4897" t="str">
            <v>N</v>
          </cell>
          <cell r="AA4897">
            <v>0</v>
          </cell>
          <cell r="AB4897">
            <v>0</v>
          </cell>
          <cell r="AC4897">
            <v>0</v>
          </cell>
          <cell r="AD4897">
            <v>0</v>
          </cell>
          <cell r="AE4897" t="str">
            <v>N</v>
          </cell>
          <cell r="AF4897" t="str">
            <v>N</v>
          </cell>
          <cell r="AG4897">
            <v>0</v>
          </cell>
          <cell r="AH4897" t="str">
            <v>N</v>
          </cell>
          <cell r="AI4897" t="str">
            <v>N</v>
          </cell>
        </row>
        <row r="4898">
          <cell r="U4898">
            <v>0</v>
          </cell>
          <cell r="V4898">
            <v>0</v>
          </cell>
          <cell r="W4898" t="str">
            <v/>
          </cell>
          <cell r="X4898" t="str">
            <v>N</v>
          </cell>
          <cell r="Y4898" t="str">
            <v>N</v>
          </cell>
          <cell r="Z4898" t="str">
            <v>N</v>
          </cell>
          <cell r="AA4898">
            <v>0</v>
          </cell>
          <cell r="AB4898">
            <v>0</v>
          </cell>
          <cell r="AC4898">
            <v>0</v>
          </cell>
          <cell r="AD4898">
            <v>0</v>
          </cell>
          <cell r="AE4898" t="str">
            <v>N</v>
          </cell>
          <cell r="AF4898" t="str">
            <v>N</v>
          </cell>
          <cell r="AG4898">
            <v>0</v>
          </cell>
          <cell r="AH4898" t="str">
            <v>N</v>
          </cell>
          <cell r="AI4898" t="str">
            <v>N</v>
          </cell>
        </row>
        <row r="4899">
          <cell r="U4899">
            <v>0</v>
          </cell>
          <cell r="V4899">
            <v>0</v>
          </cell>
          <cell r="W4899" t="str">
            <v/>
          </cell>
          <cell r="X4899" t="str">
            <v>N</v>
          </cell>
          <cell r="Y4899" t="str">
            <v>N</v>
          </cell>
          <cell r="Z4899" t="str">
            <v>N</v>
          </cell>
          <cell r="AA4899">
            <v>0</v>
          </cell>
          <cell r="AB4899">
            <v>0</v>
          </cell>
          <cell r="AC4899">
            <v>0</v>
          </cell>
          <cell r="AD4899">
            <v>0</v>
          </cell>
          <cell r="AE4899" t="str">
            <v>N</v>
          </cell>
          <cell r="AF4899" t="str">
            <v>N</v>
          </cell>
          <cell r="AG4899">
            <v>0</v>
          </cell>
          <cell r="AH4899" t="str">
            <v>N</v>
          </cell>
          <cell r="AI4899" t="str">
            <v>N</v>
          </cell>
        </row>
        <row r="4900">
          <cell r="U4900">
            <v>0</v>
          </cell>
          <cell r="V4900">
            <v>0</v>
          </cell>
          <cell r="W4900" t="str">
            <v/>
          </cell>
          <cell r="X4900" t="str">
            <v>N</v>
          </cell>
          <cell r="Y4900" t="str">
            <v>N</v>
          </cell>
          <cell r="Z4900" t="str">
            <v>N</v>
          </cell>
          <cell r="AA4900">
            <v>0</v>
          </cell>
          <cell r="AB4900">
            <v>0</v>
          </cell>
          <cell r="AC4900">
            <v>0</v>
          </cell>
          <cell r="AD4900">
            <v>0</v>
          </cell>
          <cell r="AE4900" t="str">
            <v>N</v>
          </cell>
          <cell r="AF4900" t="str">
            <v>N</v>
          </cell>
          <cell r="AG4900">
            <v>0</v>
          </cell>
          <cell r="AH4900" t="str">
            <v>N</v>
          </cell>
          <cell r="AI4900" t="str">
            <v>N</v>
          </cell>
        </row>
        <row r="4901">
          <cell r="U4901">
            <v>0</v>
          </cell>
          <cell r="V4901">
            <v>0</v>
          </cell>
          <cell r="W4901" t="str">
            <v/>
          </cell>
          <cell r="X4901" t="str">
            <v>N</v>
          </cell>
          <cell r="Y4901" t="str">
            <v>N</v>
          </cell>
          <cell r="Z4901" t="str">
            <v>N</v>
          </cell>
          <cell r="AA4901">
            <v>0</v>
          </cell>
          <cell r="AB4901">
            <v>0</v>
          </cell>
          <cell r="AC4901">
            <v>0</v>
          </cell>
          <cell r="AD4901">
            <v>0</v>
          </cell>
          <cell r="AE4901" t="str">
            <v>N</v>
          </cell>
          <cell r="AF4901" t="str">
            <v>N</v>
          </cell>
          <cell r="AG4901">
            <v>0</v>
          </cell>
          <cell r="AH4901" t="str">
            <v>N</v>
          </cell>
          <cell r="AI4901" t="str">
            <v>N</v>
          </cell>
        </row>
        <row r="4902">
          <cell r="U4902">
            <v>0</v>
          </cell>
          <cell r="V4902">
            <v>0</v>
          </cell>
          <cell r="W4902" t="str">
            <v/>
          </cell>
          <cell r="X4902" t="str">
            <v>N</v>
          </cell>
          <cell r="Y4902" t="str">
            <v>N</v>
          </cell>
          <cell r="Z4902" t="str">
            <v>N</v>
          </cell>
          <cell r="AA4902">
            <v>0</v>
          </cell>
          <cell r="AB4902">
            <v>0</v>
          </cell>
          <cell r="AC4902">
            <v>0</v>
          </cell>
          <cell r="AD4902">
            <v>0</v>
          </cell>
          <cell r="AE4902" t="str">
            <v>N</v>
          </cell>
          <cell r="AF4902" t="str">
            <v>N</v>
          </cell>
          <cell r="AG4902">
            <v>0</v>
          </cell>
          <cell r="AH4902" t="str">
            <v>N</v>
          </cell>
          <cell r="AI4902" t="str">
            <v>N</v>
          </cell>
        </row>
        <row r="4903">
          <cell r="U4903">
            <v>0</v>
          </cell>
          <cell r="V4903">
            <v>0</v>
          </cell>
          <cell r="W4903" t="str">
            <v/>
          </cell>
          <cell r="X4903" t="str">
            <v>N</v>
          </cell>
          <cell r="Y4903" t="str">
            <v>N</v>
          </cell>
          <cell r="Z4903" t="str">
            <v>N</v>
          </cell>
          <cell r="AA4903">
            <v>0</v>
          </cell>
          <cell r="AB4903">
            <v>0</v>
          </cell>
          <cell r="AC4903">
            <v>0</v>
          </cell>
          <cell r="AD4903">
            <v>0</v>
          </cell>
          <cell r="AE4903" t="str">
            <v>N</v>
          </cell>
          <cell r="AF4903" t="str">
            <v>N</v>
          </cell>
          <cell r="AG4903">
            <v>0</v>
          </cell>
          <cell r="AH4903" t="str">
            <v>N</v>
          </cell>
          <cell r="AI4903" t="str">
            <v>N</v>
          </cell>
        </row>
        <row r="4904">
          <cell r="U4904">
            <v>0</v>
          </cell>
          <cell r="V4904">
            <v>0</v>
          </cell>
          <cell r="W4904" t="str">
            <v/>
          </cell>
          <cell r="X4904" t="str">
            <v>N</v>
          </cell>
          <cell r="Y4904" t="str">
            <v>N</v>
          </cell>
          <cell r="Z4904" t="str">
            <v>N</v>
          </cell>
          <cell r="AA4904">
            <v>0</v>
          </cell>
          <cell r="AB4904">
            <v>0</v>
          </cell>
          <cell r="AC4904">
            <v>0</v>
          </cell>
          <cell r="AD4904">
            <v>0</v>
          </cell>
          <cell r="AE4904" t="str">
            <v>N</v>
          </cell>
          <cell r="AF4904" t="str">
            <v>N</v>
          </cell>
          <cell r="AG4904">
            <v>0</v>
          </cell>
          <cell r="AH4904" t="str">
            <v>N</v>
          </cell>
          <cell r="AI4904" t="str">
            <v>N</v>
          </cell>
        </row>
        <row r="4905">
          <cell r="U4905">
            <v>0</v>
          </cell>
          <cell r="V4905">
            <v>0</v>
          </cell>
          <cell r="W4905" t="str">
            <v/>
          </cell>
          <cell r="X4905" t="str">
            <v>N</v>
          </cell>
          <cell r="Y4905" t="str">
            <v>N</v>
          </cell>
          <cell r="Z4905" t="str">
            <v>N</v>
          </cell>
          <cell r="AA4905">
            <v>0</v>
          </cell>
          <cell r="AB4905">
            <v>0</v>
          </cell>
          <cell r="AC4905">
            <v>0</v>
          </cell>
          <cell r="AD4905">
            <v>0</v>
          </cell>
          <cell r="AE4905" t="str">
            <v>N</v>
          </cell>
          <cell r="AF4905" t="str">
            <v>N</v>
          </cell>
          <cell r="AG4905">
            <v>0</v>
          </cell>
          <cell r="AH4905" t="str">
            <v>N</v>
          </cell>
          <cell r="AI4905" t="str">
            <v>N</v>
          </cell>
        </row>
        <row r="4906">
          <cell r="U4906">
            <v>0</v>
          </cell>
          <cell r="V4906">
            <v>0</v>
          </cell>
          <cell r="W4906" t="str">
            <v/>
          </cell>
          <cell r="X4906" t="str">
            <v>N</v>
          </cell>
          <cell r="Y4906" t="str">
            <v>N</v>
          </cell>
          <cell r="Z4906" t="str">
            <v>N</v>
          </cell>
          <cell r="AA4906">
            <v>0</v>
          </cell>
          <cell r="AB4906">
            <v>0</v>
          </cell>
          <cell r="AC4906">
            <v>0</v>
          </cell>
          <cell r="AD4906">
            <v>0</v>
          </cell>
          <cell r="AE4906" t="str">
            <v>N</v>
          </cell>
          <cell r="AF4906" t="str">
            <v>N</v>
          </cell>
          <cell r="AG4906">
            <v>0</v>
          </cell>
          <cell r="AH4906" t="str">
            <v>N</v>
          </cell>
          <cell r="AI4906" t="str">
            <v>N</v>
          </cell>
        </row>
        <row r="4907">
          <cell r="U4907">
            <v>0</v>
          </cell>
          <cell r="V4907">
            <v>0</v>
          </cell>
          <cell r="W4907" t="str">
            <v/>
          </cell>
          <cell r="X4907" t="str">
            <v>N</v>
          </cell>
          <cell r="Y4907" t="str">
            <v>N</v>
          </cell>
          <cell r="Z4907" t="str">
            <v>N</v>
          </cell>
          <cell r="AA4907">
            <v>0</v>
          </cell>
          <cell r="AB4907">
            <v>0</v>
          </cell>
          <cell r="AC4907">
            <v>0</v>
          </cell>
          <cell r="AD4907">
            <v>0</v>
          </cell>
          <cell r="AE4907" t="str">
            <v>N</v>
          </cell>
          <cell r="AF4907" t="str">
            <v>N</v>
          </cell>
          <cell r="AG4907">
            <v>0</v>
          </cell>
          <cell r="AH4907" t="str">
            <v>N</v>
          </cell>
          <cell r="AI4907" t="str">
            <v>N</v>
          </cell>
        </row>
        <row r="4908">
          <cell r="U4908">
            <v>0</v>
          </cell>
          <cell r="V4908">
            <v>0</v>
          </cell>
          <cell r="W4908" t="str">
            <v/>
          </cell>
          <cell r="X4908" t="str">
            <v>N</v>
          </cell>
          <cell r="Y4908" t="str">
            <v>N</v>
          </cell>
          <cell r="Z4908" t="str">
            <v>N</v>
          </cell>
          <cell r="AA4908">
            <v>0</v>
          </cell>
          <cell r="AB4908">
            <v>0</v>
          </cell>
          <cell r="AC4908">
            <v>0</v>
          </cell>
          <cell r="AD4908">
            <v>0</v>
          </cell>
          <cell r="AE4908" t="str">
            <v>N</v>
          </cell>
          <cell r="AF4908" t="str">
            <v>N</v>
          </cell>
          <cell r="AG4908">
            <v>0</v>
          </cell>
          <cell r="AH4908" t="str">
            <v>N</v>
          </cell>
          <cell r="AI4908" t="str">
            <v>N</v>
          </cell>
        </row>
        <row r="4909">
          <cell r="U4909">
            <v>0</v>
          </cell>
          <cell r="V4909">
            <v>0</v>
          </cell>
          <cell r="W4909" t="str">
            <v/>
          </cell>
          <cell r="X4909" t="str">
            <v>N</v>
          </cell>
          <cell r="Y4909" t="str">
            <v>N</v>
          </cell>
          <cell r="Z4909" t="str">
            <v>N</v>
          </cell>
          <cell r="AA4909">
            <v>0</v>
          </cell>
          <cell r="AB4909">
            <v>0</v>
          </cell>
          <cell r="AC4909">
            <v>0</v>
          </cell>
          <cell r="AD4909">
            <v>0</v>
          </cell>
          <cell r="AE4909" t="str">
            <v>N</v>
          </cell>
          <cell r="AF4909" t="str">
            <v>N</v>
          </cell>
          <cell r="AG4909">
            <v>0</v>
          </cell>
          <cell r="AH4909" t="str">
            <v>N</v>
          </cell>
          <cell r="AI4909" t="str">
            <v>N</v>
          </cell>
        </row>
        <row r="4910">
          <cell r="U4910">
            <v>0</v>
          </cell>
          <cell r="V4910">
            <v>0</v>
          </cell>
          <cell r="W4910" t="str">
            <v/>
          </cell>
          <cell r="X4910" t="str">
            <v>N</v>
          </cell>
          <cell r="Y4910" t="str">
            <v>N</v>
          </cell>
          <cell r="Z4910" t="str">
            <v>N</v>
          </cell>
          <cell r="AA4910">
            <v>0</v>
          </cell>
          <cell r="AB4910">
            <v>0</v>
          </cell>
          <cell r="AC4910">
            <v>0</v>
          </cell>
          <cell r="AD4910">
            <v>0</v>
          </cell>
          <cell r="AE4910" t="str">
            <v>N</v>
          </cell>
          <cell r="AF4910" t="str">
            <v>N</v>
          </cell>
          <cell r="AG4910">
            <v>0</v>
          </cell>
          <cell r="AH4910" t="str">
            <v>N</v>
          </cell>
          <cell r="AI4910" t="str">
            <v>N</v>
          </cell>
        </row>
        <row r="4911">
          <cell r="U4911">
            <v>0</v>
          </cell>
          <cell r="V4911">
            <v>0</v>
          </cell>
          <cell r="W4911" t="str">
            <v/>
          </cell>
          <cell r="X4911" t="str">
            <v>N</v>
          </cell>
          <cell r="Y4911" t="str">
            <v>N</v>
          </cell>
          <cell r="Z4911" t="str">
            <v>N</v>
          </cell>
          <cell r="AA4911">
            <v>0</v>
          </cell>
          <cell r="AB4911">
            <v>0</v>
          </cell>
          <cell r="AC4911">
            <v>0</v>
          </cell>
          <cell r="AD4911">
            <v>0</v>
          </cell>
          <cell r="AE4911" t="str">
            <v>N</v>
          </cell>
          <cell r="AF4911" t="str">
            <v>N</v>
          </cell>
          <cell r="AG4911">
            <v>0</v>
          </cell>
          <cell r="AH4911" t="str">
            <v>N</v>
          </cell>
          <cell r="AI4911" t="str">
            <v>N</v>
          </cell>
        </row>
        <row r="4912">
          <cell r="U4912">
            <v>0</v>
          </cell>
          <cell r="V4912">
            <v>0</v>
          </cell>
          <cell r="W4912" t="str">
            <v/>
          </cell>
          <cell r="X4912" t="str">
            <v>N</v>
          </cell>
          <cell r="Y4912" t="str">
            <v>N</v>
          </cell>
          <cell r="Z4912" t="str">
            <v>N</v>
          </cell>
          <cell r="AA4912">
            <v>0</v>
          </cell>
          <cell r="AB4912">
            <v>0</v>
          </cell>
          <cell r="AC4912">
            <v>0</v>
          </cell>
          <cell r="AD4912">
            <v>0</v>
          </cell>
          <cell r="AE4912" t="str">
            <v>N</v>
          </cell>
          <cell r="AF4912" t="str">
            <v>N</v>
          </cell>
          <cell r="AG4912">
            <v>0</v>
          </cell>
          <cell r="AH4912" t="str">
            <v>N</v>
          </cell>
          <cell r="AI4912" t="str">
            <v>N</v>
          </cell>
        </row>
        <row r="4913">
          <cell r="U4913">
            <v>0</v>
          </cell>
          <cell r="V4913">
            <v>0</v>
          </cell>
          <cell r="W4913" t="str">
            <v/>
          </cell>
          <cell r="X4913" t="str">
            <v>N</v>
          </cell>
          <cell r="Y4913" t="str">
            <v>N</v>
          </cell>
          <cell r="Z4913" t="str">
            <v>N</v>
          </cell>
          <cell r="AA4913">
            <v>0</v>
          </cell>
          <cell r="AB4913">
            <v>0</v>
          </cell>
          <cell r="AC4913">
            <v>0</v>
          </cell>
          <cell r="AD4913">
            <v>0</v>
          </cell>
          <cell r="AE4913" t="str">
            <v>N</v>
          </cell>
          <cell r="AF4913" t="str">
            <v>N</v>
          </cell>
          <cell r="AG4913">
            <v>0</v>
          </cell>
          <cell r="AH4913" t="str">
            <v>N</v>
          </cell>
          <cell r="AI4913" t="str">
            <v>N</v>
          </cell>
        </row>
        <row r="4914">
          <cell r="U4914">
            <v>0</v>
          </cell>
          <cell r="V4914">
            <v>0</v>
          </cell>
          <cell r="W4914" t="str">
            <v/>
          </cell>
          <cell r="X4914" t="str">
            <v>N</v>
          </cell>
          <cell r="Y4914" t="str">
            <v>N</v>
          </cell>
          <cell r="Z4914" t="str">
            <v>N</v>
          </cell>
          <cell r="AA4914">
            <v>0</v>
          </cell>
          <cell r="AB4914">
            <v>0</v>
          </cell>
          <cell r="AC4914">
            <v>0</v>
          </cell>
          <cell r="AD4914">
            <v>0</v>
          </cell>
          <cell r="AE4914" t="str">
            <v>N</v>
          </cell>
          <cell r="AF4914" t="str">
            <v>N</v>
          </cell>
          <cell r="AG4914">
            <v>0</v>
          </cell>
          <cell r="AH4914" t="str">
            <v>N</v>
          </cell>
          <cell r="AI4914" t="str">
            <v>N</v>
          </cell>
        </row>
        <row r="4915">
          <cell r="U4915">
            <v>0</v>
          </cell>
          <cell r="V4915">
            <v>0</v>
          </cell>
          <cell r="W4915" t="str">
            <v/>
          </cell>
          <cell r="X4915" t="str">
            <v>N</v>
          </cell>
          <cell r="Y4915" t="str">
            <v>N</v>
          </cell>
          <cell r="Z4915" t="str">
            <v>N</v>
          </cell>
          <cell r="AA4915">
            <v>0</v>
          </cell>
          <cell r="AB4915">
            <v>0</v>
          </cell>
          <cell r="AC4915">
            <v>0</v>
          </cell>
          <cell r="AD4915">
            <v>0</v>
          </cell>
          <cell r="AE4915" t="str">
            <v>N</v>
          </cell>
          <cell r="AF4915" t="str">
            <v>N</v>
          </cell>
          <cell r="AG4915">
            <v>0</v>
          </cell>
          <cell r="AH4915" t="str">
            <v>N</v>
          </cell>
          <cell r="AI4915" t="str">
            <v>N</v>
          </cell>
        </row>
        <row r="4916">
          <cell r="U4916">
            <v>0</v>
          </cell>
          <cell r="V4916">
            <v>0</v>
          </cell>
          <cell r="W4916" t="str">
            <v/>
          </cell>
          <cell r="X4916" t="str">
            <v>N</v>
          </cell>
          <cell r="Y4916" t="str">
            <v>N</v>
          </cell>
          <cell r="Z4916" t="str">
            <v>N</v>
          </cell>
          <cell r="AA4916">
            <v>0</v>
          </cell>
          <cell r="AB4916">
            <v>0</v>
          </cell>
          <cell r="AC4916">
            <v>0</v>
          </cell>
          <cell r="AD4916">
            <v>0</v>
          </cell>
          <cell r="AE4916" t="str">
            <v>N</v>
          </cell>
          <cell r="AF4916" t="str">
            <v>N</v>
          </cell>
          <cell r="AG4916">
            <v>0</v>
          </cell>
          <cell r="AH4916" t="str">
            <v>N</v>
          </cell>
          <cell r="AI4916" t="str">
            <v>N</v>
          </cell>
        </row>
        <row r="4917">
          <cell r="U4917">
            <v>0</v>
          </cell>
          <cell r="V4917">
            <v>0</v>
          </cell>
          <cell r="W4917" t="str">
            <v/>
          </cell>
          <cell r="X4917" t="str">
            <v>N</v>
          </cell>
          <cell r="Y4917" t="str">
            <v>N</v>
          </cell>
          <cell r="Z4917" t="str">
            <v>N</v>
          </cell>
          <cell r="AA4917">
            <v>0</v>
          </cell>
          <cell r="AB4917">
            <v>0</v>
          </cell>
          <cell r="AC4917">
            <v>0</v>
          </cell>
          <cell r="AD4917">
            <v>0</v>
          </cell>
          <cell r="AE4917" t="str">
            <v>N</v>
          </cell>
          <cell r="AF4917" t="str">
            <v>N</v>
          </cell>
          <cell r="AG4917">
            <v>0</v>
          </cell>
          <cell r="AH4917" t="str">
            <v>N</v>
          </cell>
          <cell r="AI4917" t="str">
            <v>N</v>
          </cell>
        </row>
        <row r="4918">
          <cell r="U4918">
            <v>0</v>
          </cell>
          <cell r="V4918">
            <v>0</v>
          </cell>
          <cell r="W4918" t="str">
            <v/>
          </cell>
          <cell r="X4918" t="str">
            <v>N</v>
          </cell>
          <cell r="Y4918" t="str">
            <v>N</v>
          </cell>
          <cell r="Z4918" t="str">
            <v>N</v>
          </cell>
          <cell r="AA4918">
            <v>0</v>
          </cell>
          <cell r="AB4918">
            <v>0</v>
          </cell>
          <cell r="AC4918">
            <v>0</v>
          </cell>
          <cell r="AD4918">
            <v>0</v>
          </cell>
          <cell r="AE4918" t="str">
            <v>N</v>
          </cell>
          <cell r="AF4918" t="str">
            <v>N</v>
          </cell>
          <cell r="AG4918">
            <v>0</v>
          </cell>
          <cell r="AH4918" t="str">
            <v>N</v>
          </cell>
          <cell r="AI4918" t="str">
            <v>N</v>
          </cell>
        </row>
        <row r="4919">
          <cell r="U4919">
            <v>0</v>
          </cell>
          <cell r="V4919">
            <v>0</v>
          </cell>
          <cell r="W4919" t="str">
            <v/>
          </cell>
          <cell r="X4919" t="str">
            <v>N</v>
          </cell>
          <cell r="Y4919" t="str">
            <v>N</v>
          </cell>
          <cell r="Z4919" t="str">
            <v>N</v>
          </cell>
          <cell r="AA4919">
            <v>0</v>
          </cell>
          <cell r="AB4919">
            <v>0</v>
          </cell>
          <cell r="AC4919">
            <v>0</v>
          </cell>
          <cell r="AD4919">
            <v>0</v>
          </cell>
          <cell r="AE4919" t="str">
            <v>N</v>
          </cell>
          <cell r="AF4919" t="str">
            <v>N</v>
          </cell>
          <cell r="AG4919">
            <v>0</v>
          </cell>
          <cell r="AH4919" t="str">
            <v>N</v>
          </cell>
          <cell r="AI4919" t="str">
            <v>N</v>
          </cell>
        </row>
        <row r="4920">
          <cell r="U4920">
            <v>0</v>
          </cell>
          <cell r="V4920">
            <v>0</v>
          </cell>
          <cell r="W4920" t="str">
            <v/>
          </cell>
          <cell r="X4920" t="str">
            <v>N</v>
          </cell>
          <cell r="Y4920" t="str">
            <v>N</v>
          </cell>
          <cell r="Z4920" t="str">
            <v>N</v>
          </cell>
          <cell r="AA4920">
            <v>0</v>
          </cell>
          <cell r="AB4920">
            <v>0</v>
          </cell>
          <cell r="AC4920">
            <v>0</v>
          </cell>
          <cell r="AD4920">
            <v>0</v>
          </cell>
          <cell r="AE4920" t="str">
            <v>N</v>
          </cell>
          <cell r="AF4920" t="str">
            <v>N</v>
          </cell>
          <cell r="AG4920">
            <v>0</v>
          </cell>
          <cell r="AH4920" t="str">
            <v>N</v>
          </cell>
          <cell r="AI4920" t="str">
            <v>N</v>
          </cell>
        </row>
        <row r="4921">
          <cell r="U4921">
            <v>0</v>
          </cell>
          <cell r="V4921">
            <v>0</v>
          </cell>
          <cell r="W4921" t="str">
            <v/>
          </cell>
          <cell r="X4921" t="str">
            <v>N</v>
          </cell>
          <cell r="Y4921" t="str">
            <v>N</v>
          </cell>
          <cell r="Z4921" t="str">
            <v>N</v>
          </cell>
          <cell r="AA4921">
            <v>0</v>
          </cell>
          <cell r="AB4921">
            <v>0</v>
          </cell>
          <cell r="AC4921">
            <v>0</v>
          </cell>
          <cell r="AD4921">
            <v>0</v>
          </cell>
          <cell r="AE4921" t="str">
            <v>N</v>
          </cell>
          <cell r="AF4921" t="str">
            <v>N</v>
          </cell>
          <cell r="AG4921">
            <v>0</v>
          </cell>
          <cell r="AH4921" t="str">
            <v>N</v>
          </cell>
          <cell r="AI4921" t="str">
            <v>N</v>
          </cell>
        </row>
        <row r="4922">
          <cell r="U4922">
            <v>0</v>
          </cell>
          <cell r="V4922">
            <v>0</v>
          </cell>
          <cell r="W4922" t="str">
            <v/>
          </cell>
          <cell r="X4922" t="str">
            <v>N</v>
          </cell>
          <cell r="Y4922" t="str">
            <v>N</v>
          </cell>
          <cell r="Z4922" t="str">
            <v>N</v>
          </cell>
          <cell r="AA4922">
            <v>0</v>
          </cell>
          <cell r="AB4922">
            <v>0</v>
          </cell>
          <cell r="AC4922">
            <v>0</v>
          </cell>
          <cell r="AD4922">
            <v>0</v>
          </cell>
          <cell r="AE4922" t="str">
            <v>N</v>
          </cell>
          <cell r="AF4922" t="str">
            <v>N</v>
          </cell>
          <cell r="AG4922">
            <v>0</v>
          </cell>
          <cell r="AH4922" t="str">
            <v>N</v>
          </cell>
          <cell r="AI4922" t="str">
            <v>N</v>
          </cell>
        </row>
        <row r="4923">
          <cell r="U4923">
            <v>0</v>
          </cell>
          <cell r="V4923">
            <v>0</v>
          </cell>
          <cell r="W4923" t="str">
            <v/>
          </cell>
          <cell r="X4923" t="str">
            <v>N</v>
          </cell>
          <cell r="Y4923" t="str">
            <v>N</v>
          </cell>
          <cell r="Z4923" t="str">
            <v>N</v>
          </cell>
          <cell r="AA4923">
            <v>0</v>
          </cell>
          <cell r="AB4923">
            <v>0</v>
          </cell>
          <cell r="AC4923">
            <v>0</v>
          </cell>
          <cell r="AD4923">
            <v>0</v>
          </cell>
          <cell r="AE4923" t="str">
            <v>N</v>
          </cell>
          <cell r="AF4923" t="str">
            <v>N</v>
          </cell>
          <cell r="AG4923">
            <v>0</v>
          </cell>
          <cell r="AH4923" t="str">
            <v>N</v>
          </cell>
          <cell r="AI4923" t="str">
            <v>N</v>
          </cell>
        </row>
        <row r="4924">
          <cell r="U4924">
            <v>0</v>
          </cell>
          <cell r="V4924">
            <v>0</v>
          </cell>
          <cell r="W4924" t="str">
            <v/>
          </cell>
          <cell r="X4924" t="str">
            <v>N</v>
          </cell>
          <cell r="Y4924" t="str">
            <v>N</v>
          </cell>
          <cell r="Z4924" t="str">
            <v>N</v>
          </cell>
          <cell r="AA4924">
            <v>0</v>
          </cell>
          <cell r="AB4924">
            <v>0</v>
          </cell>
          <cell r="AC4924">
            <v>0</v>
          </cell>
          <cell r="AD4924">
            <v>0</v>
          </cell>
          <cell r="AE4924" t="str">
            <v>N</v>
          </cell>
          <cell r="AF4924" t="str">
            <v>N</v>
          </cell>
          <cell r="AG4924">
            <v>0</v>
          </cell>
          <cell r="AH4924" t="str">
            <v>N</v>
          </cell>
          <cell r="AI4924" t="str">
            <v>N</v>
          </cell>
        </row>
        <row r="4925">
          <cell r="U4925">
            <v>0</v>
          </cell>
          <cell r="V4925">
            <v>0</v>
          </cell>
          <cell r="W4925" t="str">
            <v/>
          </cell>
          <cell r="X4925" t="str">
            <v>N</v>
          </cell>
          <cell r="Y4925" t="str">
            <v>N</v>
          </cell>
          <cell r="Z4925" t="str">
            <v>N</v>
          </cell>
          <cell r="AA4925">
            <v>0</v>
          </cell>
          <cell r="AB4925">
            <v>0</v>
          </cell>
          <cell r="AC4925">
            <v>0</v>
          </cell>
          <cell r="AD4925">
            <v>0</v>
          </cell>
          <cell r="AE4925" t="str">
            <v>N</v>
          </cell>
          <cell r="AF4925" t="str">
            <v>N</v>
          </cell>
          <cell r="AG4925">
            <v>0</v>
          </cell>
          <cell r="AH4925" t="str">
            <v>N</v>
          </cell>
          <cell r="AI4925" t="str">
            <v>N</v>
          </cell>
        </row>
        <row r="4926">
          <cell r="U4926">
            <v>0</v>
          </cell>
          <cell r="V4926">
            <v>0</v>
          </cell>
          <cell r="W4926" t="str">
            <v/>
          </cell>
          <cell r="X4926" t="str">
            <v>N</v>
          </cell>
          <cell r="Y4926" t="str">
            <v>N</v>
          </cell>
          <cell r="Z4926" t="str">
            <v>N</v>
          </cell>
          <cell r="AA4926">
            <v>0</v>
          </cell>
          <cell r="AB4926">
            <v>0</v>
          </cell>
          <cell r="AC4926">
            <v>0</v>
          </cell>
          <cell r="AD4926">
            <v>0</v>
          </cell>
          <cell r="AE4926" t="str">
            <v>N</v>
          </cell>
          <cell r="AF4926" t="str">
            <v>N</v>
          </cell>
          <cell r="AG4926">
            <v>0</v>
          </cell>
          <cell r="AH4926" t="str">
            <v>N</v>
          </cell>
          <cell r="AI4926" t="str">
            <v>N</v>
          </cell>
        </row>
        <row r="4927">
          <cell r="U4927">
            <v>0</v>
          </cell>
          <cell r="V4927">
            <v>0</v>
          </cell>
          <cell r="W4927" t="str">
            <v/>
          </cell>
          <cell r="X4927" t="str">
            <v>N</v>
          </cell>
          <cell r="Y4927" t="str">
            <v>N</v>
          </cell>
          <cell r="Z4927" t="str">
            <v>N</v>
          </cell>
          <cell r="AA4927">
            <v>0</v>
          </cell>
          <cell r="AB4927">
            <v>0</v>
          </cell>
          <cell r="AC4927">
            <v>0</v>
          </cell>
          <cell r="AD4927">
            <v>0</v>
          </cell>
          <cell r="AE4927" t="str">
            <v>N</v>
          </cell>
          <cell r="AF4927" t="str">
            <v>N</v>
          </cell>
          <cell r="AG4927">
            <v>0</v>
          </cell>
          <cell r="AH4927" t="str">
            <v>N</v>
          </cell>
          <cell r="AI4927" t="str">
            <v>N</v>
          </cell>
        </row>
        <row r="4928">
          <cell r="U4928">
            <v>0</v>
          </cell>
          <cell r="V4928">
            <v>0</v>
          </cell>
          <cell r="W4928" t="str">
            <v/>
          </cell>
          <cell r="X4928" t="str">
            <v>N</v>
          </cell>
          <cell r="Y4928" t="str">
            <v>N</v>
          </cell>
          <cell r="Z4928" t="str">
            <v>N</v>
          </cell>
          <cell r="AA4928">
            <v>0</v>
          </cell>
          <cell r="AB4928">
            <v>0</v>
          </cell>
          <cell r="AC4928">
            <v>0</v>
          </cell>
          <cell r="AD4928">
            <v>0</v>
          </cell>
          <cell r="AE4928" t="str">
            <v>N</v>
          </cell>
          <cell r="AF4928" t="str">
            <v>N</v>
          </cell>
          <cell r="AG4928">
            <v>0</v>
          </cell>
          <cell r="AH4928" t="str">
            <v>N</v>
          </cell>
          <cell r="AI4928" t="str">
            <v>N</v>
          </cell>
        </row>
        <row r="4929">
          <cell r="U4929">
            <v>0</v>
          </cell>
          <cell r="V4929">
            <v>0</v>
          </cell>
          <cell r="W4929" t="str">
            <v/>
          </cell>
          <cell r="X4929" t="str">
            <v>N</v>
          </cell>
          <cell r="Y4929" t="str">
            <v>N</v>
          </cell>
          <cell r="Z4929" t="str">
            <v>N</v>
          </cell>
          <cell r="AA4929">
            <v>0</v>
          </cell>
          <cell r="AB4929">
            <v>0</v>
          </cell>
          <cell r="AC4929">
            <v>0</v>
          </cell>
          <cell r="AD4929">
            <v>0</v>
          </cell>
          <cell r="AE4929" t="str">
            <v>N</v>
          </cell>
          <cell r="AF4929" t="str">
            <v>N</v>
          </cell>
          <cell r="AG4929">
            <v>0</v>
          </cell>
          <cell r="AH4929" t="str">
            <v>N</v>
          </cell>
          <cell r="AI4929" t="str">
            <v>N</v>
          </cell>
        </row>
        <row r="4930">
          <cell r="U4930">
            <v>0</v>
          </cell>
          <cell r="V4930">
            <v>0</v>
          </cell>
          <cell r="W4930" t="str">
            <v/>
          </cell>
          <cell r="X4930" t="str">
            <v>N</v>
          </cell>
          <cell r="Y4930" t="str">
            <v>N</v>
          </cell>
          <cell r="Z4930" t="str">
            <v>N</v>
          </cell>
          <cell r="AA4930">
            <v>0</v>
          </cell>
          <cell r="AB4930">
            <v>0</v>
          </cell>
          <cell r="AC4930">
            <v>0</v>
          </cell>
          <cell r="AD4930">
            <v>0</v>
          </cell>
          <cell r="AE4930" t="str">
            <v>N</v>
          </cell>
          <cell r="AF4930" t="str">
            <v>N</v>
          </cell>
          <cell r="AG4930">
            <v>0</v>
          </cell>
          <cell r="AH4930" t="str">
            <v>N</v>
          </cell>
          <cell r="AI4930" t="str">
            <v>N</v>
          </cell>
        </row>
        <row r="4931">
          <cell r="U4931">
            <v>0</v>
          </cell>
          <cell r="V4931">
            <v>0</v>
          </cell>
          <cell r="W4931" t="str">
            <v/>
          </cell>
          <cell r="X4931" t="str">
            <v>N</v>
          </cell>
          <cell r="Y4931" t="str">
            <v>N</v>
          </cell>
          <cell r="Z4931" t="str">
            <v>N</v>
          </cell>
          <cell r="AA4931">
            <v>0</v>
          </cell>
          <cell r="AB4931">
            <v>0</v>
          </cell>
          <cell r="AC4931">
            <v>0</v>
          </cell>
          <cell r="AD4931">
            <v>0</v>
          </cell>
          <cell r="AE4931" t="str">
            <v>N</v>
          </cell>
          <cell r="AF4931" t="str">
            <v>N</v>
          </cell>
          <cell r="AG4931">
            <v>0</v>
          </cell>
          <cell r="AH4931" t="str">
            <v>N</v>
          </cell>
          <cell r="AI4931" t="str">
            <v>N</v>
          </cell>
        </row>
        <row r="4932">
          <cell r="U4932">
            <v>0</v>
          </cell>
          <cell r="V4932">
            <v>0</v>
          </cell>
          <cell r="W4932" t="str">
            <v/>
          </cell>
          <cell r="X4932" t="str">
            <v>N</v>
          </cell>
          <cell r="Y4932" t="str">
            <v>N</v>
          </cell>
          <cell r="Z4932" t="str">
            <v>N</v>
          </cell>
          <cell r="AA4932">
            <v>0</v>
          </cell>
          <cell r="AB4932">
            <v>0</v>
          </cell>
          <cell r="AC4932">
            <v>0</v>
          </cell>
          <cell r="AD4932">
            <v>0</v>
          </cell>
          <cell r="AE4932" t="str">
            <v>N</v>
          </cell>
          <cell r="AF4932" t="str">
            <v>N</v>
          </cell>
          <cell r="AG4932">
            <v>0</v>
          </cell>
          <cell r="AH4932" t="str">
            <v>N</v>
          </cell>
          <cell r="AI4932" t="str">
            <v>N</v>
          </cell>
        </row>
        <row r="4933">
          <cell r="U4933">
            <v>0</v>
          </cell>
          <cell r="V4933">
            <v>0</v>
          </cell>
          <cell r="W4933" t="str">
            <v/>
          </cell>
          <cell r="X4933" t="str">
            <v>N</v>
          </cell>
          <cell r="Y4933" t="str">
            <v>N</v>
          </cell>
          <cell r="Z4933" t="str">
            <v>N</v>
          </cell>
          <cell r="AA4933">
            <v>0</v>
          </cell>
          <cell r="AB4933">
            <v>0</v>
          </cell>
          <cell r="AC4933">
            <v>0</v>
          </cell>
          <cell r="AD4933">
            <v>0</v>
          </cell>
          <cell r="AE4933" t="str">
            <v>N</v>
          </cell>
          <cell r="AF4933" t="str">
            <v>N</v>
          </cell>
          <cell r="AG4933">
            <v>0</v>
          </cell>
          <cell r="AH4933" t="str">
            <v>N</v>
          </cell>
          <cell r="AI4933" t="str">
            <v>N</v>
          </cell>
        </row>
        <row r="4934">
          <cell r="U4934">
            <v>0</v>
          </cell>
          <cell r="V4934">
            <v>0</v>
          </cell>
          <cell r="W4934" t="str">
            <v/>
          </cell>
          <cell r="X4934" t="str">
            <v>N</v>
          </cell>
          <cell r="Y4934" t="str">
            <v>N</v>
          </cell>
          <cell r="Z4934" t="str">
            <v>N</v>
          </cell>
          <cell r="AA4934">
            <v>0</v>
          </cell>
          <cell r="AB4934">
            <v>0</v>
          </cell>
          <cell r="AC4934">
            <v>0</v>
          </cell>
          <cell r="AD4934">
            <v>0</v>
          </cell>
          <cell r="AE4934" t="str">
            <v>N</v>
          </cell>
          <cell r="AF4934" t="str">
            <v>N</v>
          </cell>
          <cell r="AG4934">
            <v>0</v>
          </cell>
          <cell r="AH4934" t="str">
            <v>N</v>
          </cell>
          <cell r="AI4934" t="str">
            <v>N</v>
          </cell>
        </row>
        <row r="4935">
          <cell r="U4935">
            <v>0</v>
          </cell>
          <cell r="V4935">
            <v>0</v>
          </cell>
          <cell r="W4935" t="str">
            <v/>
          </cell>
          <cell r="X4935" t="str">
            <v>N</v>
          </cell>
          <cell r="Y4935" t="str">
            <v>N</v>
          </cell>
          <cell r="Z4935" t="str">
            <v>N</v>
          </cell>
          <cell r="AA4935">
            <v>0</v>
          </cell>
          <cell r="AB4935">
            <v>0</v>
          </cell>
          <cell r="AC4935">
            <v>0</v>
          </cell>
          <cell r="AD4935">
            <v>0</v>
          </cell>
          <cell r="AE4935" t="str">
            <v>N</v>
          </cell>
          <cell r="AF4935" t="str">
            <v>N</v>
          </cell>
          <cell r="AG4935">
            <v>0</v>
          </cell>
          <cell r="AH4935" t="str">
            <v>N</v>
          </cell>
          <cell r="AI4935" t="str">
            <v>N</v>
          </cell>
        </row>
        <row r="4936">
          <cell r="U4936">
            <v>0</v>
          </cell>
          <cell r="V4936">
            <v>0</v>
          </cell>
          <cell r="W4936" t="str">
            <v/>
          </cell>
          <cell r="X4936" t="str">
            <v>N</v>
          </cell>
          <cell r="Y4936" t="str">
            <v>N</v>
          </cell>
          <cell r="Z4936" t="str">
            <v>N</v>
          </cell>
          <cell r="AA4936">
            <v>0</v>
          </cell>
          <cell r="AB4936">
            <v>0</v>
          </cell>
          <cell r="AC4936">
            <v>0</v>
          </cell>
          <cell r="AD4936">
            <v>0</v>
          </cell>
          <cell r="AE4936" t="str">
            <v>N</v>
          </cell>
          <cell r="AF4936" t="str">
            <v>N</v>
          </cell>
          <cell r="AG4936">
            <v>0</v>
          </cell>
          <cell r="AH4936" t="str">
            <v>N</v>
          </cell>
          <cell r="AI4936" t="str">
            <v>N</v>
          </cell>
        </row>
        <row r="4937">
          <cell r="U4937">
            <v>0</v>
          </cell>
          <cell r="V4937">
            <v>0</v>
          </cell>
          <cell r="W4937" t="str">
            <v/>
          </cell>
          <cell r="X4937" t="str">
            <v>N</v>
          </cell>
          <cell r="Y4937" t="str">
            <v>N</v>
          </cell>
          <cell r="Z4937" t="str">
            <v>N</v>
          </cell>
          <cell r="AA4937">
            <v>0</v>
          </cell>
          <cell r="AB4937">
            <v>0</v>
          </cell>
          <cell r="AC4937">
            <v>0</v>
          </cell>
          <cell r="AD4937">
            <v>0</v>
          </cell>
          <cell r="AE4937" t="str">
            <v>N</v>
          </cell>
          <cell r="AF4937" t="str">
            <v>N</v>
          </cell>
          <cell r="AG4937">
            <v>0</v>
          </cell>
          <cell r="AH4937" t="str">
            <v>N</v>
          </cell>
          <cell r="AI4937" t="str">
            <v>N</v>
          </cell>
        </row>
        <row r="4938">
          <cell r="U4938">
            <v>0</v>
          </cell>
          <cell r="V4938">
            <v>0</v>
          </cell>
          <cell r="W4938" t="str">
            <v/>
          </cell>
          <cell r="X4938" t="str">
            <v>N</v>
          </cell>
          <cell r="Y4938" t="str">
            <v>N</v>
          </cell>
          <cell r="Z4938" t="str">
            <v>N</v>
          </cell>
          <cell r="AA4938">
            <v>0</v>
          </cell>
          <cell r="AB4938">
            <v>0</v>
          </cell>
          <cell r="AC4938">
            <v>0</v>
          </cell>
          <cell r="AD4938">
            <v>0</v>
          </cell>
          <cell r="AE4938" t="str">
            <v>N</v>
          </cell>
          <cell r="AF4938" t="str">
            <v>N</v>
          </cell>
          <cell r="AG4938">
            <v>0</v>
          </cell>
          <cell r="AH4938" t="str">
            <v>N</v>
          </cell>
          <cell r="AI4938" t="str">
            <v>N</v>
          </cell>
        </row>
        <row r="4939">
          <cell r="U4939">
            <v>0</v>
          </cell>
          <cell r="V4939">
            <v>0</v>
          </cell>
          <cell r="W4939" t="str">
            <v/>
          </cell>
          <cell r="X4939" t="str">
            <v>N</v>
          </cell>
          <cell r="Y4939" t="str">
            <v>N</v>
          </cell>
          <cell r="Z4939" t="str">
            <v>N</v>
          </cell>
          <cell r="AA4939">
            <v>0</v>
          </cell>
          <cell r="AB4939">
            <v>0</v>
          </cell>
          <cell r="AC4939">
            <v>0</v>
          </cell>
          <cell r="AD4939">
            <v>0</v>
          </cell>
          <cell r="AE4939" t="str">
            <v>N</v>
          </cell>
          <cell r="AF4939" t="str">
            <v>N</v>
          </cell>
          <cell r="AG4939">
            <v>0</v>
          </cell>
          <cell r="AH4939" t="str">
            <v>N</v>
          </cell>
          <cell r="AI4939" t="str">
            <v>N</v>
          </cell>
        </row>
        <row r="4940">
          <cell r="U4940">
            <v>0</v>
          </cell>
          <cell r="V4940">
            <v>0</v>
          </cell>
          <cell r="W4940" t="str">
            <v/>
          </cell>
          <cell r="X4940" t="str">
            <v>N</v>
          </cell>
          <cell r="Y4940" t="str">
            <v>N</v>
          </cell>
          <cell r="Z4940" t="str">
            <v>N</v>
          </cell>
          <cell r="AA4940">
            <v>0</v>
          </cell>
          <cell r="AB4940">
            <v>0</v>
          </cell>
          <cell r="AC4940">
            <v>0</v>
          </cell>
          <cell r="AD4940">
            <v>0</v>
          </cell>
          <cell r="AE4940" t="str">
            <v>N</v>
          </cell>
          <cell r="AF4940" t="str">
            <v>N</v>
          </cell>
          <cell r="AG4940">
            <v>0</v>
          </cell>
          <cell r="AH4940" t="str">
            <v>N</v>
          </cell>
          <cell r="AI4940" t="str">
            <v>N</v>
          </cell>
        </row>
        <row r="4941">
          <cell r="U4941">
            <v>0</v>
          </cell>
          <cell r="V4941">
            <v>0</v>
          </cell>
          <cell r="W4941" t="str">
            <v/>
          </cell>
          <cell r="X4941" t="str">
            <v>N</v>
          </cell>
          <cell r="Y4941" t="str">
            <v>N</v>
          </cell>
          <cell r="Z4941" t="str">
            <v>N</v>
          </cell>
          <cell r="AA4941">
            <v>0</v>
          </cell>
          <cell r="AB4941">
            <v>0</v>
          </cell>
          <cell r="AC4941">
            <v>0</v>
          </cell>
          <cell r="AD4941">
            <v>0</v>
          </cell>
          <cell r="AE4941" t="str">
            <v>N</v>
          </cell>
          <cell r="AF4941" t="str">
            <v>N</v>
          </cell>
          <cell r="AG4941">
            <v>0</v>
          </cell>
          <cell r="AH4941" t="str">
            <v>N</v>
          </cell>
          <cell r="AI4941" t="str">
            <v>N</v>
          </cell>
        </row>
        <row r="4942">
          <cell r="U4942">
            <v>0</v>
          </cell>
          <cell r="V4942">
            <v>0</v>
          </cell>
          <cell r="W4942" t="str">
            <v/>
          </cell>
          <cell r="X4942" t="str">
            <v>N</v>
          </cell>
          <cell r="Y4942" t="str">
            <v>N</v>
          </cell>
          <cell r="Z4942" t="str">
            <v>N</v>
          </cell>
          <cell r="AA4942">
            <v>0</v>
          </cell>
          <cell r="AB4942">
            <v>0</v>
          </cell>
          <cell r="AC4942">
            <v>0</v>
          </cell>
          <cell r="AD4942">
            <v>0</v>
          </cell>
          <cell r="AE4942" t="str">
            <v>N</v>
          </cell>
          <cell r="AF4942" t="str">
            <v>N</v>
          </cell>
          <cell r="AG4942">
            <v>0</v>
          </cell>
          <cell r="AH4942" t="str">
            <v>N</v>
          </cell>
          <cell r="AI4942" t="str">
            <v>N</v>
          </cell>
        </row>
        <row r="4943">
          <cell r="U4943">
            <v>0</v>
          </cell>
          <cell r="V4943">
            <v>0</v>
          </cell>
          <cell r="W4943" t="str">
            <v/>
          </cell>
          <cell r="X4943" t="str">
            <v>N</v>
          </cell>
          <cell r="Y4943" t="str">
            <v>N</v>
          </cell>
          <cell r="Z4943" t="str">
            <v>N</v>
          </cell>
          <cell r="AA4943">
            <v>0</v>
          </cell>
          <cell r="AB4943">
            <v>0</v>
          </cell>
          <cell r="AC4943">
            <v>0</v>
          </cell>
          <cell r="AD4943">
            <v>0</v>
          </cell>
          <cell r="AE4943" t="str">
            <v>N</v>
          </cell>
          <cell r="AF4943" t="str">
            <v>N</v>
          </cell>
          <cell r="AG4943">
            <v>0</v>
          </cell>
          <cell r="AH4943" t="str">
            <v>N</v>
          </cell>
          <cell r="AI4943" t="str">
            <v>N</v>
          </cell>
        </row>
        <row r="4944">
          <cell r="U4944">
            <v>0</v>
          </cell>
          <cell r="V4944">
            <v>0</v>
          </cell>
          <cell r="W4944" t="str">
            <v/>
          </cell>
          <cell r="X4944" t="str">
            <v>N</v>
          </cell>
          <cell r="Y4944" t="str">
            <v>N</v>
          </cell>
          <cell r="Z4944" t="str">
            <v>N</v>
          </cell>
          <cell r="AA4944">
            <v>0</v>
          </cell>
          <cell r="AB4944">
            <v>0</v>
          </cell>
          <cell r="AC4944">
            <v>0</v>
          </cell>
          <cell r="AD4944">
            <v>0</v>
          </cell>
          <cell r="AE4944" t="str">
            <v>N</v>
          </cell>
          <cell r="AF4944" t="str">
            <v>N</v>
          </cell>
          <cell r="AG4944">
            <v>0</v>
          </cell>
          <cell r="AH4944" t="str">
            <v>N</v>
          </cell>
          <cell r="AI4944" t="str">
            <v>N</v>
          </cell>
        </row>
        <row r="4945">
          <cell r="U4945">
            <v>0</v>
          </cell>
          <cell r="V4945">
            <v>0</v>
          </cell>
          <cell r="W4945" t="str">
            <v/>
          </cell>
          <cell r="X4945" t="str">
            <v>N</v>
          </cell>
          <cell r="Y4945" t="str">
            <v>N</v>
          </cell>
          <cell r="Z4945" t="str">
            <v>N</v>
          </cell>
          <cell r="AA4945">
            <v>0</v>
          </cell>
          <cell r="AB4945">
            <v>0</v>
          </cell>
          <cell r="AC4945">
            <v>0</v>
          </cell>
          <cell r="AD4945">
            <v>0</v>
          </cell>
          <cell r="AE4945" t="str">
            <v>N</v>
          </cell>
          <cell r="AF4945" t="str">
            <v>N</v>
          </cell>
          <cell r="AG4945">
            <v>0</v>
          </cell>
          <cell r="AH4945" t="str">
            <v>N</v>
          </cell>
          <cell r="AI4945" t="str">
            <v>N</v>
          </cell>
        </row>
        <row r="4946">
          <cell r="U4946">
            <v>0</v>
          </cell>
          <cell r="V4946">
            <v>0</v>
          </cell>
          <cell r="W4946" t="str">
            <v/>
          </cell>
          <cell r="X4946" t="str">
            <v>N</v>
          </cell>
          <cell r="Y4946" t="str">
            <v>N</v>
          </cell>
          <cell r="Z4946" t="str">
            <v>N</v>
          </cell>
          <cell r="AA4946">
            <v>0</v>
          </cell>
          <cell r="AB4946">
            <v>0</v>
          </cell>
          <cell r="AC4946">
            <v>0</v>
          </cell>
          <cell r="AD4946">
            <v>0</v>
          </cell>
          <cell r="AE4946" t="str">
            <v>N</v>
          </cell>
          <cell r="AF4946" t="str">
            <v>N</v>
          </cell>
          <cell r="AG4946">
            <v>0</v>
          </cell>
          <cell r="AH4946" t="str">
            <v>N</v>
          </cell>
          <cell r="AI4946" t="str">
            <v>N</v>
          </cell>
        </row>
        <row r="4947">
          <cell r="U4947">
            <v>0</v>
          </cell>
          <cell r="V4947">
            <v>0</v>
          </cell>
          <cell r="W4947" t="str">
            <v/>
          </cell>
          <cell r="X4947" t="str">
            <v>N</v>
          </cell>
          <cell r="Y4947" t="str">
            <v>N</v>
          </cell>
          <cell r="Z4947" t="str">
            <v>N</v>
          </cell>
          <cell r="AA4947">
            <v>0</v>
          </cell>
          <cell r="AB4947">
            <v>0</v>
          </cell>
          <cell r="AC4947">
            <v>0</v>
          </cell>
          <cell r="AD4947">
            <v>0</v>
          </cell>
          <cell r="AE4947" t="str">
            <v>N</v>
          </cell>
          <cell r="AF4947" t="str">
            <v>N</v>
          </cell>
          <cell r="AG4947">
            <v>0</v>
          </cell>
          <cell r="AH4947" t="str">
            <v>N</v>
          </cell>
          <cell r="AI4947" t="str">
            <v>N</v>
          </cell>
        </row>
        <row r="4948">
          <cell r="U4948">
            <v>0</v>
          </cell>
          <cell r="V4948">
            <v>0</v>
          </cell>
          <cell r="W4948" t="str">
            <v/>
          </cell>
          <cell r="X4948" t="str">
            <v>N</v>
          </cell>
          <cell r="Y4948" t="str">
            <v>N</v>
          </cell>
          <cell r="Z4948" t="str">
            <v>N</v>
          </cell>
          <cell r="AA4948">
            <v>0</v>
          </cell>
          <cell r="AB4948">
            <v>0</v>
          </cell>
          <cell r="AC4948">
            <v>0</v>
          </cell>
          <cell r="AD4948">
            <v>0</v>
          </cell>
          <cell r="AE4948" t="str">
            <v>N</v>
          </cell>
          <cell r="AF4948" t="str">
            <v>N</v>
          </cell>
          <cell r="AG4948">
            <v>0</v>
          </cell>
          <cell r="AH4948" t="str">
            <v>N</v>
          </cell>
          <cell r="AI4948" t="str">
            <v>N</v>
          </cell>
        </row>
        <row r="4949">
          <cell r="U4949">
            <v>0</v>
          </cell>
          <cell r="V4949">
            <v>0</v>
          </cell>
          <cell r="W4949" t="str">
            <v/>
          </cell>
          <cell r="X4949" t="str">
            <v>N</v>
          </cell>
          <cell r="Y4949" t="str">
            <v>N</v>
          </cell>
          <cell r="Z4949" t="str">
            <v>N</v>
          </cell>
          <cell r="AA4949">
            <v>0</v>
          </cell>
          <cell r="AB4949">
            <v>0</v>
          </cell>
          <cell r="AC4949">
            <v>0</v>
          </cell>
          <cell r="AD4949">
            <v>0</v>
          </cell>
          <cell r="AE4949" t="str">
            <v>N</v>
          </cell>
          <cell r="AF4949" t="str">
            <v>N</v>
          </cell>
          <cell r="AG4949">
            <v>0</v>
          </cell>
          <cell r="AH4949" t="str">
            <v>N</v>
          </cell>
          <cell r="AI4949" t="str">
            <v>N</v>
          </cell>
        </row>
        <row r="4950">
          <cell r="U4950">
            <v>0</v>
          </cell>
          <cell r="V4950">
            <v>0</v>
          </cell>
          <cell r="W4950" t="str">
            <v/>
          </cell>
          <cell r="X4950" t="str">
            <v>N</v>
          </cell>
          <cell r="Y4950" t="str">
            <v>N</v>
          </cell>
          <cell r="Z4950" t="str">
            <v>N</v>
          </cell>
          <cell r="AA4950">
            <v>0</v>
          </cell>
          <cell r="AB4950">
            <v>0</v>
          </cell>
          <cell r="AC4950">
            <v>0</v>
          </cell>
          <cell r="AD4950">
            <v>0</v>
          </cell>
          <cell r="AE4950" t="str">
            <v>N</v>
          </cell>
          <cell r="AF4950" t="str">
            <v>N</v>
          </cell>
          <cell r="AG4950">
            <v>0</v>
          </cell>
          <cell r="AH4950" t="str">
            <v>N</v>
          </cell>
          <cell r="AI4950" t="str">
            <v>N</v>
          </cell>
        </row>
        <row r="4951">
          <cell r="U4951">
            <v>0</v>
          </cell>
          <cell r="V4951">
            <v>0</v>
          </cell>
          <cell r="W4951" t="str">
            <v/>
          </cell>
          <cell r="X4951" t="str">
            <v>N</v>
          </cell>
          <cell r="Y4951" t="str">
            <v>N</v>
          </cell>
          <cell r="Z4951" t="str">
            <v>N</v>
          </cell>
          <cell r="AA4951">
            <v>0</v>
          </cell>
          <cell r="AB4951">
            <v>0</v>
          </cell>
          <cell r="AC4951">
            <v>0</v>
          </cell>
          <cell r="AD4951">
            <v>0</v>
          </cell>
          <cell r="AE4951" t="str">
            <v>N</v>
          </cell>
          <cell r="AF4951" t="str">
            <v>N</v>
          </cell>
          <cell r="AG4951">
            <v>0</v>
          </cell>
          <cell r="AH4951" t="str">
            <v>N</v>
          </cell>
          <cell r="AI4951" t="str">
            <v>N</v>
          </cell>
        </row>
        <row r="4952">
          <cell r="U4952">
            <v>0</v>
          </cell>
          <cell r="V4952">
            <v>0</v>
          </cell>
          <cell r="W4952" t="str">
            <v/>
          </cell>
          <cell r="X4952" t="str">
            <v>N</v>
          </cell>
          <cell r="Y4952" t="str">
            <v>N</v>
          </cell>
          <cell r="Z4952" t="str">
            <v>N</v>
          </cell>
          <cell r="AA4952">
            <v>0</v>
          </cell>
          <cell r="AB4952">
            <v>0</v>
          </cell>
          <cell r="AC4952">
            <v>0</v>
          </cell>
          <cell r="AD4952">
            <v>0</v>
          </cell>
          <cell r="AE4952" t="str">
            <v>N</v>
          </cell>
          <cell r="AF4952" t="str">
            <v>N</v>
          </cell>
          <cell r="AG4952">
            <v>0</v>
          </cell>
          <cell r="AH4952" t="str">
            <v>N</v>
          </cell>
          <cell r="AI4952" t="str">
            <v>N</v>
          </cell>
        </row>
        <row r="4953">
          <cell r="U4953">
            <v>0</v>
          </cell>
          <cell r="V4953">
            <v>0</v>
          </cell>
          <cell r="W4953" t="str">
            <v/>
          </cell>
          <cell r="X4953" t="str">
            <v>N</v>
          </cell>
          <cell r="Y4953" t="str">
            <v>N</v>
          </cell>
          <cell r="Z4953" t="str">
            <v>N</v>
          </cell>
          <cell r="AA4953">
            <v>0</v>
          </cell>
          <cell r="AB4953">
            <v>0</v>
          </cell>
          <cell r="AC4953">
            <v>0</v>
          </cell>
          <cell r="AD4953">
            <v>0</v>
          </cell>
          <cell r="AE4953" t="str">
            <v>N</v>
          </cell>
          <cell r="AF4953" t="str">
            <v>N</v>
          </cell>
          <cell r="AG4953">
            <v>0</v>
          </cell>
          <cell r="AH4953" t="str">
            <v>N</v>
          </cell>
          <cell r="AI4953" t="str">
            <v>N</v>
          </cell>
        </row>
        <row r="4954">
          <cell r="U4954">
            <v>0</v>
          </cell>
          <cell r="V4954">
            <v>0</v>
          </cell>
          <cell r="W4954" t="str">
            <v/>
          </cell>
          <cell r="X4954" t="str">
            <v>N</v>
          </cell>
          <cell r="Y4954" t="str">
            <v>N</v>
          </cell>
          <cell r="Z4954" t="str">
            <v>N</v>
          </cell>
          <cell r="AA4954">
            <v>0</v>
          </cell>
          <cell r="AB4954">
            <v>0</v>
          </cell>
          <cell r="AC4954">
            <v>0</v>
          </cell>
          <cell r="AD4954">
            <v>0</v>
          </cell>
          <cell r="AE4954" t="str">
            <v>N</v>
          </cell>
          <cell r="AF4954" t="str">
            <v>N</v>
          </cell>
          <cell r="AG4954">
            <v>0</v>
          </cell>
          <cell r="AH4954" t="str">
            <v>N</v>
          </cell>
          <cell r="AI4954" t="str">
            <v>N</v>
          </cell>
        </row>
        <row r="4955">
          <cell r="U4955">
            <v>0</v>
          </cell>
          <cell r="V4955">
            <v>0</v>
          </cell>
          <cell r="W4955" t="str">
            <v/>
          </cell>
          <cell r="X4955" t="str">
            <v>N</v>
          </cell>
          <cell r="Y4955" t="str">
            <v>N</v>
          </cell>
          <cell r="Z4955" t="str">
            <v>N</v>
          </cell>
          <cell r="AA4955">
            <v>0</v>
          </cell>
          <cell r="AB4955">
            <v>0</v>
          </cell>
          <cell r="AC4955">
            <v>0</v>
          </cell>
          <cell r="AD4955">
            <v>0</v>
          </cell>
          <cell r="AE4955" t="str">
            <v>N</v>
          </cell>
          <cell r="AF4955" t="str">
            <v>N</v>
          </cell>
          <cell r="AG4955">
            <v>0</v>
          </cell>
          <cell r="AH4955" t="str">
            <v>N</v>
          </cell>
          <cell r="AI4955" t="str">
            <v>N</v>
          </cell>
        </row>
        <row r="4956">
          <cell r="U4956">
            <v>0</v>
          </cell>
          <cell r="V4956">
            <v>0</v>
          </cell>
          <cell r="W4956" t="str">
            <v/>
          </cell>
          <cell r="X4956" t="str">
            <v>N</v>
          </cell>
          <cell r="Y4956" t="str">
            <v>N</v>
          </cell>
          <cell r="Z4956" t="str">
            <v>N</v>
          </cell>
          <cell r="AA4956">
            <v>0</v>
          </cell>
          <cell r="AB4956">
            <v>0</v>
          </cell>
          <cell r="AC4956">
            <v>0</v>
          </cell>
          <cell r="AD4956">
            <v>0</v>
          </cell>
          <cell r="AE4956" t="str">
            <v>N</v>
          </cell>
          <cell r="AF4956" t="str">
            <v>N</v>
          </cell>
          <cell r="AG4956">
            <v>0</v>
          </cell>
          <cell r="AH4956" t="str">
            <v>N</v>
          </cell>
          <cell r="AI4956" t="str">
            <v>N</v>
          </cell>
        </row>
        <row r="4957">
          <cell r="U4957">
            <v>0</v>
          </cell>
          <cell r="V4957">
            <v>0</v>
          </cell>
          <cell r="W4957" t="str">
            <v/>
          </cell>
          <cell r="X4957" t="str">
            <v>N</v>
          </cell>
          <cell r="Y4957" t="str">
            <v>N</v>
          </cell>
          <cell r="Z4957" t="str">
            <v>N</v>
          </cell>
          <cell r="AA4957">
            <v>0</v>
          </cell>
          <cell r="AB4957">
            <v>0</v>
          </cell>
          <cell r="AC4957">
            <v>0</v>
          </cell>
          <cell r="AD4957">
            <v>0</v>
          </cell>
          <cell r="AE4957" t="str">
            <v>N</v>
          </cell>
          <cell r="AF4957" t="str">
            <v>N</v>
          </cell>
          <cell r="AG4957">
            <v>0</v>
          </cell>
          <cell r="AH4957" t="str">
            <v>N</v>
          </cell>
          <cell r="AI4957" t="str">
            <v>N</v>
          </cell>
        </row>
        <row r="4958">
          <cell r="U4958">
            <v>0</v>
          </cell>
          <cell r="V4958">
            <v>0</v>
          </cell>
          <cell r="W4958" t="str">
            <v/>
          </cell>
          <cell r="X4958" t="str">
            <v>N</v>
          </cell>
          <cell r="Y4958" t="str">
            <v>N</v>
          </cell>
          <cell r="Z4958" t="str">
            <v>N</v>
          </cell>
          <cell r="AA4958">
            <v>0</v>
          </cell>
          <cell r="AB4958">
            <v>0</v>
          </cell>
          <cell r="AC4958">
            <v>0</v>
          </cell>
          <cell r="AD4958">
            <v>0</v>
          </cell>
          <cell r="AE4958" t="str">
            <v>N</v>
          </cell>
          <cell r="AF4958" t="str">
            <v>N</v>
          </cell>
          <cell r="AG4958">
            <v>0</v>
          </cell>
          <cell r="AH4958" t="str">
            <v>N</v>
          </cell>
          <cell r="AI4958" t="str">
            <v>N</v>
          </cell>
        </row>
        <row r="4959">
          <cell r="U4959">
            <v>0</v>
          </cell>
          <cell r="V4959">
            <v>0</v>
          </cell>
          <cell r="W4959" t="str">
            <v/>
          </cell>
          <cell r="X4959" t="str">
            <v>N</v>
          </cell>
          <cell r="Y4959" t="str">
            <v>N</v>
          </cell>
          <cell r="Z4959" t="str">
            <v>N</v>
          </cell>
          <cell r="AA4959">
            <v>0</v>
          </cell>
          <cell r="AB4959">
            <v>0</v>
          </cell>
          <cell r="AC4959">
            <v>0</v>
          </cell>
          <cell r="AD4959">
            <v>0</v>
          </cell>
          <cell r="AE4959" t="str">
            <v>N</v>
          </cell>
          <cell r="AF4959" t="str">
            <v>N</v>
          </cell>
          <cell r="AG4959">
            <v>0</v>
          </cell>
          <cell r="AH4959" t="str">
            <v>N</v>
          </cell>
          <cell r="AI4959" t="str">
            <v>N</v>
          </cell>
        </row>
        <row r="4960">
          <cell r="U4960">
            <v>0</v>
          </cell>
          <cell r="V4960">
            <v>0</v>
          </cell>
          <cell r="W4960" t="str">
            <v/>
          </cell>
          <cell r="X4960" t="str">
            <v>N</v>
          </cell>
          <cell r="Y4960" t="str">
            <v>N</v>
          </cell>
          <cell r="Z4960" t="str">
            <v>N</v>
          </cell>
          <cell r="AA4960">
            <v>0</v>
          </cell>
          <cell r="AB4960">
            <v>0</v>
          </cell>
          <cell r="AC4960">
            <v>0</v>
          </cell>
          <cell r="AD4960">
            <v>0</v>
          </cell>
          <cell r="AE4960" t="str">
            <v>N</v>
          </cell>
          <cell r="AF4960" t="str">
            <v>N</v>
          </cell>
          <cell r="AG4960">
            <v>0</v>
          </cell>
          <cell r="AH4960" t="str">
            <v>N</v>
          </cell>
          <cell r="AI4960" t="str">
            <v>N</v>
          </cell>
        </row>
        <row r="4961">
          <cell r="U4961">
            <v>0</v>
          </cell>
          <cell r="V4961">
            <v>0</v>
          </cell>
          <cell r="W4961" t="str">
            <v/>
          </cell>
          <cell r="X4961" t="str">
            <v>N</v>
          </cell>
          <cell r="Y4961" t="str">
            <v>N</v>
          </cell>
          <cell r="Z4961" t="str">
            <v>N</v>
          </cell>
          <cell r="AA4961">
            <v>0</v>
          </cell>
          <cell r="AB4961">
            <v>0</v>
          </cell>
          <cell r="AC4961">
            <v>0</v>
          </cell>
          <cell r="AD4961">
            <v>0</v>
          </cell>
          <cell r="AE4961" t="str">
            <v>N</v>
          </cell>
          <cell r="AF4961" t="str">
            <v>N</v>
          </cell>
          <cell r="AG4961">
            <v>0</v>
          </cell>
          <cell r="AH4961" t="str">
            <v>N</v>
          </cell>
          <cell r="AI4961" t="str">
            <v>N</v>
          </cell>
        </row>
        <row r="4962">
          <cell r="U4962">
            <v>0</v>
          </cell>
          <cell r="V4962">
            <v>0</v>
          </cell>
          <cell r="W4962" t="str">
            <v/>
          </cell>
          <cell r="X4962" t="str">
            <v>N</v>
          </cell>
          <cell r="Y4962" t="str">
            <v>N</v>
          </cell>
          <cell r="Z4962" t="str">
            <v>N</v>
          </cell>
          <cell r="AA4962">
            <v>0</v>
          </cell>
          <cell r="AB4962">
            <v>0</v>
          </cell>
          <cell r="AC4962">
            <v>0</v>
          </cell>
          <cell r="AD4962">
            <v>0</v>
          </cell>
          <cell r="AE4962" t="str">
            <v>N</v>
          </cell>
          <cell r="AF4962" t="str">
            <v>N</v>
          </cell>
          <cell r="AG4962">
            <v>0</v>
          </cell>
          <cell r="AH4962" t="str">
            <v>N</v>
          </cell>
          <cell r="AI4962" t="str">
            <v>N</v>
          </cell>
        </row>
        <row r="4963">
          <cell r="U4963">
            <v>0</v>
          </cell>
          <cell r="V4963">
            <v>0</v>
          </cell>
          <cell r="W4963" t="str">
            <v/>
          </cell>
          <cell r="X4963" t="str">
            <v>N</v>
          </cell>
          <cell r="Y4963" t="str">
            <v>N</v>
          </cell>
          <cell r="Z4963" t="str">
            <v>N</v>
          </cell>
          <cell r="AA4963">
            <v>0</v>
          </cell>
          <cell r="AB4963">
            <v>0</v>
          </cell>
          <cell r="AC4963">
            <v>0</v>
          </cell>
          <cell r="AD4963">
            <v>0</v>
          </cell>
          <cell r="AE4963" t="str">
            <v>N</v>
          </cell>
          <cell r="AF4963" t="str">
            <v>N</v>
          </cell>
          <cell r="AG4963">
            <v>0</v>
          </cell>
          <cell r="AH4963" t="str">
            <v>N</v>
          </cell>
          <cell r="AI4963" t="str">
            <v>N</v>
          </cell>
        </row>
        <row r="4964">
          <cell r="U4964">
            <v>0</v>
          </cell>
          <cell r="V4964">
            <v>0</v>
          </cell>
          <cell r="W4964" t="str">
            <v/>
          </cell>
          <cell r="X4964" t="str">
            <v>N</v>
          </cell>
          <cell r="Y4964" t="str">
            <v>N</v>
          </cell>
          <cell r="Z4964" t="str">
            <v>N</v>
          </cell>
          <cell r="AA4964">
            <v>0</v>
          </cell>
          <cell r="AB4964">
            <v>0</v>
          </cell>
          <cell r="AC4964">
            <v>0</v>
          </cell>
          <cell r="AD4964">
            <v>0</v>
          </cell>
          <cell r="AE4964" t="str">
            <v>N</v>
          </cell>
          <cell r="AF4964" t="str">
            <v>N</v>
          </cell>
          <cell r="AG4964">
            <v>0</v>
          </cell>
          <cell r="AH4964" t="str">
            <v>N</v>
          </cell>
          <cell r="AI4964" t="str">
            <v>N</v>
          </cell>
        </row>
        <row r="4965">
          <cell r="U4965">
            <v>0</v>
          </cell>
          <cell r="V4965">
            <v>0</v>
          </cell>
          <cell r="W4965" t="str">
            <v/>
          </cell>
          <cell r="X4965" t="str">
            <v>N</v>
          </cell>
          <cell r="Y4965" t="str">
            <v>N</v>
          </cell>
          <cell r="Z4965" t="str">
            <v>N</v>
          </cell>
          <cell r="AA4965">
            <v>0</v>
          </cell>
          <cell r="AB4965">
            <v>0</v>
          </cell>
          <cell r="AC4965">
            <v>0</v>
          </cell>
          <cell r="AD4965">
            <v>0</v>
          </cell>
          <cell r="AE4965" t="str">
            <v>N</v>
          </cell>
          <cell r="AF4965" t="str">
            <v>N</v>
          </cell>
          <cell r="AG4965">
            <v>0</v>
          </cell>
          <cell r="AH4965" t="str">
            <v>N</v>
          </cell>
          <cell r="AI4965" t="str">
            <v>N</v>
          </cell>
        </row>
        <row r="4966">
          <cell r="U4966">
            <v>0</v>
          </cell>
          <cell r="V4966">
            <v>0</v>
          </cell>
          <cell r="W4966" t="str">
            <v/>
          </cell>
          <cell r="X4966" t="str">
            <v>N</v>
          </cell>
          <cell r="Y4966" t="str">
            <v>N</v>
          </cell>
          <cell r="Z4966" t="str">
            <v>N</v>
          </cell>
          <cell r="AA4966">
            <v>0</v>
          </cell>
          <cell r="AB4966">
            <v>0</v>
          </cell>
          <cell r="AC4966">
            <v>0</v>
          </cell>
          <cell r="AD4966">
            <v>0</v>
          </cell>
          <cell r="AE4966" t="str">
            <v>N</v>
          </cell>
          <cell r="AF4966" t="str">
            <v>N</v>
          </cell>
          <cell r="AG4966">
            <v>0</v>
          </cell>
          <cell r="AH4966" t="str">
            <v>N</v>
          </cell>
          <cell r="AI4966" t="str">
            <v>N</v>
          </cell>
        </row>
        <row r="4967">
          <cell r="U4967">
            <v>0</v>
          </cell>
          <cell r="V4967">
            <v>0</v>
          </cell>
          <cell r="W4967" t="str">
            <v/>
          </cell>
          <cell r="X4967" t="str">
            <v>N</v>
          </cell>
          <cell r="Y4967" t="str">
            <v>N</v>
          </cell>
          <cell r="Z4967" t="str">
            <v>N</v>
          </cell>
          <cell r="AA4967">
            <v>0</v>
          </cell>
          <cell r="AB4967">
            <v>0</v>
          </cell>
          <cell r="AC4967">
            <v>0</v>
          </cell>
          <cell r="AD4967">
            <v>0</v>
          </cell>
          <cell r="AE4967" t="str">
            <v>N</v>
          </cell>
          <cell r="AF4967" t="str">
            <v>N</v>
          </cell>
          <cell r="AG4967">
            <v>0</v>
          </cell>
          <cell r="AH4967" t="str">
            <v>N</v>
          </cell>
          <cell r="AI4967" t="str">
            <v>N</v>
          </cell>
        </row>
        <row r="4968">
          <cell r="U4968">
            <v>0</v>
          </cell>
          <cell r="V4968">
            <v>0</v>
          </cell>
          <cell r="W4968" t="str">
            <v/>
          </cell>
          <cell r="X4968" t="str">
            <v>N</v>
          </cell>
          <cell r="Y4968" t="str">
            <v>N</v>
          </cell>
          <cell r="Z4968" t="str">
            <v>N</v>
          </cell>
          <cell r="AA4968">
            <v>0</v>
          </cell>
          <cell r="AB4968">
            <v>0</v>
          </cell>
          <cell r="AC4968">
            <v>0</v>
          </cell>
          <cell r="AD4968">
            <v>0</v>
          </cell>
          <cell r="AE4968" t="str">
            <v>N</v>
          </cell>
          <cell r="AF4968" t="str">
            <v>N</v>
          </cell>
          <cell r="AG4968">
            <v>0</v>
          </cell>
          <cell r="AH4968" t="str">
            <v>N</v>
          </cell>
          <cell r="AI4968" t="str">
            <v>N</v>
          </cell>
        </row>
        <row r="4969">
          <cell r="U4969">
            <v>0</v>
          </cell>
          <cell r="V4969">
            <v>0</v>
          </cell>
          <cell r="W4969" t="str">
            <v/>
          </cell>
          <cell r="X4969" t="str">
            <v>N</v>
          </cell>
          <cell r="Y4969" t="str">
            <v>N</v>
          </cell>
          <cell r="Z4969" t="str">
            <v>N</v>
          </cell>
          <cell r="AA4969">
            <v>0</v>
          </cell>
          <cell r="AB4969">
            <v>0</v>
          </cell>
          <cell r="AC4969">
            <v>0</v>
          </cell>
          <cell r="AD4969">
            <v>0</v>
          </cell>
          <cell r="AE4969" t="str">
            <v>N</v>
          </cell>
          <cell r="AF4969" t="str">
            <v>N</v>
          </cell>
          <cell r="AG4969">
            <v>0</v>
          </cell>
          <cell r="AH4969" t="str">
            <v>N</v>
          </cell>
          <cell r="AI4969" t="str">
            <v>N</v>
          </cell>
        </row>
        <row r="4970">
          <cell r="U4970">
            <v>0</v>
          </cell>
          <cell r="V4970">
            <v>0</v>
          </cell>
          <cell r="W4970" t="str">
            <v/>
          </cell>
          <cell r="X4970" t="str">
            <v>N</v>
          </cell>
          <cell r="Y4970" t="str">
            <v>N</v>
          </cell>
          <cell r="Z4970" t="str">
            <v>N</v>
          </cell>
          <cell r="AA4970">
            <v>0</v>
          </cell>
          <cell r="AB4970">
            <v>0</v>
          </cell>
          <cell r="AC4970">
            <v>0</v>
          </cell>
          <cell r="AD4970">
            <v>0</v>
          </cell>
          <cell r="AE4970" t="str">
            <v>N</v>
          </cell>
          <cell r="AF4970" t="str">
            <v>N</v>
          </cell>
          <cell r="AG4970">
            <v>0</v>
          </cell>
          <cell r="AH4970" t="str">
            <v>N</v>
          </cell>
          <cell r="AI4970" t="str">
            <v>N</v>
          </cell>
        </row>
        <row r="4971">
          <cell r="U4971">
            <v>0</v>
          </cell>
          <cell r="V4971">
            <v>0</v>
          </cell>
          <cell r="W4971" t="str">
            <v/>
          </cell>
          <cell r="X4971" t="str">
            <v>N</v>
          </cell>
          <cell r="Y4971" t="str">
            <v>N</v>
          </cell>
          <cell r="Z4971" t="str">
            <v>N</v>
          </cell>
          <cell r="AA4971">
            <v>0</v>
          </cell>
          <cell r="AB4971">
            <v>0</v>
          </cell>
          <cell r="AC4971">
            <v>0</v>
          </cell>
          <cell r="AD4971">
            <v>0</v>
          </cell>
          <cell r="AE4971" t="str">
            <v>N</v>
          </cell>
          <cell r="AF4971" t="str">
            <v>N</v>
          </cell>
          <cell r="AG4971">
            <v>0</v>
          </cell>
          <cell r="AH4971" t="str">
            <v>N</v>
          </cell>
          <cell r="AI4971" t="str">
            <v>N</v>
          </cell>
        </row>
        <row r="4972">
          <cell r="U4972">
            <v>0</v>
          </cell>
          <cell r="V4972">
            <v>0</v>
          </cell>
          <cell r="W4972" t="str">
            <v/>
          </cell>
          <cell r="X4972" t="str">
            <v>N</v>
          </cell>
          <cell r="Y4972" t="str">
            <v>N</v>
          </cell>
          <cell r="Z4972" t="str">
            <v>N</v>
          </cell>
          <cell r="AA4972">
            <v>0</v>
          </cell>
          <cell r="AB4972">
            <v>0</v>
          </cell>
          <cell r="AC4972">
            <v>0</v>
          </cell>
          <cell r="AD4972">
            <v>0</v>
          </cell>
          <cell r="AE4972" t="str">
            <v>N</v>
          </cell>
          <cell r="AF4972" t="str">
            <v>N</v>
          </cell>
          <cell r="AG4972">
            <v>0</v>
          </cell>
          <cell r="AH4972" t="str">
            <v>N</v>
          </cell>
          <cell r="AI4972" t="str">
            <v>N</v>
          </cell>
        </row>
        <row r="4973">
          <cell r="U4973">
            <v>0</v>
          </cell>
          <cell r="V4973">
            <v>0</v>
          </cell>
          <cell r="W4973" t="str">
            <v/>
          </cell>
          <cell r="X4973" t="str">
            <v>N</v>
          </cell>
          <cell r="Y4973" t="str">
            <v>N</v>
          </cell>
          <cell r="Z4973" t="str">
            <v>N</v>
          </cell>
          <cell r="AA4973">
            <v>0</v>
          </cell>
          <cell r="AB4973">
            <v>0</v>
          </cell>
          <cell r="AC4973">
            <v>0</v>
          </cell>
          <cell r="AD4973">
            <v>0</v>
          </cell>
          <cell r="AE4973" t="str">
            <v>N</v>
          </cell>
          <cell r="AF4973" t="str">
            <v>N</v>
          </cell>
          <cell r="AG4973">
            <v>0</v>
          </cell>
          <cell r="AH4973" t="str">
            <v>N</v>
          </cell>
          <cell r="AI4973" t="str">
            <v>N</v>
          </cell>
        </row>
        <row r="4974">
          <cell r="U4974">
            <v>0</v>
          </cell>
          <cell r="V4974">
            <v>0</v>
          </cell>
          <cell r="W4974" t="str">
            <v/>
          </cell>
          <cell r="X4974" t="str">
            <v>N</v>
          </cell>
          <cell r="Y4974" t="str">
            <v>N</v>
          </cell>
          <cell r="Z4974" t="str">
            <v>N</v>
          </cell>
          <cell r="AA4974">
            <v>0</v>
          </cell>
          <cell r="AB4974">
            <v>0</v>
          </cell>
          <cell r="AC4974">
            <v>0</v>
          </cell>
          <cell r="AD4974">
            <v>0</v>
          </cell>
          <cell r="AE4974" t="str">
            <v>N</v>
          </cell>
          <cell r="AF4974" t="str">
            <v>N</v>
          </cell>
          <cell r="AG4974">
            <v>0</v>
          </cell>
          <cell r="AH4974" t="str">
            <v>N</v>
          </cell>
          <cell r="AI4974" t="str">
            <v>N</v>
          </cell>
        </row>
        <row r="4975">
          <cell r="U4975">
            <v>0</v>
          </cell>
          <cell r="V4975">
            <v>0</v>
          </cell>
          <cell r="W4975" t="str">
            <v/>
          </cell>
          <cell r="X4975" t="str">
            <v>N</v>
          </cell>
          <cell r="Y4975" t="str">
            <v>N</v>
          </cell>
          <cell r="Z4975" t="str">
            <v>N</v>
          </cell>
          <cell r="AA4975">
            <v>0</v>
          </cell>
          <cell r="AB4975">
            <v>0</v>
          </cell>
          <cell r="AC4975">
            <v>0</v>
          </cell>
          <cell r="AD4975">
            <v>0</v>
          </cell>
          <cell r="AE4975" t="str">
            <v>N</v>
          </cell>
          <cell r="AF4975" t="str">
            <v>N</v>
          </cell>
          <cell r="AG4975">
            <v>0</v>
          </cell>
          <cell r="AH4975" t="str">
            <v>N</v>
          </cell>
          <cell r="AI4975" t="str">
            <v>N</v>
          </cell>
        </row>
        <row r="4976">
          <cell r="U4976">
            <v>0</v>
          </cell>
          <cell r="V4976">
            <v>0</v>
          </cell>
          <cell r="W4976" t="str">
            <v/>
          </cell>
          <cell r="X4976" t="str">
            <v>N</v>
          </cell>
          <cell r="Y4976" t="str">
            <v>N</v>
          </cell>
          <cell r="Z4976" t="str">
            <v>N</v>
          </cell>
          <cell r="AA4976">
            <v>0</v>
          </cell>
          <cell r="AB4976">
            <v>0</v>
          </cell>
          <cell r="AC4976">
            <v>0</v>
          </cell>
          <cell r="AD4976">
            <v>0</v>
          </cell>
          <cell r="AE4976" t="str">
            <v>N</v>
          </cell>
          <cell r="AF4976" t="str">
            <v>N</v>
          </cell>
          <cell r="AG4976">
            <v>0</v>
          </cell>
          <cell r="AH4976" t="str">
            <v>N</v>
          </cell>
          <cell r="AI4976" t="str">
            <v>N</v>
          </cell>
        </row>
        <row r="4977">
          <cell r="U4977">
            <v>0</v>
          </cell>
          <cell r="V4977">
            <v>0</v>
          </cell>
          <cell r="W4977" t="str">
            <v/>
          </cell>
          <cell r="X4977" t="str">
            <v>N</v>
          </cell>
          <cell r="Y4977" t="str">
            <v>N</v>
          </cell>
          <cell r="Z4977" t="str">
            <v>N</v>
          </cell>
          <cell r="AA4977">
            <v>0</v>
          </cell>
          <cell r="AB4977">
            <v>0</v>
          </cell>
          <cell r="AC4977">
            <v>0</v>
          </cell>
          <cell r="AD4977">
            <v>0</v>
          </cell>
          <cell r="AE4977" t="str">
            <v>N</v>
          </cell>
          <cell r="AF4977" t="str">
            <v>N</v>
          </cell>
          <cell r="AG4977">
            <v>0</v>
          </cell>
          <cell r="AH4977" t="str">
            <v>N</v>
          </cell>
          <cell r="AI4977" t="str">
            <v>N</v>
          </cell>
        </row>
        <row r="4978">
          <cell r="U4978">
            <v>0</v>
          </cell>
          <cell r="V4978">
            <v>0</v>
          </cell>
          <cell r="W4978" t="str">
            <v/>
          </cell>
          <cell r="X4978" t="str">
            <v>N</v>
          </cell>
          <cell r="Y4978" t="str">
            <v>N</v>
          </cell>
          <cell r="Z4978" t="str">
            <v>N</v>
          </cell>
          <cell r="AA4978">
            <v>0</v>
          </cell>
          <cell r="AB4978">
            <v>0</v>
          </cell>
          <cell r="AC4978">
            <v>0</v>
          </cell>
          <cell r="AD4978">
            <v>0</v>
          </cell>
          <cell r="AE4978" t="str">
            <v>N</v>
          </cell>
          <cell r="AF4978" t="str">
            <v>N</v>
          </cell>
          <cell r="AG4978">
            <v>0</v>
          </cell>
          <cell r="AH4978" t="str">
            <v>N</v>
          </cell>
          <cell r="AI4978" t="str">
            <v>N</v>
          </cell>
        </row>
        <row r="4979">
          <cell r="U4979">
            <v>0</v>
          </cell>
          <cell r="V4979">
            <v>0</v>
          </cell>
          <cell r="W4979" t="str">
            <v/>
          </cell>
          <cell r="X4979" t="str">
            <v>N</v>
          </cell>
          <cell r="Y4979" t="str">
            <v>N</v>
          </cell>
          <cell r="Z4979" t="str">
            <v>N</v>
          </cell>
          <cell r="AA4979">
            <v>0</v>
          </cell>
          <cell r="AB4979">
            <v>0</v>
          </cell>
          <cell r="AC4979">
            <v>0</v>
          </cell>
          <cell r="AD4979">
            <v>0</v>
          </cell>
          <cell r="AE4979" t="str">
            <v>N</v>
          </cell>
          <cell r="AF4979" t="str">
            <v>N</v>
          </cell>
          <cell r="AG4979">
            <v>0</v>
          </cell>
          <cell r="AH4979" t="str">
            <v>N</v>
          </cell>
          <cell r="AI4979" t="str">
            <v>N</v>
          </cell>
        </row>
        <row r="4980">
          <cell r="U4980">
            <v>0</v>
          </cell>
          <cell r="V4980">
            <v>0</v>
          </cell>
          <cell r="W4980" t="str">
            <v/>
          </cell>
          <cell r="X4980" t="str">
            <v>N</v>
          </cell>
          <cell r="Y4980" t="str">
            <v>N</v>
          </cell>
          <cell r="Z4980" t="str">
            <v>N</v>
          </cell>
          <cell r="AA4980">
            <v>0</v>
          </cell>
          <cell r="AB4980">
            <v>0</v>
          </cell>
          <cell r="AC4980">
            <v>0</v>
          </cell>
          <cell r="AD4980">
            <v>0</v>
          </cell>
          <cell r="AE4980" t="str">
            <v>N</v>
          </cell>
          <cell r="AF4980" t="str">
            <v>N</v>
          </cell>
          <cell r="AG4980">
            <v>0</v>
          </cell>
          <cell r="AH4980" t="str">
            <v>N</v>
          </cell>
          <cell r="AI4980" t="str">
            <v>N</v>
          </cell>
        </row>
        <row r="4981">
          <cell r="U4981">
            <v>0</v>
          </cell>
          <cell r="V4981">
            <v>0</v>
          </cell>
          <cell r="W4981" t="str">
            <v/>
          </cell>
          <cell r="X4981" t="str">
            <v>N</v>
          </cell>
          <cell r="Y4981" t="str">
            <v>N</v>
          </cell>
          <cell r="Z4981" t="str">
            <v>N</v>
          </cell>
          <cell r="AA4981">
            <v>0</v>
          </cell>
          <cell r="AB4981">
            <v>0</v>
          </cell>
          <cell r="AC4981">
            <v>0</v>
          </cell>
          <cell r="AD4981">
            <v>0</v>
          </cell>
          <cell r="AE4981" t="str">
            <v>N</v>
          </cell>
          <cell r="AF4981" t="str">
            <v>N</v>
          </cell>
          <cell r="AG4981">
            <v>0</v>
          </cell>
          <cell r="AH4981" t="str">
            <v>N</v>
          </cell>
          <cell r="AI4981" t="str">
            <v>N</v>
          </cell>
        </row>
        <row r="4982">
          <cell r="U4982">
            <v>0</v>
          </cell>
          <cell r="V4982">
            <v>0</v>
          </cell>
          <cell r="W4982" t="str">
            <v/>
          </cell>
          <cell r="X4982" t="str">
            <v>N</v>
          </cell>
          <cell r="Y4982" t="str">
            <v>N</v>
          </cell>
          <cell r="Z4982" t="str">
            <v>N</v>
          </cell>
          <cell r="AA4982">
            <v>0</v>
          </cell>
          <cell r="AB4982">
            <v>0</v>
          </cell>
          <cell r="AC4982">
            <v>0</v>
          </cell>
          <cell r="AD4982">
            <v>0</v>
          </cell>
          <cell r="AE4982" t="str">
            <v>N</v>
          </cell>
          <cell r="AF4982" t="str">
            <v>N</v>
          </cell>
          <cell r="AG4982">
            <v>0</v>
          </cell>
          <cell r="AH4982" t="str">
            <v>N</v>
          </cell>
          <cell r="AI4982" t="str">
            <v>N</v>
          </cell>
        </row>
        <row r="4983">
          <cell r="U4983">
            <v>0</v>
          </cell>
          <cell r="V4983">
            <v>0</v>
          </cell>
          <cell r="W4983" t="str">
            <v/>
          </cell>
          <cell r="X4983" t="str">
            <v>N</v>
          </cell>
          <cell r="Y4983" t="str">
            <v>N</v>
          </cell>
          <cell r="Z4983" t="str">
            <v>N</v>
          </cell>
          <cell r="AA4983">
            <v>0</v>
          </cell>
          <cell r="AB4983">
            <v>0</v>
          </cell>
          <cell r="AC4983">
            <v>0</v>
          </cell>
          <cell r="AD4983">
            <v>0</v>
          </cell>
          <cell r="AE4983" t="str">
            <v>N</v>
          </cell>
          <cell r="AF4983" t="str">
            <v>N</v>
          </cell>
          <cell r="AG4983">
            <v>0</v>
          </cell>
          <cell r="AH4983" t="str">
            <v>N</v>
          </cell>
          <cell r="AI4983" t="str">
            <v>N</v>
          </cell>
        </row>
        <row r="4984">
          <cell r="U4984">
            <v>0</v>
          </cell>
          <cell r="V4984">
            <v>0</v>
          </cell>
          <cell r="W4984" t="str">
            <v/>
          </cell>
          <cell r="X4984" t="str">
            <v>N</v>
          </cell>
          <cell r="Y4984" t="str">
            <v>N</v>
          </cell>
          <cell r="Z4984" t="str">
            <v>N</v>
          </cell>
          <cell r="AA4984">
            <v>0</v>
          </cell>
          <cell r="AB4984">
            <v>0</v>
          </cell>
          <cell r="AC4984">
            <v>0</v>
          </cell>
          <cell r="AD4984">
            <v>0</v>
          </cell>
          <cell r="AE4984" t="str">
            <v>N</v>
          </cell>
          <cell r="AF4984" t="str">
            <v>N</v>
          </cell>
          <cell r="AG4984">
            <v>0</v>
          </cell>
          <cell r="AH4984" t="str">
            <v>N</v>
          </cell>
          <cell r="AI4984" t="str">
            <v>N</v>
          </cell>
        </row>
        <row r="4985">
          <cell r="U4985">
            <v>0</v>
          </cell>
          <cell r="V4985">
            <v>0</v>
          </cell>
          <cell r="W4985" t="str">
            <v/>
          </cell>
          <cell r="X4985" t="str">
            <v>N</v>
          </cell>
          <cell r="Y4985" t="str">
            <v>N</v>
          </cell>
          <cell r="Z4985" t="str">
            <v>N</v>
          </cell>
          <cell r="AA4985">
            <v>0</v>
          </cell>
          <cell r="AB4985">
            <v>0</v>
          </cell>
          <cell r="AC4985">
            <v>0</v>
          </cell>
          <cell r="AD4985">
            <v>0</v>
          </cell>
          <cell r="AE4985" t="str">
            <v>N</v>
          </cell>
          <cell r="AF4985" t="str">
            <v>N</v>
          </cell>
          <cell r="AG4985">
            <v>0</v>
          </cell>
          <cell r="AH4985" t="str">
            <v>N</v>
          </cell>
          <cell r="AI4985" t="str">
            <v>N</v>
          </cell>
        </row>
        <row r="4986">
          <cell r="U4986">
            <v>0</v>
          </cell>
          <cell r="V4986">
            <v>0</v>
          </cell>
          <cell r="W4986" t="str">
            <v/>
          </cell>
          <cell r="X4986" t="str">
            <v>N</v>
          </cell>
          <cell r="Y4986" t="str">
            <v>N</v>
          </cell>
          <cell r="Z4986" t="str">
            <v>N</v>
          </cell>
          <cell r="AA4986">
            <v>0</v>
          </cell>
          <cell r="AB4986">
            <v>0</v>
          </cell>
          <cell r="AC4986">
            <v>0</v>
          </cell>
          <cell r="AD4986">
            <v>0</v>
          </cell>
          <cell r="AE4986" t="str">
            <v>N</v>
          </cell>
          <cell r="AF4986" t="str">
            <v>N</v>
          </cell>
          <cell r="AG4986">
            <v>0</v>
          </cell>
          <cell r="AH4986" t="str">
            <v>N</v>
          </cell>
          <cell r="AI4986" t="str">
            <v>N</v>
          </cell>
        </row>
        <row r="4987">
          <cell r="U4987">
            <v>0</v>
          </cell>
          <cell r="V4987">
            <v>0</v>
          </cell>
          <cell r="W4987" t="str">
            <v/>
          </cell>
          <cell r="X4987" t="str">
            <v>N</v>
          </cell>
          <cell r="Y4987" t="str">
            <v>N</v>
          </cell>
          <cell r="Z4987" t="str">
            <v>N</v>
          </cell>
          <cell r="AA4987">
            <v>0</v>
          </cell>
          <cell r="AB4987">
            <v>0</v>
          </cell>
          <cell r="AC4987">
            <v>0</v>
          </cell>
          <cell r="AD4987">
            <v>0</v>
          </cell>
          <cell r="AE4987" t="str">
            <v>N</v>
          </cell>
          <cell r="AF4987" t="str">
            <v>N</v>
          </cell>
          <cell r="AG4987">
            <v>0</v>
          </cell>
          <cell r="AH4987" t="str">
            <v>N</v>
          </cell>
          <cell r="AI4987" t="str">
            <v>N</v>
          </cell>
        </row>
        <row r="4988">
          <cell r="U4988">
            <v>0</v>
          </cell>
          <cell r="V4988">
            <v>0</v>
          </cell>
          <cell r="W4988" t="str">
            <v/>
          </cell>
          <cell r="X4988" t="str">
            <v>N</v>
          </cell>
          <cell r="Y4988" t="str">
            <v>N</v>
          </cell>
          <cell r="Z4988" t="str">
            <v>N</v>
          </cell>
          <cell r="AA4988">
            <v>0</v>
          </cell>
          <cell r="AB4988">
            <v>0</v>
          </cell>
          <cell r="AC4988">
            <v>0</v>
          </cell>
          <cell r="AD4988">
            <v>0</v>
          </cell>
          <cell r="AE4988" t="str">
            <v>N</v>
          </cell>
          <cell r="AF4988" t="str">
            <v>N</v>
          </cell>
          <cell r="AG4988">
            <v>0</v>
          </cell>
          <cell r="AH4988" t="str">
            <v>N</v>
          </cell>
          <cell r="AI4988" t="str">
            <v>N</v>
          </cell>
        </row>
        <row r="4989">
          <cell r="U4989">
            <v>0</v>
          </cell>
          <cell r="V4989">
            <v>0</v>
          </cell>
          <cell r="W4989" t="str">
            <v/>
          </cell>
          <cell r="X4989" t="str">
            <v>N</v>
          </cell>
          <cell r="Y4989" t="str">
            <v>N</v>
          </cell>
          <cell r="Z4989" t="str">
            <v>N</v>
          </cell>
          <cell r="AA4989">
            <v>0</v>
          </cell>
          <cell r="AB4989">
            <v>0</v>
          </cell>
          <cell r="AC4989">
            <v>0</v>
          </cell>
          <cell r="AD4989">
            <v>0</v>
          </cell>
          <cell r="AE4989" t="str">
            <v>N</v>
          </cell>
          <cell r="AF4989" t="str">
            <v>N</v>
          </cell>
          <cell r="AG4989">
            <v>0</v>
          </cell>
          <cell r="AH4989" t="str">
            <v>N</v>
          </cell>
          <cell r="AI4989" t="str">
            <v>N</v>
          </cell>
        </row>
        <row r="4990">
          <cell r="U4990">
            <v>0</v>
          </cell>
          <cell r="V4990">
            <v>0</v>
          </cell>
          <cell r="W4990" t="str">
            <v/>
          </cell>
          <cell r="X4990" t="str">
            <v>N</v>
          </cell>
          <cell r="Y4990" t="str">
            <v>N</v>
          </cell>
          <cell r="Z4990" t="str">
            <v>N</v>
          </cell>
          <cell r="AA4990">
            <v>0</v>
          </cell>
          <cell r="AB4990">
            <v>0</v>
          </cell>
          <cell r="AC4990">
            <v>0</v>
          </cell>
          <cell r="AD4990">
            <v>0</v>
          </cell>
          <cell r="AE4990" t="str">
            <v>N</v>
          </cell>
          <cell r="AF4990" t="str">
            <v>N</v>
          </cell>
          <cell r="AG4990">
            <v>0</v>
          </cell>
          <cell r="AH4990" t="str">
            <v>N</v>
          </cell>
          <cell r="AI4990" t="str">
            <v>N</v>
          </cell>
        </row>
        <row r="4991">
          <cell r="U4991">
            <v>0</v>
          </cell>
          <cell r="V4991">
            <v>0</v>
          </cell>
          <cell r="W4991" t="str">
            <v/>
          </cell>
          <cell r="X4991" t="str">
            <v>N</v>
          </cell>
          <cell r="Y4991" t="str">
            <v>N</v>
          </cell>
          <cell r="Z4991" t="str">
            <v>N</v>
          </cell>
          <cell r="AA4991">
            <v>0</v>
          </cell>
          <cell r="AB4991">
            <v>0</v>
          </cell>
          <cell r="AC4991">
            <v>0</v>
          </cell>
          <cell r="AD4991">
            <v>0</v>
          </cell>
          <cell r="AE4991" t="str">
            <v>N</v>
          </cell>
          <cell r="AF4991" t="str">
            <v>N</v>
          </cell>
          <cell r="AG4991">
            <v>0</v>
          </cell>
          <cell r="AH4991" t="str">
            <v>N</v>
          </cell>
          <cell r="AI4991" t="str">
            <v>N</v>
          </cell>
        </row>
        <row r="4992">
          <cell r="U4992">
            <v>0</v>
          </cell>
          <cell r="V4992">
            <v>0</v>
          </cell>
          <cell r="W4992" t="str">
            <v/>
          </cell>
          <cell r="X4992" t="str">
            <v>N</v>
          </cell>
          <cell r="Y4992" t="str">
            <v>N</v>
          </cell>
          <cell r="Z4992" t="str">
            <v>N</v>
          </cell>
          <cell r="AA4992">
            <v>0</v>
          </cell>
          <cell r="AB4992">
            <v>0</v>
          </cell>
          <cell r="AC4992">
            <v>0</v>
          </cell>
          <cell r="AD4992">
            <v>0</v>
          </cell>
          <cell r="AE4992" t="str">
            <v>N</v>
          </cell>
          <cell r="AF4992" t="str">
            <v>N</v>
          </cell>
          <cell r="AG4992">
            <v>0</v>
          </cell>
          <cell r="AH4992" t="str">
            <v>N</v>
          </cell>
          <cell r="AI4992" t="str">
            <v>N</v>
          </cell>
        </row>
        <row r="4993">
          <cell r="U4993">
            <v>0</v>
          </cell>
          <cell r="V4993">
            <v>0</v>
          </cell>
          <cell r="W4993" t="str">
            <v/>
          </cell>
          <cell r="X4993" t="str">
            <v>N</v>
          </cell>
          <cell r="Y4993" t="str">
            <v>N</v>
          </cell>
          <cell r="Z4993" t="str">
            <v>N</v>
          </cell>
          <cell r="AA4993">
            <v>0</v>
          </cell>
          <cell r="AB4993">
            <v>0</v>
          </cell>
          <cell r="AC4993">
            <v>0</v>
          </cell>
          <cell r="AD4993">
            <v>0</v>
          </cell>
          <cell r="AE4993" t="str">
            <v>N</v>
          </cell>
          <cell r="AF4993" t="str">
            <v>N</v>
          </cell>
          <cell r="AG4993">
            <v>0</v>
          </cell>
          <cell r="AH4993" t="str">
            <v>N</v>
          </cell>
          <cell r="AI4993" t="str">
            <v>N</v>
          </cell>
        </row>
        <row r="4994">
          <cell r="U4994">
            <v>0</v>
          </cell>
          <cell r="V4994">
            <v>0</v>
          </cell>
          <cell r="W4994" t="str">
            <v/>
          </cell>
          <cell r="X4994" t="str">
            <v>N</v>
          </cell>
          <cell r="Y4994" t="str">
            <v>N</v>
          </cell>
          <cell r="Z4994" t="str">
            <v>N</v>
          </cell>
          <cell r="AA4994">
            <v>0</v>
          </cell>
          <cell r="AB4994">
            <v>0</v>
          </cell>
          <cell r="AC4994">
            <v>0</v>
          </cell>
          <cell r="AD4994">
            <v>0</v>
          </cell>
          <cell r="AE4994" t="str">
            <v>N</v>
          </cell>
          <cell r="AF4994" t="str">
            <v>N</v>
          </cell>
          <cell r="AG4994">
            <v>0</v>
          </cell>
          <cell r="AH4994" t="str">
            <v>N</v>
          </cell>
          <cell r="AI4994" t="str">
            <v>N</v>
          </cell>
        </row>
        <row r="4995">
          <cell r="U4995">
            <v>0</v>
          </cell>
          <cell r="V4995">
            <v>0</v>
          </cell>
          <cell r="W4995" t="str">
            <v/>
          </cell>
          <cell r="X4995" t="str">
            <v>N</v>
          </cell>
          <cell r="Y4995" t="str">
            <v>N</v>
          </cell>
          <cell r="Z4995" t="str">
            <v>N</v>
          </cell>
          <cell r="AA4995">
            <v>0</v>
          </cell>
          <cell r="AB4995">
            <v>0</v>
          </cell>
          <cell r="AC4995">
            <v>0</v>
          </cell>
          <cell r="AD4995">
            <v>0</v>
          </cell>
          <cell r="AE4995" t="str">
            <v>N</v>
          </cell>
          <cell r="AF4995" t="str">
            <v>N</v>
          </cell>
          <cell r="AG4995">
            <v>0</v>
          </cell>
          <cell r="AH4995" t="str">
            <v>N</v>
          </cell>
          <cell r="AI4995" t="str">
            <v>N</v>
          </cell>
        </row>
        <row r="4996">
          <cell r="U4996">
            <v>0</v>
          </cell>
          <cell r="V4996">
            <v>0</v>
          </cell>
          <cell r="W4996" t="str">
            <v/>
          </cell>
          <cell r="X4996" t="str">
            <v>N</v>
          </cell>
          <cell r="Y4996" t="str">
            <v>N</v>
          </cell>
          <cell r="Z4996" t="str">
            <v>N</v>
          </cell>
          <cell r="AA4996">
            <v>0</v>
          </cell>
          <cell r="AB4996">
            <v>0</v>
          </cell>
          <cell r="AC4996">
            <v>0</v>
          </cell>
          <cell r="AD4996">
            <v>0</v>
          </cell>
          <cell r="AE4996" t="str">
            <v>N</v>
          </cell>
          <cell r="AF4996" t="str">
            <v>N</v>
          </cell>
          <cell r="AG4996">
            <v>0</v>
          </cell>
          <cell r="AH4996" t="str">
            <v>N</v>
          </cell>
          <cell r="AI4996" t="str">
            <v>N</v>
          </cell>
        </row>
        <row r="4997">
          <cell r="U4997">
            <v>0</v>
          </cell>
          <cell r="V4997">
            <v>0</v>
          </cell>
          <cell r="W4997" t="str">
            <v/>
          </cell>
          <cell r="X4997" t="str">
            <v>N</v>
          </cell>
          <cell r="Y4997" t="str">
            <v>N</v>
          </cell>
          <cell r="Z4997" t="str">
            <v>N</v>
          </cell>
          <cell r="AA4997">
            <v>0</v>
          </cell>
          <cell r="AB4997">
            <v>0</v>
          </cell>
          <cell r="AC4997">
            <v>0</v>
          </cell>
          <cell r="AD4997">
            <v>0</v>
          </cell>
          <cell r="AE4997" t="str">
            <v>N</v>
          </cell>
          <cell r="AF4997" t="str">
            <v>N</v>
          </cell>
          <cell r="AG4997">
            <v>0</v>
          </cell>
          <cell r="AH4997" t="str">
            <v>N</v>
          </cell>
          <cell r="AI4997" t="str">
            <v>N</v>
          </cell>
        </row>
        <row r="4998">
          <cell r="U4998">
            <v>0</v>
          </cell>
          <cell r="V4998">
            <v>0</v>
          </cell>
          <cell r="W4998" t="str">
            <v/>
          </cell>
          <cell r="X4998" t="str">
            <v>N</v>
          </cell>
          <cell r="Y4998" t="str">
            <v>N</v>
          </cell>
          <cell r="Z4998" t="str">
            <v>N</v>
          </cell>
          <cell r="AA4998">
            <v>0</v>
          </cell>
          <cell r="AB4998">
            <v>0</v>
          </cell>
          <cell r="AC4998">
            <v>0</v>
          </cell>
          <cell r="AD4998">
            <v>0</v>
          </cell>
          <cell r="AE4998" t="str">
            <v>N</v>
          </cell>
          <cell r="AF4998" t="str">
            <v>N</v>
          </cell>
          <cell r="AG4998">
            <v>0</v>
          </cell>
          <cell r="AH4998" t="str">
            <v>N</v>
          </cell>
          <cell r="AI4998" t="str">
            <v>N</v>
          </cell>
        </row>
        <row r="4999">
          <cell r="U4999">
            <v>0</v>
          </cell>
          <cell r="V4999">
            <v>0</v>
          </cell>
          <cell r="W4999" t="str">
            <v/>
          </cell>
          <cell r="X4999" t="str">
            <v>N</v>
          </cell>
          <cell r="Y4999" t="str">
            <v>N</v>
          </cell>
          <cell r="Z4999" t="str">
            <v>N</v>
          </cell>
          <cell r="AA4999">
            <v>0</v>
          </cell>
          <cell r="AB4999">
            <v>0</v>
          </cell>
          <cell r="AC4999">
            <v>0</v>
          </cell>
          <cell r="AD4999">
            <v>0</v>
          </cell>
          <cell r="AE4999" t="str">
            <v>N</v>
          </cell>
          <cell r="AF4999" t="str">
            <v>N</v>
          </cell>
          <cell r="AG4999">
            <v>0</v>
          </cell>
          <cell r="AH4999" t="str">
            <v>N</v>
          </cell>
          <cell r="AI4999" t="str">
            <v>N</v>
          </cell>
        </row>
        <row r="5000">
          <cell r="U5000">
            <v>0</v>
          </cell>
          <cell r="V5000">
            <v>0</v>
          </cell>
          <cell r="W5000" t="str">
            <v/>
          </cell>
          <cell r="X5000" t="str">
            <v>N</v>
          </cell>
          <cell r="Y5000" t="str">
            <v>N</v>
          </cell>
          <cell r="Z5000" t="str">
            <v>N</v>
          </cell>
          <cell r="AA5000">
            <v>0</v>
          </cell>
          <cell r="AB5000">
            <v>0</v>
          </cell>
          <cell r="AC5000">
            <v>0</v>
          </cell>
          <cell r="AD5000">
            <v>0</v>
          </cell>
          <cell r="AE5000" t="str">
            <v>N</v>
          </cell>
          <cell r="AF5000" t="str">
            <v>N</v>
          </cell>
          <cell r="AG5000">
            <v>0</v>
          </cell>
          <cell r="AH5000" t="str">
            <v>N</v>
          </cell>
          <cell r="AI5000" t="str">
            <v>N</v>
          </cell>
        </row>
      </sheetData>
      <sheetData sheetId="10">
        <row r="3">
          <cell r="C3">
            <v>40148</v>
          </cell>
        </row>
        <row r="5">
          <cell r="E5" t="str">
            <v>Decsription</v>
          </cell>
          <cell r="F5" t="str">
            <v>Unit</v>
          </cell>
          <cell r="G5" t="str">
            <v>Cos</v>
          </cell>
        </row>
        <row r="6">
          <cell r="E6" t="str">
            <v>Commercial Finance</v>
          </cell>
          <cell r="F6">
            <v>102004</v>
          </cell>
          <cell r="G6" t="str">
            <v>145, 180, 346 &amp; 373</v>
          </cell>
        </row>
        <row r="7">
          <cell r="E7" t="str">
            <v>Global Services India</v>
          </cell>
          <cell r="F7">
            <v>102012</v>
          </cell>
          <cell r="G7">
            <v>638</v>
          </cell>
        </row>
        <row r="8">
          <cell r="E8" t="str">
            <v>Hill Samuel Leasing Co (Leasing)</v>
          </cell>
          <cell r="F8">
            <v>320982</v>
          </cell>
          <cell r="G8" t="str">
            <v>152 &amp;459</v>
          </cell>
        </row>
        <row r="9">
          <cell r="E9" t="str">
            <v>Lloyds TSB Leasing Ltd Group (Leasing)</v>
          </cell>
          <cell r="F9">
            <v>323081</v>
          </cell>
          <cell r="G9" t="str">
            <v>Various</v>
          </cell>
        </row>
        <row r="10">
          <cell r="E10" t="str">
            <v>LTSB Film Distribution</v>
          </cell>
          <cell r="F10">
            <v>813220</v>
          </cell>
          <cell r="G10" t="str">
            <v>457 &amp;519</v>
          </cell>
        </row>
        <row r="11">
          <cell r="E11" t="str">
            <v>Lloyds TSB Insurance Services</v>
          </cell>
          <cell r="F11">
            <v>402005</v>
          </cell>
          <cell r="G11" t="str">
            <v>130 to 137 &amp; 515</v>
          </cell>
        </row>
        <row r="12">
          <cell r="E12" t="str">
            <v>LTSB Island Banks</v>
          </cell>
          <cell r="F12">
            <v>602016</v>
          </cell>
          <cell r="G12" t="str">
            <v>115, 116 &amp; 117</v>
          </cell>
        </row>
        <row r="13">
          <cell r="E13" t="str">
            <v>LloydsTSB Private Banking</v>
          </cell>
          <cell r="F13">
            <v>602923</v>
          </cell>
          <cell r="G13">
            <v>140</v>
          </cell>
        </row>
        <row r="14">
          <cell r="E14" t="str">
            <v>Lloyds Bank Subsidiaries Ltd</v>
          </cell>
          <cell r="F14">
            <v>912040</v>
          </cell>
          <cell r="G14">
            <v>111</v>
          </cell>
        </row>
        <row r="15">
          <cell r="E15" t="str">
            <v>TSB Hill Samuel Bank Holding Co plc</v>
          </cell>
          <cell r="F15">
            <v>700068</v>
          </cell>
          <cell r="G15">
            <v>112</v>
          </cell>
        </row>
        <row r="16">
          <cell r="E16" t="str">
            <v>LTSB Capital Funds</v>
          </cell>
          <cell r="F16">
            <v>910020</v>
          </cell>
          <cell r="G16">
            <v>118</v>
          </cell>
        </row>
        <row r="17">
          <cell r="E17" t="str">
            <v>LTSB Group PLC Capital Funds</v>
          </cell>
          <cell r="F17">
            <v>700099</v>
          </cell>
          <cell r="G17">
            <v>121</v>
          </cell>
        </row>
        <row r="18">
          <cell r="E18" t="str">
            <v>Lloyds Bank Financial Services Holdings Ltd</v>
          </cell>
          <cell r="F18">
            <v>912050</v>
          </cell>
          <cell r="G18">
            <v>128</v>
          </cell>
        </row>
        <row r="19">
          <cell r="E19" t="str">
            <v>Agricultural Mortgage Corporation</v>
          </cell>
          <cell r="F19">
            <v>932099</v>
          </cell>
          <cell r="G19" t="str">
            <v>147 &amp; 148</v>
          </cell>
        </row>
        <row r="20">
          <cell r="E20" t="str">
            <v>UKIS</v>
          </cell>
          <cell r="F20" t="str">
            <v>TBA</v>
          </cell>
          <cell r="G20">
            <v>555</v>
          </cell>
        </row>
        <row r="21">
          <cell r="E21" t="str">
            <v>Cardnet</v>
          </cell>
          <cell r="F21" t="str">
            <v>TBA</v>
          </cell>
          <cell r="G21">
            <v>109</v>
          </cell>
        </row>
        <row r="22">
          <cell r="E22">
            <v>0</v>
          </cell>
          <cell r="F22">
            <v>0</v>
          </cell>
          <cell r="G22">
            <v>0</v>
          </cell>
        </row>
        <row r="23">
          <cell r="E23">
            <v>0</v>
          </cell>
          <cell r="F23">
            <v>0</v>
          </cell>
          <cell r="G23">
            <v>0</v>
          </cell>
        </row>
        <row r="24">
          <cell r="E24">
            <v>0</v>
          </cell>
          <cell r="F24">
            <v>0</v>
          </cell>
          <cell r="G24">
            <v>0</v>
          </cell>
        </row>
        <row r="25">
          <cell r="E25">
            <v>0</v>
          </cell>
          <cell r="F25">
            <v>0</v>
          </cell>
          <cell r="G25">
            <v>0</v>
          </cell>
        </row>
      </sheetData>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vereign V2 PD Model"/>
      <sheetName val="Sovereign_V2 Model_LM"/>
      <sheetName val="LM_RAW"/>
      <sheetName val="LM_BUILDSET_WM"/>
      <sheetName val="Lookup - Tables_LM"/>
      <sheetName val="Buckets - LM"/>
      <sheetName val="Adj Factors"/>
      <sheetName val="Sovereign_V2 Model_HVH"/>
      <sheetName val="HVH_RAW"/>
      <sheetName val="HVH_BUILDSET_WM"/>
      <sheetName val="Buckets - HVH"/>
      <sheetName val="Country List"/>
      <sheetName val="Master Rating Scale"/>
    </sheetNames>
    <sheetDataSet>
      <sheetData sheetId="0" refreshError="1"/>
      <sheetData sheetId="1" refreshError="1"/>
      <sheetData sheetId="2" refreshError="1"/>
      <sheetData sheetId="3" refreshError="1"/>
      <sheetData sheetId="4" refreshError="1">
        <row r="8">
          <cell r="B8" t="str">
            <v>Full access to all sources of financing: domestic and international capital markets as well as DFIs</v>
          </cell>
        </row>
        <row r="9">
          <cell r="B9" t="str">
            <v>Partial access to international markets (cost of financing is too high/there is no appetite) but still appropriate domestic markets and support of DFIs</v>
          </cell>
        </row>
        <row r="10">
          <cell r="B10" t="str">
            <v>International capital markets closed, but continued availability of either domestic capital markets or DFIs</v>
          </cell>
        </row>
        <row r="11">
          <cell r="B11" t="str">
            <v>Domestic capital markets are insufficient, negotiating DFI programme with high likelihood of success in the short-term</v>
          </cell>
        </row>
        <row r="12">
          <cell r="B12" t="str">
            <v xml:space="preserve">Negotiations with DFIs are in early stages </v>
          </cell>
        </row>
        <row r="13">
          <cell r="B13" t="str">
            <v>No access to commercial markets nor sufficient DFI assistance</v>
          </cell>
        </row>
        <row r="16">
          <cell r="B16" t="str">
            <v>Highly stable institutions and policy</v>
          </cell>
        </row>
        <row r="17">
          <cell r="B17" t="str">
            <v>Highly stable institutions but not policy,</v>
          </cell>
        </row>
        <row r="18">
          <cell r="B18" t="str">
            <v>Moderately stable. Weak institutions but broadly stable policy</v>
          </cell>
        </row>
        <row r="19">
          <cell r="B19" t="str">
            <v>Somewhat unstable. Weak institutions and unstable policy</v>
          </cell>
        </row>
        <row r="20">
          <cell r="B20" t="str">
            <v>Tendency towards sporadic domestic political instability</v>
          </cell>
        </row>
        <row r="21">
          <cell r="B21" t="str">
            <v>Chronic domestic instability</v>
          </cell>
        </row>
        <row r="22">
          <cell r="B22" t="str">
            <v>Failed state</v>
          </cell>
        </row>
        <row r="25">
          <cell r="B25" t="str">
            <v>Willing</v>
          </cell>
        </row>
        <row r="26">
          <cell r="B26" t="str">
            <v>Questionable willingness</v>
          </cell>
        </row>
        <row r="27">
          <cell r="B27" t="str">
            <v>Unwilling</v>
          </cell>
        </row>
        <row r="30">
          <cell r="B30" t="str">
            <v>No Defaults</v>
          </cell>
        </row>
        <row r="31">
          <cell r="B31" t="str">
            <v>40+ years in default</v>
          </cell>
        </row>
        <row r="32">
          <cell r="B32" t="str">
            <v>21 to 40 years in default</v>
          </cell>
        </row>
        <row r="33">
          <cell r="B33" t="str">
            <v>11 to 20 years in default</v>
          </cell>
        </row>
        <row r="34">
          <cell r="B34" t="str">
            <v>6 to 10 years in default</v>
          </cell>
        </row>
        <row r="35">
          <cell r="B35" t="str">
            <v>1 to 5 years in default</v>
          </cell>
        </row>
        <row r="36">
          <cell r="B36" t="str">
            <v>Currently in default</v>
          </cell>
        </row>
      </sheetData>
      <sheetData sheetId="5" refreshError="1"/>
      <sheetData sheetId="6" refreshError="1">
        <row r="1">
          <cell r="AB1" t="str">
            <v>iso_code</v>
          </cell>
        </row>
        <row r="55">
          <cell r="B55" t="str">
            <v>Excessive credit growth from a high base</v>
          </cell>
        </row>
        <row r="56">
          <cell r="B56" t="str">
            <v>High credit growth from a high base</v>
          </cell>
        </row>
        <row r="57">
          <cell r="B57" t="str">
            <v>Sustainable credit growth (very weak growth or low credit stock</v>
          </cell>
        </row>
        <row r="60">
          <cell r="B60" t="str">
            <v>Limited monetary flexibility</v>
          </cell>
        </row>
        <row r="61">
          <cell r="B61" t="str">
            <v>No constraints</v>
          </cell>
        </row>
        <row r="64">
          <cell r="B64" t="str">
            <v>High concentration to adverse export market</v>
          </cell>
        </row>
        <row r="65">
          <cell r="B65" t="str">
            <v>Moderate concentration to high risk region/high concentration to moderate risk region</v>
          </cell>
        </row>
        <row r="66">
          <cell r="B66" t="str">
            <v>No concentration risk</v>
          </cell>
        </row>
        <row r="73">
          <cell r="B73" t="str">
            <v>Concentration to adverse export market</v>
          </cell>
        </row>
        <row r="74">
          <cell r="B74" t="str">
            <v>No concentration risk</v>
          </cell>
        </row>
        <row r="77">
          <cell r="B77" t="str">
            <v>Sustainable and provides stability</v>
          </cell>
        </row>
        <row r="78">
          <cell r="B78" t="str">
            <v>Unsustainable peg or encumbers monetary policy</v>
          </cell>
        </row>
        <row r="79">
          <cell r="B79" t="str">
            <v>No impact</v>
          </cell>
        </row>
        <row r="83">
          <cell r="D83" t="str">
            <v>Sustainable/Low external debt</v>
          </cell>
        </row>
        <row r="84">
          <cell r="D84" t="str">
            <v>Moderately high external debt</v>
          </cell>
        </row>
        <row r="85">
          <cell r="D85" t="str">
            <v>Very high external debt</v>
          </cell>
        </row>
        <row r="106">
          <cell r="B106" t="str">
            <v>Low contingent liability with low probability of migration</v>
          </cell>
        </row>
        <row r="107">
          <cell r="B107" t="str">
            <v>Low contingent liability with high probability of migration/high contingent liability with low probability of migration;</v>
          </cell>
        </row>
        <row r="108">
          <cell r="B108" t="str">
            <v>High contingent liability and high probability of migration;</v>
          </cell>
        </row>
        <row r="112">
          <cell r="B112" t="str">
            <v>No impact</v>
          </cell>
        </row>
        <row r="113">
          <cell r="B113" t="str">
            <v>Low debt service</v>
          </cell>
        </row>
        <row r="114">
          <cell r="B114" t="str">
            <v>High debt service</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Change Log"/>
      <sheetName val="Ownership"/>
      <sheetName val="TB"/>
    </sheetNames>
    <sheetDataSet>
      <sheetData sheetId="0">
        <row r="34">
          <cell r="B34" t="str">
            <v>BoS</v>
          </cell>
          <cell r="C34" t="str">
            <v>BoS Description</v>
          </cell>
        </row>
        <row r="35">
          <cell r="B35" t="str">
            <v>GMS 2 &amp; GMS 5</v>
          </cell>
          <cell r="C35" t="str">
            <v>Group Minimum Standards 2 and 5</v>
          </cell>
        </row>
        <row r="36">
          <cell r="B36" t="str">
            <v>CONV</v>
          </cell>
          <cell r="C36" t="str">
            <v>Conversion Accounts</v>
          </cell>
        </row>
        <row r="37">
          <cell r="B37" t="str">
            <v>A&amp;P</v>
          </cell>
          <cell r="C37" t="str">
            <v>Accruals of exp &amp; deferred income AND Prepayments &amp; Deferred charges</v>
          </cell>
        </row>
        <row r="38">
          <cell r="B38" t="str">
            <v>FIXED</v>
          </cell>
          <cell r="C38" t="str">
            <v>Fixed Assets</v>
          </cell>
        </row>
        <row r="39">
          <cell r="B39" t="str">
            <v>SUNDRY</v>
          </cell>
          <cell r="C39" t="str">
            <v xml:space="preserve">Sundry accounts </v>
          </cell>
        </row>
        <row r="40">
          <cell r="B40" t="str">
            <v>INTCO</v>
          </cell>
          <cell r="C40" t="str">
            <v>Intercompany</v>
          </cell>
        </row>
        <row r="41">
          <cell r="B41" t="str">
            <v>INVSEC</v>
          </cell>
          <cell r="C41" t="str">
            <v>Investment Securities</v>
          </cell>
        </row>
        <row r="42">
          <cell r="B42" t="str">
            <v>L&amp;A</v>
          </cell>
          <cell r="C42" t="str">
            <v>Loans and Advances</v>
          </cell>
        </row>
        <row r="43">
          <cell r="B43" t="str">
            <v>Dep</v>
          </cell>
          <cell r="C43" t="str">
            <v>Deposits</v>
          </cell>
        </row>
        <row r="44">
          <cell r="B44" t="str">
            <v>Dep IA</v>
          </cell>
          <cell r="C44" t="str">
            <v>Deposits Interest Accrued</v>
          </cell>
        </row>
        <row r="45">
          <cell r="B45" t="str">
            <v>RESERVES</v>
          </cell>
          <cell r="C45" t="str">
            <v>Reserves</v>
          </cell>
        </row>
        <row r="46">
          <cell r="B46" t="str">
            <v>PROV</v>
          </cell>
          <cell r="C46" t="str">
            <v xml:space="preserve">Impairment &amp; General Provisions </v>
          </cell>
        </row>
        <row r="47">
          <cell r="B47" t="str">
            <v>SUSP</v>
          </cell>
          <cell r="C47" t="str">
            <v>Suspense</v>
          </cell>
        </row>
        <row r="48">
          <cell r="B48" t="str">
            <v>AB</v>
          </cell>
          <cell r="C48" t="str">
            <v>Allocated Balances</v>
          </cell>
        </row>
        <row r="49">
          <cell r="B49" t="str">
            <v>L&amp;A IA</v>
          </cell>
          <cell r="C49" t="str">
            <v>Loans and Advances Interest Accrued</v>
          </cell>
        </row>
        <row r="50">
          <cell r="B50" t="str">
            <v>VAT</v>
          </cell>
          <cell r="C50" t="str">
            <v>Value Added Tax</v>
          </cell>
        </row>
        <row r="51">
          <cell r="B51" t="str">
            <v>CONT</v>
          </cell>
          <cell r="C51" t="str">
            <v>Controls based assurance only</v>
          </cell>
        </row>
        <row r="52">
          <cell r="B52" t="str">
            <v>JRNL</v>
          </cell>
          <cell r="C52" t="str">
            <v>Manual Journals (GMS1 and GMS2)</v>
          </cell>
        </row>
      </sheetData>
      <sheetData sheetId="1" refreshError="1"/>
      <sheetData sheetId="2" refreshError="1"/>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Dynamic Dashboard"/>
      <sheetName val="CH1"/>
      <sheetName val="CH2"/>
      <sheetName val="CH3"/>
      <sheetName val="CH4"/>
      <sheetName val="CH5"/>
      <sheetName val="CH6"/>
      <sheetName val="CH7"/>
      <sheetName val="CH8"/>
      <sheetName val="Data"/>
      <sheetName val="CH6 Data"/>
      <sheetName val="Inputs"/>
      <sheetName val="HelpSheet"/>
    </sheetNames>
    <sheetDataSet>
      <sheetData sheetId="0" refreshError="1"/>
      <sheetData sheetId="1" refreshError="1"/>
      <sheetData sheetId="2" refreshError="1"/>
      <sheetData sheetId="3" refreshError="1"/>
      <sheetData sheetId="4" refreshError="1"/>
      <sheetData sheetId="5" refreshError="1"/>
      <sheetData sheetId="6"/>
      <sheetData sheetId="7">
        <row r="20">
          <cell r="F20">
            <v>16</v>
          </cell>
        </row>
        <row r="24">
          <cell r="G24">
            <v>0.9</v>
          </cell>
        </row>
        <row r="25">
          <cell r="G25">
            <v>0.1</v>
          </cell>
        </row>
      </sheetData>
      <sheetData sheetId="8">
        <row r="7">
          <cell r="B7">
            <v>2</v>
          </cell>
        </row>
        <row r="28">
          <cell r="F28" t="str">
            <v>Product 1</v>
          </cell>
        </row>
        <row r="29">
          <cell r="F29" t="str">
            <v>Product 2</v>
          </cell>
        </row>
        <row r="30">
          <cell r="F30" t="str">
            <v>Product 3</v>
          </cell>
        </row>
        <row r="31">
          <cell r="F31" t="str">
            <v>Product 4</v>
          </cell>
        </row>
        <row r="32">
          <cell r="F32" t="str">
            <v>Product 5</v>
          </cell>
        </row>
      </sheetData>
      <sheetData sheetId="9" refreshError="1"/>
      <sheetData sheetId="10">
        <row r="1">
          <cell r="A1" t="str">
            <v>Month</v>
          </cell>
          <cell r="B1" t="str">
            <v>Product</v>
          </cell>
          <cell r="C1" t="str">
            <v>Salesperson</v>
          </cell>
        </row>
        <row r="2">
          <cell r="A2">
            <v>39814</v>
          </cell>
          <cell r="B2" t="str">
            <v>Product A</v>
          </cell>
          <cell r="C2" t="str">
            <v>Salesperson 1</v>
          </cell>
        </row>
        <row r="3">
          <cell r="A3">
            <v>39814</v>
          </cell>
          <cell r="B3" t="str">
            <v>Product A</v>
          </cell>
          <cell r="C3" t="str">
            <v>Salesperson 2</v>
          </cell>
        </row>
        <row r="4">
          <cell r="A4">
            <v>39814</v>
          </cell>
          <cell r="B4" t="str">
            <v>Product A</v>
          </cell>
          <cell r="C4" t="str">
            <v>Salesperson 3</v>
          </cell>
        </row>
        <row r="5">
          <cell r="A5">
            <v>39814</v>
          </cell>
          <cell r="B5" t="str">
            <v>Product A</v>
          </cell>
          <cell r="C5" t="str">
            <v>Salesperson 4</v>
          </cell>
        </row>
        <row r="6">
          <cell r="A6">
            <v>39814</v>
          </cell>
          <cell r="B6" t="str">
            <v>Product A</v>
          </cell>
          <cell r="C6" t="str">
            <v>Salesperson 5</v>
          </cell>
        </row>
        <row r="7">
          <cell r="A7">
            <v>39814</v>
          </cell>
          <cell r="B7" t="str">
            <v>Product B</v>
          </cell>
          <cell r="C7" t="str">
            <v>Salesperson 1</v>
          </cell>
        </row>
        <row r="8">
          <cell r="A8">
            <v>39814</v>
          </cell>
          <cell r="B8" t="str">
            <v>Product B</v>
          </cell>
          <cell r="C8" t="str">
            <v>Salesperson 2</v>
          </cell>
        </row>
        <row r="9">
          <cell r="A9">
            <v>39814</v>
          </cell>
          <cell r="B9" t="str">
            <v>Product B</v>
          </cell>
          <cell r="C9" t="str">
            <v>Salesperson 3</v>
          </cell>
        </row>
        <row r="10">
          <cell r="A10">
            <v>39814</v>
          </cell>
          <cell r="B10" t="str">
            <v>Product B</v>
          </cell>
          <cell r="C10" t="str">
            <v>Salesperson 4</v>
          </cell>
        </row>
        <row r="11">
          <cell r="A11">
            <v>39814</v>
          </cell>
          <cell r="B11" t="str">
            <v>Product B</v>
          </cell>
          <cell r="C11" t="str">
            <v>Salesperson 5</v>
          </cell>
        </row>
        <row r="12">
          <cell r="A12">
            <v>39814</v>
          </cell>
          <cell r="B12" t="str">
            <v>Product C</v>
          </cell>
          <cell r="C12" t="str">
            <v>Salesperson 1</v>
          </cell>
        </row>
        <row r="13">
          <cell r="A13">
            <v>39814</v>
          </cell>
          <cell r="B13" t="str">
            <v>Product C</v>
          </cell>
          <cell r="C13" t="str">
            <v>Salesperson 2</v>
          </cell>
        </row>
        <row r="14">
          <cell r="A14">
            <v>39814</v>
          </cell>
          <cell r="B14" t="str">
            <v>Product C</v>
          </cell>
          <cell r="C14" t="str">
            <v>Salesperson 3</v>
          </cell>
        </row>
        <row r="15">
          <cell r="A15">
            <v>39814</v>
          </cell>
          <cell r="B15" t="str">
            <v>Product C</v>
          </cell>
          <cell r="C15" t="str">
            <v>Salesperson 4</v>
          </cell>
        </row>
        <row r="16">
          <cell r="A16">
            <v>39814</v>
          </cell>
          <cell r="B16" t="str">
            <v>Product C</v>
          </cell>
          <cell r="C16" t="str">
            <v>Salesperson 5</v>
          </cell>
        </row>
        <row r="17">
          <cell r="A17">
            <v>39814</v>
          </cell>
          <cell r="B17" t="str">
            <v>Product D</v>
          </cell>
          <cell r="C17" t="str">
            <v>Salesperson 1</v>
          </cell>
        </row>
        <row r="18">
          <cell r="A18">
            <v>39814</v>
          </cell>
          <cell r="B18" t="str">
            <v>Product D</v>
          </cell>
          <cell r="C18" t="str">
            <v>Salesperson 2</v>
          </cell>
        </row>
        <row r="19">
          <cell r="A19">
            <v>39814</v>
          </cell>
          <cell r="B19" t="str">
            <v>Product D</v>
          </cell>
          <cell r="C19" t="str">
            <v>Salesperson 3</v>
          </cell>
        </row>
        <row r="20">
          <cell r="A20">
            <v>39814</v>
          </cell>
          <cell r="B20" t="str">
            <v>Product D</v>
          </cell>
          <cell r="C20" t="str">
            <v>Salesperson 4</v>
          </cell>
        </row>
        <row r="21">
          <cell r="A21">
            <v>39814</v>
          </cell>
          <cell r="B21" t="str">
            <v>Product D</v>
          </cell>
          <cell r="C21" t="str">
            <v>Salesperson 5</v>
          </cell>
        </row>
        <row r="22">
          <cell r="A22">
            <v>39845</v>
          </cell>
          <cell r="B22" t="str">
            <v>Product A</v>
          </cell>
          <cell r="C22" t="str">
            <v>Salesperson 1</v>
          </cell>
        </row>
        <row r="23">
          <cell r="A23">
            <v>39845</v>
          </cell>
          <cell r="B23" t="str">
            <v>Product A</v>
          </cell>
          <cell r="C23" t="str">
            <v>Salesperson 2</v>
          </cell>
        </row>
        <row r="24">
          <cell r="A24">
            <v>39845</v>
          </cell>
          <cell r="B24" t="str">
            <v>Product A</v>
          </cell>
          <cell r="C24" t="str">
            <v>Salesperson 3</v>
          </cell>
        </row>
        <row r="25">
          <cell r="A25">
            <v>39845</v>
          </cell>
          <cell r="B25" t="str">
            <v>Product A</v>
          </cell>
          <cell r="C25" t="str">
            <v>Salesperson 4</v>
          </cell>
        </row>
        <row r="26">
          <cell r="A26">
            <v>39845</v>
          </cell>
          <cell r="B26" t="str">
            <v>Product A</v>
          </cell>
          <cell r="C26" t="str">
            <v>Salesperson 5</v>
          </cell>
        </row>
        <row r="27">
          <cell r="A27">
            <v>39845</v>
          </cell>
          <cell r="B27" t="str">
            <v>Product B</v>
          </cell>
          <cell r="C27" t="str">
            <v>Salesperson 1</v>
          </cell>
        </row>
        <row r="28">
          <cell r="A28">
            <v>39845</v>
          </cell>
          <cell r="B28" t="str">
            <v>Product B</v>
          </cell>
          <cell r="C28" t="str">
            <v>Salesperson 2</v>
          </cell>
        </row>
        <row r="29">
          <cell r="A29">
            <v>39845</v>
          </cell>
          <cell r="B29" t="str">
            <v>Product B</v>
          </cell>
          <cell r="C29" t="str">
            <v>Salesperson 3</v>
          </cell>
        </row>
        <row r="30">
          <cell r="A30">
            <v>39845</v>
          </cell>
          <cell r="B30" t="str">
            <v>Product B</v>
          </cell>
          <cell r="C30" t="str">
            <v>Salesperson 4</v>
          </cell>
        </row>
        <row r="31">
          <cell r="A31">
            <v>39845</v>
          </cell>
          <cell r="B31" t="str">
            <v>Product B</v>
          </cell>
          <cell r="C31" t="str">
            <v>Salesperson 5</v>
          </cell>
        </row>
        <row r="32">
          <cell r="A32">
            <v>39845</v>
          </cell>
          <cell r="B32" t="str">
            <v>Product C</v>
          </cell>
          <cell r="C32" t="str">
            <v>Salesperson 1</v>
          </cell>
        </row>
        <row r="33">
          <cell r="A33">
            <v>39845</v>
          </cell>
          <cell r="B33" t="str">
            <v>Product C</v>
          </cell>
          <cell r="C33" t="str">
            <v>Salesperson 2</v>
          </cell>
        </row>
        <row r="34">
          <cell r="A34">
            <v>39845</v>
          </cell>
          <cell r="B34" t="str">
            <v>Product C</v>
          </cell>
          <cell r="C34" t="str">
            <v>Salesperson 3</v>
          </cell>
        </row>
        <row r="35">
          <cell r="A35">
            <v>39845</v>
          </cell>
          <cell r="B35" t="str">
            <v>Product C</v>
          </cell>
          <cell r="C35" t="str">
            <v>Salesperson 4</v>
          </cell>
        </row>
        <row r="36">
          <cell r="A36">
            <v>39845</v>
          </cell>
          <cell r="B36" t="str">
            <v>Product C</v>
          </cell>
          <cell r="C36" t="str">
            <v>Salesperson 5</v>
          </cell>
        </row>
        <row r="37">
          <cell r="A37">
            <v>39845</v>
          </cell>
          <cell r="B37" t="str">
            <v>Product D</v>
          </cell>
          <cell r="C37" t="str">
            <v>Salesperson 1</v>
          </cell>
        </row>
        <row r="38">
          <cell r="A38">
            <v>39845</v>
          </cell>
          <cell r="B38" t="str">
            <v>Product D</v>
          </cell>
          <cell r="C38" t="str">
            <v>Salesperson 2</v>
          </cell>
        </row>
        <row r="39">
          <cell r="A39">
            <v>39845</v>
          </cell>
          <cell r="B39" t="str">
            <v>Product D</v>
          </cell>
          <cell r="C39" t="str">
            <v>Salesperson 3</v>
          </cell>
        </row>
        <row r="40">
          <cell r="A40">
            <v>39845</v>
          </cell>
          <cell r="B40" t="str">
            <v>Product D</v>
          </cell>
          <cell r="C40" t="str">
            <v>Salesperson 4</v>
          </cell>
        </row>
        <row r="41">
          <cell r="A41">
            <v>39845</v>
          </cell>
          <cell r="B41" t="str">
            <v>Product D</v>
          </cell>
          <cell r="C41" t="str">
            <v>Salesperson 5</v>
          </cell>
        </row>
        <row r="42">
          <cell r="A42">
            <v>39873</v>
          </cell>
          <cell r="B42" t="str">
            <v>Product A</v>
          </cell>
          <cell r="C42" t="str">
            <v>Salesperson 1</v>
          </cell>
        </row>
        <row r="43">
          <cell r="A43">
            <v>39873</v>
          </cell>
          <cell r="B43" t="str">
            <v>Product A</v>
          </cell>
          <cell r="C43" t="str">
            <v>Salesperson 2</v>
          </cell>
        </row>
        <row r="44">
          <cell r="A44">
            <v>39873</v>
          </cell>
          <cell r="B44" t="str">
            <v>Product A</v>
          </cell>
          <cell r="C44" t="str">
            <v>Salesperson 3</v>
          </cell>
        </row>
        <row r="45">
          <cell r="A45">
            <v>39873</v>
          </cell>
          <cell r="B45" t="str">
            <v>Product A</v>
          </cell>
          <cell r="C45" t="str">
            <v>Salesperson 4</v>
          </cell>
        </row>
        <row r="46">
          <cell r="A46">
            <v>39873</v>
          </cell>
          <cell r="B46" t="str">
            <v>Product A</v>
          </cell>
          <cell r="C46" t="str">
            <v>Salesperson 5</v>
          </cell>
        </row>
        <row r="47">
          <cell r="A47">
            <v>39873</v>
          </cell>
          <cell r="B47" t="str">
            <v>Product B</v>
          </cell>
          <cell r="C47" t="str">
            <v>Salesperson 1</v>
          </cell>
        </row>
        <row r="48">
          <cell r="A48">
            <v>39873</v>
          </cell>
          <cell r="B48" t="str">
            <v>Product B</v>
          </cell>
          <cell r="C48" t="str">
            <v>Salesperson 2</v>
          </cell>
        </row>
        <row r="49">
          <cell r="A49">
            <v>39873</v>
          </cell>
          <cell r="B49" t="str">
            <v>Product B</v>
          </cell>
          <cell r="C49" t="str">
            <v>Salesperson 3</v>
          </cell>
        </row>
        <row r="50">
          <cell r="A50">
            <v>39873</v>
          </cell>
          <cell r="B50" t="str">
            <v>Product B</v>
          </cell>
          <cell r="C50" t="str">
            <v>Salesperson 4</v>
          </cell>
        </row>
        <row r="51">
          <cell r="A51">
            <v>39873</v>
          </cell>
          <cell r="B51" t="str">
            <v>Product B</v>
          </cell>
          <cell r="C51" t="str">
            <v>Salesperson 5</v>
          </cell>
        </row>
        <row r="52">
          <cell r="A52">
            <v>39873</v>
          </cell>
          <cell r="B52" t="str">
            <v>Product C</v>
          </cell>
          <cell r="C52" t="str">
            <v>Salesperson 1</v>
          </cell>
        </row>
        <row r="53">
          <cell r="A53">
            <v>39873</v>
          </cell>
          <cell r="B53" t="str">
            <v>Product C</v>
          </cell>
          <cell r="C53" t="str">
            <v>Salesperson 2</v>
          </cell>
        </row>
        <row r="54">
          <cell r="A54">
            <v>39873</v>
          </cell>
          <cell r="B54" t="str">
            <v>Product C</v>
          </cell>
          <cell r="C54" t="str">
            <v>Salesperson 3</v>
          </cell>
        </row>
        <row r="55">
          <cell r="A55">
            <v>39873</v>
          </cell>
          <cell r="B55" t="str">
            <v>Product C</v>
          </cell>
          <cell r="C55" t="str">
            <v>Salesperson 4</v>
          </cell>
        </row>
        <row r="56">
          <cell r="A56">
            <v>39873</v>
          </cell>
          <cell r="B56" t="str">
            <v>Product C</v>
          </cell>
          <cell r="C56" t="str">
            <v>Salesperson 5</v>
          </cell>
        </row>
        <row r="57">
          <cell r="A57">
            <v>39873</v>
          </cell>
          <cell r="B57" t="str">
            <v>Product D</v>
          </cell>
          <cell r="C57" t="str">
            <v>Salesperson 1</v>
          </cell>
        </row>
        <row r="58">
          <cell r="A58">
            <v>39873</v>
          </cell>
          <cell r="B58" t="str">
            <v>Product D</v>
          </cell>
          <cell r="C58" t="str">
            <v>Salesperson 2</v>
          </cell>
        </row>
        <row r="59">
          <cell r="A59">
            <v>39873</v>
          </cell>
          <cell r="B59" t="str">
            <v>Product D</v>
          </cell>
          <cell r="C59" t="str">
            <v>Salesperson 3</v>
          </cell>
        </row>
        <row r="60">
          <cell r="A60">
            <v>39873</v>
          </cell>
          <cell r="B60" t="str">
            <v>Product D</v>
          </cell>
          <cell r="C60" t="str">
            <v>Salesperson 4</v>
          </cell>
        </row>
        <row r="61">
          <cell r="A61">
            <v>39873</v>
          </cell>
          <cell r="B61" t="str">
            <v>Product D</v>
          </cell>
          <cell r="C61" t="str">
            <v>Salesperson 5</v>
          </cell>
        </row>
        <row r="62">
          <cell r="A62">
            <v>39904</v>
          </cell>
          <cell r="B62" t="str">
            <v>Product A</v>
          </cell>
          <cell r="C62" t="str">
            <v>Salesperson 1</v>
          </cell>
        </row>
        <row r="63">
          <cell r="A63">
            <v>39904</v>
          </cell>
          <cell r="B63" t="str">
            <v>Product A</v>
          </cell>
          <cell r="C63" t="str">
            <v>Salesperson 2</v>
          </cell>
        </row>
        <row r="64">
          <cell r="A64">
            <v>39904</v>
          </cell>
          <cell r="B64" t="str">
            <v>Product A</v>
          </cell>
          <cell r="C64" t="str">
            <v>Salesperson 3</v>
          </cell>
        </row>
        <row r="65">
          <cell r="A65">
            <v>39904</v>
          </cell>
          <cell r="B65" t="str">
            <v>Product A</v>
          </cell>
          <cell r="C65" t="str">
            <v>Salesperson 4</v>
          </cell>
        </row>
        <row r="66">
          <cell r="A66">
            <v>39904</v>
          </cell>
          <cell r="B66" t="str">
            <v>Product A</v>
          </cell>
          <cell r="C66" t="str">
            <v>Salesperson 5</v>
          </cell>
        </row>
        <row r="67">
          <cell r="A67">
            <v>39904</v>
          </cell>
          <cell r="B67" t="str">
            <v>Product B</v>
          </cell>
          <cell r="C67" t="str">
            <v>Salesperson 1</v>
          </cell>
        </row>
        <row r="68">
          <cell r="A68">
            <v>39904</v>
          </cell>
          <cell r="B68" t="str">
            <v>Product B</v>
          </cell>
          <cell r="C68" t="str">
            <v>Salesperson 2</v>
          </cell>
        </row>
        <row r="69">
          <cell r="A69">
            <v>39904</v>
          </cell>
          <cell r="B69" t="str">
            <v>Product B</v>
          </cell>
          <cell r="C69" t="str">
            <v>Salesperson 3</v>
          </cell>
        </row>
        <row r="70">
          <cell r="A70">
            <v>39904</v>
          </cell>
          <cell r="B70" t="str">
            <v>Product B</v>
          </cell>
          <cell r="C70" t="str">
            <v>Salesperson 4</v>
          </cell>
        </row>
        <row r="71">
          <cell r="A71">
            <v>39904</v>
          </cell>
          <cell r="B71" t="str">
            <v>Product B</v>
          </cell>
          <cell r="C71" t="str">
            <v>Salesperson 5</v>
          </cell>
        </row>
        <row r="72">
          <cell r="A72">
            <v>39904</v>
          </cell>
          <cell r="B72" t="str">
            <v>Product C</v>
          </cell>
          <cell r="C72" t="str">
            <v>Salesperson 1</v>
          </cell>
        </row>
        <row r="73">
          <cell r="A73">
            <v>39904</v>
          </cell>
          <cell r="B73" t="str">
            <v>Product C</v>
          </cell>
          <cell r="C73" t="str">
            <v>Salesperson 2</v>
          </cell>
        </row>
        <row r="74">
          <cell r="A74">
            <v>39904</v>
          </cell>
          <cell r="B74" t="str">
            <v>Product C</v>
          </cell>
          <cell r="C74" t="str">
            <v>Salesperson 3</v>
          </cell>
        </row>
        <row r="75">
          <cell r="A75">
            <v>39904</v>
          </cell>
          <cell r="B75" t="str">
            <v>Product C</v>
          </cell>
          <cell r="C75" t="str">
            <v>Salesperson 4</v>
          </cell>
        </row>
        <row r="76">
          <cell r="A76">
            <v>39904</v>
          </cell>
          <cell r="B76" t="str">
            <v>Product C</v>
          </cell>
          <cell r="C76" t="str">
            <v>Salesperson 5</v>
          </cell>
        </row>
        <row r="77">
          <cell r="A77">
            <v>39904</v>
          </cell>
          <cell r="B77" t="str">
            <v>Product D</v>
          </cell>
          <cell r="C77" t="str">
            <v>Salesperson 1</v>
          </cell>
        </row>
        <row r="78">
          <cell r="A78">
            <v>39904</v>
          </cell>
          <cell r="B78" t="str">
            <v>Product D</v>
          </cell>
          <cell r="C78" t="str">
            <v>Salesperson 2</v>
          </cell>
        </row>
        <row r="79">
          <cell r="A79">
            <v>39904</v>
          </cell>
          <cell r="B79" t="str">
            <v>Product D</v>
          </cell>
          <cell r="C79" t="str">
            <v>Salesperson 3</v>
          </cell>
        </row>
        <row r="80">
          <cell r="A80">
            <v>39904</v>
          </cell>
          <cell r="B80" t="str">
            <v>Product D</v>
          </cell>
          <cell r="C80" t="str">
            <v>Salesperson 4</v>
          </cell>
        </row>
        <row r="81">
          <cell r="A81">
            <v>39904</v>
          </cell>
          <cell r="B81" t="str">
            <v>Product D</v>
          </cell>
          <cell r="C81" t="str">
            <v>Salesperson 5</v>
          </cell>
        </row>
        <row r="82">
          <cell r="A82">
            <v>39934</v>
          </cell>
          <cell r="B82" t="str">
            <v>Product A</v>
          </cell>
          <cell r="C82" t="str">
            <v>Salesperson 1</v>
          </cell>
        </row>
        <row r="83">
          <cell r="A83">
            <v>39934</v>
          </cell>
          <cell r="B83" t="str">
            <v>Product A</v>
          </cell>
          <cell r="C83" t="str">
            <v>Salesperson 2</v>
          </cell>
        </row>
        <row r="84">
          <cell r="A84">
            <v>39934</v>
          </cell>
          <cell r="B84" t="str">
            <v>Product A</v>
          </cell>
          <cell r="C84" t="str">
            <v>Salesperson 3</v>
          </cell>
        </row>
        <row r="85">
          <cell r="A85">
            <v>39934</v>
          </cell>
          <cell r="B85" t="str">
            <v>Product A</v>
          </cell>
          <cell r="C85" t="str">
            <v>Salesperson 4</v>
          </cell>
        </row>
        <row r="86">
          <cell r="A86">
            <v>39934</v>
          </cell>
          <cell r="B86" t="str">
            <v>Product A</v>
          </cell>
          <cell r="C86" t="str">
            <v>Salesperson 5</v>
          </cell>
        </row>
        <row r="87">
          <cell r="A87">
            <v>39934</v>
          </cell>
          <cell r="B87" t="str">
            <v>Product B</v>
          </cell>
          <cell r="C87" t="str">
            <v>Salesperson 1</v>
          </cell>
        </row>
        <row r="88">
          <cell r="A88">
            <v>39934</v>
          </cell>
          <cell r="B88" t="str">
            <v>Product B</v>
          </cell>
          <cell r="C88" t="str">
            <v>Salesperson 2</v>
          </cell>
        </row>
        <row r="89">
          <cell r="A89">
            <v>39934</v>
          </cell>
          <cell r="B89" t="str">
            <v>Product B</v>
          </cell>
          <cell r="C89" t="str">
            <v>Salesperson 3</v>
          </cell>
        </row>
        <row r="90">
          <cell r="A90">
            <v>39934</v>
          </cell>
          <cell r="B90" t="str">
            <v>Product B</v>
          </cell>
          <cell r="C90" t="str">
            <v>Salesperson 4</v>
          </cell>
        </row>
        <row r="91">
          <cell r="A91">
            <v>39934</v>
          </cell>
          <cell r="B91" t="str">
            <v>Product B</v>
          </cell>
          <cell r="C91" t="str">
            <v>Salesperson 5</v>
          </cell>
        </row>
        <row r="92">
          <cell r="A92">
            <v>39934</v>
          </cell>
          <cell r="B92" t="str">
            <v>Product C</v>
          </cell>
          <cell r="C92" t="str">
            <v>Salesperson 1</v>
          </cell>
        </row>
        <row r="93">
          <cell r="A93">
            <v>39934</v>
          </cell>
          <cell r="B93" t="str">
            <v>Product C</v>
          </cell>
          <cell r="C93" t="str">
            <v>Salesperson 2</v>
          </cell>
        </row>
        <row r="94">
          <cell r="A94">
            <v>39934</v>
          </cell>
          <cell r="B94" t="str">
            <v>Product C</v>
          </cell>
          <cell r="C94" t="str">
            <v>Salesperson 3</v>
          </cell>
        </row>
        <row r="95">
          <cell r="A95">
            <v>39934</v>
          </cell>
          <cell r="B95" t="str">
            <v>Product C</v>
          </cell>
          <cell r="C95" t="str">
            <v>Salesperson 4</v>
          </cell>
        </row>
        <row r="96">
          <cell r="A96">
            <v>39934</v>
          </cell>
          <cell r="B96" t="str">
            <v>Product C</v>
          </cell>
          <cell r="C96" t="str">
            <v>Salesperson 5</v>
          </cell>
        </row>
        <row r="97">
          <cell r="A97">
            <v>39934</v>
          </cell>
          <cell r="B97" t="str">
            <v>Product D</v>
          </cell>
          <cell r="C97" t="str">
            <v>Salesperson 1</v>
          </cell>
        </row>
        <row r="98">
          <cell r="A98">
            <v>39934</v>
          </cell>
          <cell r="B98" t="str">
            <v>Product D</v>
          </cell>
          <cell r="C98" t="str">
            <v>Salesperson 2</v>
          </cell>
        </row>
        <row r="99">
          <cell r="A99">
            <v>39934</v>
          </cell>
          <cell r="B99" t="str">
            <v>Product D</v>
          </cell>
          <cell r="C99" t="str">
            <v>Salesperson 3</v>
          </cell>
        </row>
        <row r="100">
          <cell r="A100">
            <v>39934</v>
          </cell>
          <cell r="B100" t="str">
            <v>Product D</v>
          </cell>
          <cell r="C100" t="str">
            <v>Salesperson 4</v>
          </cell>
        </row>
        <row r="101">
          <cell r="A101">
            <v>39934</v>
          </cell>
          <cell r="B101" t="str">
            <v>Product D</v>
          </cell>
          <cell r="C101" t="str">
            <v>Salesperson 5</v>
          </cell>
        </row>
        <row r="102">
          <cell r="A102">
            <v>39965</v>
          </cell>
          <cell r="B102" t="str">
            <v>Product A</v>
          </cell>
          <cell r="C102" t="str">
            <v>Salesperson 1</v>
          </cell>
        </row>
        <row r="103">
          <cell r="A103">
            <v>39965</v>
          </cell>
          <cell r="B103" t="str">
            <v>Product A</v>
          </cell>
          <cell r="C103" t="str">
            <v>Salesperson 2</v>
          </cell>
        </row>
        <row r="104">
          <cell r="A104">
            <v>39965</v>
          </cell>
          <cell r="B104" t="str">
            <v>Product A</v>
          </cell>
          <cell r="C104" t="str">
            <v>Salesperson 3</v>
          </cell>
        </row>
        <row r="105">
          <cell r="A105">
            <v>39965</v>
          </cell>
          <cell r="B105" t="str">
            <v>Product A</v>
          </cell>
          <cell r="C105" t="str">
            <v>Salesperson 4</v>
          </cell>
        </row>
        <row r="106">
          <cell r="A106">
            <v>39965</v>
          </cell>
          <cell r="B106" t="str">
            <v>Product A</v>
          </cell>
          <cell r="C106" t="str">
            <v>Salesperson 5</v>
          </cell>
        </row>
        <row r="107">
          <cell r="A107">
            <v>39965</v>
          </cell>
          <cell r="B107" t="str">
            <v>Product B</v>
          </cell>
          <cell r="C107" t="str">
            <v>Salesperson 1</v>
          </cell>
        </row>
        <row r="108">
          <cell r="A108">
            <v>39965</v>
          </cell>
          <cell r="B108" t="str">
            <v>Product B</v>
          </cell>
          <cell r="C108" t="str">
            <v>Salesperson 2</v>
          </cell>
        </row>
        <row r="109">
          <cell r="A109">
            <v>39965</v>
          </cell>
          <cell r="B109" t="str">
            <v>Product B</v>
          </cell>
          <cell r="C109" t="str">
            <v>Salesperson 3</v>
          </cell>
        </row>
        <row r="110">
          <cell r="A110">
            <v>39965</v>
          </cell>
          <cell r="B110" t="str">
            <v>Product B</v>
          </cell>
          <cell r="C110" t="str">
            <v>Salesperson 4</v>
          </cell>
        </row>
        <row r="111">
          <cell r="A111">
            <v>39965</v>
          </cell>
          <cell r="B111" t="str">
            <v>Product B</v>
          </cell>
          <cell r="C111" t="str">
            <v>Salesperson 5</v>
          </cell>
        </row>
        <row r="112">
          <cell r="A112">
            <v>39965</v>
          </cell>
          <cell r="B112" t="str">
            <v>Product C</v>
          </cell>
          <cell r="C112" t="str">
            <v>Salesperson 1</v>
          </cell>
        </row>
        <row r="113">
          <cell r="A113">
            <v>39965</v>
          </cell>
          <cell r="B113" t="str">
            <v>Product C</v>
          </cell>
          <cell r="C113" t="str">
            <v>Salesperson 2</v>
          </cell>
        </row>
        <row r="114">
          <cell r="A114">
            <v>39965</v>
          </cell>
          <cell r="B114" t="str">
            <v>Product C</v>
          </cell>
          <cell r="C114" t="str">
            <v>Salesperson 3</v>
          </cell>
        </row>
        <row r="115">
          <cell r="A115">
            <v>39965</v>
          </cell>
          <cell r="B115" t="str">
            <v>Product C</v>
          </cell>
          <cell r="C115" t="str">
            <v>Salesperson 4</v>
          </cell>
        </row>
        <row r="116">
          <cell r="A116">
            <v>39965</v>
          </cell>
          <cell r="B116" t="str">
            <v>Product C</v>
          </cell>
          <cell r="C116" t="str">
            <v>Salesperson 5</v>
          </cell>
        </row>
        <row r="117">
          <cell r="A117">
            <v>39965</v>
          </cell>
          <cell r="B117" t="str">
            <v>Product D</v>
          </cell>
          <cell r="C117" t="str">
            <v>Salesperson 1</v>
          </cell>
        </row>
        <row r="118">
          <cell r="A118">
            <v>39965</v>
          </cell>
          <cell r="B118" t="str">
            <v>Product D</v>
          </cell>
          <cell r="C118" t="str">
            <v>Salesperson 2</v>
          </cell>
        </row>
        <row r="119">
          <cell r="A119">
            <v>39965</v>
          </cell>
          <cell r="B119" t="str">
            <v>Product D</v>
          </cell>
          <cell r="C119" t="str">
            <v>Salesperson 3</v>
          </cell>
        </row>
        <row r="120">
          <cell r="A120">
            <v>39965</v>
          </cell>
          <cell r="B120" t="str">
            <v>Product D</v>
          </cell>
          <cell r="C120" t="str">
            <v>Salesperson 4</v>
          </cell>
        </row>
        <row r="121">
          <cell r="A121">
            <v>39965</v>
          </cell>
          <cell r="B121" t="str">
            <v>Product D</v>
          </cell>
          <cell r="C121" t="str">
            <v>Salesperson 5</v>
          </cell>
        </row>
        <row r="122">
          <cell r="A122">
            <v>39995</v>
          </cell>
          <cell r="B122" t="str">
            <v>Product A</v>
          </cell>
          <cell r="C122" t="str">
            <v>Salesperson 1</v>
          </cell>
        </row>
        <row r="123">
          <cell r="A123">
            <v>39995</v>
          </cell>
          <cell r="B123" t="str">
            <v>Product A</v>
          </cell>
          <cell r="C123" t="str">
            <v>Salesperson 2</v>
          </cell>
        </row>
        <row r="124">
          <cell r="A124">
            <v>39995</v>
          </cell>
          <cell r="B124" t="str">
            <v>Product A</v>
          </cell>
          <cell r="C124" t="str">
            <v>Salesperson 3</v>
          </cell>
        </row>
        <row r="125">
          <cell r="A125">
            <v>39995</v>
          </cell>
          <cell r="B125" t="str">
            <v>Product A</v>
          </cell>
          <cell r="C125" t="str">
            <v>Salesperson 4</v>
          </cell>
        </row>
        <row r="126">
          <cell r="A126">
            <v>39995</v>
          </cell>
          <cell r="B126" t="str">
            <v>Product A</v>
          </cell>
          <cell r="C126" t="str">
            <v>Salesperson 5</v>
          </cell>
        </row>
        <row r="127">
          <cell r="A127">
            <v>39995</v>
          </cell>
          <cell r="B127" t="str">
            <v>Product B</v>
          </cell>
          <cell r="C127" t="str">
            <v>Salesperson 1</v>
          </cell>
        </row>
        <row r="128">
          <cell r="A128">
            <v>39995</v>
          </cell>
          <cell r="B128" t="str">
            <v>Product B</v>
          </cell>
          <cell r="C128" t="str">
            <v>Salesperson 2</v>
          </cell>
        </row>
        <row r="129">
          <cell r="A129">
            <v>39995</v>
          </cell>
          <cell r="B129" t="str">
            <v>Product B</v>
          </cell>
          <cell r="C129" t="str">
            <v>Salesperson 3</v>
          </cell>
        </row>
        <row r="130">
          <cell r="A130">
            <v>39995</v>
          </cell>
          <cell r="B130" t="str">
            <v>Product B</v>
          </cell>
          <cell r="C130" t="str">
            <v>Salesperson 4</v>
          </cell>
        </row>
        <row r="131">
          <cell r="A131">
            <v>39995</v>
          </cell>
          <cell r="B131" t="str">
            <v>Product B</v>
          </cell>
          <cell r="C131" t="str">
            <v>Salesperson 5</v>
          </cell>
        </row>
        <row r="132">
          <cell r="A132">
            <v>39995</v>
          </cell>
          <cell r="B132" t="str">
            <v>Product C</v>
          </cell>
          <cell r="C132" t="str">
            <v>Salesperson 1</v>
          </cell>
        </row>
        <row r="133">
          <cell r="A133">
            <v>39995</v>
          </cell>
          <cell r="B133" t="str">
            <v>Product C</v>
          </cell>
          <cell r="C133" t="str">
            <v>Salesperson 2</v>
          </cell>
        </row>
        <row r="134">
          <cell r="A134">
            <v>39995</v>
          </cell>
          <cell r="B134" t="str">
            <v>Product C</v>
          </cell>
          <cell r="C134" t="str">
            <v>Salesperson 3</v>
          </cell>
        </row>
        <row r="135">
          <cell r="A135">
            <v>39995</v>
          </cell>
          <cell r="B135" t="str">
            <v>Product C</v>
          </cell>
          <cell r="C135" t="str">
            <v>Salesperson 4</v>
          </cell>
        </row>
        <row r="136">
          <cell r="A136">
            <v>39995</v>
          </cell>
          <cell r="B136" t="str">
            <v>Product C</v>
          </cell>
          <cell r="C136" t="str">
            <v>Salesperson 5</v>
          </cell>
        </row>
        <row r="137">
          <cell r="A137">
            <v>39995</v>
          </cell>
          <cell r="B137" t="str">
            <v>Product D</v>
          </cell>
          <cell r="C137" t="str">
            <v>Salesperson 1</v>
          </cell>
        </row>
        <row r="138">
          <cell r="A138">
            <v>39995</v>
          </cell>
          <cell r="B138" t="str">
            <v>Product D</v>
          </cell>
          <cell r="C138" t="str">
            <v>Salesperson 2</v>
          </cell>
        </row>
        <row r="139">
          <cell r="A139">
            <v>39995</v>
          </cell>
          <cell r="B139" t="str">
            <v>Product D</v>
          </cell>
          <cell r="C139" t="str">
            <v>Salesperson 3</v>
          </cell>
        </row>
        <row r="140">
          <cell r="A140">
            <v>39995</v>
          </cell>
          <cell r="B140" t="str">
            <v>Product D</v>
          </cell>
          <cell r="C140" t="str">
            <v>Salesperson 4</v>
          </cell>
        </row>
        <row r="141">
          <cell r="A141">
            <v>39995</v>
          </cell>
          <cell r="B141" t="str">
            <v>Product D</v>
          </cell>
          <cell r="C141" t="str">
            <v>Salesperson 5</v>
          </cell>
        </row>
      </sheetData>
      <sheetData sheetId="11">
        <row r="1">
          <cell r="A1" t="str">
            <v>Product</v>
          </cell>
          <cell r="B1" t="str">
            <v>Sales</v>
          </cell>
          <cell r="C1" t="str">
            <v>P1</v>
          </cell>
          <cell r="D1" t="str">
            <v>COS</v>
          </cell>
          <cell r="E1" t="str">
            <v>P2</v>
          </cell>
          <cell r="F1" t="str">
            <v>Gross Profit</v>
          </cell>
          <cell r="G1" t="str">
            <v>P3</v>
          </cell>
          <cell r="H1" t="str">
            <v>KPI 1</v>
          </cell>
          <cell r="I1" t="str">
            <v>P4</v>
          </cell>
          <cell r="J1" t="str">
            <v>KPI 2</v>
          </cell>
          <cell r="K1" t="str">
            <v>P5</v>
          </cell>
          <cell r="L1" t="str">
            <v>KPI 3</v>
          </cell>
          <cell r="M1" t="str">
            <v>P6</v>
          </cell>
          <cell r="N1" t="str">
            <v>Contn</v>
          </cell>
          <cell r="O1" t="str">
            <v>P7</v>
          </cell>
          <cell r="P1" t="str">
            <v>Sales Trend</v>
          </cell>
        </row>
        <row r="2">
          <cell r="A2" t="str">
            <v>Product 1</v>
          </cell>
          <cell r="B2">
            <v>100</v>
          </cell>
          <cell r="C2" t="str">
            <v>◄-</v>
          </cell>
          <cell r="D2">
            <v>80</v>
          </cell>
          <cell r="E2" t="str">
            <v>◄-</v>
          </cell>
          <cell r="F2">
            <v>20</v>
          </cell>
          <cell r="G2" t="str">
            <v>◄-</v>
          </cell>
          <cell r="H2">
            <v>5</v>
          </cell>
          <cell r="I2" t="str">
            <v>◄-</v>
          </cell>
          <cell r="J2">
            <v>35</v>
          </cell>
          <cell r="K2" t="str">
            <v>◄-</v>
          </cell>
          <cell r="L2">
            <v>3</v>
          </cell>
          <cell r="M2" t="str">
            <v>◄-</v>
          </cell>
          <cell r="N2">
            <v>12</v>
          </cell>
          <cell r="O2" t="str">
            <v>◄-</v>
          </cell>
          <cell r="P2" t="str">
            <v>████
█████
██████
████████
█████████
██████████</v>
          </cell>
        </row>
        <row r="3">
          <cell r="A3" t="str">
            <v>Product 2</v>
          </cell>
          <cell r="B3">
            <v>110</v>
          </cell>
          <cell r="C3" t="str">
            <v/>
          </cell>
          <cell r="D3">
            <v>85</v>
          </cell>
          <cell r="E3" t="str">
            <v/>
          </cell>
          <cell r="F3">
            <v>25</v>
          </cell>
          <cell r="G3" t="str">
            <v>◄-</v>
          </cell>
          <cell r="H3">
            <v>5.5</v>
          </cell>
          <cell r="I3" t="str">
            <v/>
          </cell>
          <cell r="J3">
            <v>38.5</v>
          </cell>
          <cell r="K3" t="str">
            <v/>
          </cell>
          <cell r="L3">
            <v>3.75</v>
          </cell>
          <cell r="M3" t="str">
            <v>◄-</v>
          </cell>
          <cell r="N3">
            <v>12.75</v>
          </cell>
          <cell r="O3" t="str">
            <v/>
          </cell>
          <cell r="P3" t="str">
            <v>██
██
██
█
█
███</v>
          </cell>
        </row>
        <row r="4">
          <cell r="A4" t="str">
            <v>Product 3</v>
          </cell>
          <cell r="B4">
            <v>120</v>
          </cell>
          <cell r="C4" t="str">
            <v/>
          </cell>
          <cell r="D4">
            <v>90</v>
          </cell>
          <cell r="E4" t="str">
            <v/>
          </cell>
          <cell r="F4">
            <v>30</v>
          </cell>
          <cell r="G4" t="str">
            <v/>
          </cell>
          <cell r="H4">
            <v>6</v>
          </cell>
          <cell r="I4" t="str">
            <v/>
          </cell>
          <cell r="J4">
            <v>42</v>
          </cell>
          <cell r="K4" t="str">
            <v/>
          </cell>
          <cell r="L4">
            <v>4.5</v>
          </cell>
          <cell r="M4" t="str">
            <v/>
          </cell>
          <cell r="N4">
            <v>13.5</v>
          </cell>
          <cell r="O4" t="str">
            <v/>
          </cell>
          <cell r="P4" t="str">
            <v>█████
█████
█████
█████
█████
██████</v>
          </cell>
        </row>
        <row r="5">
          <cell r="A5" t="str">
            <v>Product 4</v>
          </cell>
          <cell r="B5">
            <v>130</v>
          </cell>
          <cell r="C5" t="str">
            <v/>
          </cell>
          <cell r="D5">
            <v>95</v>
          </cell>
          <cell r="E5" t="str">
            <v/>
          </cell>
          <cell r="F5">
            <v>35</v>
          </cell>
          <cell r="G5" t="str">
            <v/>
          </cell>
          <cell r="H5">
            <v>6.5</v>
          </cell>
          <cell r="I5" t="str">
            <v/>
          </cell>
          <cell r="J5">
            <v>45.5</v>
          </cell>
          <cell r="K5" t="str">
            <v/>
          </cell>
          <cell r="L5">
            <v>5.25</v>
          </cell>
          <cell r="M5" t="str">
            <v/>
          </cell>
          <cell r="N5">
            <v>14.25</v>
          </cell>
          <cell r="O5" t="str">
            <v/>
          </cell>
          <cell r="P5" t="str">
            <v>████
█████
██████
█████
████
███</v>
          </cell>
        </row>
        <row r="6">
          <cell r="A6" t="str">
            <v>Product 5</v>
          </cell>
          <cell r="B6">
            <v>140</v>
          </cell>
          <cell r="C6" t="str">
            <v/>
          </cell>
          <cell r="D6">
            <v>100</v>
          </cell>
          <cell r="E6" t="str">
            <v/>
          </cell>
          <cell r="F6">
            <v>40</v>
          </cell>
          <cell r="G6" t="str">
            <v/>
          </cell>
          <cell r="H6">
            <v>7</v>
          </cell>
          <cell r="I6" t="str">
            <v/>
          </cell>
          <cell r="J6">
            <v>49</v>
          </cell>
          <cell r="K6" t="str">
            <v/>
          </cell>
          <cell r="L6">
            <v>6</v>
          </cell>
          <cell r="M6" t="str">
            <v/>
          </cell>
          <cell r="N6">
            <v>15</v>
          </cell>
          <cell r="O6" t="str">
            <v/>
          </cell>
          <cell r="P6" t="str">
            <v>██
███
█████
████████
████████
██████</v>
          </cell>
        </row>
        <row r="7">
          <cell r="A7" t="str">
            <v>Product 6</v>
          </cell>
          <cell r="B7">
            <v>150</v>
          </cell>
          <cell r="C7" t="str">
            <v/>
          </cell>
          <cell r="D7">
            <v>105</v>
          </cell>
          <cell r="E7" t="str">
            <v/>
          </cell>
          <cell r="F7">
            <v>45</v>
          </cell>
          <cell r="G7" t="str">
            <v/>
          </cell>
          <cell r="H7">
            <v>7.5</v>
          </cell>
          <cell r="I7" t="str">
            <v/>
          </cell>
          <cell r="J7">
            <v>52.5</v>
          </cell>
          <cell r="K7" t="str">
            <v/>
          </cell>
          <cell r="L7">
            <v>6.75</v>
          </cell>
          <cell r="M7" t="str">
            <v/>
          </cell>
          <cell r="N7">
            <v>15.75</v>
          </cell>
          <cell r="O7" t="str">
            <v/>
          </cell>
          <cell r="P7" t="str">
            <v>█
█
███
███
████
██████</v>
          </cell>
        </row>
        <row r="8">
          <cell r="A8" t="str">
            <v>Product 7</v>
          </cell>
          <cell r="B8">
            <v>160</v>
          </cell>
          <cell r="C8" t="str">
            <v/>
          </cell>
          <cell r="D8">
            <v>110</v>
          </cell>
          <cell r="E8" t="str">
            <v/>
          </cell>
          <cell r="F8">
            <v>50</v>
          </cell>
          <cell r="G8" t="str">
            <v/>
          </cell>
          <cell r="H8">
            <v>8</v>
          </cell>
          <cell r="I8" t="str">
            <v/>
          </cell>
          <cell r="J8">
            <v>56</v>
          </cell>
          <cell r="K8" t="str">
            <v/>
          </cell>
          <cell r="L8">
            <v>7.5</v>
          </cell>
          <cell r="M8" t="str">
            <v/>
          </cell>
          <cell r="N8">
            <v>16.5</v>
          </cell>
          <cell r="O8" t="str">
            <v/>
          </cell>
          <cell r="P8" t="str">
            <v>██
████
██████
████████
██████████
████████</v>
          </cell>
        </row>
        <row r="9">
          <cell r="A9" t="str">
            <v>Product 8</v>
          </cell>
          <cell r="B9">
            <v>170</v>
          </cell>
          <cell r="C9" t="str">
            <v/>
          </cell>
          <cell r="D9">
            <v>115</v>
          </cell>
          <cell r="E9" t="str">
            <v/>
          </cell>
          <cell r="F9">
            <v>55</v>
          </cell>
          <cell r="G9" t="str">
            <v/>
          </cell>
          <cell r="H9">
            <v>8.5</v>
          </cell>
          <cell r="I9" t="str">
            <v/>
          </cell>
          <cell r="J9">
            <v>59.499999999999993</v>
          </cell>
          <cell r="K9" t="str">
            <v/>
          </cell>
          <cell r="L9">
            <v>8.25</v>
          </cell>
          <cell r="M9" t="str">
            <v/>
          </cell>
          <cell r="N9">
            <v>17.25</v>
          </cell>
          <cell r="O9" t="str">
            <v/>
          </cell>
          <cell r="P9" t="str">
            <v>█
██
███
████
█████
██████</v>
          </cell>
        </row>
        <row r="10">
          <cell r="A10" t="str">
            <v>Product 9</v>
          </cell>
          <cell r="B10">
            <v>180</v>
          </cell>
          <cell r="C10" t="str">
            <v/>
          </cell>
          <cell r="D10">
            <v>120</v>
          </cell>
          <cell r="E10" t="str">
            <v/>
          </cell>
          <cell r="F10">
            <v>60</v>
          </cell>
          <cell r="G10" t="str">
            <v/>
          </cell>
          <cell r="H10">
            <v>9</v>
          </cell>
          <cell r="I10" t="str">
            <v/>
          </cell>
          <cell r="J10">
            <v>62.999999999999993</v>
          </cell>
          <cell r="K10" t="str">
            <v/>
          </cell>
          <cell r="L10">
            <v>9</v>
          </cell>
          <cell r="M10" t="str">
            <v/>
          </cell>
          <cell r="N10">
            <v>18</v>
          </cell>
          <cell r="O10" t="str">
            <v/>
          </cell>
          <cell r="P10" t="str">
            <v>████
█████
██████
███████
████████
█████████</v>
          </cell>
        </row>
        <row r="11">
          <cell r="A11" t="str">
            <v>Product 10</v>
          </cell>
          <cell r="B11">
            <v>190</v>
          </cell>
          <cell r="C11" t="str">
            <v/>
          </cell>
          <cell r="D11">
            <v>125</v>
          </cell>
          <cell r="E11" t="str">
            <v/>
          </cell>
          <cell r="F11">
            <v>65</v>
          </cell>
          <cell r="G11" t="str">
            <v/>
          </cell>
          <cell r="H11">
            <v>9.5</v>
          </cell>
          <cell r="I11" t="str">
            <v/>
          </cell>
          <cell r="J11">
            <v>66.5</v>
          </cell>
          <cell r="K11" t="str">
            <v/>
          </cell>
          <cell r="L11">
            <v>9.75</v>
          </cell>
          <cell r="M11" t="str">
            <v/>
          </cell>
          <cell r="N11">
            <v>18.75</v>
          </cell>
          <cell r="O11" t="str">
            <v/>
          </cell>
          <cell r="P11" t="str">
            <v>████████
█████████
███████
█████
████
██</v>
          </cell>
        </row>
        <row r="12">
          <cell r="A12" t="str">
            <v>Product 11</v>
          </cell>
          <cell r="B12">
            <v>200</v>
          </cell>
          <cell r="C12" t="str">
            <v/>
          </cell>
          <cell r="D12">
            <v>130</v>
          </cell>
          <cell r="E12" t="str">
            <v/>
          </cell>
          <cell r="F12">
            <v>70</v>
          </cell>
          <cell r="G12" t="str">
            <v/>
          </cell>
          <cell r="H12">
            <v>10</v>
          </cell>
          <cell r="I12" t="str">
            <v/>
          </cell>
          <cell r="J12">
            <v>70</v>
          </cell>
          <cell r="K12" t="str">
            <v/>
          </cell>
          <cell r="L12">
            <v>10.5</v>
          </cell>
          <cell r="M12" t="str">
            <v/>
          </cell>
          <cell r="N12">
            <v>19.5</v>
          </cell>
          <cell r="O12" t="str">
            <v/>
          </cell>
          <cell r="P12" t="str">
            <v>██████████
██████████
██████████
██████████
██████████
██████████</v>
          </cell>
        </row>
        <row r="13">
          <cell r="A13" t="str">
            <v>Product 12</v>
          </cell>
          <cell r="B13">
            <v>210</v>
          </cell>
          <cell r="C13" t="str">
            <v/>
          </cell>
          <cell r="D13">
            <v>135</v>
          </cell>
          <cell r="E13" t="str">
            <v/>
          </cell>
          <cell r="F13">
            <v>75</v>
          </cell>
          <cell r="G13" t="str">
            <v/>
          </cell>
          <cell r="H13">
            <v>10.5</v>
          </cell>
          <cell r="I13" t="str">
            <v/>
          </cell>
          <cell r="J13">
            <v>73.5</v>
          </cell>
          <cell r="K13" t="str">
            <v/>
          </cell>
          <cell r="L13">
            <v>11.25</v>
          </cell>
          <cell r="M13" t="str">
            <v/>
          </cell>
          <cell r="N13">
            <v>20.25</v>
          </cell>
          <cell r="O13" t="str">
            <v/>
          </cell>
          <cell r="P13" t="str">
            <v>██
██
██
█
█
███</v>
          </cell>
        </row>
        <row r="14">
          <cell r="A14" t="str">
            <v>Product 13</v>
          </cell>
          <cell r="B14">
            <v>220</v>
          </cell>
          <cell r="C14" t="str">
            <v/>
          </cell>
          <cell r="D14">
            <v>140</v>
          </cell>
          <cell r="E14" t="str">
            <v/>
          </cell>
          <cell r="F14">
            <v>80</v>
          </cell>
          <cell r="G14" t="str">
            <v/>
          </cell>
          <cell r="H14">
            <v>11</v>
          </cell>
          <cell r="I14" t="str">
            <v/>
          </cell>
          <cell r="J14">
            <v>77</v>
          </cell>
          <cell r="K14" t="str">
            <v/>
          </cell>
          <cell r="L14">
            <v>12</v>
          </cell>
          <cell r="M14" t="str">
            <v/>
          </cell>
          <cell r="N14">
            <v>21</v>
          </cell>
          <cell r="O14" t="str">
            <v/>
          </cell>
          <cell r="P14" t="str">
            <v>█████
█████
█████
█████
█████
██████</v>
          </cell>
        </row>
        <row r="15">
          <cell r="A15" t="str">
            <v>Product 14</v>
          </cell>
          <cell r="B15">
            <v>230</v>
          </cell>
          <cell r="C15" t="str">
            <v/>
          </cell>
          <cell r="D15">
            <v>145</v>
          </cell>
          <cell r="E15" t="str">
            <v/>
          </cell>
          <cell r="F15">
            <v>85</v>
          </cell>
          <cell r="G15" t="str">
            <v/>
          </cell>
          <cell r="H15">
            <v>11.5</v>
          </cell>
          <cell r="I15" t="str">
            <v/>
          </cell>
          <cell r="J15">
            <v>80.5</v>
          </cell>
          <cell r="K15" t="str">
            <v/>
          </cell>
          <cell r="L15">
            <v>12.75</v>
          </cell>
          <cell r="M15" t="str">
            <v/>
          </cell>
          <cell r="N15">
            <v>21.75</v>
          </cell>
          <cell r="O15" t="str">
            <v/>
          </cell>
          <cell r="P15" t="str">
            <v>████
█████
██████
█████
████
███</v>
          </cell>
        </row>
        <row r="16">
          <cell r="A16" t="str">
            <v>Product 15</v>
          </cell>
          <cell r="B16">
            <v>240</v>
          </cell>
          <cell r="C16" t="str">
            <v/>
          </cell>
          <cell r="D16">
            <v>150</v>
          </cell>
          <cell r="E16" t="str">
            <v/>
          </cell>
          <cell r="F16">
            <v>90</v>
          </cell>
          <cell r="G16" t="str">
            <v/>
          </cell>
          <cell r="H16">
            <v>12</v>
          </cell>
          <cell r="I16" t="str">
            <v/>
          </cell>
          <cell r="J16">
            <v>84</v>
          </cell>
          <cell r="K16" t="str">
            <v/>
          </cell>
          <cell r="L16">
            <v>13.5</v>
          </cell>
          <cell r="M16" t="str">
            <v/>
          </cell>
          <cell r="N16">
            <v>22.5</v>
          </cell>
          <cell r="O16" t="str">
            <v/>
          </cell>
          <cell r="P16" t="str">
            <v>██
███
█████
████████
████████
██████</v>
          </cell>
        </row>
        <row r="17">
          <cell r="A17" t="str">
            <v>Product 16</v>
          </cell>
          <cell r="B17">
            <v>250</v>
          </cell>
          <cell r="C17" t="str">
            <v/>
          </cell>
          <cell r="D17">
            <v>155</v>
          </cell>
          <cell r="E17" t="str">
            <v/>
          </cell>
          <cell r="F17">
            <v>95</v>
          </cell>
          <cell r="G17" t="str">
            <v>◄+</v>
          </cell>
          <cell r="H17">
            <v>12.5</v>
          </cell>
          <cell r="I17" t="str">
            <v/>
          </cell>
          <cell r="J17">
            <v>87.5</v>
          </cell>
          <cell r="K17" t="str">
            <v/>
          </cell>
          <cell r="L17">
            <v>14.25</v>
          </cell>
          <cell r="M17" t="str">
            <v>◄+</v>
          </cell>
          <cell r="N17">
            <v>23.25</v>
          </cell>
          <cell r="O17" t="str">
            <v/>
          </cell>
          <cell r="P17" t="str">
            <v>█
█
███
███
████
██████</v>
          </cell>
        </row>
        <row r="18">
          <cell r="A18" t="str">
            <v>Product 17</v>
          </cell>
          <cell r="B18">
            <v>260</v>
          </cell>
          <cell r="C18" t="str">
            <v/>
          </cell>
          <cell r="D18">
            <v>160</v>
          </cell>
          <cell r="E18" t="str">
            <v/>
          </cell>
          <cell r="F18">
            <v>100</v>
          </cell>
          <cell r="G18" t="str">
            <v>◄+</v>
          </cell>
          <cell r="H18">
            <v>13</v>
          </cell>
          <cell r="I18" t="str">
            <v/>
          </cell>
          <cell r="J18">
            <v>91</v>
          </cell>
          <cell r="K18" t="str">
            <v/>
          </cell>
          <cell r="L18">
            <v>15</v>
          </cell>
          <cell r="M18" t="str">
            <v>◄+</v>
          </cell>
          <cell r="N18">
            <v>24</v>
          </cell>
          <cell r="O18" t="str">
            <v/>
          </cell>
          <cell r="P18" t="str">
            <v>██
████
██████
████████
██████████
████████</v>
          </cell>
        </row>
        <row r="19">
          <cell r="A19" t="str">
            <v>Product 18</v>
          </cell>
          <cell r="B19">
            <v>270</v>
          </cell>
          <cell r="C19" t="str">
            <v>◄+</v>
          </cell>
          <cell r="D19">
            <v>200</v>
          </cell>
          <cell r="E19" t="str">
            <v>◄+</v>
          </cell>
          <cell r="F19">
            <v>70</v>
          </cell>
          <cell r="G19" t="str">
            <v/>
          </cell>
          <cell r="H19">
            <v>13.5</v>
          </cell>
          <cell r="I19" t="str">
            <v>◄+</v>
          </cell>
          <cell r="J19">
            <v>94.5</v>
          </cell>
          <cell r="K19" t="str">
            <v>◄+</v>
          </cell>
          <cell r="L19">
            <v>10.5</v>
          </cell>
          <cell r="M19" t="str">
            <v/>
          </cell>
          <cell r="N19">
            <v>30</v>
          </cell>
          <cell r="O19" t="str">
            <v>◄+</v>
          </cell>
          <cell r="P19" t="str">
            <v>█
██
███
████
█████
██████</v>
          </cell>
        </row>
        <row r="20">
          <cell r="A20" t="str">
            <v>Product 19</v>
          </cell>
          <cell r="B20">
            <v>280</v>
          </cell>
          <cell r="C20" t="str">
            <v>◄+</v>
          </cell>
          <cell r="D20">
            <v>205</v>
          </cell>
          <cell r="E20" t="str">
            <v>◄+</v>
          </cell>
          <cell r="F20">
            <v>75</v>
          </cell>
          <cell r="G20" t="str">
            <v/>
          </cell>
          <cell r="H20">
            <v>14</v>
          </cell>
          <cell r="I20" t="str">
            <v>◄+</v>
          </cell>
          <cell r="J20">
            <v>98</v>
          </cell>
          <cell r="K20" t="str">
            <v>◄+</v>
          </cell>
          <cell r="L20">
            <v>11.25</v>
          </cell>
          <cell r="M20" t="str">
            <v/>
          </cell>
          <cell r="N20">
            <v>30.75</v>
          </cell>
          <cell r="O20" t="str">
            <v>◄+</v>
          </cell>
          <cell r="P20" t="str">
            <v>████
█████
██████
███████
████████
█████████</v>
          </cell>
        </row>
        <row r="21">
          <cell r="A21" t="str">
            <v>Product 20</v>
          </cell>
          <cell r="B21">
            <v>100</v>
          </cell>
          <cell r="C21" t="str">
            <v>◄-</v>
          </cell>
          <cell r="D21">
            <v>20</v>
          </cell>
          <cell r="E21" t="str">
            <v>◄-</v>
          </cell>
          <cell r="F21">
            <v>80</v>
          </cell>
          <cell r="G21" t="str">
            <v/>
          </cell>
          <cell r="H21">
            <v>5</v>
          </cell>
          <cell r="I21" t="str">
            <v>◄-</v>
          </cell>
          <cell r="J21">
            <v>35</v>
          </cell>
          <cell r="K21" t="str">
            <v>◄-</v>
          </cell>
          <cell r="L21">
            <v>12</v>
          </cell>
          <cell r="M21" t="str">
            <v/>
          </cell>
          <cell r="N21">
            <v>3</v>
          </cell>
          <cell r="O21" t="str">
            <v>◄-</v>
          </cell>
          <cell r="P21" t="str">
            <v>████████
█████████
███████
█████
████
██</v>
          </cell>
        </row>
        <row r="22">
          <cell r="A22" t="str">
            <v>Product 21</v>
          </cell>
          <cell r="B22">
            <v>110</v>
          </cell>
          <cell r="C22" t="str">
            <v/>
          </cell>
          <cell r="D22">
            <v>85</v>
          </cell>
          <cell r="E22" t="str">
            <v/>
          </cell>
          <cell r="F22">
            <v>25</v>
          </cell>
          <cell r="G22" t="str">
            <v>◄-</v>
          </cell>
          <cell r="H22">
            <v>5.5</v>
          </cell>
          <cell r="I22" t="str">
            <v/>
          </cell>
          <cell r="J22">
            <v>38.5</v>
          </cell>
          <cell r="K22" t="str">
            <v/>
          </cell>
          <cell r="L22">
            <v>3.75</v>
          </cell>
          <cell r="M22" t="str">
            <v>◄-</v>
          </cell>
          <cell r="N22">
            <v>12.75</v>
          </cell>
          <cell r="O22" t="str">
            <v/>
          </cell>
          <cell r="P22" t="str">
            <v>████
█████
██████
████████
█████████
██████████</v>
          </cell>
        </row>
        <row r="23">
          <cell r="A23" t="str">
            <v>Product 22</v>
          </cell>
          <cell r="B23">
            <v>120</v>
          </cell>
          <cell r="C23" t="str">
            <v/>
          </cell>
          <cell r="D23">
            <v>90</v>
          </cell>
          <cell r="E23" t="str">
            <v/>
          </cell>
          <cell r="F23">
            <v>30</v>
          </cell>
          <cell r="G23" t="str">
            <v/>
          </cell>
          <cell r="H23">
            <v>6</v>
          </cell>
          <cell r="I23" t="str">
            <v/>
          </cell>
          <cell r="J23">
            <v>42</v>
          </cell>
          <cell r="K23" t="str">
            <v/>
          </cell>
          <cell r="L23">
            <v>4.5</v>
          </cell>
          <cell r="M23" t="str">
            <v/>
          </cell>
          <cell r="N23">
            <v>13.5</v>
          </cell>
          <cell r="O23" t="str">
            <v/>
          </cell>
          <cell r="P23" t="str">
            <v>██
██
██
█
█
███</v>
          </cell>
        </row>
        <row r="24">
          <cell r="A24" t="str">
            <v>Product 23</v>
          </cell>
          <cell r="B24">
            <v>130</v>
          </cell>
          <cell r="C24" t="str">
            <v/>
          </cell>
          <cell r="D24">
            <v>95</v>
          </cell>
          <cell r="E24" t="str">
            <v/>
          </cell>
          <cell r="F24">
            <v>35</v>
          </cell>
          <cell r="G24" t="str">
            <v/>
          </cell>
          <cell r="H24">
            <v>6.5</v>
          </cell>
          <cell r="I24" t="str">
            <v/>
          </cell>
          <cell r="J24">
            <v>45.5</v>
          </cell>
          <cell r="K24" t="str">
            <v/>
          </cell>
          <cell r="L24">
            <v>5.25</v>
          </cell>
          <cell r="M24" t="str">
            <v/>
          </cell>
          <cell r="N24">
            <v>14.25</v>
          </cell>
          <cell r="O24" t="str">
            <v/>
          </cell>
          <cell r="P24" t="str">
            <v>█████
█████
█████
█████
█████
██████</v>
          </cell>
        </row>
        <row r="25">
          <cell r="A25" t="str">
            <v>Product 24</v>
          </cell>
          <cell r="B25">
            <v>140</v>
          </cell>
          <cell r="C25" t="str">
            <v/>
          </cell>
          <cell r="D25">
            <v>100</v>
          </cell>
          <cell r="E25" t="str">
            <v/>
          </cell>
          <cell r="F25">
            <v>40</v>
          </cell>
          <cell r="G25" t="str">
            <v/>
          </cell>
          <cell r="H25">
            <v>7</v>
          </cell>
          <cell r="I25" t="str">
            <v/>
          </cell>
          <cell r="J25">
            <v>49</v>
          </cell>
          <cell r="K25" t="str">
            <v/>
          </cell>
          <cell r="L25">
            <v>6</v>
          </cell>
          <cell r="M25" t="str">
            <v/>
          </cell>
          <cell r="N25">
            <v>15</v>
          </cell>
          <cell r="O25" t="str">
            <v/>
          </cell>
          <cell r="P25" t="str">
            <v>████
█████
██████
█████
████
███</v>
          </cell>
        </row>
        <row r="26">
          <cell r="A26" t="str">
            <v>Product 25</v>
          </cell>
          <cell r="B26">
            <v>150</v>
          </cell>
          <cell r="C26" t="str">
            <v/>
          </cell>
          <cell r="D26">
            <v>105</v>
          </cell>
          <cell r="E26" t="str">
            <v/>
          </cell>
          <cell r="F26">
            <v>45</v>
          </cell>
          <cell r="G26" t="str">
            <v/>
          </cell>
          <cell r="H26">
            <v>7.5</v>
          </cell>
          <cell r="I26" t="str">
            <v/>
          </cell>
          <cell r="J26">
            <v>52.5</v>
          </cell>
          <cell r="K26" t="str">
            <v/>
          </cell>
          <cell r="L26">
            <v>6.75</v>
          </cell>
          <cell r="M26" t="str">
            <v/>
          </cell>
          <cell r="N26">
            <v>15.75</v>
          </cell>
          <cell r="O26" t="str">
            <v/>
          </cell>
          <cell r="P26" t="str">
            <v>██
███
█████
████████
████████
██████</v>
          </cell>
        </row>
        <row r="27">
          <cell r="A27" t="str">
            <v>Product 26</v>
          </cell>
          <cell r="B27">
            <v>160</v>
          </cell>
          <cell r="C27" t="str">
            <v/>
          </cell>
          <cell r="D27">
            <v>110</v>
          </cell>
          <cell r="E27" t="str">
            <v/>
          </cell>
          <cell r="F27">
            <v>50</v>
          </cell>
          <cell r="G27" t="str">
            <v/>
          </cell>
          <cell r="H27">
            <v>8</v>
          </cell>
          <cell r="I27" t="str">
            <v/>
          </cell>
          <cell r="J27">
            <v>56</v>
          </cell>
          <cell r="K27" t="str">
            <v/>
          </cell>
          <cell r="L27">
            <v>7.5</v>
          </cell>
          <cell r="M27" t="str">
            <v/>
          </cell>
          <cell r="N27">
            <v>16.5</v>
          </cell>
          <cell r="O27" t="str">
            <v/>
          </cell>
          <cell r="P27" t="str">
            <v>█
█
███
███
████
██████</v>
          </cell>
        </row>
        <row r="28">
          <cell r="A28" t="str">
            <v>Product 27</v>
          </cell>
          <cell r="B28">
            <v>170</v>
          </cell>
          <cell r="C28" t="str">
            <v/>
          </cell>
          <cell r="D28">
            <v>115</v>
          </cell>
          <cell r="E28" t="str">
            <v/>
          </cell>
          <cell r="F28">
            <v>55</v>
          </cell>
          <cell r="G28" t="str">
            <v/>
          </cell>
          <cell r="H28">
            <v>8.5</v>
          </cell>
          <cell r="I28" t="str">
            <v/>
          </cell>
          <cell r="J28">
            <v>59.499999999999993</v>
          </cell>
          <cell r="K28" t="str">
            <v/>
          </cell>
          <cell r="L28">
            <v>8.25</v>
          </cell>
          <cell r="M28" t="str">
            <v/>
          </cell>
          <cell r="N28">
            <v>17.25</v>
          </cell>
          <cell r="O28" t="str">
            <v/>
          </cell>
          <cell r="P28" t="str">
            <v>██
████
██████
████████
██████████
████████</v>
          </cell>
        </row>
        <row r="29">
          <cell r="A29" t="str">
            <v>Product 28</v>
          </cell>
          <cell r="B29">
            <v>180</v>
          </cell>
          <cell r="C29" t="str">
            <v/>
          </cell>
          <cell r="D29">
            <v>120</v>
          </cell>
          <cell r="E29" t="str">
            <v/>
          </cell>
          <cell r="F29">
            <v>60</v>
          </cell>
          <cell r="G29" t="str">
            <v/>
          </cell>
          <cell r="H29">
            <v>9</v>
          </cell>
          <cell r="I29" t="str">
            <v/>
          </cell>
          <cell r="J29">
            <v>62.999999999999993</v>
          </cell>
          <cell r="K29" t="str">
            <v/>
          </cell>
          <cell r="L29">
            <v>9</v>
          </cell>
          <cell r="M29" t="str">
            <v/>
          </cell>
          <cell r="N29">
            <v>18</v>
          </cell>
          <cell r="O29" t="str">
            <v/>
          </cell>
          <cell r="P29" t="str">
            <v>█
██
███
████
█████
██████</v>
          </cell>
        </row>
        <row r="30">
          <cell r="A30" t="str">
            <v>Product 29</v>
          </cell>
          <cell r="B30">
            <v>190</v>
          </cell>
          <cell r="C30" t="str">
            <v/>
          </cell>
          <cell r="D30">
            <v>125</v>
          </cell>
          <cell r="E30" t="str">
            <v/>
          </cell>
          <cell r="F30">
            <v>65</v>
          </cell>
          <cell r="G30" t="str">
            <v/>
          </cell>
          <cell r="H30">
            <v>9.5</v>
          </cell>
          <cell r="I30" t="str">
            <v/>
          </cell>
          <cell r="J30">
            <v>66.5</v>
          </cell>
          <cell r="K30" t="str">
            <v/>
          </cell>
          <cell r="L30">
            <v>9.75</v>
          </cell>
          <cell r="M30" t="str">
            <v/>
          </cell>
          <cell r="N30">
            <v>18.75</v>
          </cell>
          <cell r="O30" t="str">
            <v/>
          </cell>
          <cell r="P30" t="str">
            <v>████
█████
██████
███████
████████
█████████</v>
          </cell>
        </row>
        <row r="31">
          <cell r="A31" t="str">
            <v>Product 30</v>
          </cell>
          <cell r="B31">
            <v>200</v>
          </cell>
          <cell r="C31" t="str">
            <v/>
          </cell>
          <cell r="D31">
            <v>130</v>
          </cell>
          <cell r="E31" t="str">
            <v/>
          </cell>
          <cell r="F31">
            <v>70</v>
          </cell>
          <cell r="G31" t="str">
            <v/>
          </cell>
          <cell r="H31">
            <v>10</v>
          </cell>
          <cell r="I31" t="str">
            <v/>
          </cell>
          <cell r="J31">
            <v>70</v>
          </cell>
          <cell r="K31" t="str">
            <v/>
          </cell>
          <cell r="L31">
            <v>10.5</v>
          </cell>
          <cell r="M31" t="str">
            <v/>
          </cell>
          <cell r="N31">
            <v>19.5</v>
          </cell>
          <cell r="O31" t="str">
            <v/>
          </cell>
          <cell r="P31" t="str">
            <v>████████
█████████
███████
█████
████
██</v>
          </cell>
        </row>
        <row r="32">
          <cell r="A32" t="str">
            <v>Product 31</v>
          </cell>
          <cell r="B32">
            <v>210</v>
          </cell>
          <cell r="C32" t="str">
            <v/>
          </cell>
          <cell r="D32">
            <v>135</v>
          </cell>
          <cell r="E32" t="str">
            <v/>
          </cell>
          <cell r="F32">
            <v>75</v>
          </cell>
          <cell r="G32" t="str">
            <v/>
          </cell>
          <cell r="H32">
            <v>10.5</v>
          </cell>
          <cell r="I32" t="str">
            <v/>
          </cell>
          <cell r="J32">
            <v>73.5</v>
          </cell>
          <cell r="K32" t="str">
            <v/>
          </cell>
          <cell r="L32">
            <v>11.25</v>
          </cell>
          <cell r="M32" t="str">
            <v/>
          </cell>
          <cell r="N32">
            <v>20.25</v>
          </cell>
          <cell r="O32" t="str">
            <v/>
          </cell>
          <cell r="P32" t="str">
            <v>████
█████
██████
████████
█████████
██████████</v>
          </cell>
        </row>
        <row r="33">
          <cell r="A33" t="str">
            <v>Product 32</v>
          </cell>
          <cell r="B33">
            <v>220</v>
          </cell>
          <cell r="C33" t="str">
            <v/>
          </cell>
          <cell r="D33">
            <v>140</v>
          </cell>
          <cell r="E33" t="str">
            <v/>
          </cell>
          <cell r="F33">
            <v>80</v>
          </cell>
          <cell r="G33" t="str">
            <v/>
          </cell>
          <cell r="H33">
            <v>11</v>
          </cell>
          <cell r="I33" t="str">
            <v/>
          </cell>
          <cell r="J33">
            <v>77</v>
          </cell>
          <cell r="K33" t="str">
            <v/>
          </cell>
          <cell r="L33">
            <v>12</v>
          </cell>
          <cell r="M33" t="str">
            <v/>
          </cell>
          <cell r="N33">
            <v>21</v>
          </cell>
          <cell r="O33" t="str">
            <v/>
          </cell>
          <cell r="P33" t="str">
            <v>██
██
██
█
█
███</v>
          </cell>
        </row>
        <row r="34">
          <cell r="A34" t="str">
            <v>Product 33</v>
          </cell>
          <cell r="B34">
            <v>230</v>
          </cell>
          <cell r="C34" t="str">
            <v/>
          </cell>
          <cell r="D34">
            <v>145</v>
          </cell>
          <cell r="E34" t="str">
            <v/>
          </cell>
          <cell r="F34">
            <v>85</v>
          </cell>
          <cell r="G34" t="str">
            <v/>
          </cell>
          <cell r="H34">
            <v>11.5</v>
          </cell>
          <cell r="I34" t="str">
            <v/>
          </cell>
          <cell r="J34">
            <v>80.5</v>
          </cell>
          <cell r="K34" t="str">
            <v/>
          </cell>
          <cell r="L34">
            <v>12.75</v>
          </cell>
          <cell r="M34" t="str">
            <v/>
          </cell>
          <cell r="N34">
            <v>21.75</v>
          </cell>
          <cell r="O34" t="str">
            <v/>
          </cell>
          <cell r="P34" t="str">
            <v>█████
█████
█████
█████
█████
██████</v>
          </cell>
        </row>
        <row r="35">
          <cell r="A35" t="str">
            <v>Product 34</v>
          </cell>
          <cell r="B35">
            <v>240</v>
          </cell>
          <cell r="C35" t="str">
            <v/>
          </cell>
          <cell r="D35">
            <v>150</v>
          </cell>
          <cell r="E35" t="str">
            <v/>
          </cell>
          <cell r="F35">
            <v>90</v>
          </cell>
          <cell r="G35" t="str">
            <v/>
          </cell>
          <cell r="H35">
            <v>12</v>
          </cell>
          <cell r="I35" t="str">
            <v/>
          </cell>
          <cell r="J35">
            <v>84</v>
          </cell>
          <cell r="K35" t="str">
            <v/>
          </cell>
          <cell r="L35">
            <v>13.5</v>
          </cell>
          <cell r="M35" t="str">
            <v/>
          </cell>
          <cell r="N35">
            <v>22.5</v>
          </cell>
          <cell r="O35" t="str">
            <v/>
          </cell>
          <cell r="P35" t="str">
            <v>████
█████
██████
█████
████
███</v>
          </cell>
        </row>
        <row r="36">
          <cell r="A36" t="str">
            <v>Product 35</v>
          </cell>
          <cell r="B36">
            <v>250</v>
          </cell>
          <cell r="C36" t="str">
            <v/>
          </cell>
          <cell r="D36">
            <v>155</v>
          </cell>
          <cell r="E36" t="str">
            <v/>
          </cell>
          <cell r="F36">
            <v>95</v>
          </cell>
          <cell r="G36" t="str">
            <v>◄+</v>
          </cell>
          <cell r="H36">
            <v>12.5</v>
          </cell>
          <cell r="I36" t="str">
            <v/>
          </cell>
          <cell r="J36">
            <v>87.5</v>
          </cell>
          <cell r="K36" t="str">
            <v/>
          </cell>
          <cell r="L36">
            <v>14.25</v>
          </cell>
          <cell r="M36" t="str">
            <v>◄+</v>
          </cell>
          <cell r="N36">
            <v>23.25</v>
          </cell>
          <cell r="O36" t="str">
            <v/>
          </cell>
          <cell r="P36" t="str">
            <v>██
███
█████
████████
████████
██████</v>
          </cell>
        </row>
        <row r="37">
          <cell r="A37" t="str">
            <v>Product 36</v>
          </cell>
          <cell r="B37">
            <v>260</v>
          </cell>
          <cell r="C37" t="str">
            <v/>
          </cell>
          <cell r="D37">
            <v>160</v>
          </cell>
          <cell r="E37" t="str">
            <v/>
          </cell>
          <cell r="F37">
            <v>100</v>
          </cell>
          <cell r="G37" t="str">
            <v>◄+</v>
          </cell>
          <cell r="H37">
            <v>13</v>
          </cell>
          <cell r="I37" t="str">
            <v/>
          </cell>
          <cell r="J37">
            <v>91</v>
          </cell>
          <cell r="K37" t="str">
            <v/>
          </cell>
          <cell r="L37">
            <v>15</v>
          </cell>
          <cell r="M37" t="str">
            <v>◄+</v>
          </cell>
          <cell r="N37">
            <v>24</v>
          </cell>
          <cell r="O37" t="str">
            <v/>
          </cell>
          <cell r="P37" t="str">
            <v>█
█
███
███
████
██████</v>
          </cell>
        </row>
        <row r="38">
          <cell r="A38" t="str">
            <v>Product 37</v>
          </cell>
          <cell r="B38">
            <v>270</v>
          </cell>
          <cell r="C38" t="str">
            <v>◄+</v>
          </cell>
          <cell r="D38">
            <v>200</v>
          </cell>
          <cell r="E38" t="str">
            <v>◄+</v>
          </cell>
          <cell r="F38">
            <v>70</v>
          </cell>
          <cell r="G38" t="str">
            <v/>
          </cell>
          <cell r="H38">
            <v>13.5</v>
          </cell>
          <cell r="I38" t="str">
            <v>◄+</v>
          </cell>
          <cell r="J38">
            <v>94.5</v>
          </cell>
          <cell r="K38" t="str">
            <v>◄+</v>
          </cell>
          <cell r="L38">
            <v>10.5</v>
          </cell>
          <cell r="M38" t="str">
            <v/>
          </cell>
          <cell r="N38">
            <v>30</v>
          </cell>
          <cell r="O38" t="str">
            <v>◄+</v>
          </cell>
          <cell r="P38" t="str">
            <v>██
████
██████
████████
██████████
████████</v>
          </cell>
        </row>
        <row r="39">
          <cell r="A39" t="str">
            <v>Product 38</v>
          </cell>
          <cell r="B39">
            <v>280</v>
          </cell>
          <cell r="C39" t="str">
            <v>◄+</v>
          </cell>
          <cell r="D39">
            <v>205</v>
          </cell>
          <cell r="E39" t="str">
            <v>◄+</v>
          </cell>
          <cell r="F39">
            <v>75</v>
          </cell>
          <cell r="G39" t="str">
            <v/>
          </cell>
          <cell r="H39">
            <v>14</v>
          </cell>
          <cell r="I39" t="str">
            <v>◄+</v>
          </cell>
          <cell r="J39">
            <v>98</v>
          </cell>
          <cell r="K39" t="str">
            <v>◄+</v>
          </cell>
          <cell r="L39">
            <v>11.25</v>
          </cell>
          <cell r="M39" t="str">
            <v/>
          </cell>
          <cell r="N39">
            <v>30.75</v>
          </cell>
          <cell r="O39" t="str">
            <v>◄+</v>
          </cell>
          <cell r="P39" t="str">
            <v>█
██
███
████
█████
██████</v>
          </cell>
        </row>
        <row r="40">
          <cell r="A40" t="str">
            <v>Product 39</v>
          </cell>
          <cell r="B40">
            <v>100</v>
          </cell>
          <cell r="C40" t="str">
            <v>◄-</v>
          </cell>
          <cell r="D40">
            <v>20</v>
          </cell>
          <cell r="E40" t="str">
            <v>◄-</v>
          </cell>
          <cell r="F40">
            <v>80</v>
          </cell>
          <cell r="G40" t="str">
            <v/>
          </cell>
          <cell r="H40">
            <v>5</v>
          </cell>
          <cell r="I40" t="str">
            <v>◄-</v>
          </cell>
          <cell r="J40">
            <v>35</v>
          </cell>
          <cell r="K40" t="str">
            <v>◄-</v>
          </cell>
          <cell r="L40">
            <v>12</v>
          </cell>
          <cell r="M40" t="str">
            <v/>
          </cell>
          <cell r="N40">
            <v>3</v>
          </cell>
          <cell r="O40" t="str">
            <v>◄-</v>
          </cell>
          <cell r="P40" t="str">
            <v>████
█████
██████
███████
████████
█████████</v>
          </cell>
        </row>
        <row r="41">
          <cell r="A41" t="str">
            <v>Product 40</v>
          </cell>
          <cell r="B41">
            <v>110</v>
          </cell>
          <cell r="C41" t="str">
            <v/>
          </cell>
          <cell r="D41">
            <v>85</v>
          </cell>
          <cell r="E41" t="str">
            <v/>
          </cell>
          <cell r="F41">
            <v>25</v>
          </cell>
          <cell r="G41" t="str">
            <v>◄-</v>
          </cell>
          <cell r="H41">
            <v>5.5</v>
          </cell>
          <cell r="I41" t="str">
            <v/>
          </cell>
          <cell r="J41">
            <v>38.5</v>
          </cell>
          <cell r="K41" t="str">
            <v/>
          </cell>
          <cell r="L41">
            <v>3.75</v>
          </cell>
          <cell r="M41" t="str">
            <v>◄-</v>
          </cell>
          <cell r="N41">
            <v>12.75</v>
          </cell>
          <cell r="O41" t="str">
            <v/>
          </cell>
          <cell r="P41" t="str">
            <v>████████
█████████
███████
█████
████
██</v>
          </cell>
        </row>
        <row r="42">
          <cell r="A42" t="str">
            <v>Product 41</v>
          </cell>
          <cell r="B42">
            <v>120</v>
          </cell>
          <cell r="C42" t="str">
            <v/>
          </cell>
          <cell r="D42">
            <v>90</v>
          </cell>
          <cell r="E42" t="str">
            <v/>
          </cell>
          <cell r="F42">
            <v>30</v>
          </cell>
          <cell r="G42" t="str">
            <v/>
          </cell>
          <cell r="H42">
            <v>6</v>
          </cell>
          <cell r="I42" t="str">
            <v/>
          </cell>
          <cell r="J42">
            <v>42</v>
          </cell>
          <cell r="K42" t="str">
            <v/>
          </cell>
          <cell r="L42">
            <v>4.5</v>
          </cell>
          <cell r="M42" t="str">
            <v/>
          </cell>
          <cell r="N42">
            <v>13.5</v>
          </cell>
          <cell r="O42" t="str">
            <v/>
          </cell>
          <cell r="P42" t="str">
            <v>████
█████
██████
████████
█████████
██████████</v>
          </cell>
        </row>
        <row r="43">
          <cell r="A43" t="str">
            <v>Product 42</v>
          </cell>
          <cell r="B43">
            <v>130</v>
          </cell>
          <cell r="C43" t="str">
            <v/>
          </cell>
          <cell r="D43">
            <v>95</v>
          </cell>
          <cell r="E43" t="str">
            <v/>
          </cell>
          <cell r="F43">
            <v>35</v>
          </cell>
          <cell r="G43" t="str">
            <v/>
          </cell>
          <cell r="H43">
            <v>6.5</v>
          </cell>
          <cell r="I43" t="str">
            <v/>
          </cell>
          <cell r="J43">
            <v>45.5</v>
          </cell>
          <cell r="K43" t="str">
            <v/>
          </cell>
          <cell r="L43">
            <v>5.25</v>
          </cell>
          <cell r="M43" t="str">
            <v/>
          </cell>
          <cell r="N43">
            <v>14.25</v>
          </cell>
          <cell r="O43" t="str">
            <v/>
          </cell>
          <cell r="P43" t="str">
            <v>██
██
██
█
█
███</v>
          </cell>
        </row>
        <row r="44">
          <cell r="A44" t="str">
            <v>Product 43</v>
          </cell>
          <cell r="B44">
            <v>140</v>
          </cell>
          <cell r="C44" t="str">
            <v/>
          </cell>
          <cell r="D44">
            <v>100</v>
          </cell>
          <cell r="E44" t="str">
            <v/>
          </cell>
          <cell r="F44">
            <v>40</v>
          </cell>
          <cell r="G44" t="str">
            <v/>
          </cell>
          <cell r="H44">
            <v>7</v>
          </cell>
          <cell r="I44" t="str">
            <v/>
          </cell>
          <cell r="J44">
            <v>49</v>
          </cell>
          <cell r="K44" t="str">
            <v/>
          </cell>
          <cell r="L44">
            <v>6</v>
          </cell>
          <cell r="M44" t="str">
            <v/>
          </cell>
          <cell r="N44">
            <v>15</v>
          </cell>
          <cell r="O44" t="str">
            <v/>
          </cell>
          <cell r="P44" t="str">
            <v>█████
█████
█████
█████
█████
██████</v>
          </cell>
        </row>
        <row r="45">
          <cell r="A45" t="str">
            <v>Product 44</v>
          </cell>
          <cell r="B45">
            <v>150</v>
          </cell>
          <cell r="C45" t="str">
            <v/>
          </cell>
          <cell r="D45">
            <v>105</v>
          </cell>
          <cell r="E45" t="str">
            <v/>
          </cell>
          <cell r="F45">
            <v>45</v>
          </cell>
          <cell r="G45" t="str">
            <v/>
          </cell>
          <cell r="H45">
            <v>7.5</v>
          </cell>
          <cell r="I45" t="str">
            <v/>
          </cell>
          <cell r="J45">
            <v>52.5</v>
          </cell>
          <cell r="K45" t="str">
            <v/>
          </cell>
          <cell r="L45">
            <v>6.75</v>
          </cell>
          <cell r="M45" t="str">
            <v/>
          </cell>
          <cell r="N45">
            <v>15.75</v>
          </cell>
          <cell r="O45" t="str">
            <v/>
          </cell>
          <cell r="P45" t="str">
            <v>████
█████
██████
█████
████
███</v>
          </cell>
        </row>
        <row r="46">
          <cell r="A46" t="str">
            <v>Product 45</v>
          </cell>
          <cell r="B46">
            <v>160</v>
          </cell>
          <cell r="C46" t="str">
            <v/>
          </cell>
          <cell r="D46">
            <v>110</v>
          </cell>
          <cell r="E46" t="str">
            <v/>
          </cell>
          <cell r="F46">
            <v>50</v>
          </cell>
          <cell r="G46" t="str">
            <v/>
          </cell>
          <cell r="H46">
            <v>8</v>
          </cell>
          <cell r="I46" t="str">
            <v/>
          </cell>
          <cell r="J46">
            <v>56</v>
          </cell>
          <cell r="K46" t="str">
            <v/>
          </cell>
          <cell r="L46">
            <v>7.5</v>
          </cell>
          <cell r="M46" t="str">
            <v/>
          </cell>
          <cell r="N46">
            <v>16.5</v>
          </cell>
          <cell r="O46" t="str">
            <v/>
          </cell>
          <cell r="P46" t="str">
            <v>██
███
█████
████████
████████
██████</v>
          </cell>
        </row>
        <row r="47">
          <cell r="A47" t="str">
            <v>Product 46</v>
          </cell>
          <cell r="B47">
            <v>170</v>
          </cell>
          <cell r="C47" t="str">
            <v/>
          </cell>
          <cell r="D47">
            <v>115</v>
          </cell>
          <cell r="E47" t="str">
            <v/>
          </cell>
          <cell r="F47">
            <v>55</v>
          </cell>
          <cell r="G47" t="str">
            <v/>
          </cell>
          <cell r="H47">
            <v>8.5</v>
          </cell>
          <cell r="I47" t="str">
            <v/>
          </cell>
          <cell r="J47">
            <v>59.499999999999993</v>
          </cell>
          <cell r="K47" t="str">
            <v/>
          </cell>
          <cell r="L47">
            <v>8.25</v>
          </cell>
          <cell r="M47" t="str">
            <v/>
          </cell>
          <cell r="N47">
            <v>17.25</v>
          </cell>
          <cell r="O47" t="str">
            <v/>
          </cell>
          <cell r="P47" t="str">
            <v>█
█
███
███
████
██████</v>
          </cell>
        </row>
        <row r="48">
          <cell r="A48" t="str">
            <v>Product 47</v>
          </cell>
          <cell r="B48">
            <v>180</v>
          </cell>
          <cell r="C48" t="str">
            <v/>
          </cell>
          <cell r="D48">
            <v>120</v>
          </cell>
          <cell r="E48" t="str">
            <v/>
          </cell>
          <cell r="F48">
            <v>60</v>
          </cell>
          <cell r="G48" t="str">
            <v/>
          </cell>
          <cell r="H48">
            <v>9</v>
          </cell>
          <cell r="I48" t="str">
            <v/>
          </cell>
          <cell r="J48">
            <v>62.999999999999993</v>
          </cell>
          <cell r="K48" t="str">
            <v/>
          </cell>
          <cell r="L48">
            <v>9</v>
          </cell>
          <cell r="M48" t="str">
            <v/>
          </cell>
          <cell r="N48">
            <v>18</v>
          </cell>
          <cell r="O48" t="str">
            <v/>
          </cell>
          <cell r="P48" t="str">
            <v>██
████
██████
████████
██████████
████████</v>
          </cell>
        </row>
        <row r="49">
          <cell r="A49" t="str">
            <v>Product 48</v>
          </cell>
          <cell r="B49">
            <v>190</v>
          </cell>
          <cell r="C49" t="str">
            <v/>
          </cell>
          <cell r="D49">
            <v>125</v>
          </cell>
          <cell r="E49" t="str">
            <v/>
          </cell>
          <cell r="F49">
            <v>65</v>
          </cell>
          <cell r="G49" t="str">
            <v/>
          </cell>
          <cell r="H49">
            <v>9.5</v>
          </cell>
          <cell r="I49" t="str">
            <v/>
          </cell>
          <cell r="J49">
            <v>66.5</v>
          </cell>
          <cell r="K49" t="str">
            <v/>
          </cell>
          <cell r="L49">
            <v>9.75</v>
          </cell>
          <cell r="M49" t="str">
            <v/>
          </cell>
          <cell r="N49">
            <v>18.75</v>
          </cell>
          <cell r="O49" t="str">
            <v/>
          </cell>
          <cell r="P49" t="str">
            <v>█
██
███
████
█████
██████</v>
          </cell>
        </row>
        <row r="50">
          <cell r="A50" t="str">
            <v>Product 49</v>
          </cell>
          <cell r="B50">
            <v>200</v>
          </cell>
          <cell r="C50" t="str">
            <v/>
          </cell>
          <cell r="D50">
            <v>130</v>
          </cell>
          <cell r="E50" t="str">
            <v/>
          </cell>
          <cell r="F50">
            <v>70</v>
          </cell>
          <cell r="G50" t="str">
            <v/>
          </cell>
          <cell r="H50">
            <v>10</v>
          </cell>
          <cell r="I50" t="str">
            <v/>
          </cell>
          <cell r="J50">
            <v>70</v>
          </cell>
          <cell r="K50" t="str">
            <v/>
          </cell>
          <cell r="L50">
            <v>10.5</v>
          </cell>
          <cell r="M50" t="str">
            <v/>
          </cell>
          <cell r="N50">
            <v>19.5</v>
          </cell>
          <cell r="O50" t="str">
            <v/>
          </cell>
          <cell r="P50" t="str">
            <v>████
█████
██████
███████
████████
█████████</v>
          </cell>
        </row>
        <row r="51">
          <cell r="A51" t="str">
            <v>Product 50</v>
          </cell>
          <cell r="B51">
            <v>210</v>
          </cell>
          <cell r="C51" t="str">
            <v/>
          </cell>
          <cell r="D51">
            <v>135</v>
          </cell>
          <cell r="E51" t="str">
            <v/>
          </cell>
          <cell r="F51">
            <v>75</v>
          </cell>
          <cell r="G51" t="str">
            <v/>
          </cell>
          <cell r="H51">
            <v>10.5</v>
          </cell>
          <cell r="I51" t="str">
            <v/>
          </cell>
          <cell r="J51">
            <v>73.5</v>
          </cell>
          <cell r="K51" t="str">
            <v/>
          </cell>
          <cell r="L51">
            <v>11.25</v>
          </cell>
          <cell r="M51" t="str">
            <v/>
          </cell>
          <cell r="N51">
            <v>20.25</v>
          </cell>
          <cell r="O51" t="str">
            <v/>
          </cell>
          <cell r="P51" t="str">
            <v>████████
█████████
███████
█████
████
██</v>
          </cell>
        </row>
      </sheetData>
      <sheetData sheetId="12">
        <row r="8">
          <cell r="B8" t="str">
            <v>Top Left</v>
          </cell>
          <cell r="D8" t="str">
            <v>All Salespeople</v>
          </cell>
          <cell r="F8" t="str">
            <v>All Products</v>
          </cell>
          <cell r="H8" t="str">
            <v>YTD</v>
          </cell>
          <cell r="J8" t="str">
            <v>Count</v>
          </cell>
          <cell r="K8" t="str">
            <v>Count of sales</v>
          </cell>
        </row>
        <row r="9">
          <cell r="B9" t="str">
            <v>Middle Left</v>
          </cell>
          <cell r="D9" t="str">
            <v>Salesperson 1</v>
          </cell>
          <cell r="F9" t="str">
            <v>Product A</v>
          </cell>
          <cell r="H9">
            <v>39814</v>
          </cell>
          <cell r="J9" t="str">
            <v>Total_sales</v>
          </cell>
          <cell r="K9" t="str">
            <v>Total sales</v>
          </cell>
          <cell r="M9" t="str">
            <v>Product A</v>
          </cell>
          <cell r="N9">
            <v>20</v>
          </cell>
          <cell r="O9">
            <v>50</v>
          </cell>
          <cell r="P9">
            <v>30</v>
          </cell>
        </row>
        <row r="10">
          <cell r="B10" t="str">
            <v>Bottom Left</v>
          </cell>
          <cell r="D10" t="str">
            <v>Salesperson 2</v>
          </cell>
          <cell r="F10" t="str">
            <v>Product B</v>
          </cell>
          <cell r="H10">
            <v>39845</v>
          </cell>
          <cell r="J10" t="str">
            <v>Total_GP</v>
          </cell>
          <cell r="K10" t="str">
            <v>Total GP</v>
          </cell>
          <cell r="M10" t="str">
            <v>Product B</v>
          </cell>
          <cell r="N10">
            <v>50</v>
          </cell>
          <cell r="O10">
            <v>80</v>
          </cell>
          <cell r="P10">
            <v>30</v>
          </cell>
        </row>
        <row r="11">
          <cell r="B11" t="str">
            <v>Top Right</v>
          </cell>
          <cell r="D11" t="str">
            <v>Salesperson 3</v>
          </cell>
          <cell r="F11" t="str">
            <v>Product C</v>
          </cell>
          <cell r="H11">
            <v>39873</v>
          </cell>
          <cell r="J11" t="str">
            <v>KPI_1</v>
          </cell>
          <cell r="K11" t="str">
            <v>KPI</v>
          </cell>
          <cell r="M11" t="str">
            <v>Product C</v>
          </cell>
          <cell r="N11">
            <v>60</v>
          </cell>
          <cell r="O11">
            <v>70</v>
          </cell>
          <cell r="P11">
            <v>10</v>
          </cell>
        </row>
        <row r="12">
          <cell r="B12" t="str">
            <v>Middle Right</v>
          </cell>
          <cell r="D12" t="str">
            <v>Salesperson 4</v>
          </cell>
          <cell r="F12" t="str">
            <v>Product D</v>
          </cell>
          <cell r="H12">
            <v>39904</v>
          </cell>
          <cell r="M12" t="str">
            <v>Product D</v>
          </cell>
          <cell r="N12">
            <v>10</v>
          </cell>
          <cell r="O12">
            <v>30</v>
          </cell>
          <cell r="P12">
            <v>20</v>
          </cell>
        </row>
        <row r="13">
          <cell r="B13" t="str">
            <v>Bottom Right</v>
          </cell>
          <cell r="D13" t="str">
            <v>Salesperson 5</v>
          </cell>
          <cell r="H13">
            <v>39934</v>
          </cell>
        </row>
        <row r="14">
          <cell r="B14" t="str">
            <v>View</v>
          </cell>
          <cell r="H14">
            <v>39965</v>
          </cell>
        </row>
        <row r="15">
          <cell r="B15" t="str">
            <v>Hide</v>
          </cell>
          <cell r="H15">
            <v>39995</v>
          </cell>
        </row>
        <row r="16">
          <cell r="H16">
            <v>40026</v>
          </cell>
        </row>
        <row r="17">
          <cell r="H17">
            <v>40057</v>
          </cell>
        </row>
        <row r="18">
          <cell r="H18">
            <v>40087</v>
          </cell>
        </row>
        <row r="19">
          <cell r="H19">
            <v>40118</v>
          </cell>
        </row>
        <row r="20">
          <cell r="H20">
            <v>40148</v>
          </cell>
        </row>
      </sheetData>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Dynamic Dashboard"/>
      <sheetName val="CH1"/>
      <sheetName val="CH2"/>
      <sheetName val="CH3"/>
      <sheetName val="CH4"/>
      <sheetName val="CH5"/>
      <sheetName val="CH6"/>
      <sheetName val="CH7"/>
      <sheetName val="CH8"/>
      <sheetName val="Data"/>
      <sheetName val="CH6 Data"/>
      <sheetName val="Inputs"/>
      <sheetName val="HelpSheet"/>
    </sheetNames>
    <sheetDataSet>
      <sheetData sheetId="0"/>
      <sheetData sheetId="1"/>
      <sheetData sheetId="2"/>
      <sheetData sheetId="3"/>
      <sheetData sheetId="4"/>
      <sheetData sheetId="5"/>
      <sheetData sheetId="6"/>
      <sheetData sheetId="7">
        <row r="20">
          <cell r="F20">
            <v>16</v>
          </cell>
        </row>
        <row r="24">
          <cell r="G24">
            <v>0.9</v>
          </cell>
        </row>
        <row r="25">
          <cell r="G25">
            <v>0.1</v>
          </cell>
        </row>
      </sheetData>
      <sheetData sheetId="8">
        <row r="7">
          <cell r="B7">
            <v>1</v>
          </cell>
        </row>
        <row r="28">
          <cell r="F28" t="str">
            <v>Product 1</v>
          </cell>
        </row>
        <row r="29">
          <cell r="F29" t="str">
            <v>Product 2</v>
          </cell>
        </row>
        <row r="30">
          <cell r="F30" t="str">
            <v>Product 3</v>
          </cell>
        </row>
        <row r="31">
          <cell r="F31" t="str">
            <v>Product 4</v>
          </cell>
        </row>
        <row r="32">
          <cell r="F32" t="str">
            <v>Product 5</v>
          </cell>
        </row>
      </sheetData>
      <sheetData sheetId="9"/>
      <sheetData sheetId="10">
        <row r="1">
          <cell r="A1" t="str">
            <v>Month</v>
          </cell>
          <cell r="B1" t="str">
            <v>Product</v>
          </cell>
          <cell r="C1" t="str">
            <v>Salesperson</v>
          </cell>
        </row>
        <row r="2">
          <cell r="A2">
            <v>39814</v>
          </cell>
          <cell r="B2" t="str">
            <v>Product A</v>
          </cell>
          <cell r="C2" t="str">
            <v>Salesperson 1</v>
          </cell>
        </row>
        <row r="3">
          <cell r="A3">
            <v>39814</v>
          </cell>
          <cell r="B3" t="str">
            <v>Product A</v>
          </cell>
          <cell r="C3" t="str">
            <v>Salesperson 2</v>
          </cell>
        </row>
        <row r="4">
          <cell r="A4">
            <v>39814</v>
          </cell>
          <cell r="B4" t="str">
            <v>Product A</v>
          </cell>
          <cell r="C4" t="str">
            <v>Salesperson 3</v>
          </cell>
        </row>
        <row r="5">
          <cell r="A5">
            <v>39814</v>
          </cell>
          <cell r="B5" t="str">
            <v>Product A</v>
          </cell>
          <cell r="C5" t="str">
            <v>Salesperson 4</v>
          </cell>
        </row>
        <row r="6">
          <cell r="A6">
            <v>39814</v>
          </cell>
          <cell r="B6" t="str">
            <v>Product A</v>
          </cell>
          <cell r="C6" t="str">
            <v>Salesperson 5</v>
          </cell>
        </row>
        <row r="7">
          <cell r="A7">
            <v>39814</v>
          </cell>
          <cell r="B7" t="str">
            <v>Product B</v>
          </cell>
          <cell r="C7" t="str">
            <v>Salesperson 1</v>
          </cell>
        </row>
        <row r="8">
          <cell r="A8">
            <v>39814</v>
          </cell>
          <cell r="B8" t="str">
            <v>Product B</v>
          </cell>
          <cell r="C8" t="str">
            <v>Salesperson 2</v>
          </cell>
        </row>
        <row r="9">
          <cell r="A9">
            <v>39814</v>
          </cell>
          <cell r="B9" t="str">
            <v>Product B</v>
          </cell>
          <cell r="C9" t="str">
            <v>Salesperson 3</v>
          </cell>
        </row>
        <row r="10">
          <cell r="A10">
            <v>39814</v>
          </cell>
          <cell r="B10" t="str">
            <v>Product B</v>
          </cell>
          <cell r="C10" t="str">
            <v>Salesperson 4</v>
          </cell>
        </row>
        <row r="11">
          <cell r="A11">
            <v>39814</v>
          </cell>
          <cell r="B11" t="str">
            <v>Product B</v>
          </cell>
          <cell r="C11" t="str">
            <v>Salesperson 5</v>
          </cell>
        </row>
        <row r="12">
          <cell r="A12">
            <v>39814</v>
          </cell>
          <cell r="B12" t="str">
            <v>Product C</v>
          </cell>
          <cell r="C12" t="str">
            <v>Salesperson 1</v>
          </cell>
        </row>
        <row r="13">
          <cell r="A13">
            <v>39814</v>
          </cell>
          <cell r="B13" t="str">
            <v>Product C</v>
          </cell>
          <cell r="C13" t="str">
            <v>Salesperson 2</v>
          </cell>
        </row>
        <row r="14">
          <cell r="A14">
            <v>39814</v>
          </cell>
          <cell r="B14" t="str">
            <v>Product C</v>
          </cell>
          <cell r="C14" t="str">
            <v>Salesperson 3</v>
          </cell>
        </row>
        <row r="15">
          <cell r="A15">
            <v>39814</v>
          </cell>
          <cell r="B15" t="str">
            <v>Product C</v>
          </cell>
          <cell r="C15" t="str">
            <v>Salesperson 4</v>
          </cell>
        </row>
        <row r="16">
          <cell r="A16">
            <v>39814</v>
          </cell>
          <cell r="B16" t="str">
            <v>Product C</v>
          </cell>
          <cell r="C16" t="str">
            <v>Salesperson 5</v>
          </cell>
        </row>
        <row r="17">
          <cell r="A17">
            <v>39814</v>
          </cell>
          <cell r="B17" t="str">
            <v>Product D</v>
          </cell>
          <cell r="C17" t="str">
            <v>Salesperson 1</v>
          </cell>
        </row>
        <row r="18">
          <cell r="A18">
            <v>39814</v>
          </cell>
          <cell r="B18" t="str">
            <v>Product D</v>
          </cell>
          <cell r="C18" t="str">
            <v>Salesperson 2</v>
          </cell>
        </row>
        <row r="19">
          <cell r="A19">
            <v>39814</v>
          </cell>
          <cell r="B19" t="str">
            <v>Product D</v>
          </cell>
          <cell r="C19" t="str">
            <v>Salesperson 3</v>
          </cell>
        </row>
        <row r="20">
          <cell r="A20">
            <v>39814</v>
          </cell>
          <cell r="B20" t="str">
            <v>Product D</v>
          </cell>
          <cell r="C20" t="str">
            <v>Salesperson 4</v>
          </cell>
        </row>
        <row r="21">
          <cell r="A21">
            <v>39814</v>
          </cell>
          <cell r="B21" t="str">
            <v>Product D</v>
          </cell>
          <cell r="C21" t="str">
            <v>Salesperson 5</v>
          </cell>
        </row>
        <row r="22">
          <cell r="A22">
            <v>39845</v>
          </cell>
          <cell r="B22" t="str">
            <v>Product A</v>
          </cell>
          <cell r="C22" t="str">
            <v>Salesperson 1</v>
          </cell>
        </row>
        <row r="23">
          <cell r="A23">
            <v>39845</v>
          </cell>
          <cell r="B23" t="str">
            <v>Product A</v>
          </cell>
          <cell r="C23" t="str">
            <v>Salesperson 2</v>
          </cell>
        </row>
        <row r="24">
          <cell r="A24">
            <v>39845</v>
          </cell>
          <cell r="B24" t="str">
            <v>Product A</v>
          </cell>
          <cell r="C24" t="str">
            <v>Salesperson 3</v>
          </cell>
        </row>
        <row r="25">
          <cell r="A25">
            <v>39845</v>
          </cell>
          <cell r="B25" t="str">
            <v>Product A</v>
          </cell>
          <cell r="C25" t="str">
            <v>Salesperson 4</v>
          </cell>
        </row>
        <row r="26">
          <cell r="A26">
            <v>39845</v>
          </cell>
          <cell r="B26" t="str">
            <v>Product A</v>
          </cell>
          <cell r="C26" t="str">
            <v>Salesperson 5</v>
          </cell>
        </row>
        <row r="27">
          <cell r="A27">
            <v>39845</v>
          </cell>
          <cell r="B27" t="str">
            <v>Product B</v>
          </cell>
          <cell r="C27" t="str">
            <v>Salesperson 1</v>
          </cell>
        </row>
        <row r="28">
          <cell r="A28">
            <v>39845</v>
          </cell>
          <cell r="B28" t="str">
            <v>Product B</v>
          </cell>
          <cell r="C28" t="str">
            <v>Salesperson 2</v>
          </cell>
        </row>
        <row r="29">
          <cell r="A29">
            <v>39845</v>
          </cell>
          <cell r="B29" t="str">
            <v>Product B</v>
          </cell>
          <cell r="C29" t="str">
            <v>Salesperson 3</v>
          </cell>
        </row>
        <row r="30">
          <cell r="A30">
            <v>39845</v>
          </cell>
          <cell r="B30" t="str">
            <v>Product B</v>
          </cell>
          <cell r="C30" t="str">
            <v>Salesperson 4</v>
          </cell>
        </row>
        <row r="31">
          <cell r="A31">
            <v>39845</v>
          </cell>
          <cell r="B31" t="str">
            <v>Product B</v>
          </cell>
          <cell r="C31" t="str">
            <v>Salesperson 5</v>
          </cell>
        </row>
        <row r="32">
          <cell r="A32">
            <v>39845</v>
          </cell>
          <cell r="B32" t="str">
            <v>Product C</v>
          </cell>
          <cell r="C32" t="str">
            <v>Salesperson 1</v>
          </cell>
        </row>
        <row r="33">
          <cell r="A33">
            <v>39845</v>
          </cell>
          <cell r="B33" t="str">
            <v>Product C</v>
          </cell>
          <cell r="C33" t="str">
            <v>Salesperson 2</v>
          </cell>
        </row>
        <row r="34">
          <cell r="A34">
            <v>39845</v>
          </cell>
          <cell r="B34" t="str">
            <v>Product C</v>
          </cell>
          <cell r="C34" t="str">
            <v>Salesperson 3</v>
          </cell>
        </row>
        <row r="35">
          <cell r="A35">
            <v>39845</v>
          </cell>
          <cell r="B35" t="str">
            <v>Product C</v>
          </cell>
          <cell r="C35" t="str">
            <v>Salesperson 4</v>
          </cell>
        </row>
        <row r="36">
          <cell r="A36">
            <v>39845</v>
          </cell>
          <cell r="B36" t="str">
            <v>Product C</v>
          </cell>
          <cell r="C36" t="str">
            <v>Salesperson 5</v>
          </cell>
        </row>
        <row r="37">
          <cell r="A37">
            <v>39845</v>
          </cell>
          <cell r="B37" t="str">
            <v>Product D</v>
          </cell>
          <cell r="C37" t="str">
            <v>Salesperson 1</v>
          </cell>
        </row>
        <row r="38">
          <cell r="A38">
            <v>39845</v>
          </cell>
          <cell r="B38" t="str">
            <v>Product D</v>
          </cell>
          <cell r="C38" t="str">
            <v>Salesperson 2</v>
          </cell>
        </row>
        <row r="39">
          <cell r="A39">
            <v>39845</v>
          </cell>
          <cell r="B39" t="str">
            <v>Product D</v>
          </cell>
          <cell r="C39" t="str">
            <v>Salesperson 3</v>
          </cell>
        </row>
        <row r="40">
          <cell r="A40">
            <v>39845</v>
          </cell>
          <cell r="B40" t="str">
            <v>Product D</v>
          </cell>
          <cell r="C40" t="str">
            <v>Salesperson 4</v>
          </cell>
        </row>
        <row r="41">
          <cell r="A41">
            <v>39845</v>
          </cell>
          <cell r="B41" t="str">
            <v>Product D</v>
          </cell>
          <cell r="C41" t="str">
            <v>Salesperson 5</v>
          </cell>
        </row>
        <row r="42">
          <cell r="A42">
            <v>39873</v>
          </cell>
          <cell r="B42" t="str">
            <v>Product A</v>
          </cell>
          <cell r="C42" t="str">
            <v>Salesperson 1</v>
          </cell>
        </row>
        <row r="43">
          <cell r="A43">
            <v>39873</v>
          </cell>
          <cell r="B43" t="str">
            <v>Product A</v>
          </cell>
          <cell r="C43" t="str">
            <v>Salesperson 2</v>
          </cell>
        </row>
        <row r="44">
          <cell r="A44">
            <v>39873</v>
          </cell>
          <cell r="B44" t="str">
            <v>Product A</v>
          </cell>
          <cell r="C44" t="str">
            <v>Salesperson 3</v>
          </cell>
        </row>
        <row r="45">
          <cell r="A45">
            <v>39873</v>
          </cell>
          <cell r="B45" t="str">
            <v>Product A</v>
          </cell>
          <cell r="C45" t="str">
            <v>Salesperson 4</v>
          </cell>
        </row>
        <row r="46">
          <cell r="A46">
            <v>39873</v>
          </cell>
          <cell r="B46" t="str">
            <v>Product A</v>
          </cell>
          <cell r="C46" t="str">
            <v>Salesperson 5</v>
          </cell>
        </row>
        <row r="47">
          <cell r="A47">
            <v>39873</v>
          </cell>
          <cell r="B47" t="str">
            <v>Product B</v>
          </cell>
          <cell r="C47" t="str">
            <v>Salesperson 1</v>
          </cell>
        </row>
        <row r="48">
          <cell r="A48">
            <v>39873</v>
          </cell>
          <cell r="B48" t="str">
            <v>Product B</v>
          </cell>
          <cell r="C48" t="str">
            <v>Salesperson 2</v>
          </cell>
        </row>
        <row r="49">
          <cell r="A49">
            <v>39873</v>
          </cell>
          <cell r="B49" t="str">
            <v>Product B</v>
          </cell>
          <cell r="C49" t="str">
            <v>Salesperson 3</v>
          </cell>
        </row>
        <row r="50">
          <cell r="A50">
            <v>39873</v>
          </cell>
          <cell r="B50" t="str">
            <v>Product B</v>
          </cell>
          <cell r="C50" t="str">
            <v>Salesperson 4</v>
          </cell>
        </row>
        <row r="51">
          <cell r="A51">
            <v>39873</v>
          </cell>
          <cell r="B51" t="str">
            <v>Product B</v>
          </cell>
          <cell r="C51" t="str">
            <v>Salesperson 5</v>
          </cell>
        </row>
        <row r="52">
          <cell r="A52">
            <v>39873</v>
          </cell>
          <cell r="B52" t="str">
            <v>Product C</v>
          </cell>
          <cell r="C52" t="str">
            <v>Salesperson 1</v>
          </cell>
        </row>
        <row r="53">
          <cell r="A53">
            <v>39873</v>
          </cell>
          <cell r="B53" t="str">
            <v>Product C</v>
          </cell>
          <cell r="C53" t="str">
            <v>Salesperson 2</v>
          </cell>
        </row>
        <row r="54">
          <cell r="A54">
            <v>39873</v>
          </cell>
          <cell r="B54" t="str">
            <v>Product C</v>
          </cell>
          <cell r="C54" t="str">
            <v>Salesperson 3</v>
          </cell>
        </row>
        <row r="55">
          <cell r="A55">
            <v>39873</v>
          </cell>
          <cell r="B55" t="str">
            <v>Product C</v>
          </cell>
          <cell r="C55" t="str">
            <v>Salesperson 4</v>
          </cell>
        </row>
        <row r="56">
          <cell r="A56">
            <v>39873</v>
          </cell>
          <cell r="B56" t="str">
            <v>Product C</v>
          </cell>
          <cell r="C56" t="str">
            <v>Salesperson 5</v>
          </cell>
        </row>
        <row r="57">
          <cell r="A57">
            <v>39873</v>
          </cell>
          <cell r="B57" t="str">
            <v>Product D</v>
          </cell>
          <cell r="C57" t="str">
            <v>Salesperson 1</v>
          </cell>
        </row>
        <row r="58">
          <cell r="A58">
            <v>39873</v>
          </cell>
          <cell r="B58" t="str">
            <v>Product D</v>
          </cell>
          <cell r="C58" t="str">
            <v>Salesperson 2</v>
          </cell>
        </row>
        <row r="59">
          <cell r="A59">
            <v>39873</v>
          </cell>
          <cell r="B59" t="str">
            <v>Product D</v>
          </cell>
          <cell r="C59" t="str">
            <v>Salesperson 3</v>
          </cell>
        </row>
        <row r="60">
          <cell r="A60">
            <v>39873</v>
          </cell>
          <cell r="B60" t="str">
            <v>Product D</v>
          </cell>
          <cell r="C60" t="str">
            <v>Salesperson 4</v>
          </cell>
        </row>
        <row r="61">
          <cell r="A61">
            <v>39873</v>
          </cell>
          <cell r="B61" t="str">
            <v>Product D</v>
          </cell>
          <cell r="C61" t="str">
            <v>Salesperson 5</v>
          </cell>
        </row>
        <row r="62">
          <cell r="A62">
            <v>39904</v>
          </cell>
          <cell r="B62" t="str">
            <v>Product A</v>
          </cell>
          <cell r="C62" t="str">
            <v>Salesperson 1</v>
          </cell>
        </row>
        <row r="63">
          <cell r="A63">
            <v>39904</v>
          </cell>
          <cell r="B63" t="str">
            <v>Product A</v>
          </cell>
          <cell r="C63" t="str">
            <v>Salesperson 2</v>
          </cell>
        </row>
        <row r="64">
          <cell r="A64">
            <v>39904</v>
          </cell>
          <cell r="B64" t="str">
            <v>Product A</v>
          </cell>
          <cell r="C64" t="str">
            <v>Salesperson 3</v>
          </cell>
        </row>
        <row r="65">
          <cell r="A65">
            <v>39904</v>
          </cell>
          <cell r="B65" t="str">
            <v>Product A</v>
          </cell>
          <cell r="C65" t="str">
            <v>Salesperson 4</v>
          </cell>
        </row>
        <row r="66">
          <cell r="A66">
            <v>39904</v>
          </cell>
          <cell r="B66" t="str">
            <v>Product A</v>
          </cell>
          <cell r="C66" t="str">
            <v>Salesperson 5</v>
          </cell>
        </row>
        <row r="67">
          <cell r="A67">
            <v>39904</v>
          </cell>
          <cell r="B67" t="str">
            <v>Product B</v>
          </cell>
          <cell r="C67" t="str">
            <v>Salesperson 1</v>
          </cell>
        </row>
        <row r="68">
          <cell r="A68">
            <v>39904</v>
          </cell>
          <cell r="B68" t="str">
            <v>Product B</v>
          </cell>
          <cell r="C68" t="str">
            <v>Salesperson 2</v>
          </cell>
        </row>
        <row r="69">
          <cell r="A69">
            <v>39904</v>
          </cell>
          <cell r="B69" t="str">
            <v>Product B</v>
          </cell>
          <cell r="C69" t="str">
            <v>Salesperson 3</v>
          </cell>
        </row>
        <row r="70">
          <cell r="A70">
            <v>39904</v>
          </cell>
          <cell r="B70" t="str">
            <v>Product B</v>
          </cell>
          <cell r="C70" t="str">
            <v>Salesperson 4</v>
          </cell>
        </row>
        <row r="71">
          <cell r="A71">
            <v>39904</v>
          </cell>
          <cell r="B71" t="str">
            <v>Product B</v>
          </cell>
          <cell r="C71" t="str">
            <v>Salesperson 5</v>
          </cell>
        </row>
        <row r="72">
          <cell r="A72">
            <v>39904</v>
          </cell>
          <cell r="B72" t="str">
            <v>Product C</v>
          </cell>
          <cell r="C72" t="str">
            <v>Salesperson 1</v>
          </cell>
        </row>
        <row r="73">
          <cell r="A73">
            <v>39904</v>
          </cell>
          <cell r="B73" t="str">
            <v>Product C</v>
          </cell>
          <cell r="C73" t="str">
            <v>Salesperson 2</v>
          </cell>
        </row>
        <row r="74">
          <cell r="A74">
            <v>39904</v>
          </cell>
          <cell r="B74" t="str">
            <v>Product C</v>
          </cell>
          <cell r="C74" t="str">
            <v>Salesperson 3</v>
          </cell>
        </row>
        <row r="75">
          <cell r="A75">
            <v>39904</v>
          </cell>
          <cell r="B75" t="str">
            <v>Product C</v>
          </cell>
          <cell r="C75" t="str">
            <v>Salesperson 4</v>
          </cell>
        </row>
        <row r="76">
          <cell r="A76">
            <v>39904</v>
          </cell>
          <cell r="B76" t="str">
            <v>Product C</v>
          </cell>
          <cell r="C76" t="str">
            <v>Salesperson 5</v>
          </cell>
        </row>
        <row r="77">
          <cell r="A77">
            <v>39904</v>
          </cell>
          <cell r="B77" t="str">
            <v>Product D</v>
          </cell>
          <cell r="C77" t="str">
            <v>Salesperson 1</v>
          </cell>
        </row>
        <row r="78">
          <cell r="A78">
            <v>39904</v>
          </cell>
          <cell r="B78" t="str">
            <v>Product D</v>
          </cell>
          <cell r="C78" t="str">
            <v>Salesperson 2</v>
          </cell>
        </row>
        <row r="79">
          <cell r="A79">
            <v>39904</v>
          </cell>
          <cell r="B79" t="str">
            <v>Product D</v>
          </cell>
          <cell r="C79" t="str">
            <v>Salesperson 3</v>
          </cell>
        </row>
        <row r="80">
          <cell r="A80">
            <v>39904</v>
          </cell>
          <cell r="B80" t="str">
            <v>Product D</v>
          </cell>
          <cell r="C80" t="str">
            <v>Salesperson 4</v>
          </cell>
        </row>
        <row r="81">
          <cell r="A81">
            <v>39904</v>
          </cell>
          <cell r="B81" t="str">
            <v>Product D</v>
          </cell>
          <cell r="C81" t="str">
            <v>Salesperson 5</v>
          </cell>
        </row>
        <row r="82">
          <cell r="A82">
            <v>39934</v>
          </cell>
          <cell r="B82" t="str">
            <v>Product A</v>
          </cell>
          <cell r="C82" t="str">
            <v>Salesperson 1</v>
          </cell>
        </row>
        <row r="83">
          <cell r="A83">
            <v>39934</v>
          </cell>
          <cell r="B83" t="str">
            <v>Product A</v>
          </cell>
          <cell r="C83" t="str">
            <v>Salesperson 2</v>
          </cell>
        </row>
        <row r="84">
          <cell r="A84">
            <v>39934</v>
          </cell>
          <cell r="B84" t="str">
            <v>Product A</v>
          </cell>
          <cell r="C84" t="str">
            <v>Salesperson 3</v>
          </cell>
        </row>
        <row r="85">
          <cell r="A85">
            <v>39934</v>
          </cell>
          <cell r="B85" t="str">
            <v>Product A</v>
          </cell>
          <cell r="C85" t="str">
            <v>Salesperson 4</v>
          </cell>
        </row>
        <row r="86">
          <cell r="A86">
            <v>39934</v>
          </cell>
          <cell r="B86" t="str">
            <v>Product A</v>
          </cell>
          <cell r="C86" t="str">
            <v>Salesperson 5</v>
          </cell>
        </row>
        <row r="87">
          <cell r="A87">
            <v>39934</v>
          </cell>
          <cell r="B87" t="str">
            <v>Product B</v>
          </cell>
          <cell r="C87" t="str">
            <v>Salesperson 1</v>
          </cell>
        </row>
        <row r="88">
          <cell r="A88">
            <v>39934</v>
          </cell>
          <cell r="B88" t="str">
            <v>Product B</v>
          </cell>
          <cell r="C88" t="str">
            <v>Salesperson 2</v>
          </cell>
        </row>
        <row r="89">
          <cell r="A89">
            <v>39934</v>
          </cell>
          <cell r="B89" t="str">
            <v>Product B</v>
          </cell>
          <cell r="C89" t="str">
            <v>Salesperson 3</v>
          </cell>
        </row>
        <row r="90">
          <cell r="A90">
            <v>39934</v>
          </cell>
          <cell r="B90" t="str">
            <v>Product B</v>
          </cell>
          <cell r="C90" t="str">
            <v>Salesperson 4</v>
          </cell>
        </row>
        <row r="91">
          <cell r="A91">
            <v>39934</v>
          </cell>
          <cell r="B91" t="str">
            <v>Product B</v>
          </cell>
          <cell r="C91" t="str">
            <v>Salesperson 5</v>
          </cell>
        </row>
        <row r="92">
          <cell r="A92">
            <v>39934</v>
          </cell>
          <cell r="B92" t="str">
            <v>Product C</v>
          </cell>
          <cell r="C92" t="str">
            <v>Salesperson 1</v>
          </cell>
        </row>
        <row r="93">
          <cell r="A93">
            <v>39934</v>
          </cell>
          <cell r="B93" t="str">
            <v>Product C</v>
          </cell>
          <cell r="C93" t="str">
            <v>Salesperson 2</v>
          </cell>
        </row>
        <row r="94">
          <cell r="A94">
            <v>39934</v>
          </cell>
          <cell r="B94" t="str">
            <v>Product C</v>
          </cell>
          <cell r="C94" t="str">
            <v>Salesperson 3</v>
          </cell>
        </row>
        <row r="95">
          <cell r="A95">
            <v>39934</v>
          </cell>
          <cell r="B95" t="str">
            <v>Product C</v>
          </cell>
          <cell r="C95" t="str">
            <v>Salesperson 4</v>
          </cell>
        </row>
        <row r="96">
          <cell r="A96">
            <v>39934</v>
          </cell>
          <cell r="B96" t="str">
            <v>Product C</v>
          </cell>
          <cell r="C96" t="str">
            <v>Salesperson 5</v>
          </cell>
        </row>
        <row r="97">
          <cell r="A97">
            <v>39934</v>
          </cell>
          <cell r="B97" t="str">
            <v>Product D</v>
          </cell>
          <cell r="C97" t="str">
            <v>Salesperson 1</v>
          </cell>
        </row>
        <row r="98">
          <cell r="A98">
            <v>39934</v>
          </cell>
          <cell r="B98" t="str">
            <v>Product D</v>
          </cell>
          <cell r="C98" t="str">
            <v>Salesperson 2</v>
          </cell>
        </row>
        <row r="99">
          <cell r="A99">
            <v>39934</v>
          </cell>
          <cell r="B99" t="str">
            <v>Product D</v>
          </cell>
          <cell r="C99" t="str">
            <v>Salesperson 3</v>
          </cell>
        </row>
        <row r="100">
          <cell r="A100">
            <v>39934</v>
          </cell>
          <cell r="B100" t="str">
            <v>Product D</v>
          </cell>
          <cell r="C100" t="str">
            <v>Salesperson 4</v>
          </cell>
        </row>
        <row r="101">
          <cell r="A101">
            <v>39934</v>
          </cell>
          <cell r="B101" t="str">
            <v>Product D</v>
          </cell>
          <cell r="C101" t="str">
            <v>Salesperson 5</v>
          </cell>
        </row>
        <row r="102">
          <cell r="A102">
            <v>39965</v>
          </cell>
          <cell r="B102" t="str">
            <v>Product A</v>
          </cell>
          <cell r="C102" t="str">
            <v>Salesperson 1</v>
          </cell>
        </row>
        <row r="103">
          <cell r="A103">
            <v>39965</v>
          </cell>
          <cell r="B103" t="str">
            <v>Product A</v>
          </cell>
          <cell r="C103" t="str">
            <v>Salesperson 2</v>
          </cell>
        </row>
        <row r="104">
          <cell r="A104">
            <v>39965</v>
          </cell>
          <cell r="B104" t="str">
            <v>Product A</v>
          </cell>
          <cell r="C104" t="str">
            <v>Salesperson 3</v>
          </cell>
        </row>
        <row r="105">
          <cell r="A105">
            <v>39965</v>
          </cell>
          <cell r="B105" t="str">
            <v>Product A</v>
          </cell>
          <cell r="C105" t="str">
            <v>Salesperson 4</v>
          </cell>
        </row>
        <row r="106">
          <cell r="A106">
            <v>39965</v>
          </cell>
          <cell r="B106" t="str">
            <v>Product A</v>
          </cell>
          <cell r="C106" t="str">
            <v>Salesperson 5</v>
          </cell>
        </row>
        <row r="107">
          <cell r="A107">
            <v>39965</v>
          </cell>
          <cell r="B107" t="str">
            <v>Product B</v>
          </cell>
          <cell r="C107" t="str">
            <v>Salesperson 1</v>
          </cell>
        </row>
        <row r="108">
          <cell r="A108">
            <v>39965</v>
          </cell>
          <cell r="B108" t="str">
            <v>Product B</v>
          </cell>
          <cell r="C108" t="str">
            <v>Salesperson 2</v>
          </cell>
        </row>
        <row r="109">
          <cell r="A109">
            <v>39965</v>
          </cell>
          <cell r="B109" t="str">
            <v>Product B</v>
          </cell>
          <cell r="C109" t="str">
            <v>Salesperson 3</v>
          </cell>
        </row>
        <row r="110">
          <cell r="A110">
            <v>39965</v>
          </cell>
          <cell r="B110" t="str">
            <v>Product B</v>
          </cell>
          <cell r="C110" t="str">
            <v>Salesperson 4</v>
          </cell>
        </row>
        <row r="111">
          <cell r="A111">
            <v>39965</v>
          </cell>
          <cell r="B111" t="str">
            <v>Product B</v>
          </cell>
          <cell r="C111" t="str">
            <v>Salesperson 5</v>
          </cell>
        </row>
        <row r="112">
          <cell r="A112">
            <v>39965</v>
          </cell>
          <cell r="B112" t="str">
            <v>Product C</v>
          </cell>
          <cell r="C112" t="str">
            <v>Salesperson 1</v>
          </cell>
        </row>
        <row r="113">
          <cell r="A113">
            <v>39965</v>
          </cell>
          <cell r="B113" t="str">
            <v>Product C</v>
          </cell>
          <cell r="C113" t="str">
            <v>Salesperson 2</v>
          </cell>
        </row>
        <row r="114">
          <cell r="A114">
            <v>39965</v>
          </cell>
          <cell r="B114" t="str">
            <v>Product C</v>
          </cell>
          <cell r="C114" t="str">
            <v>Salesperson 3</v>
          </cell>
        </row>
        <row r="115">
          <cell r="A115">
            <v>39965</v>
          </cell>
          <cell r="B115" t="str">
            <v>Product C</v>
          </cell>
          <cell r="C115" t="str">
            <v>Salesperson 4</v>
          </cell>
        </row>
        <row r="116">
          <cell r="A116">
            <v>39965</v>
          </cell>
          <cell r="B116" t="str">
            <v>Product C</v>
          </cell>
          <cell r="C116" t="str">
            <v>Salesperson 5</v>
          </cell>
        </row>
        <row r="117">
          <cell r="A117">
            <v>39965</v>
          </cell>
          <cell r="B117" t="str">
            <v>Product D</v>
          </cell>
          <cell r="C117" t="str">
            <v>Salesperson 1</v>
          </cell>
        </row>
        <row r="118">
          <cell r="A118">
            <v>39965</v>
          </cell>
          <cell r="B118" t="str">
            <v>Product D</v>
          </cell>
          <cell r="C118" t="str">
            <v>Salesperson 2</v>
          </cell>
        </row>
        <row r="119">
          <cell r="A119">
            <v>39965</v>
          </cell>
          <cell r="B119" t="str">
            <v>Product D</v>
          </cell>
          <cell r="C119" t="str">
            <v>Salesperson 3</v>
          </cell>
        </row>
        <row r="120">
          <cell r="A120">
            <v>39965</v>
          </cell>
          <cell r="B120" t="str">
            <v>Product D</v>
          </cell>
          <cell r="C120" t="str">
            <v>Salesperson 4</v>
          </cell>
        </row>
        <row r="121">
          <cell r="A121">
            <v>39965</v>
          </cell>
          <cell r="B121" t="str">
            <v>Product D</v>
          </cell>
          <cell r="C121" t="str">
            <v>Salesperson 5</v>
          </cell>
        </row>
        <row r="122">
          <cell r="A122">
            <v>39995</v>
          </cell>
          <cell r="B122" t="str">
            <v>Product A</v>
          </cell>
          <cell r="C122" t="str">
            <v>Salesperson 1</v>
          </cell>
        </row>
        <row r="123">
          <cell r="A123">
            <v>39995</v>
          </cell>
          <cell r="B123" t="str">
            <v>Product A</v>
          </cell>
          <cell r="C123" t="str">
            <v>Salesperson 2</v>
          </cell>
        </row>
        <row r="124">
          <cell r="A124">
            <v>39995</v>
          </cell>
          <cell r="B124" t="str">
            <v>Product A</v>
          </cell>
          <cell r="C124" t="str">
            <v>Salesperson 3</v>
          </cell>
        </row>
        <row r="125">
          <cell r="A125">
            <v>39995</v>
          </cell>
          <cell r="B125" t="str">
            <v>Product A</v>
          </cell>
          <cell r="C125" t="str">
            <v>Salesperson 4</v>
          </cell>
        </row>
        <row r="126">
          <cell r="A126">
            <v>39995</v>
          </cell>
          <cell r="B126" t="str">
            <v>Product A</v>
          </cell>
          <cell r="C126" t="str">
            <v>Salesperson 5</v>
          </cell>
        </row>
        <row r="127">
          <cell r="A127">
            <v>39995</v>
          </cell>
          <cell r="B127" t="str">
            <v>Product B</v>
          </cell>
          <cell r="C127" t="str">
            <v>Salesperson 1</v>
          </cell>
        </row>
        <row r="128">
          <cell r="A128">
            <v>39995</v>
          </cell>
          <cell r="B128" t="str">
            <v>Product B</v>
          </cell>
          <cell r="C128" t="str">
            <v>Salesperson 2</v>
          </cell>
        </row>
        <row r="129">
          <cell r="A129">
            <v>39995</v>
          </cell>
          <cell r="B129" t="str">
            <v>Product B</v>
          </cell>
          <cell r="C129" t="str">
            <v>Salesperson 3</v>
          </cell>
        </row>
        <row r="130">
          <cell r="A130">
            <v>39995</v>
          </cell>
          <cell r="B130" t="str">
            <v>Product B</v>
          </cell>
          <cell r="C130" t="str">
            <v>Salesperson 4</v>
          </cell>
        </row>
        <row r="131">
          <cell r="A131">
            <v>39995</v>
          </cell>
          <cell r="B131" t="str">
            <v>Product B</v>
          </cell>
          <cell r="C131" t="str">
            <v>Salesperson 5</v>
          </cell>
        </row>
        <row r="132">
          <cell r="A132">
            <v>39995</v>
          </cell>
          <cell r="B132" t="str">
            <v>Product C</v>
          </cell>
          <cell r="C132" t="str">
            <v>Salesperson 1</v>
          </cell>
        </row>
        <row r="133">
          <cell r="A133">
            <v>39995</v>
          </cell>
          <cell r="B133" t="str">
            <v>Product C</v>
          </cell>
          <cell r="C133" t="str">
            <v>Salesperson 2</v>
          </cell>
        </row>
        <row r="134">
          <cell r="A134">
            <v>39995</v>
          </cell>
          <cell r="B134" t="str">
            <v>Product C</v>
          </cell>
          <cell r="C134" t="str">
            <v>Salesperson 3</v>
          </cell>
        </row>
        <row r="135">
          <cell r="A135">
            <v>39995</v>
          </cell>
          <cell r="B135" t="str">
            <v>Product C</v>
          </cell>
          <cell r="C135" t="str">
            <v>Salesperson 4</v>
          </cell>
        </row>
        <row r="136">
          <cell r="A136">
            <v>39995</v>
          </cell>
          <cell r="B136" t="str">
            <v>Product C</v>
          </cell>
          <cell r="C136" t="str">
            <v>Salesperson 5</v>
          </cell>
        </row>
        <row r="137">
          <cell r="A137">
            <v>39995</v>
          </cell>
          <cell r="B137" t="str">
            <v>Product D</v>
          </cell>
          <cell r="C137" t="str">
            <v>Salesperson 1</v>
          </cell>
        </row>
        <row r="138">
          <cell r="A138">
            <v>39995</v>
          </cell>
          <cell r="B138" t="str">
            <v>Product D</v>
          </cell>
          <cell r="C138" t="str">
            <v>Salesperson 2</v>
          </cell>
        </row>
        <row r="139">
          <cell r="A139">
            <v>39995</v>
          </cell>
          <cell r="B139" t="str">
            <v>Product D</v>
          </cell>
          <cell r="C139" t="str">
            <v>Salesperson 3</v>
          </cell>
        </row>
        <row r="140">
          <cell r="A140">
            <v>39995</v>
          </cell>
          <cell r="B140" t="str">
            <v>Product D</v>
          </cell>
          <cell r="C140" t="str">
            <v>Salesperson 4</v>
          </cell>
        </row>
        <row r="141">
          <cell r="A141">
            <v>39995</v>
          </cell>
          <cell r="B141" t="str">
            <v>Product D</v>
          </cell>
          <cell r="C141" t="str">
            <v>Salesperson 5</v>
          </cell>
        </row>
      </sheetData>
      <sheetData sheetId="11">
        <row r="1">
          <cell r="A1" t="str">
            <v>Product</v>
          </cell>
          <cell r="B1" t="str">
            <v>Sales</v>
          </cell>
          <cell r="C1" t="str">
            <v>P1</v>
          </cell>
          <cell r="D1" t="str">
            <v>COS</v>
          </cell>
          <cell r="E1" t="str">
            <v>P2</v>
          </cell>
          <cell r="F1" t="str">
            <v>Gross Profit</v>
          </cell>
          <cell r="G1" t="str">
            <v>P3</v>
          </cell>
          <cell r="H1" t="str">
            <v>KPI 1</v>
          </cell>
          <cell r="I1" t="str">
            <v>P4</v>
          </cell>
          <cell r="J1" t="str">
            <v>KPI 2</v>
          </cell>
          <cell r="K1" t="str">
            <v>P5</v>
          </cell>
          <cell r="L1" t="str">
            <v>KPI 3</v>
          </cell>
          <cell r="M1" t="str">
            <v>P6</v>
          </cell>
          <cell r="N1" t="str">
            <v>Contn</v>
          </cell>
          <cell r="O1" t="str">
            <v>P7</v>
          </cell>
          <cell r="P1" t="str">
            <v>Sales Trend</v>
          </cell>
        </row>
        <row r="2">
          <cell r="A2" t="str">
            <v>Product 1</v>
          </cell>
          <cell r="B2">
            <v>100</v>
          </cell>
          <cell r="C2" t="str">
            <v>◄-</v>
          </cell>
          <cell r="D2">
            <v>80</v>
          </cell>
          <cell r="E2" t="str">
            <v>◄-</v>
          </cell>
          <cell r="F2">
            <v>20</v>
          </cell>
          <cell r="G2" t="str">
            <v>◄-</v>
          </cell>
          <cell r="H2">
            <v>5</v>
          </cell>
          <cell r="I2" t="str">
            <v>◄-</v>
          </cell>
          <cell r="J2">
            <v>35</v>
          </cell>
          <cell r="K2" t="str">
            <v>◄-</v>
          </cell>
          <cell r="L2">
            <v>3</v>
          </cell>
          <cell r="M2" t="str">
            <v>◄-</v>
          </cell>
          <cell r="N2">
            <v>12</v>
          </cell>
          <cell r="O2" t="str">
            <v>◄-</v>
          </cell>
          <cell r="P2" t="str">
            <v>████
█████
██████
████████
█████████
██████████</v>
          </cell>
        </row>
        <row r="3">
          <cell r="A3" t="str">
            <v>Product 2</v>
          </cell>
          <cell r="B3">
            <v>110</v>
          </cell>
          <cell r="C3" t="str">
            <v/>
          </cell>
          <cell r="D3">
            <v>85</v>
          </cell>
          <cell r="E3" t="str">
            <v/>
          </cell>
          <cell r="F3">
            <v>25</v>
          </cell>
          <cell r="G3" t="str">
            <v>◄-</v>
          </cell>
          <cell r="H3">
            <v>5.5</v>
          </cell>
          <cell r="I3" t="str">
            <v/>
          </cell>
          <cell r="J3">
            <v>38.5</v>
          </cell>
          <cell r="K3" t="str">
            <v/>
          </cell>
          <cell r="L3">
            <v>3.75</v>
          </cell>
          <cell r="M3" t="str">
            <v>◄-</v>
          </cell>
          <cell r="N3">
            <v>12.75</v>
          </cell>
          <cell r="O3" t="str">
            <v/>
          </cell>
          <cell r="P3" t="str">
            <v>██
██
██
█
█
███</v>
          </cell>
        </row>
        <row r="4">
          <cell r="A4" t="str">
            <v>Product 3</v>
          </cell>
          <cell r="B4">
            <v>120</v>
          </cell>
          <cell r="C4" t="str">
            <v/>
          </cell>
          <cell r="D4">
            <v>90</v>
          </cell>
          <cell r="E4" t="str">
            <v/>
          </cell>
          <cell r="F4">
            <v>30</v>
          </cell>
          <cell r="G4" t="str">
            <v/>
          </cell>
          <cell r="H4">
            <v>6</v>
          </cell>
          <cell r="I4" t="str">
            <v/>
          </cell>
          <cell r="J4">
            <v>42</v>
          </cell>
          <cell r="K4" t="str">
            <v/>
          </cell>
          <cell r="L4">
            <v>4.5</v>
          </cell>
          <cell r="M4" t="str">
            <v/>
          </cell>
          <cell r="N4">
            <v>13.5</v>
          </cell>
          <cell r="O4" t="str">
            <v/>
          </cell>
          <cell r="P4" t="str">
            <v>█████
█████
█████
█████
█████
██████</v>
          </cell>
        </row>
        <row r="5">
          <cell r="A5" t="str">
            <v>Product 4</v>
          </cell>
          <cell r="B5">
            <v>130</v>
          </cell>
          <cell r="C5" t="str">
            <v/>
          </cell>
          <cell r="D5">
            <v>95</v>
          </cell>
          <cell r="E5" t="str">
            <v/>
          </cell>
          <cell r="F5">
            <v>35</v>
          </cell>
          <cell r="G5" t="str">
            <v/>
          </cell>
          <cell r="H5">
            <v>6.5</v>
          </cell>
          <cell r="I5" t="str">
            <v/>
          </cell>
          <cell r="J5">
            <v>45.5</v>
          </cell>
          <cell r="K5" t="str">
            <v/>
          </cell>
          <cell r="L5">
            <v>5.25</v>
          </cell>
          <cell r="M5" t="str">
            <v/>
          </cell>
          <cell r="N5">
            <v>14.25</v>
          </cell>
          <cell r="O5" t="str">
            <v/>
          </cell>
          <cell r="P5" t="str">
            <v>████
█████
██████
█████
████
███</v>
          </cell>
        </row>
        <row r="6">
          <cell r="A6" t="str">
            <v>Product 5</v>
          </cell>
          <cell r="B6">
            <v>140</v>
          </cell>
          <cell r="C6" t="str">
            <v/>
          </cell>
          <cell r="D6">
            <v>100</v>
          </cell>
          <cell r="E6" t="str">
            <v/>
          </cell>
          <cell r="F6">
            <v>40</v>
          </cell>
          <cell r="G6" t="str">
            <v/>
          </cell>
          <cell r="H6">
            <v>7</v>
          </cell>
          <cell r="I6" t="str">
            <v/>
          </cell>
          <cell r="J6">
            <v>49</v>
          </cell>
          <cell r="K6" t="str">
            <v/>
          </cell>
          <cell r="L6">
            <v>6</v>
          </cell>
          <cell r="M6" t="str">
            <v/>
          </cell>
          <cell r="N6">
            <v>15</v>
          </cell>
          <cell r="O6" t="str">
            <v/>
          </cell>
          <cell r="P6" t="str">
            <v>██
███
█████
████████
████████
██████</v>
          </cell>
        </row>
        <row r="7">
          <cell r="A7" t="str">
            <v>Product 6</v>
          </cell>
          <cell r="B7">
            <v>150</v>
          </cell>
          <cell r="C7" t="str">
            <v/>
          </cell>
          <cell r="D7">
            <v>105</v>
          </cell>
          <cell r="E7" t="str">
            <v/>
          </cell>
          <cell r="F7">
            <v>45</v>
          </cell>
          <cell r="G7" t="str">
            <v/>
          </cell>
          <cell r="H7">
            <v>7.5</v>
          </cell>
          <cell r="I7" t="str">
            <v/>
          </cell>
          <cell r="J7">
            <v>52.5</v>
          </cell>
          <cell r="K7" t="str">
            <v/>
          </cell>
          <cell r="L7">
            <v>6.75</v>
          </cell>
          <cell r="M7" t="str">
            <v/>
          </cell>
          <cell r="N7">
            <v>15.75</v>
          </cell>
          <cell r="O7" t="str">
            <v/>
          </cell>
          <cell r="P7" t="str">
            <v>█
█
███
███
████
██████</v>
          </cell>
        </row>
        <row r="8">
          <cell r="A8" t="str">
            <v>Product 7</v>
          </cell>
          <cell r="B8">
            <v>160</v>
          </cell>
          <cell r="C8" t="str">
            <v/>
          </cell>
          <cell r="D8">
            <v>110</v>
          </cell>
          <cell r="E8" t="str">
            <v/>
          </cell>
          <cell r="F8">
            <v>50</v>
          </cell>
          <cell r="G8" t="str">
            <v/>
          </cell>
          <cell r="H8">
            <v>8</v>
          </cell>
          <cell r="I8" t="str">
            <v/>
          </cell>
          <cell r="J8">
            <v>56</v>
          </cell>
          <cell r="K8" t="str">
            <v/>
          </cell>
          <cell r="L8">
            <v>7.5</v>
          </cell>
          <cell r="M8" t="str">
            <v/>
          </cell>
          <cell r="N8">
            <v>16.5</v>
          </cell>
          <cell r="O8" t="str">
            <v/>
          </cell>
          <cell r="P8" t="str">
            <v>██
████
██████
████████
██████████
████████</v>
          </cell>
        </row>
        <row r="9">
          <cell r="A9" t="str">
            <v>Product 8</v>
          </cell>
          <cell r="B9">
            <v>170</v>
          </cell>
          <cell r="C9" t="str">
            <v/>
          </cell>
          <cell r="D9">
            <v>115</v>
          </cell>
          <cell r="E9" t="str">
            <v/>
          </cell>
          <cell r="F9">
            <v>55</v>
          </cell>
          <cell r="G9" t="str">
            <v/>
          </cell>
          <cell r="H9">
            <v>8.5</v>
          </cell>
          <cell r="I9" t="str">
            <v/>
          </cell>
          <cell r="J9">
            <v>59.499999999999993</v>
          </cell>
          <cell r="K9" t="str">
            <v/>
          </cell>
          <cell r="L9">
            <v>8.25</v>
          </cell>
          <cell r="M9" t="str">
            <v/>
          </cell>
          <cell r="N9">
            <v>17.25</v>
          </cell>
          <cell r="O9" t="str">
            <v/>
          </cell>
          <cell r="P9" t="str">
            <v>█
██
███
████
█████
██████</v>
          </cell>
        </row>
        <row r="10">
          <cell r="A10" t="str">
            <v>Product 9</v>
          </cell>
          <cell r="B10">
            <v>180</v>
          </cell>
          <cell r="C10" t="str">
            <v/>
          </cell>
          <cell r="D10">
            <v>120</v>
          </cell>
          <cell r="E10" t="str">
            <v/>
          </cell>
          <cell r="F10">
            <v>60</v>
          </cell>
          <cell r="G10" t="str">
            <v/>
          </cell>
          <cell r="H10">
            <v>9</v>
          </cell>
          <cell r="I10" t="str">
            <v/>
          </cell>
          <cell r="J10">
            <v>62.999999999999993</v>
          </cell>
          <cell r="K10" t="str">
            <v/>
          </cell>
          <cell r="L10">
            <v>9</v>
          </cell>
          <cell r="M10" t="str">
            <v/>
          </cell>
          <cell r="N10">
            <v>18</v>
          </cell>
          <cell r="O10" t="str">
            <v/>
          </cell>
          <cell r="P10" t="str">
            <v>████
█████
██████
███████
████████
█████████</v>
          </cell>
        </row>
        <row r="11">
          <cell r="A11" t="str">
            <v>Product 10</v>
          </cell>
          <cell r="B11">
            <v>190</v>
          </cell>
          <cell r="C11" t="str">
            <v/>
          </cell>
          <cell r="D11">
            <v>125</v>
          </cell>
          <cell r="E11" t="str">
            <v/>
          </cell>
          <cell r="F11">
            <v>65</v>
          </cell>
          <cell r="G11" t="str">
            <v/>
          </cell>
          <cell r="H11">
            <v>9.5</v>
          </cell>
          <cell r="I11" t="str">
            <v/>
          </cell>
          <cell r="J11">
            <v>66.5</v>
          </cell>
          <cell r="K11" t="str">
            <v/>
          </cell>
          <cell r="L11">
            <v>9.75</v>
          </cell>
          <cell r="M11" t="str">
            <v/>
          </cell>
          <cell r="N11">
            <v>18.75</v>
          </cell>
          <cell r="O11" t="str">
            <v/>
          </cell>
          <cell r="P11" t="str">
            <v>████████
█████████
███████
█████
████
██</v>
          </cell>
        </row>
        <row r="12">
          <cell r="A12" t="str">
            <v>Product 11</v>
          </cell>
          <cell r="B12">
            <v>200</v>
          </cell>
          <cell r="C12" t="str">
            <v/>
          </cell>
          <cell r="D12">
            <v>130</v>
          </cell>
          <cell r="E12" t="str">
            <v/>
          </cell>
          <cell r="F12">
            <v>70</v>
          </cell>
          <cell r="G12" t="str">
            <v/>
          </cell>
          <cell r="H12">
            <v>10</v>
          </cell>
          <cell r="I12" t="str">
            <v/>
          </cell>
          <cell r="J12">
            <v>70</v>
          </cell>
          <cell r="K12" t="str">
            <v/>
          </cell>
          <cell r="L12">
            <v>10.5</v>
          </cell>
          <cell r="M12" t="str">
            <v/>
          </cell>
          <cell r="N12">
            <v>19.5</v>
          </cell>
          <cell r="O12" t="str">
            <v/>
          </cell>
          <cell r="P12" t="str">
            <v>██████████
██████████
██████████
██████████
██████████
██████████</v>
          </cell>
        </row>
        <row r="13">
          <cell r="A13" t="str">
            <v>Product 12</v>
          </cell>
          <cell r="B13">
            <v>210</v>
          </cell>
          <cell r="C13" t="str">
            <v/>
          </cell>
          <cell r="D13">
            <v>135</v>
          </cell>
          <cell r="E13" t="str">
            <v/>
          </cell>
          <cell r="F13">
            <v>75</v>
          </cell>
          <cell r="G13" t="str">
            <v/>
          </cell>
          <cell r="H13">
            <v>10.5</v>
          </cell>
          <cell r="I13" t="str">
            <v/>
          </cell>
          <cell r="J13">
            <v>73.5</v>
          </cell>
          <cell r="K13" t="str">
            <v/>
          </cell>
          <cell r="L13">
            <v>11.25</v>
          </cell>
          <cell r="M13" t="str">
            <v/>
          </cell>
          <cell r="N13">
            <v>20.25</v>
          </cell>
          <cell r="O13" t="str">
            <v/>
          </cell>
          <cell r="P13" t="str">
            <v>██
██
██
█
█
███</v>
          </cell>
        </row>
        <row r="14">
          <cell r="A14" t="str">
            <v>Product 13</v>
          </cell>
          <cell r="B14">
            <v>220</v>
          </cell>
          <cell r="C14" t="str">
            <v/>
          </cell>
          <cell r="D14">
            <v>140</v>
          </cell>
          <cell r="E14" t="str">
            <v/>
          </cell>
          <cell r="F14">
            <v>80</v>
          </cell>
          <cell r="G14" t="str">
            <v/>
          </cell>
          <cell r="H14">
            <v>11</v>
          </cell>
          <cell r="I14" t="str">
            <v/>
          </cell>
          <cell r="J14">
            <v>77</v>
          </cell>
          <cell r="K14" t="str">
            <v/>
          </cell>
          <cell r="L14">
            <v>12</v>
          </cell>
          <cell r="M14" t="str">
            <v/>
          </cell>
          <cell r="N14">
            <v>21</v>
          </cell>
          <cell r="O14" t="str">
            <v/>
          </cell>
          <cell r="P14" t="str">
            <v>█████
█████
█████
█████
█████
██████</v>
          </cell>
        </row>
        <row r="15">
          <cell r="A15" t="str">
            <v>Product 14</v>
          </cell>
          <cell r="B15">
            <v>230</v>
          </cell>
          <cell r="C15" t="str">
            <v/>
          </cell>
          <cell r="D15">
            <v>145</v>
          </cell>
          <cell r="E15" t="str">
            <v/>
          </cell>
          <cell r="F15">
            <v>85</v>
          </cell>
          <cell r="G15" t="str">
            <v/>
          </cell>
          <cell r="H15">
            <v>11.5</v>
          </cell>
          <cell r="I15" t="str">
            <v/>
          </cell>
          <cell r="J15">
            <v>80.5</v>
          </cell>
          <cell r="K15" t="str">
            <v/>
          </cell>
          <cell r="L15">
            <v>12.75</v>
          </cell>
          <cell r="M15" t="str">
            <v/>
          </cell>
          <cell r="N15">
            <v>21.75</v>
          </cell>
          <cell r="O15" t="str">
            <v/>
          </cell>
          <cell r="P15" t="str">
            <v>████
█████
██████
█████
████
███</v>
          </cell>
        </row>
        <row r="16">
          <cell r="A16" t="str">
            <v>Product 15</v>
          </cell>
          <cell r="B16">
            <v>240</v>
          </cell>
          <cell r="C16" t="str">
            <v/>
          </cell>
          <cell r="D16">
            <v>150</v>
          </cell>
          <cell r="E16" t="str">
            <v/>
          </cell>
          <cell r="F16">
            <v>90</v>
          </cell>
          <cell r="G16" t="str">
            <v/>
          </cell>
          <cell r="H16">
            <v>12</v>
          </cell>
          <cell r="I16" t="str">
            <v/>
          </cell>
          <cell r="J16">
            <v>84</v>
          </cell>
          <cell r="K16" t="str">
            <v/>
          </cell>
          <cell r="L16">
            <v>13.5</v>
          </cell>
          <cell r="M16" t="str">
            <v/>
          </cell>
          <cell r="N16">
            <v>22.5</v>
          </cell>
          <cell r="O16" t="str">
            <v/>
          </cell>
          <cell r="P16" t="str">
            <v>██
███
█████
████████
████████
██████</v>
          </cell>
        </row>
        <row r="17">
          <cell r="A17" t="str">
            <v>Product 16</v>
          </cell>
          <cell r="B17">
            <v>250</v>
          </cell>
          <cell r="C17" t="str">
            <v/>
          </cell>
          <cell r="D17">
            <v>155</v>
          </cell>
          <cell r="E17" t="str">
            <v/>
          </cell>
          <cell r="F17">
            <v>95</v>
          </cell>
          <cell r="G17" t="str">
            <v>◄+</v>
          </cell>
          <cell r="H17">
            <v>12.5</v>
          </cell>
          <cell r="I17" t="str">
            <v/>
          </cell>
          <cell r="J17">
            <v>87.5</v>
          </cell>
          <cell r="K17" t="str">
            <v/>
          </cell>
          <cell r="L17">
            <v>14.25</v>
          </cell>
          <cell r="M17" t="str">
            <v>◄+</v>
          </cell>
          <cell r="N17">
            <v>23.25</v>
          </cell>
          <cell r="O17" t="str">
            <v/>
          </cell>
          <cell r="P17" t="str">
            <v>█
█
███
███
████
██████</v>
          </cell>
        </row>
        <row r="18">
          <cell r="A18" t="str">
            <v>Product 17</v>
          </cell>
          <cell r="B18">
            <v>260</v>
          </cell>
          <cell r="C18" t="str">
            <v/>
          </cell>
          <cell r="D18">
            <v>160</v>
          </cell>
          <cell r="E18" t="str">
            <v/>
          </cell>
          <cell r="F18">
            <v>100</v>
          </cell>
          <cell r="G18" t="str">
            <v>◄+</v>
          </cell>
          <cell r="H18">
            <v>13</v>
          </cell>
          <cell r="I18" t="str">
            <v/>
          </cell>
          <cell r="J18">
            <v>91</v>
          </cell>
          <cell r="K18" t="str">
            <v/>
          </cell>
          <cell r="L18">
            <v>15</v>
          </cell>
          <cell r="M18" t="str">
            <v>◄+</v>
          </cell>
          <cell r="N18">
            <v>24</v>
          </cell>
          <cell r="O18" t="str">
            <v/>
          </cell>
          <cell r="P18" t="str">
            <v>██
████
██████
████████
██████████
████████</v>
          </cell>
        </row>
        <row r="19">
          <cell r="A19" t="str">
            <v>Product 18</v>
          </cell>
          <cell r="B19">
            <v>270</v>
          </cell>
          <cell r="C19" t="str">
            <v>◄+</v>
          </cell>
          <cell r="D19">
            <v>200</v>
          </cell>
          <cell r="E19" t="str">
            <v>◄+</v>
          </cell>
          <cell r="F19">
            <v>70</v>
          </cell>
          <cell r="G19" t="str">
            <v/>
          </cell>
          <cell r="H19">
            <v>13.5</v>
          </cell>
          <cell r="I19" t="str">
            <v>◄+</v>
          </cell>
          <cell r="J19">
            <v>94.5</v>
          </cell>
          <cell r="K19" t="str">
            <v>◄+</v>
          </cell>
          <cell r="L19">
            <v>10.5</v>
          </cell>
          <cell r="M19" t="str">
            <v/>
          </cell>
          <cell r="N19">
            <v>30</v>
          </cell>
          <cell r="O19" t="str">
            <v>◄+</v>
          </cell>
          <cell r="P19" t="str">
            <v>█
██
███
████
█████
██████</v>
          </cell>
        </row>
        <row r="20">
          <cell r="A20" t="str">
            <v>Product 19</v>
          </cell>
          <cell r="B20">
            <v>280</v>
          </cell>
          <cell r="C20" t="str">
            <v>◄+</v>
          </cell>
          <cell r="D20">
            <v>205</v>
          </cell>
          <cell r="E20" t="str">
            <v>◄+</v>
          </cell>
          <cell r="F20">
            <v>75</v>
          </cell>
          <cell r="G20" t="str">
            <v/>
          </cell>
          <cell r="H20">
            <v>14</v>
          </cell>
          <cell r="I20" t="str">
            <v>◄+</v>
          </cell>
          <cell r="J20">
            <v>98</v>
          </cell>
          <cell r="K20" t="str">
            <v>◄+</v>
          </cell>
          <cell r="L20">
            <v>11.25</v>
          </cell>
          <cell r="M20" t="str">
            <v/>
          </cell>
          <cell r="N20">
            <v>30.75</v>
          </cell>
          <cell r="O20" t="str">
            <v>◄+</v>
          </cell>
          <cell r="P20" t="str">
            <v>████
█████
██████
███████
████████
█████████</v>
          </cell>
        </row>
        <row r="21">
          <cell r="A21" t="str">
            <v>Product 20</v>
          </cell>
          <cell r="B21">
            <v>100</v>
          </cell>
          <cell r="C21" t="str">
            <v>◄-</v>
          </cell>
          <cell r="D21">
            <v>20</v>
          </cell>
          <cell r="E21" t="str">
            <v>◄-</v>
          </cell>
          <cell r="F21">
            <v>80</v>
          </cell>
          <cell r="G21" t="str">
            <v/>
          </cell>
          <cell r="H21">
            <v>5</v>
          </cell>
          <cell r="I21" t="str">
            <v>◄-</v>
          </cell>
          <cell r="J21">
            <v>35</v>
          </cell>
          <cell r="K21" t="str">
            <v>◄-</v>
          </cell>
          <cell r="L21">
            <v>12</v>
          </cell>
          <cell r="M21" t="str">
            <v/>
          </cell>
          <cell r="N21">
            <v>3</v>
          </cell>
          <cell r="O21" t="str">
            <v>◄-</v>
          </cell>
          <cell r="P21" t="str">
            <v>████████
█████████
███████
█████
████
██</v>
          </cell>
        </row>
        <row r="22">
          <cell r="A22" t="str">
            <v>Product 21</v>
          </cell>
          <cell r="B22">
            <v>110</v>
          </cell>
          <cell r="C22" t="str">
            <v/>
          </cell>
          <cell r="D22">
            <v>85</v>
          </cell>
          <cell r="E22" t="str">
            <v/>
          </cell>
          <cell r="F22">
            <v>25</v>
          </cell>
          <cell r="G22" t="str">
            <v>◄-</v>
          </cell>
          <cell r="H22">
            <v>5.5</v>
          </cell>
          <cell r="I22" t="str">
            <v/>
          </cell>
          <cell r="J22">
            <v>38.5</v>
          </cell>
          <cell r="K22" t="str">
            <v/>
          </cell>
          <cell r="L22">
            <v>3.75</v>
          </cell>
          <cell r="M22" t="str">
            <v>◄-</v>
          </cell>
          <cell r="N22">
            <v>12.75</v>
          </cell>
          <cell r="O22" t="str">
            <v/>
          </cell>
          <cell r="P22" t="str">
            <v>████
█████
██████
████████
█████████
██████████</v>
          </cell>
        </row>
        <row r="23">
          <cell r="A23" t="str">
            <v>Product 22</v>
          </cell>
          <cell r="B23">
            <v>120</v>
          </cell>
          <cell r="C23" t="str">
            <v/>
          </cell>
          <cell r="D23">
            <v>90</v>
          </cell>
          <cell r="E23" t="str">
            <v/>
          </cell>
          <cell r="F23">
            <v>30</v>
          </cell>
          <cell r="G23" t="str">
            <v/>
          </cell>
          <cell r="H23">
            <v>6</v>
          </cell>
          <cell r="I23" t="str">
            <v/>
          </cell>
          <cell r="J23">
            <v>42</v>
          </cell>
          <cell r="K23" t="str">
            <v/>
          </cell>
          <cell r="L23">
            <v>4.5</v>
          </cell>
          <cell r="M23" t="str">
            <v/>
          </cell>
          <cell r="N23">
            <v>13.5</v>
          </cell>
          <cell r="O23" t="str">
            <v/>
          </cell>
          <cell r="P23" t="str">
            <v>██
██
██
█
█
███</v>
          </cell>
        </row>
        <row r="24">
          <cell r="A24" t="str">
            <v>Product 23</v>
          </cell>
          <cell r="B24">
            <v>130</v>
          </cell>
          <cell r="C24" t="str">
            <v/>
          </cell>
          <cell r="D24">
            <v>95</v>
          </cell>
          <cell r="E24" t="str">
            <v/>
          </cell>
          <cell r="F24">
            <v>35</v>
          </cell>
          <cell r="G24" t="str">
            <v/>
          </cell>
          <cell r="H24">
            <v>6.5</v>
          </cell>
          <cell r="I24" t="str">
            <v/>
          </cell>
          <cell r="J24">
            <v>45.5</v>
          </cell>
          <cell r="K24" t="str">
            <v/>
          </cell>
          <cell r="L24">
            <v>5.25</v>
          </cell>
          <cell r="M24" t="str">
            <v/>
          </cell>
          <cell r="N24">
            <v>14.25</v>
          </cell>
          <cell r="O24" t="str">
            <v/>
          </cell>
          <cell r="P24" t="str">
            <v>█████
█████
█████
█████
█████
██████</v>
          </cell>
        </row>
        <row r="25">
          <cell r="A25" t="str">
            <v>Product 24</v>
          </cell>
          <cell r="B25">
            <v>140</v>
          </cell>
          <cell r="C25" t="str">
            <v/>
          </cell>
          <cell r="D25">
            <v>100</v>
          </cell>
          <cell r="E25" t="str">
            <v/>
          </cell>
          <cell r="F25">
            <v>40</v>
          </cell>
          <cell r="G25" t="str">
            <v/>
          </cell>
          <cell r="H25">
            <v>7</v>
          </cell>
          <cell r="I25" t="str">
            <v/>
          </cell>
          <cell r="J25">
            <v>49</v>
          </cell>
          <cell r="K25" t="str">
            <v/>
          </cell>
          <cell r="L25">
            <v>6</v>
          </cell>
          <cell r="M25" t="str">
            <v/>
          </cell>
          <cell r="N25">
            <v>15</v>
          </cell>
          <cell r="O25" t="str">
            <v/>
          </cell>
          <cell r="P25" t="str">
            <v>████
█████
██████
█████
████
███</v>
          </cell>
        </row>
        <row r="26">
          <cell r="A26" t="str">
            <v>Product 25</v>
          </cell>
          <cell r="B26">
            <v>150</v>
          </cell>
          <cell r="C26" t="str">
            <v/>
          </cell>
          <cell r="D26">
            <v>105</v>
          </cell>
          <cell r="E26" t="str">
            <v/>
          </cell>
          <cell r="F26">
            <v>45</v>
          </cell>
          <cell r="G26" t="str">
            <v/>
          </cell>
          <cell r="H26">
            <v>7.5</v>
          </cell>
          <cell r="I26" t="str">
            <v/>
          </cell>
          <cell r="J26">
            <v>52.5</v>
          </cell>
          <cell r="K26" t="str">
            <v/>
          </cell>
          <cell r="L26">
            <v>6.75</v>
          </cell>
          <cell r="M26" t="str">
            <v/>
          </cell>
          <cell r="N26">
            <v>15.75</v>
          </cell>
          <cell r="O26" t="str">
            <v/>
          </cell>
          <cell r="P26" t="str">
            <v>██
███
█████
████████
████████
██████</v>
          </cell>
        </row>
        <row r="27">
          <cell r="A27" t="str">
            <v>Product 26</v>
          </cell>
          <cell r="B27">
            <v>160</v>
          </cell>
          <cell r="C27" t="str">
            <v/>
          </cell>
          <cell r="D27">
            <v>110</v>
          </cell>
          <cell r="E27" t="str">
            <v/>
          </cell>
          <cell r="F27">
            <v>50</v>
          </cell>
          <cell r="G27" t="str">
            <v/>
          </cell>
          <cell r="H27">
            <v>8</v>
          </cell>
          <cell r="I27" t="str">
            <v/>
          </cell>
          <cell r="J27">
            <v>56</v>
          </cell>
          <cell r="K27" t="str">
            <v/>
          </cell>
          <cell r="L27">
            <v>7.5</v>
          </cell>
          <cell r="M27" t="str">
            <v/>
          </cell>
          <cell r="N27">
            <v>16.5</v>
          </cell>
          <cell r="O27" t="str">
            <v/>
          </cell>
          <cell r="P27" t="str">
            <v>█
█
███
███
████
██████</v>
          </cell>
        </row>
        <row r="28">
          <cell r="A28" t="str">
            <v>Product 27</v>
          </cell>
          <cell r="B28">
            <v>170</v>
          </cell>
          <cell r="C28" t="str">
            <v/>
          </cell>
          <cell r="D28">
            <v>115</v>
          </cell>
          <cell r="E28" t="str">
            <v/>
          </cell>
          <cell r="F28">
            <v>55</v>
          </cell>
          <cell r="G28" t="str">
            <v/>
          </cell>
          <cell r="H28">
            <v>8.5</v>
          </cell>
          <cell r="I28" t="str">
            <v/>
          </cell>
          <cell r="J28">
            <v>59.499999999999993</v>
          </cell>
          <cell r="K28" t="str">
            <v/>
          </cell>
          <cell r="L28">
            <v>8.25</v>
          </cell>
          <cell r="M28" t="str">
            <v/>
          </cell>
          <cell r="N28">
            <v>17.25</v>
          </cell>
          <cell r="O28" t="str">
            <v/>
          </cell>
          <cell r="P28" t="str">
            <v>██
████
██████
████████
██████████
████████</v>
          </cell>
        </row>
        <row r="29">
          <cell r="A29" t="str">
            <v>Product 28</v>
          </cell>
          <cell r="B29">
            <v>180</v>
          </cell>
          <cell r="C29" t="str">
            <v/>
          </cell>
          <cell r="D29">
            <v>120</v>
          </cell>
          <cell r="E29" t="str">
            <v/>
          </cell>
          <cell r="F29">
            <v>60</v>
          </cell>
          <cell r="G29" t="str">
            <v/>
          </cell>
          <cell r="H29">
            <v>9</v>
          </cell>
          <cell r="I29" t="str">
            <v/>
          </cell>
          <cell r="J29">
            <v>62.999999999999993</v>
          </cell>
          <cell r="K29" t="str">
            <v/>
          </cell>
          <cell r="L29">
            <v>9</v>
          </cell>
          <cell r="M29" t="str">
            <v/>
          </cell>
          <cell r="N29">
            <v>18</v>
          </cell>
          <cell r="O29" t="str">
            <v/>
          </cell>
          <cell r="P29" t="str">
            <v>█
██
███
████
█████
██████</v>
          </cell>
        </row>
        <row r="30">
          <cell r="A30" t="str">
            <v>Product 29</v>
          </cell>
          <cell r="B30">
            <v>190</v>
          </cell>
          <cell r="C30" t="str">
            <v/>
          </cell>
          <cell r="D30">
            <v>125</v>
          </cell>
          <cell r="E30" t="str">
            <v/>
          </cell>
          <cell r="F30">
            <v>65</v>
          </cell>
          <cell r="G30" t="str">
            <v/>
          </cell>
          <cell r="H30">
            <v>9.5</v>
          </cell>
          <cell r="I30" t="str">
            <v/>
          </cell>
          <cell r="J30">
            <v>66.5</v>
          </cell>
          <cell r="K30" t="str">
            <v/>
          </cell>
          <cell r="L30">
            <v>9.75</v>
          </cell>
          <cell r="M30" t="str">
            <v/>
          </cell>
          <cell r="N30">
            <v>18.75</v>
          </cell>
          <cell r="O30" t="str">
            <v/>
          </cell>
          <cell r="P30" t="str">
            <v>████
█████
██████
███████
████████
█████████</v>
          </cell>
        </row>
        <row r="31">
          <cell r="A31" t="str">
            <v>Product 30</v>
          </cell>
          <cell r="B31">
            <v>200</v>
          </cell>
          <cell r="C31" t="str">
            <v/>
          </cell>
          <cell r="D31">
            <v>130</v>
          </cell>
          <cell r="E31" t="str">
            <v/>
          </cell>
          <cell r="F31">
            <v>70</v>
          </cell>
          <cell r="G31" t="str">
            <v/>
          </cell>
          <cell r="H31">
            <v>10</v>
          </cell>
          <cell r="I31" t="str">
            <v/>
          </cell>
          <cell r="J31">
            <v>70</v>
          </cell>
          <cell r="K31" t="str">
            <v/>
          </cell>
          <cell r="L31">
            <v>10.5</v>
          </cell>
          <cell r="M31" t="str">
            <v/>
          </cell>
          <cell r="N31">
            <v>19.5</v>
          </cell>
          <cell r="O31" t="str">
            <v/>
          </cell>
          <cell r="P31" t="str">
            <v>████████
█████████
███████
█████
████
██</v>
          </cell>
        </row>
        <row r="32">
          <cell r="A32" t="str">
            <v>Product 31</v>
          </cell>
          <cell r="B32">
            <v>210</v>
          </cell>
          <cell r="C32" t="str">
            <v/>
          </cell>
          <cell r="D32">
            <v>135</v>
          </cell>
          <cell r="E32" t="str">
            <v/>
          </cell>
          <cell r="F32">
            <v>75</v>
          </cell>
          <cell r="G32" t="str">
            <v/>
          </cell>
          <cell r="H32">
            <v>10.5</v>
          </cell>
          <cell r="I32" t="str">
            <v/>
          </cell>
          <cell r="J32">
            <v>73.5</v>
          </cell>
          <cell r="K32" t="str">
            <v/>
          </cell>
          <cell r="L32">
            <v>11.25</v>
          </cell>
          <cell r="M32" t="str">
            <v/>
          </cell>
          <cell r="N32">
            <v>20.25</v>
          </cell>
          <cell r="O32" t="str">
            <v/>
          </cell>
          <cell r="P32" t="str">
            <v>████
█████
██████
████████
█████████
██████████</v>
          </cell>
        </row>
        <row r="33">
          <cell r="A33" t="str">
            <v>Product 32</v>
          </cell>
          <cell r="B33">
            <v>220</v>
          </cell>
          <cell r="C33" t="str">
            <v/>
          </cell>
          <cell r="D33">
            <v>140</v>
          </cell>
          <cell r="E33" t="str">
            <v/>
          </cell>
          <cell r="F33">
            <v>80</v>
          </cell>
          <cell r="G33" t="str">
            <v/>
          </cell>
          <cell r="H33">
            <v>11</v>
          </cell>
          <cell r="I33" t="str">
            <v/>
          </cell>
          <cell r="J33">
            <v>77</v>
          </cell>
          <cell r="K33" t="str">
            <v/>
          </cell>
          <cell r="L33">
            <v>12</v>
          </cell>
          <cell r="M33" t="str">
            <v/>
          </cell>
          <cell r="N33">
            <v>21</v>
          </cell>
          <cell r="O33" t="str">
            <v/>
          </cell>
          <cell r="P33" t="str">
            <v>██
██
██
█
█
███</v>
          </cell>
        </row>
        <row r="34">
          <cell r="A34" t="str">
            <v>Product 33</v>
          </cell>
          <cell r="B34">
            <v>230</v>
          </cell>
          <cell r="C34" t="str">
            <v/>
          </cell>
          <cell r="D34">
            <v>145</v>
          </cell>
          <cell r="E34" t="str">
            <v/>
          </cell>
          <cell r="F34">
            <v>85</v>
          </cell>
          <cell r="G34" t="str">
            <v/>
          </cell>
          <cell r="H34">
            <v>11.5</v>
          </cell>
          <cell r="I34" t="str">
            <v/>
          </cell>
          <cell r="J34">
            <v>80.5</v>
          </cell>
          <cell r="K34" t="str">
            <v/>
          </cell>
          <cell r="L34">
            <v>12.75</v>
          </cell>
          <cell r="M34" t="str">
            <v/>
          </cell>
          <cell r="N34">
            <v>21.75</v>
          </cell>
          <cell r="O34" t="str">
            <v/>
          </cell>
          <cell r="P34" t="str">
            <v>█████
█████
█████
█████
█████
██████</v>
          </cell>
        </row>
        <row r="35">
          <cell r="A35" t="str">
            <v>Product 34</v>
          </cell>
          <cell r="B35">
            <v>240</v>
          </cell>
          <cell r="C35" t="str">
            <v/>
          </cell>
          <cell r="D35">
            <v>150</v>
          </cell>
          <cell r="E35" t="str">
            <v/>
          </cell>
          <cell r="F35">
            <v>90</v>
          </cell>
          <cell r="G35" t="str">
            <v/>
          </cell>
          <cell r="H35">
            <v>12</v>
          </cell>
          <cell r="I35" t="str">
            <v/>
          </cell>
          <cell r="J35">
            <v>84</v>
          </cell>
          <cell r="K35" t="str">
            <v/>
          </cell>
          <cell r="L35">
            <v>13.5</v>
          </cell>
          <cell r="M35" t="str">
            <v/>
          </cell>
          <cell r="N35">
            <v>22.5</v>
          </cell>
          <cell r="O35" t="str">
            <v/>
          </cell>
          <cell r="P35" t="str">
            <v>████
█████
██████
█████
████
███</v>
          </cell>
        </row>
        <row r="36">
          <cell r="A36" t="str">
            <v>Product 35</v>
          </cell>
          <cell r="B36">
            <v>250</v>
          </cell>
          <cell r="C36" t="str">
            <v/>
          </cell>
          <cell r="D36">
            <v>155</v>
          </cell>
          <cell r="E36" t="str">
            <v/>
          </cell>
          <cell r="F36">
            <v>95</v>
          </cell>
          <cell r="G36" t="str">
            <v>◄+</v>
          </cell>
          <cell r="H36">
            <v>12.5</v>
          </cell>
          <cell r="I36" t="str">
            <v/>
          </cell>
          <cell r="J36">
            <v>87.5</v>
          </cell>
          <cell r="K36" t="str">
            <v/>
          </cell>
          <cell r="L36">
            <v>14.25</v>
          </cell>
          <cell r="M36" t="str">
            <v>◄+</v>
          </cell>
          <cell r="N36">
            <v>23.25</v>
          </cell>
          <cell r="O36" t="str">
            <v/>
          </cell>
          <cell r="P36" t="str">
            <v>██
███
█████
████████
████████
██████</v>
          </cell>
        </row>
        <row r="37">
          <cell r="A37" t="str">
            <v>Product 36</v>
          </cell>
          <cell r="B37">
            <v>260</v>
          </cell>
          <cell r="C37" t="str">
            <v/>
          </cell>
          <cell r="D37">
            <v>160</v>
          </cell>
          <cell r="E37" t="str">
            <v/>
          </cell>
          <cell r="F37">
            <v>100</v>
          </cell>
          <cell r="G37" t="str">
            <v>◄+</v>
          </cell>
          <cell r="H37">
            <v>13</v>
          </cell>
          <cell r="I37" t="str">
            <v/>
          </cell>
          <cell r="J37">
            <v>91</v>
          </cell>
          <cell r="K37" t="str">
            <v/>
          </cell>
          <cell r="L37">
            <v>15</v>
          </cell>
          <cell r="M37" t="str">
            <v>◄+</v>
          </cell>
          <cell r="N37">
            <v>24</v>
          </cell>
          <cell r="O37" t="str">
            <v/>
          </cell>
          <cell r="P37" t="str">
            <v>█
█
███
███
████
██████</v>
          </cell>
        </row>
        <row r="38">
          <cell r="A38" t="str">
            <v>Product 37</v>
          </cell>
          <cell r="B38">
            <v>270</v>
          </cell>
          <cell r="C38" t="str">
            <v>◄+</v>
          </cell>
          <cell r="D38">
            <v>200</v>
          </cell>
          <cell r="E38" t="str">
            <v>◄+</v>
          </cell>
          <cell r="F38">
            <v>70</v>
          </cell>
          <cell r="G38" t="str">
            <v/>
          </cell>
          <cell r="H38">
            <v>13.5</v>
          </cell>
          <cell r="I38" t="str">
            <v>◄+</v>
          </cell>
          <cell r="J38">
            <v>94.5</v>
          </cell>
          <cell r="K38" t="str">
            <v>◄+</v>
          </cell>
          <cell r="L38">
            <v>10.5</v>
          </cell>
          <cell r="M38" t="str">
            <v/>
          </cell>
          <cell r="N38">
            <v>30</v>
          </cell>
          <cell r="O38" t="str">
            <v>◄+</v>
          </cell>
          <cell r="P38" t="str">
            <v>██
████
██████
████████
██████████
████████</v>
          </cell>
        </row>
        <row r="39">
          <cell r="A39" t="str">
            <v>Product 38</v>
          </cell>
          <cell r="B39">
            <v>280</v>
          </cell>
          <cell r="C39" t="str">
            <v>◄+</v>
          </cell>
          <cell r="D39">
            <v>205</v>
          </cell>
          <cell r="E39" t="str">
            <v>◄+</v>
          </cell>
          <cell r="F39">
            <v>75</v>
          </cell>
          <cell r="G39" t="str">
            <v/>
          </cell>
          <cell r="H39">
            <v>14</v>
          </cell>
          <cell r="I39" t="str">
            <v>◄+</v>
          </cell>
          <cell r="J39">
            <v>98</v>
          </cell>
          <cell r="K39" t="str">
            <v>◄+</v>
          </cell>
          <cell r="L39">
            <v>11.25</v>
          </cell>
          <cell r="M39" t="str">
            <v/>
          </cell>
          <cell r="N39">
            <v>30.75</v>
          </cell>
          <cell r="O39" t="str">
            <v>◄+</v>
          </cell>
          <cell r="P39" t="str">
            <v>█
██
███
████
█████
██████</v>
          </cell>
        </row>
        <row r="40">
          <cell r="A40" t="str">
            <v>Product 39</v>
          </cell>
          <cell r="B40">
            <v>100</v>
          </cell>
          <cell r="C40" t="str">
            <v>◄-</v>
          </cell>
          <cell r="D40">
            <v>20</v>
          </cell>
          <cell r="E40" t="str">
            <v>◄-</v>
          </cell>
          <cell r="F40">
            <v>80</v>
          </cell>
          <cell r="G40" t="str">
            <v/>
          </cell>
          <cell r="H40">
            <v>5</v>
          </cell>
          <cell r="I40" t="str">
            <v>◄-</v>
          </cell>
          <cell r="J40">
            <v>35</v>
          </cell>
          <cell r="K40" t="str">
            <v>◄-</v>
          </cell>
          <cell r="L40">
            <v>12</v>
          </cell>
          <cell r="M40" t="str">
            <v/>
          </cell>
          <cell r="N40">
            <v>3</v>
          </cell>
          <cell r="O40" t="str">
            <v>◄-</v>
          </cell>
          <cell r="P40" t="str">
            <v>████
█████
██████
███████
████████
█████████</v>
          </cell>
        </row>
        <row r="41">
          <cell r="A41" t="str">
            <v>Product 40</v>
          </cell>
          <cell r="B41">
            <v>110</v>
          </cell>
          <cell r="C41" t="str">
            <v/>
          </cell>
          <cell r="D41">
            <v>85</v>
          </cell>
          <cell r="E41" t="str">
            <v/>
          </cell>
          <cell r="F41">
            <v>25</v>
          </cell>
          <cell r="G41" t="str">
            <v>◄-</v>
          </cell>
          <cell r="H41">
            <v>5.5</v>
          </cell>
          <cell r="I41" t="str">
            <v/>
          </cell>
          <cell r="J41">
            <v>38.5</v>
          </cell>
          <cell r="K41" t="str">
            <v/>
          </cell>
          <cell r="L41">
            <v>3.75</v>
          </cell>
          <cell r="M41" t="str">
            <v>◄-</v>
          </cell>
          <cell r="N41">
            <v>12.75</v>
          </cell>
          <cell r="O41" t="str">
            <v/>
          </cell>
          <cell r="P41" t="str">
            <v>████████
█████████
███████
█████
████
██</v>
          </cell>
        </row>
        <row r="42">
          <cell r="A42" t="str">
            <v>Product 41</v>
          </cell>
          <cell r="B42">
            <v>120</v>
          </cell>
          <cell r="C42" t="str">
            <v/>
          </cell>
          <cell r="D42">
            <v>90</v>
          </cell>
          <cell r="E42" t="str">
            <v/>
          </cell>
          <cell r="F42">
            <v>30</v>
          </cell>
          <cell r="G42" t="str">
            <v/>
          </cell>
          <cell r="H42">
            <v>6</v>
          </cell>
          <cell r="I42" t="str">
            <v/>
          </cell>
          <cell r="J42">
            <v>42</v>
          </cell>
          <cell r="K42" t="str">
            <v/>
          </cell>
          <cell r="L42">
            <v>4.5</v>
          </cell>
          <cell r="M42" t="str">
            <v/>
          </cell>
          <cell r="N42">
            <v>13.5</v>
          </cell>
          <cell r="O42" t="str">
            <v/>
          </cell>
          <cell r="P42" t="str">
            <v>████
█████
██████
████████
█████████
██████████</v>
          </cell>
        </row>
        <row r="43">
          <cell r="A43" t="str">
            <v>Product 42</v>
          </cell>
          <cell r="B43">
            <v>130</v>
          </cell>
          <cell r="C43" t="str">
            <v/>
          </cell>
          <cell r="D43">
            <v>95</v>
          </cell>
          <cell r="E43" t="str">
            <v/>
          </cell>
          <cell r="F43">
            <v>35</v>
          </cell>
          <cell r="G43" t="str">
            <v/>
          </cell>
          <cell r="H43">
            <v>6.5</v>
          </cell>
          <cell r="I43" t="str">
            <v/>
          </cell>
          <cell r="J43">
            <v>45.5</v>
          </cell>
          <cell r="K43" t="str">
            <v/>
          </cell>
          <cell r="L43">
            <v>5.25</v>
          </cell>
          <cell r="M43" t="str">
            <v/>
          </cell>
          <cell r="N43">
            <v>14.25</v>
          </cell>
          <cell r="O43" t="str">
            <v/>
          </cell>
          <cell r="P43" t="str">
            <v>██
██
██
█
█
███</v>
          </cell>
        </row>
        <row r="44">
          <cell r="A44" t="str">
            <v>Product 43</v>
          </cell>
          <cell r="B44">
            <v>140</v>
          </cell>
          <cell r="C44" t="str">
            <v/>
          </cell>
          <cell r="D44">
            <v>100</v>
          </cell>
          <cell r="E44" t="str">
            <v/>
          </cell>
          <cell r="F44">
            <v>40</v>
          </cell>
          <cell r="G44" t="str">
            <v/>
          </cell>
          <cell r="H44">
            <v>7</v>
          </cell>
          <cell r="I44" t="str">
            <v/>
          </cell>
          <cell r="J44">
            <v>49</v>
          </cell>
          <cell r="K44" t="str">
            <v/>
          </cell>
          <cell r="L44">
            <v>6</v>
          </cell>
          <cell r="M44" t="str">
            <v/>
          </cell>
          <cell r="N44">
            <v>15</v>
          </cell>
          <cell r="O44" t="str">
            <v/>
          </cell>
          <cell r="P44" t="str">
            <v>█████
█████
█████
█████
█████
██████</v>
          </cell>
        </row>
        <row r="45">
          <cell r="A45" t="str">
            <v>Product 44</v>
          </cell>
          <cell r="B45">
            <v>150</v>
          </cell>
          <cell r="C45" t="str">
            <v/>
          </cell>
          <cell r="D45">
            <v>105</v>
          </cell>
          <cell r="E45" t="str">
            <v/>
          </cell>
          <cell r="F45">
            <v>45</v>
          </cell>
          <cell r="G45" t="str">
            <v/>
          </cell>
          <cell r="H45">
            <v>7.5</v>
          </cell>
          <cell r="I45" t="str">
            <v/>
          </cell>
          <cell r="J45">
            <v>52.5</v>
          </cell>
          <cell r="K45" t="str">
            <v/>
          </cell>
          <cell r="L45">
            <v>6.75</v>
          </cell>
          <cell r="M45" t="str">
            <v/>
          </cell>
          <cell r="N45">
            <v>15.75</v>
          </cell>
          <cell r="O45" t="str">
            <v/>
          </cell>
          <cell r="P45" t="str">
            <v>████
█████
██████
█████
████
███</v>
          </cell>
        </row>
        <row r="46">
          <cell r="A46" t="str">
            <v>Product 45</v>
          </cell>
          <cell r="B46">
            <v>160</v>
          </cell>
          <cell r="C46" t="str">
            <v/>
          </cell>
          <cell r="D46">
            <v>110</v>
          </cell>
          <cell r="E46" t="str">
            <v/>
          </cell>
          <cell r="F46">
            <v>50</v>
          </cell>
          <cell r="G46" t="str">
            <v/>
          </cell>
          <cell r="H46">
            <v>8</v>
          </cell>
          <cell r="I46" t="str">
            <v/>
          </cell>
          <cell r="J46">
            <v>56</v>
          </cell>
          <cell r="K46" t="str">
            <v/>
          </cell>
          <cell r="L46">
            <v>7.5</v>
          </cell>
          <cell r="M46" t="str">
            <v/>
          </cell>
          <cell r="N46">
            <v>16.5</v>
          </cell>
          <cell r="O46" t="str">
            <v/>
          </cell>
          <cell r="P46" t="str">
            <v>██
███
█████
████████
████████
██████</v>
          </cell>
        </row>
        <row r="47">
          <cell r="A47" t="str">
            <v>Product 46</v>
          </cell>
          <cell r="B47">
            <v>170</v>
          </cell>
          <cell r="C47" t="str">
            <v/>
          </cell>
          <cell r="D47">
            <v>115</v>
          </cell>
          <cell r="E47" t="str">
            <v/>
          </cell>
          <cell r="F47">
            <v>55</v>
          </cell>
          <cell r="G47" t="str">
            <v/>
          </cell>
          <cell r="H47">
            <v>8.5</v>
          </cell>
          <cell r="I47" t="str">
            <v/>
          </cell>
          <cell r="J47">
            <v>59.499999999999993</v>
          </cell>
          <cell r="K47" t="str">
            <v/>
          </cell>
          <cell r="L47">
            <v>8.25</v>
          </cell>
          <cell r="M47" t="str">
            <v/>
          </cell>
          <cell r="N47">
            <v>17.25</v>
          </cell>
          <cell r="O47" t="str">
            <v/>
          </cell>
          <cell r="P47" t="str">
            <v>█
█
███
███
████
██████</v>
          </cell>
        </row>
        <row r="48">
          <cell r="A48" t="str">
            <v>Product 47</v>
          </cell>
          <cell r="B48">
            <v>180</v>
          </cell>
          <cell r="C48" t="str">
            <v/>
          </cell>
          <cell r="D48">
            <v>120</v>
          </cell>
          <cell r="E48" t="str">
            <v/>
          </cell>
          <cell r="F48">
            <v>60</v>
          </cell>
          <cell r="G48" t="str">
            <v/>
          </cell>
          <cell r="H48">
            <v>9</v>
          </cell>
          <cell r="I48" t="str">
            <v/>
          </cell>
          <cell r="J48">
            <v>62.999999999999993</v>
          </cell>
          <cell r="K48" t="str">
            <v/>
          </cell>
          <cell r="L48">
            <v>9</v>
          </cell>
          <cell r="M48" t="str">
            <v/>
          </cell>
          <cell r="N48">
            <v>18</v>
          </cell>
          <cell r="O48" t="str">
            <v/>
          </cell>
          <cell r="P48" t="str">
            <v>██
████
██████
████████
██████████
████████</v>
          </cell>
        </row>
        <row r="49">
          <cell r="A49" t="str">
            <v>Product 48</v>
          </cell>
          <cell r="B49">
            <v>190</v>
          </cell>
          <cell r="C49" t="str">
            <v/>
          </cell>
          <cell r="D49">
            <v>125</v>
          </cell>
          <cell r="E49" t="str">
            <v/>
          </cell>
          <cell r="F49">
            <v>65</v>
          </cell>
          <cell r="G49" t="str">
            <v/>
          </cell>
          <cell r="H49">
            <v>9.5</v>
          </cell>
          <cell r="I49" t="str">
            <v/>
          </cell>
          <cell r="J49">
            <v>66.5</v>
          </cell>
          <cell r="K49" t="str">
            <v/>
          </cell>
          <cell r="L49">
            <v>9.75</v>
          </cell>
          <cell r="M49" t="str">
            <v/>
          </cell>
          <cell r="N49">
            <v>18.75</v>
          </cell>
          <cell r="O49" t="str">
            <v/>
          </cell>
          <cell r="P49" t="str">
            <v>█
██
███
████
█████
██████</v>
          </cell>
        </row>
        <row r="50">
          <cell r="A50" t="str">
            <v>Product 49</v>
          </cell>
          <cell r="B50">
            <v>200</v>
          </cell>
          <cell r="C50" t="str">
            <v/>
          </cell>
          <cell r="D50">
            <v>130</v>
          </cell>
          <cell r="E50" t="str">
            <v/>
          </cell>
          <cell r="F50">
            <v>70</v>
          </cell>
          <cell r="G50" t="str">
            <v/>
          </cell>
          <cell r="H50">
            <v>10</v>
          </cell>
          <cell r="I50" t="str">
            <v/>
          </cell>
          <cell r="J50">
            <v>70</v>
          </cell>
          <cell r="K50" t="str">
            <v/>
          </cell>
          <cell r="L50">
            <v>10.5</v>
          </cell>
          <cell r="M50" t="str">
            <v/>
          </cell>
          <cell r="N50">
            <v>19.5</v>
          </cell>
          <cell r="O50" t="str">
            <v/>
          </cell>
          <cell r="P50" t="str">
            <v>████
█████
██████
███████
████████
█████████</v>
          </cell>
        </row>
        <row r="51">
          <cell r="A51" t="str">
            <v>Product 50</v>
          </cell>
          <cell r="B51">
            <v>210</v>
          </cell>
          <cell r="C51" t="str">
            <v/>
          </cell>
          <cell r="D51">
            <v>135</v>
          </cell>
          <cell r="E51" t="str">
            <v/>
          </cell>
          <cell r="F51">
            <v>75</v>
          </cell>
          <cell r="G51" t="str">
            <v/>
          </cell>
          <cell r="H51">
            <v>10.5</v>
          </cell>
          <cell r="I51" t="str">
            <v/>
          </cell>
          <cell r="J51">
            <v>73.5</v>
          </cell>
          <cell r="K51" t="str">
            <v/>
          </cell>
          <cell r="L51">
            <v>11.25</v>
          </cell>
          <cell r="M51" t="str">
            <v/>
          </cell>
          <cell r="N51">
            <v>20.25</v>
          </cell>
          <cell r="O51" t="str">
            <v/>
          </cell>
          <cell r="P51" t="str">
            <v>████████
█████████
███████
█████
████
██</v>
          </cell>
        </row>
      </sheetData>
      <sheetData sheetId="12">
        <row r="8">
          <cell r="B8" t="str">
            <v>Top Left</v>
          </cell>
          <cell r="D8" t="str">
            <v>All Salespeople</v>
          </cell>
          <cell r="F8" t="str">
            <v>All Products</v>
          </cell>
          <cell r="H8" t="str">
            <v>YTD</v>
          </cell>
          <cell r="J8" t="str">
            <v>Count</v>
          </cell>
          <cell r="K8" t="str">
            <v>Count of sales</v>
          </cell>
        </row>
        <row r="9">
          <cell r="B9" t="str">
            <v>Middle Left</v>
          </cell>
          <cell r="D9" t="str">
            <v>Salesperson 1</v>
          </cell>
          <cell r="F9" t="str">
            <v>Product A</v>
          </cell>
          <cell r="H9">
            <v>39814</v>
          </cell>
          <cell r="J9" t="str">
            <v>Total_sales</v>
          </cell>
          <cell r="K9" t="str">
            <v>Total sales</v>
          </cell>
          <cell r="M9" t="str">
            <v>Product A</v>
          </cell>
          <cell r="N9">
            <v>20</v>
          </cell>
          <cell r="O9">
            <v>50</v>
          </cell>
          <cell r="P9">
            <v>30</v>
          </cell>
        </row>
        <row r="10">
          <cell r="B10" t="str">
            <v>Bottom Left</v>
          </cell>
          <cell r="D10" t="str">
            <v>Salesperson 2</v>
          </cell>
          <cell r="F10" t="str">
            <v>Product B</v>
          </cell>
          <cell r="H10">
            <v>39845</v>
          </cell>
          <cell r="J10" t="str">
            <v>Total_GP</v>
          </cell>
          <cell r="K10" t="str">
            <v>Total GP</v>
          </cell>
          <cell r="M10" t="str">
            <v>Product B</v>
          </cell>
          <cell r="N10">
            <v>50</v>
          </cell>
          <cell r="O10">
            <v>80</v>
          </cell>
          <cell r="P10">
            <v>30</v>
          </cell>
        </row>
        <row r="11">
          <cell r="B11" t="str">
            <v>Top Right</v>
          </cell>
          <cell r="D11" t="str">
            <v>Salesperson 3</v>
          </cell>
          <cell r="F11" t="str">
            <v>Product C</v>
          </cell>
          <cell r="H11">
            <v>39873</v>
          </cell>
          <cell r="J11" t="str">
            <v>KPI_1</v>
          </cell>
          <cell r="K11" t="str">
            <v>KPI</v>
          </cell>
          <cell r="M11" t="str">
            <v>Product C</v>
          </cell>
          <cell r="N11">
            <v>60</v>
          </cell>
          <cell r="O11">
            <v>70</v>
          </cell>
          <cell r="P11">
            <v>10</v>
          </cell>
        </row>
        <row r="12">
          <cell r="B12" t="str">
            <v>Middle Right</v>
          </cell>
          <cell r="D12" t="str">
            <v>Salesperson 4</v>
          </cell>
          <cell r="F12" t="str">
            <v>Product D</v>
          </cell>
          <cell r="H12">
            <v>39904</v>
          </cell>
          <cell r="M12" t="str">
            <v>Product D</v>
          </cell>
          <cell r="N12">
            <v>10</v>
          </cell>
          <cell r="O12">
            <v>30</v>
          </cell>
          <cell r="P12">
            <v>20</v>
          </cell>
        </row>
        <row r="13">
          <cell r="B13" t="str">
            <v>Bottom Right</v>
          </cell>
          <cell r="D13" t="str">
            <v>Salesperson 5</v>
          </cell>
          <cell r="H13">
            <v>39934</v>
          </cell>
        </row>
        <row r="14">
          <cell r="B14" t="str">
            <v>View</v>
          </cell>
          <cell r="D14">
            <v>0</v>
          </cell>
          <cell r="H14">
            <v>39965</v>
          </cell>
        </row>
        <row r="15">
          <cell r="B15" t="str">
            <v>Hide</v>
          </cell>
          <cell r="H15">
            <v>39995</v>
          </cell>
        </row>
        <row r="16">
          <cell r="H16">
            <v>40026</v>
          </cell>
        </row>
        <row r="17">
          <cell r="H17">
            <v>40057</v>
          </cell>
        </row>
        <row r="18">
          <cell r="H18">
            <v>40087</v>
          </cell>
        </row>
        <row r="19">
          <cell r="H19">
            <v>40118</v>
          </cell>
        </row>
        <row r="20">
          <cell r="H20">
            <v>40148</v>
          </cell>
        </row>
      </sheetData>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mple"/>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mple"/>
      <sheetName val="RAG Eg"/>
    </sheetNames>
    <sheetDataSet>
      <sheetData sheetId="0"/>
      <sheetData sheetId="1">
        <row r="6">
          <cell r="B6">
            <v>50</v>
          </cell>
        </row>
        <row r="15">
          <cell r="B15">
            <v>0</v>
          </cell>
          <cell r="C15">
            <v>29.998999999999999</v>
          </cell>
        </row>
        <row r="16">
          <cell r="B16">
            <v>29.998999999999999</v>
          </cell>
          <cell r="C16">
            <v>60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d_data"/>
      <sheetName val="Buckets"/>
      <sheetName val="Coefficients"/>
      <sheetName val="Standardisation_Parameters"/>
      <sheetName val="Low_Seg"/>
      <sheetName val="High_Seg"/>
      <sheetName val="Full_Data"/>
      <sheetName val="mapping_table"/>
      <sheetName val="EIU_Score_Mapping"/>
      <sheetName val="Read Me"/>
      <sheetName val="High_Seg2"/>
      <sheetName val="Low_Seg2"/>
      <sheetName val="Full_Data2"/>
      <sheetName val="Sheet1"/>
      <sheetName val="Sheet2"/>
    </sheetNames>
    <sheetDataSet>
      <sheetData sheetId="0"/>
      <sheetData sheetId="1">
        <row r="4">
          <cell r="S4">
            <v>3</v>
          </cell>
          <cell r="Z4">
            <v>0.38380000000000003</v>
          </cell>
        </row>
        <row r="5">
          <cell r="S5">
            <v>6</v>
          </cell>
          <cell r="Z5">
            <v>0.58799999999999997</v>
          </cell>
        </row>
        <row r="6">
          <cell r="S6">
            <v>10</v>
          </cell>
          <cell r="Z6">
            <v>0.79220000000000002</v>
          </cell>
        </row>
        <row r="7">
          <cell r="S7">
            <v>15</v>
          </cell>
          <cell r="Z7">
            <v>0.99639999999999995</v>
          </cell>
        </row>
        <row r="8">
          <cell r="S8">
            <v>20</v>
          </cell>
          <cell r="Z8">
            <v>1.2005999999999999</v>
          </cell>
        </row>
        <row r="9">
          <cell r="Z9">
            <v>1.4048</v>
          </cell>
        </row>
        <row r="13">
          <cell r="D13">
            <v>1</v>
          </cell>
          <cell r="K13">
            <v>-0.72019999999999995</v>
          </cell>
          <cell r="S13">
            <v>3</v>
          </cell>
          <cell r="Z13">
            <v>0.34489999999999998</v>
          </cell>
        </row>
        <row r="14">
          <cell r="D14">
            <v>2</v>
          </cell>
          <cell r="K14">
            <v>-0.16359999999999997</v>
          </cell>
          <cell r="S14">
            <v>4</v>
          </cell>
          <cell r="Z14">
            <v>0.49829999999999997</v>
          </cell>
        </row>
        <row r="15">
          <cell r="K15">
            <v>0.39300000000000002</v>
          </cell>
          <cell r="S15">
            <v>5</v>
          </cell>
          <cell r="Z15">
            <v>0.66049999999999998</v>
          </cell>
        </row>
        <row r="16">
          <cell r="S16">
            <v>6</v>
          </cell>
          <cell r="Z16">
            <v>0.83150000000000002</v>
          </cell>
        </row>
        <row r="17">
          <cell r="S17">
            <v>7</v>
          </cell>
          <cell r="Z17">
            <v>1.0112999999999999</v>
          </cell>
        </row>
        <row r="18">
          <cell r="Z18">
            <v>1.1999</v>
          </cell>
        </row>
        <row r="19">
          <cell r="D19">
            <v>3</v>
          </cell>
          <cell r="K19">
            <v>-0.93840000000000001</v>
          </cell>
        </row>
        <row r="20">
          <cell r="D20">
            <v>6</v>
          </cell>
          <cell r="K20">
            <v>-0.53339999999999999</v>
          </cell>
        </row>
        <row r="21">
          <cell r="D21">
            <v>10</v>
          </cell>
          <cell r="K21">
            <v>-7.4999999999999956E-2</v>
          </cell>
        </row>
        <row r="22">
          <cell r="D22">
            <v>15</v>
          </cell>
          <cell r="K22">
            <v>0.43680000000000008</v>
          </cell>
          <cell r="S22">
            <v>1</v>
          </cell>
          <cell r="Z22">
            <v>0.33560000000000001</v>
          </cell>
        </row>
        <row r="23">
          <cell r="D23">
            <v>20</v>
          </cell>
          <cell r="K23">
            <v>1.0019999999999998</v>
          </cell>
          <cell r="S23">
            <v>2.5</v>
          </cell>
          <cell r="Z23">
            <v>0.51160000000000005</v>
          </cell>
        </row>
        <row r="24">
          <cell r="K24">
            <v>1.6206000000000005</v>
          </cell>
          <cell r="S24">
            <v>3</v>
          </cell>
          <cell r="Z24">
            <v>0.71799999999999997</v>
          </cell>
        </row>
        <row r="25">
          <cell r="S25">
            <v>4</v>
          </cell>
          <cell r="Z25">
            <v>0.95479999999999987</v>
          </cell>
        </row>
        <row r="26">
          <cell r="Z26">
            <v>1.222</v>
          </cell>
        </row>
        <row r="28">
          <cell r="D28">
            <v>-0.50279496300000004</v>
          </cell>
          <cell r="K28">
            <v>0.58859999999999979</v>
          </cell>
        </row>
        <row r="29">
          <cell r="D29">
            <v>-0.30124293600000002</v>
          </cell>
          <cell r="K29">
            <v>0.15849999999999986</v>
          </cell>
        </row>
        <row r="30">
          <cell r="D30">
            <v>3.12326107E-2</v>
          </cell>
          <cell r="K30">
            <v>-0.27120000000000011</v>
          </cell>
          <cell r="S30">
            <v>-0.35629386899999999</v>
          </cell>
          <cell r="Z30">
            <v>0.49660000000000004</v>
          </cell>
        </row>
        <row r="31">
          <cell r="D31">
            <v>0.77461259549999995</v>
          </cell>
          <cell r="K31">
            <v>-0.70050000000000012</v>
          </cell>
          <cell r="S31">
            <v>4.3873122100000002E-2</v>
          </cell>
          <cell r="Z31">
            <v>0.59160000000000001</v>
          </cell>
        </row>
        <row r="32">
          <cell r="D32">
            <v>1.6976771117</v>
          </cell>
          <cell r="K32">
            <v>-1.1294000000000004</v>
          </cell>
          <cell r="S32">
            <v>0.34241040109999998</v>
          </cell>
          <cell r="Z32">
            <v>0.6866000000000001</v>
          </cell>
        </row>
        <row r="33">
          <cell r="K33">
            <v>-1.5579000000000001</v>
          </cell>
          <cell r="S33">
            <v>0.544588658</v>
          </cell>
          <cell r="Z33">
            <v>0.78160000000000007</v>
          </cell>
        </row>
        <row r="34">
          <cell r="S34">
            <v>1.0370602944</v>
          </cell>
          <cell r="Z34">
            <v>0.87660000000000005</v>
          </cell>
        </row>
        <row r="35">
          <cell r="Z35">
            <v>0.97160000000000002</v>
          </cell>
        </row>
        <row r="37">
          <cell r="D37">
            <v>-0.96158740700000001</v>
          </cell>
          <cell r="K37">
            <v>-1.1850000000000001</v>
          </cell>
        </row>
        <row r="38">
          <cell r="D38">
            <v>-0.59772552300000004</v>
          </cell>
          <cell r="K38">
            <v>-0.9042</v>
          </cell>
        </row>
        <row r="39">
          <cell r="D39">
            <v>-0.31638705900000003</v>
          </cell>
          <cell r="K39">
            <v>-0.62339999999999995</v>
          </cell>
          <cell r="S39">
            <v>-0.67896133700000005</v>
          </cell>
          <cell r="Z39">
            <v>0.57889999999999997</v>
          </cell>
        </row>
        <row r="40">
          <cell r="D40">
            <v>-0.170690539</v>
          </cell>
          <cell r="K40">
            <v>-0.34260000000000002</v>
          </cell>
          <cell r="S40">
            <v>-0.48691601699999998</v>
          </cell>
          <cell r="Z40">
            <v>0.65249999999999997</v>
          </cell>
        </row>
        <row r="41">
          <cell r="D41">
            <v>0.25824153579999998</v>
          </cell>
          <cell r="K41">
            <v>-6.1800000000000077E-2</v>
          </cell>
          <cell r="S41">
            <v>-0.25418426500000002</v>
          </cell>
          <cell r="Z41">
            <v>0.71749999999999992</v>
          </cell>
        </row>
        <row r="42">
          <cell r="K42">
            <v>0.21900000000000008</v>
          </cell>
          <cell r="S42">
            <v>-2.0687009999999999E-2</v>
          </cell>
          <cell r="Z42">
            <v>0.77390000000000003</v>
          </cell>
        </row>
        <row r="43">
          <cell r="S43">
            <v>0.21665689169999999</v>
          </cell>
          <cell r="Z43">
            <v>0.82169999999999999</v>
          </cell>
        </row>
        <row r="44">
          <cell r="Z44">
            <v>0.86089999999999989</v>
          </cell>
        </row>
        <row r="46">
          <cell r="D46">
            <v>-0.40816702599999999</v>
          </cell>
          <cell r="K46">
            <v>-0.11729999999999999</v>
          </cell>
        </row>
        <row r="47">
          <cell r="D47">
            <v>-9.735365E-2</v>
          </cell>
          <cell r="K47">
            <v>-0.26459999999999995</v>
          </cell>
        </row>
        <row r="48">
          <cell r="D48">
            <v>0.1132536844</v>
          </cell>
          <cell r="K48">
            <v>-0.41189999999999993</v>
          </cell>
        </row>
        <row r="49">
          <cell r="D49">
            <v>0.37064357990000002</v>
          </cell>
          <cell r="K49">
            <v>-0.55919999999999992</v>
          </cell>
        </row>
        <row r="50">
          <cell r="D50">
            <v>0.74456195920000001</v>
          </cell>
          <cell r="K50">
            <v>-0.70649999999999991</v>
          </cell>
          <cell r="S50">
            <v>3</v>
          </cell>
          <cell r="Z50">
            <v>0.31809999999999999</v>
          </cell>
        </row>
        <row r="51">
          <cell r="K51">
            <v>-0.85379999999999989</v>
          </cell>
          <cell r="S51">
            <v>4</v>
          </cell>
          <cell r="Z51">
            <v>0.51160000000000005</v>
          </cell>
        </row>
        <row r="52">
          <cell r="S52">
            <v>5</v>
          </cell>
          <cell r="Z52">
            <v>0.72850000000000004</v>
          </cell>
        </row>
        <row r="53">
          <cell r="S53">
            <v>6</v>
          </cell>
          <cell r="Z53">
            <v>0.96880000000000011</v>
          </cell>
        </row>
        <row r="54">
          <cell r="Z54">
            <v>1.2324999999999999</v>
          </cell>
        </row>
        <row r="55">
          <cell r="D55">
            <v>-0.68727614699999995</v>
          </cell>
          <cell r="K55">
            <v>-0.59049999999999991</v>
          </cell>
        </row>
        <row r="56">
          <cell r="D56">
            <v>-0.38760762500000001</v>
          </cell>
          <cell r="K56">
            <v>-0.54849999999999999</v>
          </cell>
        </row>
        <row r="57">
          <cell r="D57">
            <v>-7.3477684000000001E-2</v>
          </cell>
          <cell r="K57">
            <v>-0.50649999999999995</v>
          </cell>
        </row>
        <row r="58">
          <cell r="D58">
            <v>0.23261469370000001</v>
          </cell>
          <cell r="K58">
            <v>-0.46449999999999991</v>
          </cell>
          <cell r="S58">
            <v>-1.2306053130000001</v>
          </cell>
          <cell r="Z58">
            <v>1.3980000000000001</v>
          </cell>
        </row>
        <row r="59">
          <cell r="D59">
            <v>0.78472475090000005</v>
          </cell>
          <cell r="K59">
            <v>-0.42249999999999993</v>
          </cell>
          <cell r="S59">
            <v>-0.97917581300000001</v>
          </cell>
          <cell r="Z59">
            <v>1.1274000000000002</v>
          </cell>
        </row>
        <row r="60">
          <cell r="K60">
            <v>-0.38049999999999995</v>
          </cell>
          <cell r="S60">
            <v>-0.71326361800000004</v>
          </cell>
          <cell r="Z60">
            <v>0.86060000000000014</v>
          </cell>
        </row>
        <row r="61">
          <cell r="S61">
            <v>-0.49477132499999998</v>
          </cell>
          <cell r="Z61">
            <v>0.59760000000000013</v>
          </cell>
        </row>
        <row r="62">
          <cell r="S62">
            <v>-0.1959159</v>
          </cell>
          <cell r="Z62">
            <v>0.33840000000000026</v>
          </cell>
        </row>
        <row r="63">
          <cell r="Z63">
            <v>8.3000000000000185E-2</v>
          </cell>
        </row>
        <row r="64">
          <cell r="D64">
            <v>-0.44387981900000001</v>
          </cell>
          <cell r="K64">
            <v>0.20650000000000002</v>
          </cell>
        </row>
        <row r="65">
          <cell r="D65">
            <v>-0.31042529899999999</v>
          </cell>
          <cell r="K65">
            <v>-7.0299999999999974E-2</v>
          </cell>
        </row>
        <row r="66">
          <cell r="D66">
            <v>-0.190026415</v>
          </cell>
          <cell r="K66">
            <v>-0.34710000000000002</v>
          </cell>
        </row>
        <row r="67">
          <cell r="D67">
            <v>0.1119733113</v>
          </cell>
          <cell r="K67">
            <v>-0.6238999999999999</v>
          </cell>
          <cell r="S67">
            <v>2.25</v>
          </cell>
          <cell r="Z67">
            <v>0.21429999999999999</v>
          </cell>
        </row>
        <row r="68">
          <cell r="D68">
            <v>0.66985265189999998</v>
          </cell>
          <cell r="K68">
            <v>-0.90069999999999983</v>
          </cell>
          <cell r="S68">
            <v>2.75</v>
          </cell>
          <cell r="Z68">
            <v>0.41210000000000002</v>
          </cell>
        </row>
        <row r="69">
          <cell r="K69">
            <v>-1.1775</v>
          </cell>
          <cell r="S69">
            <v>3</v>
          </cell>
          <cell r="Z69">
            <v>0.6099</v>
          </cell>
        </row>
        <row r="70">
          <cell r="S70">
            <v>3.5</v>
          </cell>
          <cell r="Z70">
            <v>0.80769999999999997</v>
          </cell>
        </row>
        <row r="71">
          <cell r="S71">
            <v>3.75</v>
          </cell>
          <cell r="Z71">
            <v>1.0055000000000001</v>
          </cell>
        </row>
        <row r="72">
          <cell r="Z72">
            <v>1.2033</v>
          </cell>
        </row>
        <row r="73">
          <cell r="D73">
            <v>-0.75886801199999998</v>
          </cell>
          <cell r="K73">
            <v>-1.1417999999999999</v>
          </cell>
        </row>
        <row r="74">
          <cell r="D74">
            <v>-0.66068069900000004</v>
          </cell>
          <cell r="K74">
            <v>-0.87819999999999998</v>
          </cell>
        </row>
        <row r="75">
          <cell r="D75">
            <v>-0.27141540400000003</v>
          </cell>
          <cell r="K75">
            <v>-0.61460000000000004</v>
          </cell>
        </row>
        <row r="76">
          <cell r="D76">
            <v>0.27017109319999999</v>
          </cell>
          <cell r="K76">
            <v>-0.35099999999999998</v>
          </cell>
          <cell r="S76">
            <v>0.5705766297</v>
          </cell>
          <cell r="Z76">
            <v>0.72140000000000004</v>
          </cell>
        </row>
        <row r="77">
          <cell r="D77">
            <v>1.0278844520999999</v>
          </cell>
          <cell r="K77">
            <v>-8.7399999999999922E-2</v>
          </cell>
          <cell r="S77">
            <v>1.2624029128000001</v>
          </cell>
          <cell r="Z77">
            <v>0.78520000000000001</v>
          </cell>
        </row>
        <row r="78">
          <cell r="K78">
            <v>0.17619999999999991</v>
          </cell>
          <cell r="Z78">
            <v>0.96660000000000001</v>
          </cell>
        </row>
        <row r="82">
          <cell r="D82">
            <v>1</v>
          </cell>
          <cell r="K82">
            <v>-1.6049</v>
          </cell>
        </row>
        <row r="83">
          <cell r="D83">
            <v>2</v>
          </cell>
          <cell r="K83">
            <v>-1.1183000000000001</v>
          </cell>
        </row>
        <row r="84">
          <cell r="D84">
            <v>3</v>
          </cell>
          <cell r="K84">
            <v>-0.67990000000000017</v>
          </cell>
          <cell r="S84">
            <v>-0.70534870100000002</v>
          </cell>
          <cell r="Z84">
            <v>-0.23540000000000003</v>
          </cell>
        </row>
        <row r="85">
          <cell r="D85">
            <v>4</v>
          </cell>
          <cell r="K85">
            <v>-0.28970000000000007</v>
          </cell>
          <cell r="S85">
            <v>0.25007563230000002</v>
          </cell>
          <cell r="Z85">
            <v>-7.7800000000000036E-2</v>
          </cell>
        </row>
        <row r="86">
          <cell r="D86">
            <v>5</v>
          </cell>
          <cell r="K86">
            <v>5.2299999999999791E-2</v>
          </cell>
          <cell r="Z86">
            <v>7.9799999999999982E-2</v>
          </cell>
        </row>
        <row r="87">
          <cell r="K87">
            <v>0.34609999999999985</v>
          </cell>
        </row>
        <row r="90">
          <cell r="D90">
            <v>-1.318438564</v>
          </cell>
          <cell r="K90">
            <v>-1.4845999999999999</v>
          </cell>
        </row>
        <row r="91">
          <cell r="D91">
            <v>-1.023369164</v>
          </cell>
          <cell r="K91">
            <v>-1.0866</v>
          </cell>
        </row>
        <row r="92">
          <cell r="D92">
            <v>-0.67536956199999998</v>
          </cell>
          <cell r="K92">
            <v>-0.6886000000000001</v>
          </cell>
        </row>
        <row r="93">
          <cell r="D93">
            <v>-0.248762179</v>
          </cell>
          <cell r="K93">
            <v>-0.29059999999999997</v>
          </cell>
        </row>
        <row r="94">
          <cell r="D94">
            <v>0.45000119170000002</v>
          </cell>
          <cell r="K94">
            <v>0.10740000000000016</v>
          </cell>
        </row>
        <row r="95">
          <cell r="K95">
            <v>0.50539999999999985</v>
          </cell>
        </row>
        <row r="99">
          <cell r="D99">
            <v>1</v>
          </cell>
          <cell r="K99">
            <v>-1.5026999999999999</v>
          </cell>
        </row>
        <row r="100">
          <cell r="D100">
            <v>2</v>
          </cell>
          <cell r="K100">
            <v>-0.89000000000000012</v>
          </cell>
        </row>
        <row r="101">
          <cell r="D101">
            <v>3</v>
          </cell>
          <cell r="K101">
            <v>-0.31409999999999982</v>
          </cell>
        </row>
        <row r="102">
          <cell r="D102">
            <v>5</v>
          </cell>
          <cell r="K102">
            <v>0.22500000000000009</v>
          </cell>
        </row>
        <row r="103">
          <cell r="K103">
            <v>0.72730000000000006</v>
          </cell>
        </row>
        <row r="116">
          <cell r="D116">
            <v>-0.62330890400000005</v>
          </cell>
          <cell r="K116">
            <v>0.84310000000000007</v>
          </cell>
        </row>
        <row r="117">
          <cell r="D117">
            <v>-9.9774948000000002E-2</v>
          </cell>
          <cell r="K117">
            <v>0.2451000000000001</v>
          </cell>
        </row>
        <row r="118">
          <cell r="D118">
            <v>0.52856742690000003</v>
          </cell>
          <cell r="K118">
            <v>-0.30289999999999995</v>
          </cell>
        </row>
        <row r="119">
          <cell r="D119">
            <v>0.97213660869999996</v>
          </cell>
          <cell r="K119">
            <v>-0.80090000000000017</v>
          </cell>
        </row>
        <row r="120">
          <cell r="D120">
            <v>1.6668442885000001</v>
          </cell>
          <cell r="K120">
            <v>-1.2489000000000001</v>
          </cell>
        </row>
        <row r="121">
          <cell r="K121">
            <v>-1.6469000000000003</v>
          </cell>
        </row>
        <row r="125">
          <cell r="D125">
            <v>1.25</v>
          </cell>
          <cell r="K125">
            <v>-1.4505999999999999</v>
          </cell>
        </row>
        <row r="126">
          <cell r="D126">
            <v>1.75</v>
          </cell>
          <cell r="K126">
            <v>-1.2012999999999998</v>
          </cell>
        </row>
        <row r="127">
          <cell r="D127">
            <v>2</v>
          </cell>
          <cell r="K127">
            <v>-0.8657999999999999</v>
          </cell>
        </row>
        <row r="128">
          <cell r="D128">
            <v>2.5</v>
          </cell>
          <cell r="K128">
            <v>-0.44409999999999994</v>
          </cell>
        </row>
        <row r="129">
          <cell r="D129">
            <v>3.25</v>
          </cell>
          <cell r="K129">
            <v>6.3799999999999857E-2</v>
          </cell>
        </row>
        <row r="130">
          <cell r="K130">
            <v>0.65790000000000037</v>
          </cell>
        </row>
      </sheetData>
      <sheetData sheetId="2">
        <row r="5">
          <cell r="F5">
            <v>0.95467999999999997</v>
          </cell>
          <cell r="N5">
            <v>-1.5938300000000001</v>
          </cell>
        </row>
        <row r="6">
          <cell r="B6">
            <v>0.17660000000000001</v>
          </cell>
          <cell r="J6">
            <v>0.36696000000000001</v>
          </cell>
        </row>
        <row r="7">
          <cell r="B7">
            <v>0.85894999999999999</v>
          </cell>
          <cell r="J7">
            <v>0.61412999999999995</v>
          </cell>
        </row>
        <row r="8">
          <cell r="B8">
            <v>0.10725</v>
          </cell>
          <cell r="J8">
            <v>0.63751999999999998</v>
          </cell>
        </row>
        <row r="9">
          <cell r="B9">
            <v>0.15090000000000001</v>
          </cell>
          <cell r="J9">
            <v>0.35310999999999998</v>
          </cell>
        </row>
        <row r="10">
          <cell r="B10">
            <v>0.37519999999999998</v>
          </cell>
          <cell r="J10">
            <v>1.18418</v>
          </cell>
        </row>
        <row r="11">
          <cell r="B11">
            <v>0.48573</v>
          </cell>
        </row>
        <row r="12">
          <cell r="B12">
            <v>0.24057999999999999</v>
          </cell>
        </row>
        <row r="13">
          <cell r="B13">
            <v>0.24209</v>
          </cell>
        </row>
        <row r="14">
          <cell r="B14">
            <v>0.33201999999999998</v>
          </cell>
        </row>
        <row r="19">
          <cell r="F19">
            <v>8.7470000000000006E-2</v>
          </cell>
        </row>
        <row r="20">
          <cell r="B20">
            <v>0.16417999999999999</v>
          </cell>
          <cell r="J20">
            <v>0.32756000000000002</v>
          </cell>
          <cell r="N20">
            <v>-0.43472</v>
          </cell>
        </row>
        <row r="21">
          <cell r="B21">
            <v>0.32138</v>
          </cell>
          <cell r="J21">
            <v>0.66200999999999999</v>
          </cell>
        </row>
        <row r="22">
          <cell r="B22">
            <v>0.4864</v>
          </cell>
          <cell r="J22">
            <v>0.27305000000000001</v>
          </cell>
        </row>
        <row r="23">
          <cell r="B23">
            <v>0.2072</v>
          </cell>
          <cell r="J23">
            <v>0.33044000000000001</v>
          </cell>
        </row>
        <row r="29">
          <cell r="B29">
            <v>0.31741000000000003</v>
          </cell>
          <cell r="F29">
            <v>2.487E-2</v>
          </cell>
          <cell r="J29">
            <v>0.29088000000000003</v>
          </cell>
          <cell r="N29">
            <v>-9.9199999999999997E-2</v>
          </cell>
        </row>
        <row r="30">
          <cell r="B30">
            <v>0.73382000000000003</v>
          </cell>
          <cell r="J30">
            <v>0.84431</v>
          </cell>
        </row>
        <row r="36">
          <cell r="B36">
            <v>0.54513</v>
          </cell>
          <cell r="F36">
            <v>3.0450000000000001E-2</v>
          </cell>
        </row>
        <row r="37">
          <cell r="B37">
            <v>0.51759999999999995</v>
          </cell>
        </row>
      </sheetData>
      <sheetData sheetId="3">
        <row r="5">
          <cell r="B5">
            <v>44.470006754474859</v>
          </cell>
          <cell r="F5">
            <v>11.836364741641329</v>
          </cell>
          <cell r="G5">
            <v>9.4073520937630555</v>
          </cell>
          <cell r="H5">
            <v>10.488192874587089</v>
          </cell>
          <cell r="J5">
            <v>1.775891723578767</v>
          </cell>
          <cell r="K5">
            <v>13844.458966565364</v>
          </cell>
          <cell r="L5">
            <v>6.2967492401215841</v>
          </cell>
          <cell r="M5">
            <v>2.0485566371853476</v>
          </cell>
          <cell r="N5">
            <v>74.365842278482575</v>
          </cell>
          <cell r="O5">
            <v>43.981944965480743</v>
          </cell>
          <cell r="Q5">
            <v>4.7852476434507782E-2</v>
          </cell>
        </row>
        <row r="6">
          <cell r="B6">
            <v>16.790488930522237</v>
          </cell>
          <cell r="F6">
            <v>7.3994109116445097</v>
          </cell>
          <cell r="G6">
            <v>11.817133610314057</v>
          </cell>
          <cell r="H6">
            <v>10.450658217379798</v>
          </cell>
          <cell r="J6">
            <v>10.291226718442024</v>
          </cell>
          <cell r="K6">
            <v>17409.400662303022</v>
          </cell>
          <cell r="L6">
            <v>5.2712308882322905</v>
          </cell>
          <cell r="M6">
            <v>40.638679393498641</v>
          </cell>
          <cell r="N6">
            <v>113.05132643871671</v>
          </cell>
          <cell r="O6">
            <v>27.49247429042255</v>
          </cell>
          <cell r="Q6">
            <v>0.98450474405085242</v>
          </cell>
        </row>
      </sheetData>
      <sheetData sheetId="4"/>
      <sheetData sheetId="5"/>
      <sheetData sheetId="6"/>
      <sheetData sheetId="7">
        <row r="1">
          <cell r="A1" t="str">
            <v>Buckets</v>
          </cell>
          <cell r="B1" t="str">
            <v>LB</v>
          </cell>
          <cell r="C1" t="str">
            <v>UB</v>
          </cell>
          <cell r="D1" t="str">
            <v>Score</v>
          </cell>
        </row>
        <row r="2">
          <cell r="A2">
            <v>1</v>
          </cell>
          <cell r="B2">
            <v>0</v>
          </cell>
          <cell r="C2">
            <v>5</v>
          </cell>
          <cell r="D2">
            <v>5</v>
          </cell>
        </row>
        <row r="3">
          <cell r="A3">
            <v>2</v>
          </cell>
          <cell r="B3">
            <v>5</v>
          </cell>
          <cell r="C3">
            <v>10</v>
          </cell>
          <cell r="D3">
            <v>10</v>
          </cell>
        </row>
        <row r="4">
          <cell r="A4">
            <v>3</v>
          </cell>
          <cell r="B4">
            <v>10</v>
          </cell>
          <cell r="C4">
            <v>15</v>
          </cell>
          <cell r="D4">
            <v>15</v>
          </cell>
        </row>
        <row r="5">
          <cell r="A5">
            <v>4</v>
          </cell>
          <cell r="B5">
            <v>15</v>
          </cell>
          <cell r="C5">
            <v>20</v>
          </cell>
          <cell r="D5">
            <v>20</v>
          </cell>
        </row>
        <row r="6">
          <cell r="A6">
            <v>5</v>
          </cell>
          <cell r="B6">
            <v>20</v>
          </cell>
          <cell r="C6">
            <v>25</v>
          </cell>
          <cell r="D6">
            <v>25</v>
          </cell>
        </row>
        <row r="7">
          <cell r="A7">
            <v>6</v>
          </cell>
          <cell r="B7">
            <v>25</v>
          </cell>
          <cell r="C7">
            <v>30</v>
          </cell>
          <cell r="D7">
            <v>30</v>
          </cell>
        </row>
        <row r="8">
          <cell r="A8">
            <v>7</v>
          </cell>
          <cell r="B8">
            <v>30</v>
          </cell>
          <cell r="C8">
            <v>35</v>
          </cell>
          <cell r="D8">
            <v>35</v>
          </cell>
        </row>
        <row r="9">
          <cell r="A9">
            <v>8</v>
          </cell>
          <cell r="B9">
            <v>35</v>
          </cell>
          <cell r="C9">
            <v>40</v>
          </cell>
          <cell r="D9">
            <v>40</v>
          </cell>
        </row>
        <row r="10">
          <cell r="A10">
            <v>9</v>
          </cell>
          <cell r="B10">
            <v>40</v>
          </cell>
          <cell r="C10">
            <v>45</v>
          </cell>
          <cell r="D10">
            <v>45</v>
          </cell>
        </row>
        <row r="11">
          <cell r="A11">
            <v>10</v>
          </cell>
          <cell r="B11">
            <v>45</v>
          </cell>
          <cell r="C11">
            <v>50</v>
          </cell>
          <cell r="D11">
            <v>50</v>
          </cell>
        </row>
        <row r="12">
          <cell r="A12">
            <v>11</v>
          </cell>
          <cell r="B12">
            <v>50</v>
          </cell>
          <cell r="C12">
            <v>55</v>
          </cell>
          <cell r="D12">
            <v>55</v>
          </cell>
        </row>
        <row r="13">
          <cell r="A13">
            <v>12</v>
          </cell>
          <cell r="B13">
            <v>55</v>
          </cell>
          <cell r="C13">
            <v>60</v>
          </cell>
          <cell r="D13">
            <v>60</v>
          </cell>
        </row>
        <row r="14">
          <cell r="A14">
            <v>13</v>
          </cell>
          <cell r="B14">
            <v>60</v>
          </cell>
          <cell r="C14">
            <v>65</v>
          </cell>
          <cell r="D14">
            <v>65</v>
          </cell>
        </row>
        <row r="15">
          <cell r="A15">
            <v>14</v>
          </cell>
          <cell r="B15">
            <v>65</v>
          </cell>
          <cell r="C15">
            <v>70</v>
          </cell>
          <cell r="D15">
            <v>70</v>
          </cell>
        </row>
        <row r="16">
          <cell r="A16">
            <v>15</v>
          </cell>
          <cell r="B16">
            <v>70</v>
          </cell>
          <cell r="C16">
            <v>75</v>
          </cell>
          <cell r="D16">
            <v>75</v>
          </cell>
        </row>
        <row r="17">
          <cell r="A17">
            <v>16</v>
          </cell>
          <cell r="B17">
            <v>75</v>
          </cell>
          <cell r="C17">
            <v>80</v>
          </cell>
          <cell r="D17">
            <v>80</v>
          </cell>
        </row>
        <row r="18">
          <cell r="A18">
            <v>17</v>
          </cell>
          <cell r="B18">
            <v>80</v>
          </cell>
          <cell r="C18">
            <v>85</v>
          </cell>
          <cell r="D18">
            <v>85</v>
          </cell>
        </row>
        <row r="19">
          <cell r="A19">
            <v>18</v>
          </cell>
          <cell r="B19">
            <v>85</v>
          </cell>
          <cell r="C19">
            <v>90</v>
          </cell>
          <cell r="D19">
            <v>90</v>
          </cell>
        </row>
        <row r="20">
          <cell r="A20">
            <v>19</v>
          </cell>
          <cell r="B20">
            <v>90</v>
          </cell>
          <cell r="C20">
            <v>95</v>
          </cell>
          <cell r="D20">
            <v>95</v>
          </cell>
        </row>
        <row r="21">
          <cell r="A21">
            <v>20</v>
          </cell>
          <cell r="B21">
            <v>95</v>
          </cell>
          <cell r="C21">
            <v>100</v>
          </cell>
          <cell r="D21">
            <v>100</v>
          </cell>
        </row>
      </sheetData>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d_data"/>
      <sheetName val="Buckets"/>
      <sheetName val="Coefficients"/>
      <sheetName val="Standardisation_Parameters"/>
      <sheetName val="Low_Seg"/>
      <sheetName val="High_Seg"/>
      <sheetName val="Full_Data"/>
      <sheetName val="mapping_table"/>
      <sheetName val="EIU_Score_Mapping"/>
      <sheetName val="Read Me"/>
      <sheetName val="High_Seg2"/>
      <sheetName val="Low_Seg2"/>
      <sheetName val="Full_Data2"/>
    </sheetNames>
    <sheetDataSet>
      <sheetData sheetId="0"/>
      <sheetData sheetId="1">
        <row r="4">
          <cell r="D4">
            <v>-0.64865547499999998</v>
          </cell>
          <cell r="K4">
            <v>-0.83840000000000003</v>
          </cell>
        </row>
        <row r="5">
          <cell r="D5">
            <v>-0.45169917700000001</v>
          </cell>
          <cell r="K5">
            <v>-0.69720000000000004</v>
          </cell>
        </row>
        <row r="6">
          <cell r="D6">
            <v>-0.16747564400000001</v>
          </cell>
          <cell r="K6">
            <v>-0.55600000000000005</v>
          </cell>
        </row>
        <row r="7">
          <cell r="D7">
            <v>0.17710927930000001</v>
          </cell>
          <cell r="K7">
            <v>-0.41480000000000006</v>
          </cell>
        </row>
        <row r="8">
          <cell r="D8">
            <v>0.78000343139999995</v>
          </cell>
          <cell r="K8">
            <v>-0.27360000000000007</v>
          </cell>
        </row>
        <row r="9">
          <cell r="K9">
            <v>-0.13240000000000007</v>
          </cell>
        </row>
        <row r="13">
          <cell r="D13">
            <v>1</v>
          </cell>
          <cell r="K13">
            <v>-0.72019999999999995</v>
          </cell>
        </row>
        <row r="14">
          <cell r="D14">
            <v>2</v>
          </cell>
          <cell r="K14">
            <v>-0.16359999999999997</v>
          </cell>
        </row>
        <row r="15">
          <cell r="K15">
            <v>0.39300000000000002</v>
          </cell>
        </row>
        <row r="19">
          <cell r="D19">
            <v>3</v>
          </cell>
          <cell r="K19">
            <v>-0.93840000000000001</v>
          </cell>
        </row>
        <row r="20">
          <cell r="D20">
            <v>6</v>
          </cell>
          <cell r="K20">
            <v>-0.53339999999999999</v>
          </cell>
        </row>
        <row r="21">
          <cell r="D21">
            <v>10</v>
          </cell>
          <cell r="K21">
            <v>-7.4999999999999956E-2</v>
          </cell>
        </row>
        <row r="22">
          <cell r="D22">
            <v>15</v>
          </cell>
          <cell r="K22">
            <v>0.43680000000000008</v>
          </cell>
        </row>
        <row r="23">
          <cell r="D23">
            <v>20</v>
          </cell>
          <cell r="K23">
            <v>1.0019999999999998</v>
          </cell>
        </row>
        <row r="24">
          <cell r="K24">
            <v>1.6206000000000005</v>
          </cell>
        </row>
        <row r="28">
          <cell r="D28">
            <v>-0.50279496300000004</v>
          </cell>
          <cell r="K28">
            <v>0.58859999999999979</v>
          </cell>
        </row>
        <row r="29">
          <cell r="D29">
            <v>-0.30124293600000002</v>
          </cell>
          <cell r="K29">
            <v>0.15849999999999986</v>
          </cell>
        </row>
        <row r="30">
          <cell r="D30">
            <v>3.12326107E-2</v>
          </cell>
          <cell r="K30">
            <v>-0.27120000000000011</v>
          </cell>
        </row>
        <row r="31">
          <cell r="D31">
            <v>0.77461259549999995</v>
          </cell>
          <cell r="K31">
            <v>-0.70050000000000012</v>
          </cell>
        </row>
        <row r="32">
          <cell r="D32">
            <v>1.6976771117</v>
          </cell>
          <cell r="K32">
            <v>-1.1294000000000004</v>
          </cell>
        </row>
        <row r="33">
          <cell r="K33">
            <v>-1.5579000000000001</v>
          </cell>
        </row>
        <row r="37">
          <cell r="D37">
            <v>-0.86450823899999996</v>
          </cell>
          <cell r="K37">
            <v>-1.1738999999999999</v>
          </cell>
        </row>
        <row r="38">
          <cell r="D38">
            <v>-0.55337340899999998</v>
          </cell>
          <cell r="K38">
            <v>-0.96079999999999988</v>
          </cell>
        </row>
        <row r="39">
          <cell r="D39">
            <v>-0.35952002900000002</v>
          </cell>
          <cell r="K39">
            <v>-0.70009999999999994</v>
          </cell>
        </row>
        <row r="40">
          <cell r="D40">
            <v>-0.13870769799999999</v>
          </cell>
          <cell r="K40">
            <v>-0.39179999999999993</v>
          </cell>
        </row>
        <row r="41">
          <cell r="D41">
            <v>0.2494281495</v>
          </cell>
          <cell r="K41">
            <v>-3.5899999999999821E-2</v>
          </cell>
        </row>
        <row r="42">
          <cell r="K42">
            <v>0.36759999999999993</v>
          </cell>
        </row>
        <row r="46">
          <cell r="D46">
            <v>-0.40816702599999999</v>
          </cell>
          <cell r="K46">
            <v>-0.11729999999999999</v>
          </cell>
        </row>
        <row r="47">
          <cell r="D47">
            <v>-9.735365E-2</v>
          </cell>
          <cell r="K47">
            <v>-0.26459999999999995</v>
          </cell>
        </row>
        <row r="48">
          <cell r="D48">
            <v>0.1132536844</v>
          </cell>
          <cell r="K48">
            <v>-0.41189999999999993</v>
          </cell>
        </row>
        <row r="49">
          <cell r="D49">
            <v>0.37064357990000002</v>
          </cell>
          <cell r="K49">
            <v>-0.55919999999999992</v>
          </cell>
        </row>
        <row r="50">
          <cell r="D50">
            <v>0.74456195920000001</v>
          </cell>
          <cell r="K50">
            <v>-0.70649999999999991</v>
          </cell>
        </row>
        <row r="51">
          <cell r="K51">
            <v>-0.85379999999999989</v>
          </cell>
        </row>
        <row r="55">
          <cell r="D55">
            <v>-0.68727614699999995</v>
          </cell>
          <cell r="K55">
            <v>-0.59049999999999991</v>
          </cell>
        </row>
        <row r="56">
          <cell r="D56">
            <v>-0.38760762500000001</v>
          </cell>
          <cell r="K56">
            <v>-0.54849999999999999</v>
          </cell>
        </row>
        <row r="57">
          <cell r="D57">
            <v>-7.3477684000000001E-2</v>
          </cell>
          <cell r="K57">
            <v>-0.50649999999999995</v>
          </cell>
        </row>
        <row r="58">
          <cell r="D58">
            <v>0.23261469370000001</v>
          </cell>
          <cell r="K58">
            <v>-0.46449999999999991</v>
          </cell>
        </row>
        <row r="59">
          <cell r="D59">
            <v>0.78472475090000005</v>
          </cell>
          <cell r="K59">
            <v>-0.42249999999999993</v>
          </cell>
        </row>
        <row r="60">
          <cell r="K60">
            <v>-0.38049999999999995</v>
          </cell>
        </row>
        <row r="64">
          <cell r="D64">
            <v>-0.44387981900000001</v>
          </cell>
          <cell r="K64">
            <v>0.20650000000000002</v>
          </cell>
        </row>
        <row r="65">
          <cell r="D65">
            <v>-0.31042529899999999</v>
          </cell>
          <cell r="K65">
            <v>-7.0299999999999974E-2</v>
          </cell>
        </row>
        <row r="66">
          <cell r="D66">
            <v>-0.190026415</v>
          </cell>
          <cell r="K66">
            <v>-0.34710000000000002</v>
          </cell>
        </row>
        <row r="67">
          <cell r="D67">
            <v>0.1119733113</v>
          </cell>
          <cell r="K67">
            <v>-0.6238999999999999</v>
          </cell>
        </row>
        <row r="68">
          <cell r="D68">
            <v>0.66985265189999998</v>
          </cell>
          <cell r="K68">
            <v>-0.90069999999999983</v>
          </cell>
        </row>
        <row r="69">
          <cell r="K69">
            <v>-1.1775</v>
          </cell>
        </row>
        <row r="73">
          <cell r="D73">
            <v>-0.75886801199999998</v>
          </cell>
          <cell r="K73">
            <v>-1.1417999999999999</v>
          </cell>
        </row>
        <row r="74">
          <cell r="D74">
            <v>-0.66068069900000004</v>
          </cell>
          <cell r="K74">
            <v>-0.87819999999999998</v>
          </cell>
        </row>
        <row r="75">
          <cell r="D75">
            <v>-0.27141540400000003</v>
          </cell>
          <cell r="K75">
            <v>-0.61460000000000004</v>
          </cell>
        </row>
        <row r="76">
          <cell r="D76">
            <v>0.27017109319999999</v>
          </cell>
          <cell r="K76">
            <v>-0.35099999999999998</v>
          </cell>
        </row>
        <row r="77">
          <cell r="D77">
            <v>1.0278844520999999</v>
          </cell>
          <cell r="K77">
            <v>-8.7399999999999922E-2</v>
          </cell>
        </row>
        <row r="78">
          <cell r="K78">
            <v>0.17619999999999991</v>
          </cell>
        </row>
        <row r="82">
          <cell r="D82">
            <v>-1.6965039980000001</v>
          </cell>
          <cell r="K82">
            <v>-1.6049</v>
          </cell>
        </row>
        <row r="83">
          <cell r="D83">
            <v>-1.1925312530000001</v>
          </cell>
          <cell r="K83">
            <v>-1.1183000000000001</v>
          </cell>
        </row>
        <row r="84">
          <cell r="D84">
            <v>-0.68855850799999996</v>
          </cell>
          <cell r="K84">
            <v>-0.67990000000000017</v>
          </cell>
        </row>
        <row r="85">
          <cell r="D85">
            <v>-0.18458576199999999</v>
          </cell>
          <cell r="K85">
            <v>-0.28970000000000007</v>
          </cell>
        </row>
        <row r="86">
          <cell r="D86">
            <v>0.31938698300000001</v>
          </cell>
          <cell r="K86">
            <v>5.2299999999999791E-2</v>
          </cell>
        </row>
        <row r="87">
          <cell r="K87">
            <v>0.34609999999999985</v>
          </cell>
        </row>
        <row r="90">
          <cell r="D90">
            <v>-1.318438564</v>
          </cell>
          <cell r="K90">
            <v>-1.4845999999999999</v>
          </cell>
        </row>
        <row r="91">
          <cell r="D91">
            <v>-1.023369164</v>
          </cell>
          <cell r="K91">
            <v>-1.0866</v>
          </cell>
        </row>
        <row r="92">
          <cell r="D92">
            <v>-0.67536956199999998</v>
          </cell>
          <cell r="K92">
            <v>-0.6886000000000001</v>
          </cell>
        </row>
        <row r="93">
          <cell r="D93">
            <v>-0.248762179</v>
          </cell>
          <cell r="K93">
            <v>-0.29059999999999997</v>
          </cell>
        </row>
        <row r="94">
          <cell r="D94">
            <v>0.45000119170000002</v>
          </cell>
          <cell r="K94">
            <v>0.10740000000000016</v>
          </cell>
        </row>
        <row r="95">
          <cell r="K95">
            <v>0.50539999999999985</v>
          </cell>
        </row>
        <row r="99">
          <cell r="D99">
            <v>1</v>
          </cell>
          <cell r="K99">
            <v>-1.5026999999999999</v>
          </cell>
        </row>
        <row r="100">
          <cell r="D100">
            <v>2</v>
          </cell>
          <cell r="K100">
            <v>-0.89000000000000012</v>
          </cell>
        </row>
        <row r="101">
          <cell r="D101">
            <v>3</v>
          </cell>
          <cell r="K101">
            <v>-0.31409999999999982</v>
          </cell>
        </row>
        <row r="102">
          <cell r="D102">
            <v>5</v>
          </cell>
          <cell r="K102">
            <v>0.22500000000000009</v>
          </cell>
        </row>
        <row r="103">
          <cell r="K103">
            <v>0.72730000000000006</v>
          </cell>
        </row>
        <row r="107">
          <cell r="D107">
            <v>-0.75597365999999999</v>
          </cell>
          <cell r="K107">
            <v>0.43089999999999995</v>
          </cell>
        </row>
        <row r="108">
          <cell r="D108">
            <v>4.58036374E-2</v>
          </cell>
          <cell r="K108">
            <v>0.17089999999999994</v>
          </cell>
        </row>
        <row r="109">
          <cell r="D109">
            <v>0.61414324119999997</v>
          </cell>
          <cell r="K109">
            <v>-0.16890000000000005</v>
          </cell>
        </row>
        <row r="110">
          <cell r="D110">
            <v>1.0229826018999999</v>
          </cell>
          <cell r="K110">
            <v>-0.58850000000000002</v>
          </cell>
        </row>
        <row r="111">
          <cell r="D111">
            <v>1.4150508172</v>
          </cell>
          <cell r="K111">
            <v>-1.0878999999999999</v>
          </cell>
        </row>
        <row r="112">
          <cell r="K112">
            <v>-1.6671</v>
          </cell>
        </row>
        <row r="116">
          <cell r="D116">
            <v>-0.64402006199999995</v>
          </cell>
          <cell r="K116">
            <v>0.84220000000000006</v>
          </cell>
        </row>
        <row r="117">
          <cell r="D117">
            <v>-0.14186966400000001</v>
          </cell>
          <cell r="K117">
            <v>0.24280000000000013</v>
          </cell>
        </row>
        <row r="118">
          <cell r="D118">
            <v>0.53299900489999996</v>
          </cell>
          <cell r="K118">
            <v>-0.30519999999999992</v>
          </cell>
        </row>
        <row r="119">
          <cell r="D119">
            <v>0.94632235279999999</v>
          </cell>
          <cell r="K119">
            <v>-0.80179999999999985</v>
          </cell>
        </row>
        <row r="120">
          <cell r="D120">
            <v>1.6572583338</v>
          </cell>
          <cell r="K120">
            <v>-1.2469999999999997</v>
          </cell>
        </row>
        <row r="121">
          <cell r="K121">
            <v>-1.6407999999999998</v>
          </cell>
        </row>
        <row r="125">
          <cell r="D125">
            <v>1.25</v>
          </cell>
          <cell r="K125">
            <v>-1.4505999999999999</v>
          </cell>
        </row>
        <row r="126">
          <cell r="D126">
            <v>1.75</v>
          </cell>
          <cell r="K126">
            <v>-1.2012999999999998</v>
          </cell>
        </row>
        <row r="127">
          <cell r="D127">
            <v>2</v>
          </cell>
          <cell r="K127">
            <v>-0.8657999999999999</v>
          </cell>
        </row>
        <row r="128">
          <cell r="D128">
            <v>2.5</v>
          </cell>
          <cell r="K128">
            <v>-0.44409999999999994</v>
          </cell>
        </row>
        <row r="129">
          <cell r="D129">
            <v>3.25</v>
          </cell>
          <cell r="K129">
            <v>6.3799999999999857E-2</v>
          </cell>
        </row>
        <row r="130">
          <cell r="K130">
            <v>0.65790000000000037</v>
          </cell>
        </row>
      </sheetData>
      <sheetData sheetId="2">
        <row r="5">
          <cell r="F5">
            <v>0.95652000000000004</v>
          </cell>
        </row>
        <row r="6">
          <cell r="B6">
            <v>0.19991999999999999</v>
          </cell>
        </row>
        <row r="7">
          <cell r="B7">
            <v>0.75983999999999996</v>
          </cell>
        </row>
        <row r="8">
          <cell r="B8">
            <v>0.11656999999999999</v>
          </cell>
        </row>
        <row r="9">
          <cell r="B9">
            <v>0.18354000000000001</v>
          </cell>
        </row>
        <row r="10">
          <cell r="B10">
            <v>0.36631000000000002</v>
          </cell>
        </row>
        <row r="11">
          <cell r="B11">
            <v>0.50661999999999996</v>
          </cell>
        </row>
        <row r="12">
          <cell r="B12">
            <v>0.16467999999999999</v>
          </cell>
        </row>
        <row r="13">
          <cell r="B13">
            <v>0.27743000000000001</v>
          </cell>
        </row>
        <row r="14">
          <cell r="B14">
            <v>0.23272999999999999</v>
          </cell>
        </row>
        <row r="15">
          <cell r="B15">
            <v>0.22842999999999999</v>
          </cell>
        </row>
        <row r="19">
          <cell r="F19">
            <v>0.10687000000000001</v>
          </cell>
        </row>
        <row r="20">
          <cell r="B20">
            <v>0.16950000000000001</v>
          </cell>
        </row>
        <row r="21">
          <cell r="B21">
            <v>0.28069</v>
          </cell>
        </row>
        <row r="22">
          <cell r="B22">
            <v>0.14385000000000001</v>
          </cell>
        </row>
        <row r="23">
          <cell r="B23">
            <v>0.42280000000000001</v>
          </cell>
        </row>
        <row r="24">
          <cell r="B24">
            <v>0.20041999999999999</v>
          </cell>
        </row>
        <row r="29">
          <cell r="B29">
            <v>0.31946999999999998</v>
          </cell>
          <cell r="F29">
            <v>2.622E-2</v>
          </cell>
        </row>
        <row r="30">
          <cell r="B30">
            <v>0.73453000000000002</v>
          </cell>
        </row>
        <row r="36">
          <cell r="B36">
            <v>0.54754000000000003</v>
          </cell>
          <cell r="F36">
            <v>3.2079999999999997E-2</v>
          </cell>
          <cell r="J36">
            <v>0.66537000000000002</v>
          </cell>
          <cell r="N36">
            <v>-0.15095</v>
          </cell>
        </row>
        <row r="37">
          <cell r="B37">
            <v>0.51854</v>
          </cell>
          <cell r="J37">
            <v>0.54035999999999995</v>
          </cell>
        </row>
      </sheetData>
      <sheetData sheetId="3">
        <row r="5">
          <cell r="B5">
            <v>44.470006754474859</v>
          </cell>
          <cell r="D5">
            <v>4.3662613981762917</v>
          </cell>
          <cell r="I5">
            <v>2.6347744455057232</v>
          </cell>
          <cell r="K5">
            <v>13844.458966565364</v>
          </cell>
          <cell r="L5">
            <v>0.74085737045233935</v>
          </cell>
          <cell r="M5">
            <v>2.0485566371853476</v>
          </cell>
          <cell r="N5">
            <v>74.365842278482575</v>
          </cell>
          <cell r="O5">
            <v>43.981944965480743</v>
          </cell>
          <cell r="Q5">
            <v>4.2472535283372553E-2</v>
          </cell>
          <cell r="S5">
            <v>2.0330550021640161E-2</v>
          </cell>
        </row>
        <row r="6">
          <cell r="B6">
            <v>16.790488930522237</v>
          </cell>
          <cell r="D6">
            <v>1.9842342848484928</v>
          </cell>
          <cell r="I6">
            <v>2.3378608782453916</v>
          </cell>
          <cell r="K6">
            <v>17409.400662303022</v>
          </cell>
          <cell r="L6">
            <v>0.6828782450430293</v>
          </cell>
          <cell r="M6">
            <v>40.638679393498641</v>
          </cell>
          <cell r="N6">
            <v>113.05132643871671</v>
          </cell>
          <cell r="O6">
            <v>27.49247429042255</v>
          </cell>
          <cell r="Q6">
            <v>0.98519264851249244</v>
          </cell>
          <cell r="S6">
            <v>0.9543386146868631</v>
          </cell>
        </row>
      </sheetData>
      <sheetData sheetId="4"/>
      <sheetData sheetId="5"/>
      <sheetData sheetId="6"/>
      <sheetData sheetId="7">
        <row r="1">
          <cell r="A1" t="str">
            <v>Buckets</v>
          </cell>
          <cell r="B1" t="str">
            <v>LB</v>
          </cell>
          <cell r="C1" t="str">
            <v>UB</v>
          </cell>
          <cell r="D1" t="str">
            <v>Score</v>
          </cell>
        </row>
        <row r="2">
          <cell r="A2">
            <v>1</v>
          </cell>
          <cell r="B2">
            <v>0</v>
          </cell>
          <cell r="C2">
            <v>5</v>
          </cell>
          <cell r="D2">
            <v>5</v>
          </cell>
        </row>
        <row r="3">
          <cell r="A3">
            <v>2</v>
          </cell>
          <cell r="B3">
            <v>5</v>
          </cell>
          <cell r="C3">
            <v>10</v>
          </cell>
          <cell r="D3">
            <v>10</v>
          </cell>
        </row>
        <row r="4">
          <cell r="A4">
            <v>3</v>
          </cell>
          <cell r="B4">
            <v>10</v>
          </cell>
          <cell r="C4">
            <v>15</v>
          </cell>
          <cell r="D4">
            <v>15</v>
          </cell>
        </row>
        <row r="5">
          <cell r="A5">
            <v>4</v>
          </cell>
          <cell r="B5">
            <v>15</v>
          </cell>
          <cell r="C5">
            <v>20</v>
          </cell>
          <cell r="D5">
            <v>20</v>
          </cell>
        </row>
        <row r="6">
          <cell r="A6">
            <v>5</v>
          </cell>
          <cell r="B6">
            <v>20</v>
          </cell>
          <cell r="C6">
            <v>25</v>
          </cell>
          <cell r="D6">
            <v>25</v>
          </cell>
        </row>
        <row r="7">
          <cell r="A7">
            <v>6</v>
          </cell>
          <cell r="B7">
            <v>25</v>
          </cell>
          <cell r="C7">
            <v>30</v>
          </cell>
          <cell r="D7">
            <v>30</v>
          </cell>
        </row>
        <row r="8">
          <cell r="A8">
            <v>7</v>
          </cell>
          <cell r="B8">
            <v>30</v>
          </cell>
          <cell r="C8">
            <v>35</v>
          </cell>
          <cell r="D8">
            <v>35</v>
          </cell>
        </row>
        <row r="9">
          <cell r="A9">
            <v>8</v>
          </cell>
          <cell r="B9">
            <v>35</v>
          </cell>
          <cell r="C9">
            <v>40</v>
          </cell>
          <cell r="D9">
            <v>40</v>
          </cell>
        </row>
        <row r="10">
          <cell r="A10">
            <v>9</v>
          </cell>
          <cell r="B10">
            <v>40</v>
          </cell>
          <cell r="C10">
            <v>45</v>
          </cell>
          <cell r="D10">
            <v>45</v>
          </cell>
        </row>
        <row r="11">
          <cell r="A11">
            <v>10</v>
          </cell>
          <cell r="B11">
            <v>45</v>
          </cell>
          <cell r="C11">
            <v>50</v>
          </cell>
          <cell r="D11">
            <v>50</v>
          </cell>
        </row>
        <row r="12">
          <cell r="A12">
            <v>11</v>
          </cell>
          <cell r="B12">
            <v>50</v>
          </cell>
          <cell r="C12">
            <v>55</v>
          </cell>
          <cell r="D12">
            <v>55</v>
          </cell>
        </row>
        <row r="13">
          <cell r="A13">
            <v>12</v>
          </cell>
          <cell r="B13">
            <v>55</v>
          </cell>
          <cell r="C13">
            <v>60</v>
          </cell>
          <cell r="D13">
            <v>60</v>
          </cell>
        </row>
        <row r="14">
          <cell r="A14">
            <v>13</v>
          </cell>
          <cell r="B14">
            <v>60</v>
          </cell>
          <cell r="C14">
            <v>65</v>
          </cell>
          <cell r="D14">
            <v>65</v>
          </cell>
        </row>
        <row r="15">
          <cell r="A15">
            <v>14</v>
          </cell>
          <cell r="B15">
            <v>65</v>
          </cell>
          <cell r="C15">
            <v>70</v>
          </cell>
          <cell r="D15">
            <v>70</v>
          </cell>
        </row>
        <row r="16">
          <cell r="A16">
            <v>15</v>
          </cell>
          <cell r="B16">
            <v>70</v>
          </cell>
          <cell r="C16">
            <v>75</v>
          </cell>
          <cell r="D16">
            <v>75</v>
          </cell>
        </row>
        <row r="17">
          <cell r="A17">
            <v>16</v>
          </cell>
          <cell r="B17">
            <v>75</v>
          </cell>
          <cell r="C17">
            <v>80</v>
          </cell>
          <cell r="D17">
            <v>80</v>
          </cell>
        </row>
        <row r="18">
          <cell r="A18">
            <v>17</v>
          </cell>
          <cell r="B18">
            <v>80</v>
          </cell>
          <cell r="C18">
            <v>85</v>
          </cell>
          <cell r="D18">
            <v>85</v>
          </cell>
        </row>
        <row r="19">
          <cell r="A19">
            <v>18</v>
          </cell>
          <cell r="B19">
            <v>85</v>
          </cell>
          <cell r="C19">
            <v>90</v>
          </cell>
          <cell r="D19">
            <v>90</v>
          </cell>
        </row>
        <row r="20">
          <cell r="A20">
            <v>19</v>
          </cell>
          <cell r="B20">
            <v>90</v>
          </cell>
          <cell r="C20">
            <v>95</v>
          </cell>
          <cell r="D20">
            <v>95</v>
          </cell>
        </row>
        <row r="21">
          <cell r="A21">
            <v>20</v>
          </cell>
          <cell r="B21">
            <v>95</v>
          </cell>
          <cell r="C21">
            <v>100</v>
          </cell>
          <cell r="D21">
            <v>100</v>
          </cell>
        </row>
      </sheetData>
      <sheetData sheetId="8"/>
      <sheetData sheetId="9"/>
      <sheetData sheetId="10"/>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tingModelLibrary"/>
    </sheetNames>
    <definedNames>
      <definedName name="somersD"/>
    </definedNames>
    <sheetDataSet>
      <sheetData sheetId="0"/>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ISO Codes"/>
    </sheetNames>
    <sheetDataSet>
      <sheetData sheetId="0">
        <row r="1">
          <cell r="A1" t="str">
            <v>Country</v>
          </cell>
          <cell r="B1" t="str">
            <v>iso_alpha_2_code</v>
          </cell>
          <cell r="C1" t="str">
            <v>iso_alpha_3_code</v>
          </cell>
          <cell r="D1" t="str">
            <v>EM/DM/AFRICA</v>
          </cell>
          <cell r="E1" t="str">
            <v>EM/DM/AFRICA</v>
          </cell>
          <cell r="F1" t="str">
            <v>Original HDI</v>
          </cell>
          <cell r="G1" t="str">
            <v>New HDI</v>
          </cell>
        </row>
        <row r="2">
          <cell r="A2" t="str">
            <v>Abu Dhabi</v>
          </cell>
          <cell r="B2" t="str">
            <v>AE</v>
          </cell>
          <cell r="C2" t="str">
            <v>ARE</v>
          </cell>
          <cell r="D2" t="str">
            <v>EM</v>
          </cell>
          <cell r="E2" t="str">
            <v>EMERGING MARKET NON-AFRICA</v>
          </cell>
          <cell r="F2" t="str">
            <v>VERY HIGH HUMAN DEVELOPMENT</v>
          </cell>
          <cell r="G2" t="str">
            <v>HIGH HUMAN DEVELOPMENT</v>
          </cell>
        </row>
        <row r="3">
          <cell r="A3" t="str">
            <v>Afghanistan</v>
          </cell>
          <cell r="B3" t="str">
            <v>AF</v>
          </cell>
          <cell r="C3" t="str">
            <v>AFG</v>
          </cell>
          <cell r="D3" t="str">
            <v>EM</v>
          </cell>
          <cell r="E3" t="str">
            <v>EMERGING MARKET NON-AFRICA</v>
          </cell>
          <cell r="F3" t="str">
            <v>LOW HUMAN DEVELOPMENT</v>
          </cell>
          <cell r="G3" t="str">
            <v>LOW HUMAN DEVELOPMENT</v>
          </cell>
        </row>
        <row r="4">
          <cell r="A4" t="str">
            <v>Aland Islands</v>
          </cell>
          <cell r="B4" t="str">
            <v>AX</v>
          </cell>
          <cell r="C4" t="str">
            <v>ALA</v>
          </cell>
          <cell r="D4">
            <v>0</v>
          </cell>
          <cell r="F4" t="e">
            <v>#N/A</v>
          </cell>
          <cell r="G4" t="e">
            <v>#N/A</v>
          </cell>
        </row>
        <row r="5">
          <cell r="A5" t="str">
            <v>Albania</v>
          </cell>
          <cell r="B5" t="str">
            <v>AL</v>
          </cell>
          <cell r="C5" t="str">
            <v>ALB</v>
          </cell>
          <cell r="D5" t="str">
            <v>EM</v>
          </cell>
          <cell r="E5" t="str">
            <v>EMERGING MARKET NON-AFRICA</v>
          </cell>
          <cell r="F5" t="str">
            <v>HIGH HUMAN DEVELOPMENT</v>
          </cell>
          <cell r="G5" t="str">
            <v>HIGH HUMAN DEVELOPMENT</v>
          </cell>
        </row>
        <row r="6">
          <cell r="A6" t="str">
            <v>Algeria</v>
          </cell>
          <cell r="B6" t="str">
            <v>DZ</v>
          </cell>
          <cell r="C6" t="str">
            <v>DZA</v>
          </cell>
          <cell r="D6" t="str">
            <v>AF</v>
          </cell>
          <cell r="E6" t="str">
            <v>AFRICA</v>
          </cell>
          <cell r="F6" t="str">
            <v>MEDIUM HUMAN DEVELOPMENT</v>
          </cell>
          <cell r="G6" t="str">
            <v>MEDIUM HUMAN DEVELOPMENT</v>
          </cell>
        </row>
        <row r="7">
          <cell r="A7" t="str">
            <v>American Samoa</v>
          </cell>
          <cell r="B7" t="str">
            <v>AS</v>
          </cell>
          <cell r="C7" t="str">
            <v>ASM</v>
          </cell>
          <cell r="D7">
            <v>0</v>
          </cell>
          <cell r="F7" t="e">
            <v>#N/A</v>
          </cell>
          <cell r="G7" t="e">
            <v>#N/A</v>
          </cell>
        </row>
        <row r="8">
          <cell r="A8" t="str">
            <v>Andorra</v>
          </cell>
          <cell r="B8" t="str">
            <v>AD</v>
          </cell>
          <cell r="C8" t="str">
            <v>AND</v>
          </cell>
          <cell r="D8">
            <v>0</v>
          </cell>
          <cell r="F8" t="str">
            <v>VERY HIGH HUMAN DEVELOPMENT</v>
          </cell>
          <cell r="G8" t="str">
            <v>VERY HIGH HUMAN DEVELOPMENT</v>
          </cell>
        </row>
        <row r="9">
          <cell r="A9" t="str">
            <v>Angola</v>
          </cell>
          <cell r="B9" t="str">
            <v>AO</v>
          </cell>
          <cell r="C9" t="str">
            <v>AGO</v>
          </cell>
          <cell r="D9" t="str">
            <v>AF</v>
          </cell>
          <cell r="E9" t="str">
            <v>AFRICA</v>
          </cell>
          <cell r="F9" t="str">
            <v>LOW HUMAN DEVELOPMENT</v>
          </cell>
          <cell r="G9" t="str">
            <v>LOW HUMAN DEVELOPMENT</v>
          </cell>
        </row>
        <row r="10">
          <cell r="A10" t="str">
            <v>Anguilla</v>
          </cell>
          <cell r="B10" t="str">
            <v>AI</v>
          </cell>
          <cell r="C10" t="str">
            <v>AIA</v>
          </cell>
          <cell r="D10">
            <v>0</v>
          </cell>
          <cell r="F10" t="e">
            <v>#N/A</v>
          </cell>
          <cell r="G10" t="e">
            <v>#N/A</v>
          </cell>
        </row>
        <row r="11">
          <cell r="A11" t="str">
            <v>Antarctica</v>
          </cell>
          <cell r="B11" t="str">
            <v>AQ</v>
          </cell>
          <cell r="C11" t="str">
            <v>ATA</v>
          </cell>
          <cell r="D11">
            <v>0</v>
          </cell>
          <cell r="F11" t="e">
            <v>#N/A</v>
          </cell>
          <cell r="G11" t="e">
            <v>#N/A</v>
          </cell>
        </row>
        <row r="12">
          <cell r="A12" t="str">
            <v>Antigua and Barbuda</v>
          </cell>
          <cell r="B12" t="str">
            <v>AG</v>
          </cell>
          <cell r="C12" t="str">
            <v>ATG</v>
          </cell>
          <cell r="D12" t="str">
            <v>EM</v>
          </cell>
          <cell r="E12" t="str">
            <v>EMERGING MARKET NON-AFRICA</v>
          </cell>
          <cell r="F12" t="str">
            <v>HIGH HUMAN DEVELOPMENT</v>
          </cell>
          <cell r="G12" t="str">
            <v>HIGH HUMAN DEVELOPMENT</v>
          </cell>
        </row>
        <row r="13">
          <cell r="A13" t="str">
            <v>Antigua &amp; Barbuda</v>
          </cell>
          <cell r="B13" t="str">
            <v>AG</v>
          </cell>
          <cell r="C13" t="str">
            <v>ATG</v>
          </cell>
          <cell r="D13" t="str">
            <v>EM</v>
          </cell>
          <cell r="E13" t="str">
            <v>EMERGING MARKET NON-AFRICA</v>
          </cell>
          <cell r="F13" t="str">
            <v>HIGH HUMAN DEVELOPMENT</v>
          </cell>
          <cell r="G13" t="str">
            <v>HIGH HUMAN DEVELOPMENT</v>
          </cell>
        </row>
        <row r="14">
          <cell r="A14" t="str">
            <v>Argentina</v>
          </cell>
          <cell r="B14" t="str">
            <v>AR</v>
          </cell>
          <cell r="C14" t="str">
            <v>ARG</v>
          </cell>
          <cell r="D14" t="str">
            <v>EM</v>
          </cell>
          <cell r="E14" t="str">
            <v>EMERGING MARKET NON-AFRICA</v>
          </cell>
          <cell r="F14" t="str">
            <v>VERY HIGH HUMAN DEVELOPMENT</v>
          </cell>
          <cell r="G14" t="str">
            <v>MEDIUM HUMAN DEVELOPMENT</v>
          </cell>
        </row>
        <row r="15">
          <cell r="A15" t="str">
            <v>Armenia</v>
          </cell>
          <cell r="B15" t="str">
            <v>AM</v>
          </cell>
          <cell r="C15" t="str">
            <v>ARM</v>
          </cell>
          <cell r="D15" t="str">
            <v>EM</v>
          </cell>
          <cell r="E15" t="str">
            <v>EMERGING MARKET NON-AFRICA</v>
          </cell>
          <cell r="F15" t="str">
            <v>HIGH HUMAN DEVELOPMENT</v>
          </cell>
          <cell r="G15" t="str">
            <v>HIGH HUMAN DEVELOPMENT</v>
          </cell>
        </row>
        <row r="16">
          <cell r="A16" t="str">
            <v>Aruba</v>
          </cell>
          <cell r="B16" t="str">
            <v>AW</v>
          </cell>
          <cell r="C16" t="str">
            <v>ABW</v>
          </cell>
          <cell r="D16">
            <v>0</v>
          </cell>
          <cell r="F16" t="e">
            <v>#N/A</v>
          </cell>
          <cell r="G16" t="e">
            <v>#N/A</v>
          </cell>
        </row>
        <row r="17">
          <cell r="A17" t="str">
            <v>Australia</v>
          </cell>
          <cell r="B17" t="str">
            <v>AU</v>
          </cell>
          <cell r="C17" t="str">
            <v>AUS</v>
          </cell>
          <cell r="D17" t="str">
            <v>DM</v>
          </cell>
          <cell r="E17" t="str">
            <v>DEVELOPED MARKET</v>
          </cell>
          <cell r="F17" t="str">
            <v>VERY HIGH HUMAN DEVELOPMENT</v>
          </cell>
          <cell r="G17" t="str">
            <v>VERY HIGH HUMAN DEVELOPMENT</v>
          </cell>
        </row>
        <row r="18">
          <cell r="A18" t="str">
            <v>Austria</v>
          </cell>
          <cell r="B18" t="str">
            <v>AT</v>
          </cell>
          <cell r="C18" t="str">
            <v>AUT</v>
          </cell>
          <cell r="D18" t="str">
            <v>DM</v>
          </cell>
          <cell r="E18" t="str">
            <v>DEVELOPED MARKET</v>
          </cell>
          <cell r="F18" t="str">
            <v>VERY HIGH HUMAN DEVELOPMENT</v>
          </cell>
          <cell r="G18" t="str">
            <v>VERY HIGH HUMAN DEVELOPMENT</v>
          </cell>
        </row>
        <row r="19">
          <cell r="A19" t="str">
            <v>Azerbaijan</v>
          </cell>
          <cell r="B19" t="str">
            <v>AZ</v>
          </cell>
          <cell r="C19" t="str">
            <v>AZE</v>
          </cell>
          <cell r="D19" t="str">
            <v>EM</v>
          </cell>
          <cell r="E19" t="str">
            <v>EMERGING MARKET NON-AFRICA</v>
          </cell>
          <cell r="F19" t="str">
            <v>HIGH HUMAN DEVELOPMENT</v>
          </cell>
          <cell r="G19" t="str">
            <v>MEDIUM HUMAN DEVELOPMENT</v>
          </cell>
        </row>
        <row r="20">
          <cell r="A20" t="str">
            <v>Bahamas, The</v>
          </cell>
          <cell r="B20" t="str">
            <v>BS</v>
          </cell>
          <cell r="C20" t="str">
            <v>BHS</v>
          </cell>
          <cell r="D20" t="str">
            <v>EM</v>
          </cell>
          <cell r="E20" t="str">
            <v>EMERGING MARKET NON-AFRICA</v>
          </cell>
          <cell r="F20" t="str">
            <v>HIGH HUMAN DEVELOPMENT</v>
          </cell>
          <cell r="G20" t="str">
            <v>HIGH HUMAN DEVELOPMENT</v>
          </cell>
        </row>
        <row r="21">
          <cell r="A21" t="str">
            <v>BAHAMAS</v>
          </cell>
          <cell r="B21" t="str">
            <v>BS</v>
          </cell>
          <cell r="C21" t="str">
            <v>BHS</v>
          </cell>
          <cell r="D21" t="str">
            <v>EM</v>
          </cell>
          <cell r="E21" t="str">
            <v>EMERGING MARKET NON-AFRICA</v>
          </cell>
          <cell r="F21" t="str">
            <v>HIGH HUMAN DEVELOPMENT</v>
          </cell>
          <cell r="G21" t="str">
            <v>HIGH HUMAN DEVELOPMENT</v>
          </cell>
        </row>
        <row r="22">
          <cell r="A22" t="str">
            <v>Bahrain</v>
          </cell>
          <cell r="B22" t="str">
            <v>BH</v>
          </cell>
          <cell r="C22" t="str">
            <v>BHR</v>
          </cell>
          <cell r="D22" t="str">
            <v>EM</v>
          </cell>
          <cell r="E22" t="str">
            <v>EMERGING MARKET NON-AFRICA</v>
          </cell>
          <cell r="F22" t="str">
            <v>VERY HIGH HUMAN DEVELOPMENT</v>
          </cell>
          <cell r="G22" t="str">
            <v>HIGH HUMAN DEVELOPMENT</v>
          </cell>
        </row>
        <row r="23">
          <cell r="A23" t="str">
            <v>Bangladesh</v>
          </cell>
          <cell r="B23" t="str">
            <v>BD</v>
          </cell>
          <cell r="C23" t="str">
            <v>BGD</v>
          </cell>
          <cell r="D23" t="str">
            <v>EM</v>
          </cell>
          <cell r="E23" t="str">
            <v>EMERGING MARKET NON-AFRICA</v>
          </cell>
          <cell r="F23" t="str">
            <v>LOW HUMAN DEVELOPMENT</v>
          </cell>
          <cell r="G23" t="str">
            <v>LOW HUMAN DEVELOPMENT</v>
          </cell>
        </row>
        <row r="24">
          <cell r="A24" t="str">
            <v>Barbados</v>
          </cell>
          <cell r="B24" t="str">
            <v>BB</v>
          </cell>
          <cell r="C24" t="str">
            <v>BRB</v>
          </cell>
          <cell r="D24" t="str">
            <v>DM</v>
          </cell>
          <cell r="E24" t="str">
            <v>DEVELOPED MARKET</v>
          </cell>
          <cell r="F24" t="str">
            <v>VERY HIGH HUMAN DEVELOPMENT</v>
          </cell>
          <cell r="G24" t="str">
            <v>VERY HIGH HUMAN DEVELOPMENT</v>
          </cell>
        </row>
        <row r="25">
          <cell r="A25" t="str">
            <v>Belarus</v>
          </cell>
          <cell r="B25" t="str">
            <v>BY</v>
          </cell>
          <cell r="C25" t="str">
            <v>BLR</v>
          </cell>
          <cell r="D25" t="str">
            <v>EM</v>
          </cell>
          <cell r="E25" t="str">
            <v>EMERGING MARKET NON-AFRICA</v>
          </cell>
          <cell r="F25" t="str">
            <v>HIGH HUMAN DEVELOPMENT</v>
          </cell>
          <cell r="G25" t="str">
            <v>HIGH HUMAN DEVELOPMENT</v>
          </cell>
        </row>
        <row r="26">
          <cell r="A26" t="str">
            <v>Belgium</v>
          </cell>
          <cell r="B26" t="str">
            <v>BE</v>
          </cell>
          <cell r="C26" t="str">
            <v>BEL</v>
          </cell>
          <cell r="D26" t="str">
            <v>DM</v>
          </cell>
          <cell r="E26" t="str">
            <v>DEVELOPED MARKET</v>
          </cell>
          <cell r="F26" t="str">
            <v>VERY HIGH HUMAN DEVELOPMENT</v>
          </cell>
          <cell r="G26" t="str">
            <v>VERY HIGH HUMAN DEVELOPMENT</v>
          </cell>
        </row>
        <row r="27">
          <cell r="A27" t="str">
            <v>Belize</v>
          </cell>
          <cell r="B27" t="str">
            <v>BZ</v>
          </cell>
          <cell r="C27" t="str">
            <v>BLZ</v>
          </cell>
          <cell r="D27" t="str">
            <v>EM</v>
          </cell>
          <cell r="E27" t="str">
            <v>EMERGING MARKET NON-AFRICA</v>
          </cell>
          <cell r="F27" t="str">
            <v>HIGH HUMAN DEVELOPMENT</v>
          </cell>
          <cell r="G27" t="str">
            <v>HIGH HUMAN DEVELOPMENT</v>
          </cell>
        </row>
        <row r="28">
          <cell r="A28" t="str">
            <v>Benin</v>
          </cell>
          <cell r="B28" t="str">
            <v>BJ</v>
          </cell>
          <cell r="C28" t="str">
            <v>BEN</v>
          </cell>
          <cell r="D28" t="str">
            <v>AF</v>
          </cell>
          <cell r="E28" t="str">
            <v>AFRICA</v>
          </cell>
          <cell r="F28" t="str">
            <v>LOW HUMAN DEVELOPMENT</v>
          </cell>
          <cell r="G28" t="str">
            <v>LOW HUMAN DEVELOPMENT</v>
          </cell>
        </row>
        <row r="29">
          <cell r="A29" t="str">
            <v>Bermuda</v>
          </cell>
          <cell r="B29" t="str">
            <v>BM</v>
          </cell>
          <cell r="C29" t="str">
            <v>BMU</v>
          </cell>
          <cell r="D29" t="str">
            <v>DM</v>
          </cell>
          <cell r="E29" t="str">
            <v>DEVELOPED MARKET</v>
          </cell>
          <cell r="F29" t="str">
            <v>VERY HIGH HUMAN DEVELOPMENT</v>
          </cell>
          <cell r="G29" t="str">
            <v>VERY HIGH HUMAN DEVELOPMENT</v>
          </cell>
        </row>
        <row r="30">
          <cell r="A30" t="str">
            <v>Bhutan</v>
          </cell>
          <cell r="B30" t="str">
            <v>BT</v>
          </cell>
          <cell r="C30" t="str">
            <v>BTN</v>
          </cell>
          <cell r="D30">
            <v>0</v>
          </cell>
          <cell r="F30" t="str">
            <v>MEDIUM HUMAN DEVELOPMENT</v>
          </cell>
          <cell r="G30" t="str">
            <v>MEDIUM HUMAN DEVELOPMENT</v>
          </cell>
        </row>
        <row r="31">
          <cell r="A31" t="str">
            <v>Bolivia</v>
          </cell>
          <cell r="B31" t="str">
            <v>BO</v>
          </cell>
          <cell r="C31" t="str">
            <v>BOL</v>
          </cell>
          <cell r="D31" t="str">
            <v>EM</v>
          </cell>
          <cell r="E31" t="str">
            <v>EMERGING MARKET NON-AFRICA</v>
          </cell>
          <cell r="F31" t="str">
            <v>MEDIUM HUMAN DEVELOPMENT</v>
          </cell>
          <cell r="G31" t="str">
            <v>LOW HUMAN DEVELOPMENT</v>
          </cell>
        </row>
        <row r="32">
          <cell r="A32" t="str">
            <v>BOLIVIA, PLURINATIONAL STATE OF</v>
          </cell>
          <cell r="B32" t="str">
            <v>BO</v>
          </cell>
          <cell r="C32" t="str">
            <v>BOL</v>
          </cell>
          <cell r="D32" t="str">
            <v>EM</v>
          </cell>
          <cell r="E32" t="str">
            <v>EMERGING MARKET NON-AFRICA</v>
          </cell>
          <cell r="F32" t="str">
            <v>MEDIUM HUMAN DEVELOPMENT</v>
          </cell>
          <cell r="G32" t="str">
            <v>LOW HUMAN DEVELOPMENT</v>
          </cell>
        </row>
        <row r="33">
          <cell r="A33" t="str">
            <v>Bosnia and Hercegovina</v>
          </cell>
          <cell r="B33" t="str">
            <v>BA</v>
          </cell>
          <cell r="C33" t="str">
            <v>BIH</v>
          </cell>
          <cell r="D33" t="str">
            <v>EM</v>
          </cell>
          <cell r="E33" t="str">
            <v>EMERGING MARKET NON-AFRICA</v>
          </cell>
          <cell r="F33" t="str">
            <v>HIGH HUMAN DEVELOPMENT</v>
          </cell>
          <cell r="G33" t="str">
            <v>HIGH HUMAN DEVELOPMENT</v>
          </cell>
        </row>
        <row r="34">
          <cell r="A34" t="str">
            <v>BOSNIA AND HERZEGOVINA</v>
          </cell>
          <cell r="B34" t="str">
            <v>BA</v>
          </cell>
          <cell r="C34" t="str">
            <v>BIH</v>
          </cell>
          <cell r="D34" t="str">
            <v>EM</v>
          </cell>
          <cell r="E34" t="str">
            <v>EMERGING MARKET NON-AFRICA</v>
          </cell>
          <cell r="F34" t="str">
            <v>HIGH HUMAN DEVELOPMENT</v>
          </cell>
          <cell r="G34" t="str">
            <v>HIGH HUMAN DEVELOPMENT</v>
          </cell>
        </row>
        <row r="35">
          <cell r="A35" t="str">
            <v>BOSNIA-HERZEGOVINA</v>
          </cell>
          <cell r="B35" t="str">
            <v>BA</v>
          </cell>
          <cell r="C35" t="str">
            <v>BIH</v>
          </cell>
          <cell r="D35" t="str">
            <v>EM</v>
          </cell>
          <cell r="E35" t="str">
            <v>EMERGING MARKET NON-AFRICA</v>
          </cell>
          <cell r="F35" t="str">
            <v>HIGH HUMAN DEVELOPMENT</v>
          </cell>
          <cell r="G35" t="str">
            <v>HIGH HUMAN DEVELOPMENT</v>
          </cell>
        </row>
        <row r="36">
          <cell r="A36" t="str">
            <v>Botswana</v>
          </cell>
          <cell r="B36" t="str">
            <v>BW</v>
          </cell>
          <cell r="C36" t="str">
            <v>BWA</v>
          </cell>
          <cell r="D36" t="str">
            <v>AF</v>
          </cell>
          <cell r="E36" t="str">
            <v>AFRICA</v>
          </cell>
          <cell r="F36" t="str">
            <v>MEDIUM HUMAN DEVELOPMENT</v>
          </cell>
          <cell r="G36" t="str">
            <v>MEDIUM HUMAN DEVELOPMENT</v>
          </cell>
        </row>
        <row r="37">
          <cell r="A37" t="str">
            <v>Bouvet Island</v>
          </cell>
          <cell r="B37" t="str">
            <v>BV</v>
          </cell>
          <cell r="C37" t="str">
            <v>BVT</v>
          </cell>
          <cell r="D37">
            <v>0</v>
          </cell>
          <cell r="F37" t="e">
            <v>#N/A</v>
          </cell>
          <cell r="G37" t="e">
            <v>#N/A</v>
          </cell>
        </row>
        <row r="38">
          <cell r="A38" t="str">
            <v>Brazil</v>
          </cell>
          <cell r="B38" t="str">
            <v>BR</v>
          </cell>
          <cell r="C38" t="str">
            <v>BRA</v>
          </cell>
          <cell r="D38" t="str">
            <v>EM</v>
          </cell>
          <cell r="E38" t="str">
            <v>EMERGING MARKET NON-AFRICA</v>
          </cell>
          <cell r="F38" t="str">
            <v>HIGH HUMAN DEVELOPMENT</v>
          </cell>
          <cell r="G38" t="str">
            <v>HIGH HUMAN DEVELOPMENT</v>
          </cell>
        </row>
        <row r="39">
          <cell r="A39" t="str">
            <v>British Indian Ocean Territory</v>
          </cell>
          <cell r="B39" t="str">
            <v>IO</v>
          </cell>
          <cell r="C39" t="str">
            <v>IOT</v>
          </cell>
          <cell r="D39">
            <v>0</v>
          </cell>
          <cell r="F39" t="e">
            <v>#N/A</v>
          </cell>
          <cell r="G39" t="e">
            <v>#N/A</v>
          </cell>
        </row>
        <row r="40">
          <cell r="A40" t="str">
            <v>Brunei</v>
          </cell>
          <cell r="B40" t="str">
            <v>BN</v>
          </cell>
          <cell r="C40" t="str">
            <v>BRN</v>
          </cell>
          <cell r="D40">
            <v>0</v>
          </cell>
          <cell r="F40" t="str">
            <v>VERY HIGH HUMAN DEVELOPMENT</v>
          </cell>
          <cell r="G40" t="str">
            <v>VERY HIGH HUMAN DEVELOPMENT</v>
          </cell>
        </row>
        <row r="41">
          <cell r="A41" t="str">
            <v>Brunei Darussalam</v>
          </cell>
          <cell r="B41" t="str">
            <v>BN</v>
          </cell>
          <cell r="C41" t="str">
            <v>BRN</v>
          </cell>
          <cell r="D41">
            <v>0</v>
          </cell>
          <cell r="F41" t="str">
            <v>VERY HIGH HUMAN DEVELOPMENT</v>
          </cell>
          <cell r="G41" t="str">
            <v>VERY HIGH HUMAN DEVELOPMENT</v>
          </cell>
        </row>
        <row r="42">
          <cell r="A42" t="str">
            <v>BRUNEI DARUSSALEM</v>
          </cell>
          <cell r="B42" t="str">
            <v>BN</v>
          </cell>
          <cell r="C42" t="str">
            <v>BRN</v>
          </cell>
          <cell r="D42">
            <v>0</v>
          </cell>
          <cell r="F42" t="str">
            <v>VERY HIGH HUMAN DEVELOPMENT</v>
          </cell>
          <cell r="G42" t="str">
            <v>VERY HIGH HUMAN DEVELOPMENT</v>
          </cell>
        </row>
        <row r="43">
          <cell r="A43" t="str">
            <v>Bulgaria</v>
          </cell>
          <cell r="B43" t="str">
            <v>BG</v>
          </cell>
          <cell r="C43" t="str">
            <v>BGR</v>
          </cell>
          <cell r="D43" t="str">
            <v>EM</v>
          </cell>
          <cell r="E43" t="str">
            <v>EMERGING MARKET NON-AFRICA</v>
          </cell>
          <cell r="F43" t="str">
            <v>HIGH HUMAN DEVELOPMENT</v>
          </cell>
          <cell r="G43" t="str">
            <v>HIGH HUMAN DEVELOPMENT</v>
          </cell>
        </row>
        <row r="44">
          <cell r="A44" t="str">
            <v>Burkina Faso</v>
          </cell>
          <cell r="B44" t="str">
            <v>BF</v>
          </cell>
          <cell r="C44" t="str">
            <v>BFA</v>
          </cell>
          <cell r="D44" t="str">
            <v>AF</v>
          </cell>
          <cell r="E44" t="str">
            <v>AFRICA</v>
          </cell>
          <cell r="F44" t="str">
            <v>LOW HUMAN DEVELOPMENT</v>
          </cell>
          <cell r="G44" t="str">
            <v>LOW HUMAN DEVELOPMENT</v>
          </cell>
        </row>
        <row r="45">
          <cell r="A45" t="str">
            <v>Burundi</v>
          </cell>
          <cell r="B45" t="str">
            <v>BI</v>
          </cell>
          <cell r="C45" t="str">
            <v>BDI</v>
          </cell>
          <cell r="D45" t="str">
            <v>AF</v>
          </cell>
          <cell r="E45" t="str">
            <v>AFRICA</v>
          </cell>
          <cell r="F45" t="str">
            <v>LOW HUMAN DEVELOPMENT</v>
          </cell>
          <cell r="G45" t="str">
            <v>LOW HUMAN DEVELOPMENT</v>
          </cell>
        </row>
        <row r="46">
          <cell r="A46" t="str">
            <v>Cambodia</v>
          </cell>
          <cell r="B46" t="str">
            <v>KH</v>
          </cell>
          <cell r="C46" t="str">
            <v>KHM</v>
          </cell>
          <cell r="D46" t="str">
            <v>EM</v>
          </cell>
          <cell r="E46" t="str">
            <v>EMERGING MARKET NON-AFRICA</v>
          </cell>
          <cell r="F46" t="str">
            <v>MEDIUM HUMAN DEVELOPMENT</v>
          </cell>
          <cell r="G46" t="str">
            <v>MEDIUM HUMAN DEVELOPMENT</v>
          </cell>
        </row>
        <row r="47">
          <cell r="A47" t="str">
            <v>Cameroon</v>
          </cell>
          <cell r="B47" t="str">
            <v>CM</v>
          </cell>
          <cell r="C47" t="str">
            <v>CMR</v>
          </cell>
          <cell r="D47" t="str">
            <v>AF</v>
          </cell>
          <cell r="E47" t="str">
            <v>AFRICA</v>
          </cell>
          <cell r="F47" t="str">
            <v>LOW HUMAN DEVELOPMENT</v>
          </cell>
          <cell r="G47" t="str">
            <v>LOW HUMAN DEVELOPMENT</v>
          </cell>
        </row>
        <row r="48">
          <cell r="A48" t="str">
            <v>Cameroun</v>
          </cell>
          <cell r="B48" t="str">
            <v>CM</v>
          </cell>
          <cell r="C48" t="str">
            <v>CMR</v>
          </cell>
          <cell r="D48" t="str">
            <v>AF</v>
          </cell>
          <cell r="E48" t="str">
            <v>AFRICA</v>
          </cell>
          <cell r="F48" t="str">
            <v>LOW HUMAN DEVELOPMENT</v>
          </cell>
          <cell r="G48" t="str">
            <v>LOW HUMAN DEVELOPMENT</v>
          </cell>
        </row>
        <row r="49">
          <cell r="A49" t="str">
            <v>Canada</v>
          </cell>
          <cell r="B49" t="str">
            <v>CA</v>
          </cell>
          <cell r="C49" t="str">
            <v>CAN</v>
          </cell>
          <cell r="D49" t="str">
            <v>DM</v>
          </cell>
          <cell r="E49" t="str">
            <v>DEVELOPED MARKET</v>
          </cell>
          <cell r="F49" t="str">
            <v>VERY HIGH HUMAN DEVELOPMENT</v>
          </cell>
          <cell r="G49" t="str">
            <v>VERY HIGH HUMAN DEVELOPMENT</v>
          </cell>
        </row>
        <row r="50">
          <cell r="A50" t="str">
            <v>Cape Verde</v>
          </cell>
          <cell r="B50" t="str">
            <v>CV</v>
          </cell>
          <cell r="C50" t="str">
            <v>CPV</v>
          </cell>
          <cell r="D50">
            <v>0</v>
          </cell>
          <cell r="F50" t="str">
            <v>MEDIUM HUMAN DEVELOPMENT</v>
          </cell>
          <cell r="G50" t="str">
            <v>MEDIUM HUMAN DEVELOPMENT</v>
          </cell>
        </row>
        <row r="51">
          <cell r="A51" t="str">
            <v>Cayman Islands</v>
          </cell>
          <cell r="B51" t="str">
            <v>KY</v>
          </cell>
          <cell r="C51" t="str">
            <v>CYM</v>
          </cell>
          <cell r="D51" t="str">
            <v>EM</v>
          </cell>
          <cell r="E51" t="str">
            <v>EMERGING MARKET NON-AFRICA</v>
          </cell>
          <cell r="F51" t="str">
            <v>VERY HIGH HUMAN DEVELOPMENT</v>
          </cell>
          <cell r="G51" t="str">
            <v>VERY HIGH HUMAN DEVELOPMENT</v>
          </cell>
        </row>
        <row r="52">
          <cell r="A52" t="str">
            <v>Central AFRICA</v>
          </cell>
          <cell r="B52" t="str">
            <v>CF</v>
          </cell>
          <cell r="C52" t="str">
            <v>CAF</v>
          </cell>
          <cell r="D52" t="str">
            <v>AF</v>
          </cell>
          <cell r="E52" t="str">
            <v>AFRICA</v>
          </cell>
          <cell r="F52" t="str">
            <v>LOW HUMAN DEVELOPMENT</v>
          </cell>
          <cell r="G52" t="str">
            <v>LOW HUMAN DEVELOPMENT</v>
          </cell>
        </row>
        <row r="53">
          <cell r="A53" t="str">
            <v>Central AFRICAn Republic</v>
          </cell>
          <cell r="B53" t="str">
            <v>CF</v>
          </cell>
          <cell r="C53" t="str">
            <v>CAF</v>
          </cell>
          <cell r="D53" t="str">
            <v>AF</v>
          </cell>
          <cell r="E53" t="str">
            <v>AFRICA</v>
          </cell>
          <cell r="F53" t="str">
            <v>LOW HUMAN DEVELOPMENT</v>
          </cell>
          <cell r="G53" t="str">
            <v>LOW HUMAN DEVELOPMENT</v>
          </cell>
        </row>
        <row r="54">
          <cell r="A54" t="str">
            <v>Chad</v>
          </cell>
          <cell r="B54" t="str">
            <v>TD</v>
          </cell>
          <cell r="C54" t="str">
            <v>TCD</v>
          </cell>
          <cell r="D54" t="str">
            <v>AF</v>
          </cell>
          <cell r="E54" t="str">
            <v>AFRICA</v>
          </cell>
          <cell r="F54" t="str">
            <v>LOW HUMAN DEVELOPMENT</v>
          </cell>
          <cell r="G54" t="str">
            <v>LOW HUMAN DEVELOPMENT</v>
          </cell>
        </row>
        <row r="55">
          <cell r="A55" t="str">
            <v>Chile</v>
          </cell>
          <cell r="B55" t="str">
            <v>CL</v>
          </cell>
          <cell r="C55" t="str">
            <v>CHL</v>
          </cell>
          <cell r="D55" t="str">
            <v>EM</v>
          </cell>
          <cell r="E55" t="str">
            <v>EMERGING MARKET NON-AFRICA</v>
          </cell>
          <cell r="F55" t="str">
            <v>VERY HIGH HUMAN DEVELOPMENT</v>
          </cell>
          <cell r="G55" t="str">
            <v>VERY HIGH HUMAN DEVELOPMENT</v>
          </cell>
        </row>
        <row r="56">
          <cell r="A56" t="str">
            <v>China</v>
          </cell>
          <cell r="B56" t="str">
            <v>CN</v>
          </cell>
          <cell r="C56" t="str">
            <v>CHN</v>
          </cell>
          <cell r="D56" t="str">
            <v>EM</v>
          </cell>
          <cell r="E56" t="str">
            <v>EMERGING MARKET NON-AFRICA</v>
          </cell>
          <cell r="F56" t="str">
            <v>MEDIUM HUMAN DEVELOPMENT</v>
          </cell>
          <cell r="G56" t="str">
            <v>MEDIUM HUMAN DEVELOPMENT</v>
          </cell>
        </row>
        <row r="57">
          <cell r="A57" t="str">
            <v>CHRISTMAS ISLANDS</v>
          </cell>
          <cell r="B57" t="str">
            <v>CX</v>
          </cell>
          <cell r="C57" t="str">
            <v>CXR</v>
          </cell>
          <cell r="D57">
            <v>0</v>
          </cell>
          <cell r="F57" t="e">
            <v>#N/A</v>
          </cell>
          <cell r="G57" t="e">
            <v>#N/A</v>
          </cell>
        </row>
        <row r="58">
          <cell r="A58" t="str">
            <v>Cocos (Keeling) Islands</v>
          </cell>
          <cell r="B58" t="str">
            <v>CC</v>
          </cell>
          <cell r="C58" t="str">
            <v>CCK</v>
          </cell>
          <cell r="D58">
            <v>0</v>
          </cell>
          <cell r="F58" t="e">
            <v>#N/A</v>
          </cell>
          <cell r="G58" t="e">
            <v>#N/A</v>
          </cell>
        </row>
        <row r="59">
          <cell r="A59" t="str">
            <v>Colombia</v>
          </cell>
          <cell r="B59" t="str">
            <v>CO</v>
          </cell>
          <cell r="C59" t="str">
            <v>COL</v>
          </cell>
          <cell r="D59" t="str">
            <v>EM</v>
          </cell>
          <cell r="E59" t="str">
            <v>EMERGING MARKET NON-AFRICA</v>
          </cell>
          <cell r="F59" t="str">
            <v>HIGH HUMAN DEVELOPMENT</v>
          </cell>
          <cell r="G59" t="str">
            <v>HIGH HUMAN DEVELOPMENT</v>
          </cell>
        </row>
        <row r="60">
          <cell r="A60" t="str">
            <v>Comoros</v>
          </cell>
          <cell r="B60" t="str">
            <v>KM</v>
          </cell>
          <cell r="C60" t="str">
            <v>COM</v>
          </cell>
          <cell r="D60">
            <v>0</v>
          </cell>
          <cell r="F60" t="str">
            <v>LOW HUMAN DEVELOPMENT</v>
          </cell>
          <cell r="G60" t="str">
            <v>LOW HUMAN DEVELOPMENT</v>
          </cell>
        </row>
        <row r="61">
          <cell r="A61" t="str">
            <v>CONGO</v>
          </cell>
          <cell r="B61" t="str">
            <v>CG</v>
          </cell>
          <cell r="C61" t="str">
            <v>COG</v>
          </cell>
          <cell r="D61" t="str">
            <v>AF</v>
          </cell>
          <cell r="E61" t="str">
            <v>AFRICA</v>
          </cell>
          <cell r="F61" t="str">
            <v>MEDIUM HUMAN DEVELOPMENT</v>
          </cell>
          <cell r="G61" t="str">
            <v>LOW HUMAN DEVELOPMENT</v>
          </cell>
        </row>
        <row r="62">
          <cell r="A62" t="str">
            <v>Congo (Brazzaville)</v>
          </cell>
          <cell r="B62" t="str">
            <v>CG</v>
          </cell>
          <cell r="C62" t="str">
            <v>COG</v>
          </cell>
          <cell r="D62" t="str">
            <v>AF</v>
          </cell>
          <cell r="E62" t="str">
            <v>AFRICA</v>
          </cell>
          <cell r="F62" t="str">
            <v>MEDIUM HUMAN DEVELOPMENT</v>
          </cell>
          <cell r="G62" t="str">
            <v>LOW HUMAN DEVELOPMENT</v>
          </cell>
        </row>
        <row r="63">
          <cell r="A63" t="str">
            <v>Congo (Democratic Republic)</v>
          </cell>
          <cell r="B63" t="str">
            <v>CD</v>
          </cell>
          <cell r="C63" t="str">
            <v>COD</v>
          </cell>
          <cell r="D63" t="str">
            <v>AF</v>
          </cell>
          <cell r="E63" t="str">
            <v>AFRICA</v>
          </cell>
          <cell r="F63" t="str">
            <v>LOW HUMAN DEVELOPMENT</v>
          </cell>
          <cell r="G63" t="str">
            <v>LOW HUMAN DEVELOPMENT</v>
          </cell>
        </row>
        <row r="64">
          <cell r="A64" t="str">
            <v>Congo Brazzaville</v>
          </cell>
          <cell r="B64" t="str">
            <v>CG</v>
          </cell>
          <cell r="C64" t="str">
            <v>COG</v>
          </cell>
          <cell r="D64" t="str">
            <v>AF</v>
          </cell>
          <cell r="E64" t="str">
            <v>AFRICA</v>
          </cell>
          <cell r="F64" t="str">
            <v>MEDIUM HUMAN DEVELOPMENT</v>
          </cell>
          <cell r="G64" t="str">
            <v>LOW HUMAN DEVELOPMENT</v>
          </cell>
        </row>
        <row r="65">
          <cell r="A65" t="str">
            <v>Congo, Dem. Rep.</v>
          </cell>
          <cell r="B65" t="str">
            <v>CD</v>
          </cell>
          <cell r="C65" t="str">
            <v>COD</v>
          </cell>
          <cell r="D65" t="str">
            <v>AF</v>
          </cell>
          <cell r="E65" t="str">
            <v>AFRICA</v>
          </cell>
          <cell r="F65" t="str">
            <v>LOW HUMAN DEVELOPMENT</v>
          </cell>
          <cell r="G65" t="str">
            <v>LOW HUMAN DEVELOPMENT</v>
          </cell>
        </row>
        <row r="66">
          <cell r="A66" t="str">
            <v>CONGO, THE DEMOCRATIC REP OF THE</v>
          </cell>
          <cell r="B66" t="str">
            <v>CD</v>
          </cell>
          <cell r="C66" t="str">
            <v>COD</v>
          </cell>
          <cell r="D66" t="str">
            <v>AF</v>
          </cell>
          <cell r="E66" t="str">
            <v>AFRICA</v>
          </cell>
          <cell r="F66" t="str">
            <v>LOW HUMAN DEVELOPMENT</v>
          </cell>
          <cell r="G66" t="str">
            <v>LOW HUMAN DEVELOPMENT</v>
          </cell>
        </row>
        <row r="67">
          <cell r="A67" t="str">
            <v>Democratic Republic of the Congo</v>
          </cell>
          <cell r="B67" t="str">
            <v>CD</v>
          </cell>
          <cell r="C67" t="str">
            <v>COD</v>
          </cell>
          <cell r="D67" t="str">
            <v>AF</v>
          </cell>
          <cell r="E67" t="str">
            <v>AFRICA</v>
          </cell>
          <cell r="F67" t="str">
            <v>LOW HUMAN DEVELOPMENT</v>
          </cell>
          <cell r="G67" t="str">
            <v>LOW HUMAN DEVELOPMENT</v>
          </cell>
        </row>
        <row r="68">
          <cell r="A68" t="str">
            <v>Cook Islands</v>
          </cell>
          <cell r="B68" t="str">
            <v>CK</v>
          </cell>
          <cell r="C68" t="str">
            <v>COK</v>
          </cell>
          <cell r="D68">
            <v>0</v>
          </cell>
          <cell r="F68" t="e">
            <v>#N/A</v>
          </cell>
          <cell r="G68" t="e">
            <v>#N/A</v>
          </cell>
        </row>
        <row r="69">
          <cell r="A69" t="str">
            <v>Costa Rica</v>
          </cell>
          <cell r="B69" t="str">
            <v>CR</v>
          </cell>
          <cell r="C69" t="str">
            <v>CRI</v>
          </cell>
          <cell r="D69" t="str">
            <v>EM</v>
          </cell>
          <cell r="E69" t="str">
            <v>EMERGING MARKET NON-AFRICA</v>
          </cell>
          <cell r="F69" t="str">
            <v>HIGH HUMAN DEVELOPMENT</v>
          </cell>
          <cell r="G69" t="str">
            <v>HIGH HUMAN DEVELOPMENT</v>
          </cell>
        </row>
        <row r="70">
          <cell r="A70" t="str">
            <v>COSTA-RICA</v>
          </cell>
          <cell r="B70" t="str">
            <v>CR</v>
          </cell>
          <cell r="C70" t="str">
            <v>CRI</v>
          </cell>
          <cell r="D70" t="str">
            <v>EM</v>
          </cell>
          <cell r="E70" t="str">
            <v>EMERGING MARKET NON-AFRICA</v>
          </cell>
          <cell r="F70" t="str">
            <v>HIGH HUMAN DEVELOPMENT</v>
          </cell>
          <cell r="G70" t="str">
            <v>HIGH HUMAN DEVELOPMENT</v>
          </cell>
        </row>
        <row r="71">
          <cell r="A71" t="str">
            <v>Côte d´Ivoire</v>
          </cell>
          <cell r="B71" t="str">
            <v>CI</v>
          </cell>
          <cell r="C71" t="str">
            <v>CIV</v>
          </cell>
          <cell r="D71" t="str">
            <v>AF</v>
          </cell>
          <cell r="E71" t="str">
            <v>AFRICA</v>
          </cell>
          <cell r="F71" t="str">
            <v>LOW HUMAN DEVELOPMENT</v>
          </cell>
          <cell r="G71" t="str">
            <v>MEDIUM HUMAN DEVELOPMENT</v>
          </cell>
        </row>
        <row r="72">
          <cell r="A72" t="str">
            <v>Cote d'Ivoire</v>
          </cell>
          <cell r="B72" t="str">
            <v>CI</v>
          </cell>
          <cell r="C72" t="str">
            <v>CIV</v>
          </cell>
          <cell r="D72" t="str">
            <v>AF</v>
          </cell>
          <cell r="E72" t="str">
            <v>AFRICA</v>
          </cell>
          <cell r="F72" t="str">
            <v>LOW HUMAN DEVELOPMENT</v>
          </cell>
          <cell r="G72" t="str">
            <v>MEDIUM HUMAN DEVELOPMENT</v>
          </cell>
        </row>
        <row r="73">
          <cell r="A73" t="str">
            <v>Côte d'Ivoire</v>
          </cell>
          <cell r="B73" t="str">
            <v>CI</v>
          </cell>
          <cell r="C73" t="str">
            <v>CIV</v>
          </cell>
          <cell r="D73" t="str">
            <v>AF</v>
          </cell>
          <cell r="E73" t="str">
            <v>AFRICA</v>
          </cell>
          <cell r="F73" t="str">
            <v>LOW HUMAN DEVELOPMENT</v>
          </cell>
          <cell r="G73" t="str">
            <v>MEDIUM HUMAN DEVELOPMENT</v>
          </cell>
        </row>
        <row r="74">
          <cell r="A74" t="str">
            <v>Côte d’Ivoire</v>
          </cell>
          <cell r="B74" t="str">
            <v>CI</v>
          </cell>
          <cell r="C74" t="str">
            <v>CIV</v>
          </cell>
          <cell r="D74" t="str">
            <v>AF</v>
          </cell>
          <cell r="E74" t="str">
            <v>AFRICA</v>
          </cell>
          <cell r="F74" t="str">
            <v>LOW HUMAN DEVELOPMENT</v>
          </cell>
          <cell r="G74" t="str">
            <v>MEDIUM HUMAN DEVELOPMENT</v>
          </cell>
        </row>
        <row r="75">
          <cell r="A75" t="str">
            <v>Cote dIvoire</v>
          </cell>
          <cell r="B75" t="str">
            <v>CI</v>
          </cell>
          <cell r="C75" t="str">
            <v>CIV</v>
          </cell>
          <cell r="D75" t="str">
            <v>AF</v>
          </cell>
          <cell r="E75" t="str">
            <v>AFRICA</v>
          </cell>
          <cell r="F75" t="str">
            <v>LOW HUMAN DEVELOPMENT</v>
          </cell>
          <cell r="G75" t="str">
            <v>MEDIUM HUMAN DEVELOPMENT</v>
          </cell>
        </row>
        <row r="76">
          <cell r="A76" t="str">
            <v>Croatia</v>
          </cell>
          <cell r="B76" t="str">
            <v>HR</v>
          </cell>
          <cell r="C76" t="str">
            <v>HRV</v>
          </cell>
          <cell r="D76" t="str">
            <v>EM</v>
          </cell>
          <cell r="E76" t="str">
            <v>EMERGING MARKET NON-AFRICA</v>
          </cell>
          <cell r="F76" t="str">
            <v>VERY HIGH HUMAN DEVELOPMENT</v>
          </cell>
          <cell r="G76" t="str">
            <v>HIGH HUMAN DEVELOPMENT</v>
          </cell>
        </row>
        <row r="77">
          <cell r="A77" t="str">
            <v>Cuba</v>
          </cell>
          <cell r="B77" t="str">
            <v>CU</v>
          </cell>
          <cell r="C77" t="str">
            <v>CUB</v>
          </cell>
          <cell r="D77" t="str">
            <v>EM</v>
          </cell>
          <cell r="E77" t="str">
            <v>EMERGING MARKET NON-AFRICA</v>
          </cell>
          <cell r="F77" t="str">
            <v>HIGH HUMAN DEVELOPMENT</v>
          </cell>
          <cell r="G77" t="str">
            <v>HIGH HUMAN DEVELOPMENT</v>
          </cell>
        </row>
        <row r="78">
          <cell r="A78" t="str">
            <v>Cyprus</v>
          </cell>
          <cell r="B78" t="str">
            <v>CY</v>
          </cell>
          <cell r="C78" t="str">
            <v>CYP</v>
          </cell>
          <cell r="D78" t="str">
            <v>DM</v>
          </cell>
          <cell r="E78" t="str">
            <v>DEVELOPED MARKET</v>
          </cell>
          <cell r="F78" t="str">
            <v>VERY HIGH HUMAN DEVELOPMENT</v>
          </cell>
          <cell r="G78" t="str">
            <v>VERY HIGH HUMAN DEVELOPMENT</v>
          </cell>
        </row>
        <row r="79">
          <cell r="A79" t="str">
            <v>Czech Republic</v>
          </cell>
          <cell r="B79" t="str">
            <v>CZ</v>
          </cell>
          <cell r="C79" t="str">
            <v>CZE</v>
          </cell>
          <cell r="D79" t="str">
            <v>EM</v>
          </cell>
          <cell r="E79" t="str">
            <v>EMERGING MARKET NON-AFRICA</v>
          </cell>
          <cell r="F79" t="str">
            <v>VERY HIGH HUMAN DEVELOPMENT</v>
          </cell>
          <cell r="G79" t="str">
            <v>VERY HIGH HUMAN DEVELOPMENT</v>
          </cell>
        </row>
        <row r="80">
          <cell r="A80" t="str">
            <v>Czech Rep</v>
          </cell>
          <cell r="B80" t="str">
            <v>CZ</v>
          </cell>
          <cell r="C80" t="str">
            <v>CZE</v>
          </cell>
          <cell r="D80" t="str">
            <v>EM</v>
          </cell>
          <cell r="E80" t="str">
            <v>EMERGING MARKET NON-AFRICA</v>
          </cell>
          <cell r="F80" t="str">
            <v>VERY HIGH HUMAN DEVELOPMENT</v>
          </cell>
          <cell r="G80" t="str">
            <v>VERY HIGH HUMAN DEVELOPMENT</v>
          </cell>
        </row>
        <row r="81">
          <cell r="A81" t="str">
            <v>Democratic People's Republic of Korea</v>
          </cell>
          <cell r="B81" t="str">
            <v>KP</v>
          </cell>
          <cell r="C81" t="str">
            <v>PRK</v>
          </cell>
          <cell r="D81" t="str">
            <v>EM</v>
          </cell>
          <cell r="E81" t="str">
            <v>EMERGING MARKET NON-AFRICA</v>
          </cell>
          <cell r="F81" t="str">
            <v>LOW HUMAN DEVELOPMENT</v>
          </cell>
          <cell r="G81" t="str">
            <v>LOW HUMAN DEVELOPMENT</v>
          </cell>
        </row>
        <row r="82">
          <cell r="A82" t="str">
            <v>Democratic Republic of Congo</v>
          </cell>
          <cell r="B82" t="str">
            <v>CD</v>
          </cell>
          <cell r="C82" t="str">
            <v>COD</v>
          </cell>
          <cell r="D82" t="str">
            <v>AF</v>
          </cell>
          <cell r="E82" t="str">
            <v>AFRICA</v>
          </cell>
          <cell r="F82" t="str">
            <v>LOW HUMAN DEVELOPMENT</v>
          </cell>
          <cell r="G82" t="str">
            <v>LOW HUMAN DEVELOPMENT</v>
          </cell>
        </row>
        <row r="83">
          <cell r="A83" t="str">
            <v>Denmark</v>
          </cell>
          <cell r="B83" t="str">
            <v>DK</v>
          </cell>
          <cell r="C83" t="str">
            <v>DNK</v>
          </cell>
          <cell r="D83" t="str">
            <v>DM</v>
          </cell>
          <cell r="E83" t="str">
            <v>DEVELOPED MARKET</v>
          </cell>
          <cell r="F83" t="str">
            <v>VERY HIGH HUMAN DEVELOPMENT</v>
          </cell>
          <cell r="G83" t="str">
            <v>VERY HIGH HUMAN DEVELOPMENT</v>
          </cell>
        </row>
        <row r="84">
          <cell r="A84" t="str">
            <v>Djibouti</v>
          </cell>
          <cell r="B84" t="str">
            <v>DJ</v>
          </cell>
          <cell r="C84" t="str">
            <v>DJI</v>
          </cell>
          <cell r="D84" t="str">
            <v>AF</v>
          </cell>
          <cell r="E84" t="str">
            <v>AFRICA</v>
          </cell>
          <cell r="F84" t="str">
            <v>LOW HUMAN DEVELOPMENT</v>
          </cell>
          <cell r="G84" t="str">
            <v>LOW HUMAN DEVELOPMENT</v>
          </cell>
        </row>
        <row r="85">
          <cell r="A85" t="str">
            <v>Dominica</v>
          </cell>
          <cell r="B85" t="str">
            <v>DM</v>
          </cell>
          <cell r="C85" t="str">
            <v>DMA</v>
          </cell>
          <cell r="D85">
            <v>0</v>
          </cell>
          <cell r="F85" t="str">
            <v>HIGH HUMAN DEVELOPMENT</v>
          </cell>
          <cell r="G85" t="str">
            <v>HIGH HUMAN DEVELOPMENT</v>
          </cell>
        </row>
        <row r="86">
          <cell r="A86" t="str">
            <v>Dominican Republic</v>
          </cell>
          <cell r="B86" t="str">
            <v>DO</v>
          </cell>
          <cell r="C86" t="str">
            <v>DOM</v>
          </cell>
          <cell r="D86" t="str">
            <v>EM</v>
          </cell>
          <cell r="E86" t="str">
            <v>EMERGING MARKET NON-AFRICA</v>
          </cell>
          <cell r="F86" t="str">
            <v>MEDIUM HUMAN DEVELOPMENT</v>
          </cell>
          <cell r="G86" t="str">
            <v>MEDIUM HUMAN DEVELOPMENT</v>
          </cell>
        </row>
        <row r="87">
          <cell r="A87" t="str">
            <v>East Timor</v>
          </cell>
          <cell r="B87" t="str">
            <v>TL</v>
          </cell>
          <cell r="C87" t="str">
            <v>TLS</v>
          </cell>
          <cell r="D87">
            <v>0</v>
          </cell>
          <cell r="F87" t="str">
            <v>LOW HUMAN DEVELOPMENT</v>
          </cell>
          <cell r="G87" t="str">
            <v>LOW HUMAN DEVELOPMENT</v>
          </cell>
        </row>
        <row r="88">
          <cell r="A88" t="str">
            <v>Ecuador</v>
          </cell>
          <cell r="B88" t="str">
            <v>EC</v>
          </cell>
          <cell r="C88" t="str">
            <v>ECU</v>
          </cell>
          <cell r="D88" t="str">
            <v>EM</v>
          </cell>
          <cell r="E88" t="str">
            <v>EMERGING MARKET NON-AFRICA</v>
          </cell>
          <cell r="F88" t="str">
            <v>HIGH HUMAN DEVELOPMENT</v>
          </cell>
          <cell r="G88" t="str">
            <v>MEDIUM HUMAN DEVELOPMENT</v>
          </cell>
        </row>
        <row r="89">
          <cell r="A89" t="str">
            <v>Egypt</v>
          </cell>
          <cell r="B89" t="str">
            <v>EG</v>
          </cell>
          <cell r="C89" t="str">
            <v>EGY</v>
          </cell>
          <cell r="D89" t="str">
            <v>AF</v>
          </cell>
          <cell r="E89" t="str">
            <v>EMERGING MARKET NON-AFRICA</v>
          </cell>
          <cell r="F89" t="str">
            <v>MEDIUM HUMAN DEVELOPMENT</v>
          </cell>
          <cell r="G89" t="str">
            <v>MEDIUM HUMAN DEVELOPMENT</v>
          </cell>
        </row>
        <row r="90">
          <cell r="A90" t="str">
            <v>El Salvador</v>
          </cell>
          <cell r="B90" t="str">
            <v>SV</v>
          </cell>
          <cell r="C90" t="str">
            <v>SLV</v>
          </cell>
          <cell r="D90" t="str">
            <v>EM</v>
          </cell>
          <cell r="E90" t="str">
            <v>EMERGING MARKET NON-AFRICA</v>
          </cell>
          <cell r="F90" t="str">
            <v>MEDIUM HUMAN DEVELOPMENT</v>
          </cell>
          <cell r="G90" t="str">
            <v>MEDIUM HUMAN DEVELOPMENT</v>
          </cell>
        </row>
        <row r="91">
          <cell r="A91" t="str">
            <v>Equatorial Guinea</v>
          </cell>
          <cell r="B91" t="str">
            <v>GQ</v>
          </cell>
          <cell r="C91" t="str">
            <v>GNQ</v>
          </cell>
          <cell r="D91" t="str">
            <v>AF</v>
          </cell>
          <cell r="E91" t="str">
            <v>AFRICA</v>
          </cell>
          <cell r="F91" t="str">
            <v>MEDIUM HUMAN DEVELOPMENT</v>
          </cell>
          <cell r="G91" t="str">
            <v>MEDIUM HUMAN DEVELOPMENT</v>
          </cell>
        </row>
        <row r="92">
          <cell r="A92" t="str">
            <v>Eritrea</v>
          </cell>
          <cell r="B92" t="str">
            <v>ER</v>
          </cell>
          <cell r="C92" t="str">
            <v>ERI</v>
          </cell>
          <cell r="D92" t="str">
            <v>AF</v>
          </cell>
          <cell r="E92" t="str">
            <v>AFRICA</v>
          </cell>
          <cell r="F92" t="str">
            <v>LOW HUMAN DEVELOPMENT</v>
          </cell>
          <cell r="G92" t="str">
            <v>LOW HUMAN DEVELOPMENT</v>
          </cell>
        </row>
        <row r="93">
          <cell r="A93" t="str">
            <v>Estonia</v>
          </cell>
          <cell r="B93" t="str">
            <v>EE</v>
          </cell>
          <cell r="C93" t="str">
            <v>EST</v>
          </cell>
          <cell r="D93" t="str">
            <v>EM</v>
          </cell>
          <cell r="E93" t="str">
            <v>EMERGING MARKET NON-AFRICA</v>
          </cell>
          <cell r="F93" t="str">
            <v>VERY HIGH HUMAN DEVELOPMENT</v>
          </cell>
          <cell r="G93" t="str">
            <v>VERY HIGH HUMAN DEVELOPMENT</v>
          </cell>
        </row>
        <row r="94">
          <cell r="A94" t="str">
            <v>Ethiopia</v>
          </cell>
          <cell r="B94" t="str">
            <v>ET</v>
          </cell>
          <cell r="C94" t="str">
            <v>ETH</v>
          </cell>
          <cell r="D94" t="str">
            <v>AF</v>
          </cell>
          <cell r="E94" t="str">
            <v>AFRICA</v>
          </cell>
          <cell r="F94" t="str">
            <v>LOW HUMAN DEVELOPMENT</v>
          </cell>
          <cell r="G94" t="str">
            <v>LOW HUMAN DEVELOPMENT</v>
          </cell>
        </row>
        <row r="95">
          <cell r="A95" t="str">
            <v>Falkland Islands (Malvinas)</v>
          </cell>
          <cell r="B95" t="str">
            <v>FK</v>
          </cell>
          <cell r="C95" t="str">
            <v>FLK</v>
          </cell>
          <cell r="D95">
            <v>0</v>
          </cell>
          <cell r="F95" t="e">
            <v>#N/A</v>
          </cell>
          <cell r="G95" t="e">
            <v>#N/A</v>
          </cell>
        </row>
        <row r="96">
          <cell r="A96" t="str">
            <v>Faroe Islands</v>
          </cell>
          <cell r="B96" t="str">
            <v>FO</v>
          </cell>
          <cell r="C96" t="str">
            <v>FRO</v>
          </cell>
          <cell r="D96">
            <v>0</v>
          </cell>
          <cell r="F96" t="e">
            <v>#N/A</v>
          </cell>
          <cell r="G96" t="e">
            <v>#N/A</v>
          </cell>
        </row>
        <row r="97">
          <cell r="A97" t="str">
            <v>Fiji</v>
          </cell>
          <cell r="B97" t="str">
            <v>FJ</v>
          </cell>
          <cell r="C97" t="str">
            <v>FJI</v>
          </cell>
          <cell r="D97" t="str">
            <v>EM</v>
          </cell>
          <cell r="E97" t="str">
            <v>EMERGING MARKET NON-AFRICA</v>
          </cell>
          <cell r="F97" t="str">
            <v>MEDIUM HUMAN DEVELOPMENT</v>
          </cell>
          <cell r="G97" t="str">
            <v>MEDIUM HUMAN DEVELOPMENT</v>
          </cell>
        </row>
        <row r="98">
          <cell r="A98" t="str">
            <v>Fiji Islands</v>
          </cell>
          <cell r="B98" t="str">
            <v>FJ</v>
          </cell>
          <cell r="C98" t="str">
            <v>FJI</v>
          </cell>
          <cell r="D98" t="str">
            <v>EM</v>
          </cell>
          <cell r="E98" t="str">
            <v>EMERGING MARKET NON-AFRICA</v>
          </cell>
          <cell r="F98" t="str">
            <v>MEDIUM HUMAN DEVELOPMENT</v>
          </cell>
          <cell r="G98" t="str">
            <v>MEDIUM HUMAN DEVELOPMENT</v>
          </cell>
        </row>
        <row r="99">
          <cell r="A99" t="str">
            <v>Finland</v>
          </cell>
          <cell r="B99" t="str">
            <v>FI</v>
          </cell>
          <cell r="C99" t="str">
            <v>FIN</v>
          </cell>
          <cell r="D99" t="str">
            <v>DM</v>
          </cell>
          <cell r="E99" t="str">
            <v>DEVELOPED MARKET</v>
          </cell>
          <cell r="F99" t="str">
            <v>VERY HIGH HUMAN DEVELOPMENT</v>
          </cell>
          <cell r="G99" t="str">
            <v>VERY HIGH HUMAN DEVELOPMENT</v>
          </cell>
        </row>
        <row r="100">
          <cell r="A100" t="str">
            <v>France</v>
          </cell>
          <cell r="B100" t="str">
            <v>FR</v>
          </cell>
          <cell r="C100" t="str">
            <v>FRA</v>
          </cell>
          <cell r="D100" t="str">
            <v>DM</v>
          </cell>
          <cell r="E100" t="str">
            <v>DEVELOPED MARKET</v>
          </cell>
          <cell r="F100" t="str">
            <v>VERY HIGH HUMAN DEVELOPMENT</v>
          </cell>
          <cell r="G100" t="str">
            <v>VERY HIGH HUMAN DEVELOPMENT</v>
          </cell>
        </row>
        <row r="101">
          <cell r="A101" t="str">
            <v>French Guiana</v>
          </cell>
          <cell r="B101" t="str">
            <v>GF</v>
          </cell>
          <cell r="C101" t="str">
            <v>GUF</v>
          </cell>
          <cell r="D101">
            <v>0</v>
          </cell>
          <cell r="F101" t="e">
            <v>#N/A</v>
          </cell>
          <cell r="G101" t="e">
            <v>#N/A</v>
          </cell>
        </row>
        <row r="102">
          <cell r="A102" t="str">
            <v>French Polynesia</v>
          </cell>
          <cell r="B102" t="str">
            <v>PF</v>
          </cell>
          <cell r="C102" t="str">
            <v>PYF</v>
          </cell>
          <cell r="D102">
            <v>0</v>
          </cell>
          <cell r="F102" t="e">
            <v>#N/A</v>
          </cell>
          <cell r="G102" t="e">
            <v>#N/A</v>
          </cell>
        </row>
        <row r="103">
          <cell r="A103" t="str">
            <v>French Southern Territories</v>
          </cell>
          <cell r="B103" t="str">
            <v>TF</v>
          </cell>
          <cell r="C103" t="str">
            <v>ATF</v>
          </cell>
          <cell r="D103">
            <v>0</v>
          </cell>
          <cell r="F103" t="e">
            <v>#N/A</v>
          </cell>
          <cell r="G103" t="e">
            <v>#N/A</v>
          </cell>
        </row>
        <row r="104">
          <cell r="A104" t="str">
            <v>FYR Macedonia</v>
          </cell>
          <cell r="B104" t="str">
            <v>MK</v>
          </cell>
          <cell r="C104" t="str">
            <v>MKD</v>
          </cell>
          <cell r="D104" t="str">
            <v>EM</v>
          </cell>
          <cell r="E104" t="str">
            <v>EMERGING MARKET NON-AFRICA</v>
          </cell>
          <cell r="F104" t="str">
            <v>HIGH HUMAN DEVELOPMENT</v>
          </cell>
          <cell r="G104" t="str">
            <v>HIGH HUMAN DEVELOPMENT</v>
          </cell>
        </row>
        <row r="105">
          <cell r="A105" t="str">
            <v>Gabon</v>
          </cell>
          <cell r="B105" t="str">
            <v>GA</v>
          </cell>
          <cell r="C105" t="str">
            <v>GAB</v>
          </cell>
          <cell r="D105" t="str">
            <v>AF</v>
          </cell>
          <cell r="E105" t="str">
            <v>AFRICA</v>
          </cell>
          <cell r="F105" t="str">
            <v>MEDIUM HUMAN DEVELOPMENT</v>
          </cell>
          <cell r="G105" t="str">
            <v>MEDIUM HUMAN DEVELOPMENT</v>
          </cell>
        </row>
        <row r="106">
          <cell r="A106" t="str">
            <v>Gabonese Republic</v>
          </cell>
          <cell r="B106" t="str">
            <v>GA</v>
          </cell>
          <cell r="C106" t="str">
            <v>GAB</v>
          </cell>
          <cell r="D106" t="str">
            <v>AF</v>
          </cell>
          <cell r="E106" t="str">
            <v>AFRICA</v>
          </cell>
          <cell r="F106" t="str">
            <v>MEDIUM HUMAN DEVELOPMENT</v>
          </cell>
          <cell r="G106" t="str">
            <v>MEDIUM HUMAN DEVELOPMENT</v>
          </cell>
        </row>
        <row r="107">
          <cell r="A107" t="str">
            <v>Gambia</v>
          </cell>
          <cell r="B107" t="str">
            <v>GM</v>
          </cell>
          <cell r="C107" t="str">
            <v>GMB</v>
          </cell>
          <cell r="D107" t="str">
            <v>AF</v>
          </cell>
          <cell r="E107" t="str">
            <v>AFRICA</v>
          </cell>
          <cell r="F107" t="str">
            <v>LOW HUMAN DEVELOPMENT</v>
          </cell>
          <cell r="G107" t="str">
            <v>LOW HUMAN DEVELOPMENT</v>
          </cell>
        </row>
        <row r="108">
          <cell r="A108" t="str">
            <v>The Gambia</v>
          </cell>
          <cell r="B108" t="str">
            <v>GM</v>
          </cell>
          <cell r="C108" t="str">
            <v>GMB</v>
          </cell>
          <cell r="D108" t="str">
            <v>AF</v>
          </cell>
          <cell r="E108" t="str">
            <v>AFRICA</v>
          </cell>
          <cell r="F108" t="str">
            <v>LOW HUMAN DEVELOPMENT</v>
          </cell>
          <cell r="G108" t="str">
            <v>LOW HUMAN DEVELOPMENT</v>
          </cell>
        </row>
        <row r="109">
          <cell r="A109" t="str">
            <v>Georgia</v>
          </cell>
          <cell r="B109" t="str">
            <v>GE</v>
          </cell>
          <cell r="C109" t="str">
            <v>GEO</v>
          </cell>
          <cell r="D109" t="str">
            <v>EM</v>
          </cell>
          <cell r="E109" t="str">
            <v>EMERGING MARKET NON-AFRICA</v>
          </cell>
          <cell r="F109" t="str">
            <v>HIGH HUMAN DEVELOPMENT</v>
          </cell>
          <cell r="G109" t="str">
            <v>HIGH HUMAN DEVELOPMENT</v>
          </cell>
        </row>
        <row r="110">
          <cell r="A110" t="str">
            <v>Germany</v>
          </cell>
          <cell r="B110" t="str">
            <v>DE</v>
          </cell>
          <cell r="C110" t="str">
            <v>DEU</v>
          </cell>
          <cell r="D110" t="str">
            <v>DM</v>
          </cell>
          <cell r="E110" t="str">
            <v>DEVELOPED MARKET</v>
          </cell>
          <cell r="F110" t="str">
            <v>VERY HIGH HUMAN DEVELOPMENT</v>
          </cell>
          <cell r="G110" t="str">
            <v>VERY HIGH HUMAN DEVELOPMENT</v>
          </cell>
        </row>
        <row r="111">
          <cell r="A111" t="str">
            <v>Ghana</v>
          </cell>
          <cell r="B111" t="str">
            <v>GH</v>
          </cell>
          <cell r="C111" t="str">
            <v>GHA</v>
          </cell>
          <cell r="D111" t="str">
            <v>AF</v>
          </cell>
          <cell r="E111" t="str">
            <v>AFRICA</v>
          </cell>
          <cell r="F111" t="str">
            <v>MEDIUM HUMAN DEVELOPMENT</v>
          </cell>
          <cell r="G111" t="str">
            <v>MEDIUM HUMAN DEVELOPMENT</v>
          </cell>
        </row>
        <row r="112">
          <cell r="A112" t="str">
            <v>Gibraltar</v>
          </cell>
          <cell r="B112" t="str">
            <v>GI</v>
          </cell>
          <cell r="C112" t="str">
            <v>GIB</v>
          </cell>
          <cell r="D112" t="str">
            <v>DM</v>
          </cell>
          <cell r="E112" t="str">
            <v>DEVELOPED MARKET</v>
          </cell>
          <cell r="F112" t="str">
            <v>VERY HIGH HUMAN DEVELOPMENT</v>
          </cell>
          <cell r="G112" t="str">
            <v>VERY HIGH HUMAN DEVELOPMENT</v>
          </cell>
        </row>
        <row r="113">
          <cell r="A113" t="str">
            <v>Great Britain</v>
          </cell>
          <cell r="B113" t="str">
            <v>GB</v>
          </cell>
          <cell r="C113" t="str">
            <v>GBR</v>
          </cell>
          <cell r="D113" t="str">
            <v>DM</v>
          </cell>
          <cell r="E113" t="str">
            <v>DEVELOPED MARKET</v>
          </cell>
          <cell r="F113" t="str">
            <v>VERY HIGH HUMAN DEVELOPMENT</v>
          </cell>
          <cell r="G113" t="str">
            <v>VERY HIGH HUMAN DEVELOPMENT</v>
          </cell>
        </row>
        <row r="114">
          <cell r="A114" t="str">
            <v>Greece</v>
          </cell>
          <cell r="B114" t="str">
            <v>GR</v>
          </cell>
          <cell r="C114" t="str">
            <v>GRC</v>
          </cell>
          <cell r="D114" t="str">
            <v>DM</v>
          </cell>
          <cell r="E114" t="str">
            <v>DEVELOPED MARKET</v>
          </cell>
          <cell r="F114" t="str">
            <v>VERY HIGH HUMAN DEVELOPMENT</v>
          </cell>
          <cell r="G114" t="str">
            <v>HIGH HUMAN DEVELOPMENT</v>
          </cell>
        </row>
        <row r="115">
          <cell r="A115" t="str">
            <v>Greenland</v>
          </cell>
          <cell r="B115" t="str">
            <v>GL</v>
          </cell>
          <cell r="C115" t="str">
            <v>GRL</v>
          </cell>
          <cell r="D115">
            <v>0</v>
          </cell>
          <cell r="F115" t="e">
            <v>#N/A</v>
          </cell>
          <cell r="G115" t="e">
            <v>#N/A</v>
          </cell>
        </row>
        <row r="116">
          <cell r="A116" t="str">
            <v>Grenada</v>
          </cell>
          <cell r="B116" t="str">
            <v>GD</v>
          </cell>
          <cell r="C116" t="str">
            <v>GRD</v>
          </cell>
          <cell r="D116">
            <v>0</v>
          </cell>
          <cell r="F116" t="str">
            <v>HIGH HUMAN DEVELOPMENT</v>
          </cell>
          <cell r="G116" t="str">
            <v>HIGH HUMAN DEVELOPMENT</v>
          </cell>
        </row>
        <row r="117">
          <cell r="A117" t="str">
            <v>Guadeloupe</v>
          </cell>
          <cell r="B117" t="str">
            <v>GP</v>
          </cell>
          <cell r="C117" t="str">
            <v>GLP</v>
          </cell>
          <cell r="D117">
            <v>0</v>
          </cell>
          <cell r="F117" t="e">
            <v>#N/A</v>
          </cell>
          <cell r="G117" t="e">
            <v>#N/A</v>
          </cell>
        </row>
        <row r="118">
          <cell r="A118" t="str">
            <v>Guam</v>
          </cell>
          <cell r="B118" t="str">
            <v>GU</v>
          </cell>
          <cell r="C118" t="str">
            <v>GUM</v>
          </cell>
          <cell r="D118">
            <v>0</v>
          </cell>
          <cell r="F118" t="e">
            <v>#N/A</v>
          </cell>
          <cell r="G118" t="e">
            <v>#N/A</v>
          </cell>
        </row>
        <row r="119">
          <cell r="A119" t="str">
            <v>Guatemala</v>
          </cell>
          <cell r="B119" t="str">
            <v>GT</v>
          </cell>
          <cell r="C119" t="str">
            <v>GTM</v>
          </cell>
          <cell r="D119" t="str">
            <v>EM</v>
          </cell>
          <cell r="E119" t="str">
            <v>EMERGING MARKET NON-AFRICA</v>
          </cell>
          <cell r="F119" t="str">
            <v>MEDIUM HUMAN DEVELOPMENT</v>
          </cell>
          <cell r="G119" t="str">
            <v>MEDIUM HUMAN DEVELOPMENT</v>
          </cell>
        </row>
        <row r="120">
          <cell r="A120" t="str">
            <v>GUERNSEY</v>
          </cell>
          <cell r="B120" t="str">
            <v>GG</v>
          </cell>
          <cell r="C120" t="str">
            <v>GGY</v>
          </cell>
          <cell r="D120" t="str">
            <v>DM</v>
          </cell>
          <cell r="E120" t="str">
            <v>DEVELOPED MARKET</v>
          </cell>
          <cell r="F120" t="str">
            <v>VERY HIGH HUMAN DEVELOPMENT</v>
          </cell>
          <cell r="G120" t="str">
            <v>VERY HIGH HUMAN DEVELOPMENT</v>
          </cell>
        </row>
        <row r="121">
          <cell r="A121" t="str">
            <v>Guinea</v>
          </cell>
          <cell r="B121" t="str">
            <v>GN</v>
          </cell>
          <cell r="C121" t="str">
            <v>GIN</v>
          </cell>
          <cell r="D121" t="str">
            <v>AF</v>
          </cell>
          <cell r="E121" t="str">
            <v>AFRICA</v>
          </cell>
          <cell r="F121" t="str">
            <v>LOW HUMAN DEVELOPMENT</v>
          </cell>
          <cell r="G121" t="str">
            <v>LOW HUMAN DEVELOPMENT</v>
          </cell>
        </row>
        <row r="122">
          <cell r="A122" t="str">
            <v>Guinea-Bissau</v>
          </cell>
          <cell r="B122" t="str">
            <v>GW</v>
          </cell>
          <cell r="C122" t="str">
            <v>GNB</v>
          </cell>
          <cell r="D122">
            <v>0</v>
          </cell>
          <cell r="F122" t="str">
            <v>LOW HUMAN DEVELOPMENT</v>
          </cell>
          <cell r="G122" t="str">
            <v>LOW HUMAN DEVELOPMENT</v>
          </cell>
        </row>
        <row r="123">
          <cell r="A123" t="str">
            <v>Guyana</v>
          </cell>
          <cell r="B123" t="str">
            <v>GY</v>
          </cell>
          <cell r="C123" t="str">
            <v>GUY</v>
          </cell>
          <cell r="D123">
            <v>0</v>
          </cell>
          <cell r="F123" t="str">
            <v>MEDIUM HUMAN DEVELOPMENT</v>
          </cell>
          <cell r="G123" t="str">
            <v>MEDIUM HUMAN DEVELOPMENT</v>
          </cell>
        </row>
        <row r="124">
          <cell r="A124" t="str">
            <v>Haiti</v>
          </cell>
          <cell r="B124" t="str">
            <v>HT</v>
          </cell>
          <cell r="C124" t="str">
            <v>HTI</v>
          </cell>
          <cell r="D124">
            <v>0</v>
          </cell>
          <cell r="F124" t="str">
            <v>LOW HUMAN DEVELOPMENT</v>
          </cell>
          <cell r="G124" t="str">
            <v>LOW HUMAN DEVELOPMENT</v>
          </cell>
        </row>
        <row r="125">
          <cell r="A125" t="str">
            <v>Heard Island and Mcdonald Islands</v>
          </cell>
          <cell r="B125" t="str">
            <v>HM</v>
          </cell>
          <cell r="C125" t="str">
            <v>HMD</v>
          </cell>
          <cell r="D125">
            <v>0</v>
          </cell>
          <cell r="F125" t="e">
            <v>#N/A</v>
          </cell>
          <cell r="G125" t="e">
            <v>#N/A</v>
          </cell>
        </row>
        <row r="126">
          <cell r="A126" t="str">
            <v>Holy See (Vatican City State)</v>
          </cell>
          <cell r="B126" t="str">
            <v>VA</v>
          </cell>
          <cell r="C126" t="str">
            <v>VAT</v>
          </cell>
          <cell r="D126">
            <v>0</v>
          </cell>
          <cell r="F126" t="e">
            <v>#N/A</v>
          </cell>
          <cell r="G126" t="e">
            <v>#N/A</v>
          </cell>
        </row>
        <row r="127">
          <cell r="A127" t="str">
            <v>Honduras</v>
          </cell>
          <cell r="B127" t="str">
            <v>HN</v>
          </cell>
          <cell r="C127" t="str">
            <v>HND</v>
          </cell>
          <cell r="D127" t="str">
            <v>EM</v>
          </cell>
          <cell r="E127" t="str">
            <v>EMERGING MARKET NON-AFRICA</v>
          </cell>
          <cell r="F127" t="str">
            <v>MEDIUM HUMAN DEVELOPMENT</v>
          </cell>
          <cell r="G127" t="str">
            <v>MEDIUM HUMAN DEVELOPMENT</v>
          </cell>
        </row>
        <row r="128">
          <cell r="A128" t="str">
            <v>Hong Kong</v>
          </cell>
          <cell r="B128" t="str">
            <v>HK</v>
          </cell>
          <cell r="C128" t="str">
            <v>HKG</v>
          </cell>
          <cell r="D128" t="str">
            <v>DM</v>
          </cell>
          <cell r="E128" t="str">
            <v>DEVELOPED MARKET</v>
          </cell>
          <cell r="F128" t="str">
            <v>VERY HIGH HUMAN DEVELOPMENT</v>
          </cell>
          <cell r="G128" t="str">
            <v>VERY HIGH HUMAN DEVELOPMENT</v>
          </cell>
        </row>
        <row r="129">
          <cell r="A129" t="str">
            <v>HONG KONG SAR, CHINA</v>
          </cell>
          <cell r="B129" t="str">
            <v>HK</v>
          </cell>
          <cell r="C129" t="str">
            <v>HKG</v>
          </cell>
          <cell r="D129" t="str">
            <v>DM</v>
          </cell>
          <cell r="E129" t="str">
            <v>DEVELOPED MARKET</v>
          </cell>
          <cell r="F129" t="str">
            <v>VERY HIGH HUMAN DEVELOPMENT</v>
          </cell>
          <cell r="G129" t="str">
            <v>VERY HIGH HUMAN DEVELOPMENT</v>
          </cell>
        </row>
        <row r="130">
          <cell r="A130" t="str">
            <v>Hungary</v>
          </cell>
          <cell r="B130" t="str">
            <v>HU</v>
          </cell>
          <cell r="C130" t="str">
            <v>HUN</v>
          </cell>
          <cell r="D130" t="str">
            <v>EM</v>
          </cell>
          <cell r="E130" t="str">
            <v>EMERGING MARKET NON-AFRICA</v>
          </cell>
          <cell r="F130" t="str">
            <v>VERY HIGH HUMAN DEVELOPMENT</v>
          </cell>
          <cell r="G130" t="str">
            <v>HIGH HUMAN DEVELOPMENT</v>
          </cell>
        </row>
        <row r="131">
          <cell r="A131" t="str">
            <v>Iceland</v>
          </cell>
          <cell r="B131" t="str">
            <v>IS</v>
          </cell>
          <cell r="C131" t="str">
            <v>ISL</v>
          </cell>
          <cell r="D131" t="str">
            <v>DM</v>
          </cell>
          <cell r="E131" t="str">
            <v>DEVELOPED MARKET</v>
          </cell>
          <cell r="F131" t="str">
            <v>VERY HIGH HUMAN DEVELOPMENT</v>
          </cell>
          <cell r="G131" t="str">
            <v>VERY HIGH HUMAN DEVELOPMENT</v>
          </cell>
        </row>
        <row r="132">
          <cell r="A132" t="str">
            <v>India</v>
          </cell>
          <cell r="B132" t="str">
            <v>IN</v>
          </cell>
          <cell r="C132" t="str">
            <v>IND</v>
          </cell>
          <cell r="D132" t="str">
            <v>EM</v>
          </cell>
          <cell r="E132" t="str">
            <v>EMERGING MARKET NON-AFRICA</v>
          </cell>
          <cell r="F132" t="str">
            <v>MEDIUM HUMAN DEVELOPMENT</v>
          </cell>
          <cell r="G132" t="str">
            <v>MEDIUM HUMAN DEVELOPMENT</v>
          </cell>
        </row>
        <row r="133">
          <cell r="A133" t="str">
            <v>Indonesia</v>
          </cell>
          <cell r="B133" t="str">
            <v>ID</v>
          </cell>
          <cell r="C133" t="str">
            <v>IDN</v>
          </cell>
          <cell r="D133" t="str">
            <v>EM</v>
          </cell>
          <cell r="E133" t="str">
            <v>EMERGING MARKET NON-AFRICA</v>
          </cell>
          <cell r="F133" t="str">
            <v>MEDIUM HUMAN DEVELOPMENT</v>
          </cell>
          <cell r="G133" t="str">
            <v>MEDIUM HUMAN DEVELOPMENT</v>
          </cell>
        </row>
        <row r="134">
          <cell r="A134" t="str">
            <v>Iran</v>
          </cell>
          <cell r="B134" t="str">
            <v>IR</v>
          </cell>
          <cell r="C134" t="str">
            <v>IRN</v>
          </cell>
          <cell r="D134" t="str">
            <v>EM</v>
          </cell>
          <cell r="E134" t="str">
            <v>EMERGING MARKET NON-AFRICA</v>
          </cell>
          <cell r="F134" t="str">
            <v>HIGH HUMAN DEVELOPMENT</v>
          </cell>
          <cell r="G134" t="str">
            <v>HIGH HUMAN DEVELOPMENT</v>
          </cell>
        </row>
        <row r="135">
          <cell r="A135" t="str">
            <v>IRAN, ISLAMIC REPUBLIC OF</v>
          </cell>
          <cell r="B135" t="str">
            <v>IR</v>
          </cell>
          <cell r="C135" t="str">
            <v>IRN</v>
          </cell>
          <cell r="D135" t="str">
            <v>EM</v>
          </cell>
          <cell r="E135" t="str">
            <v>EMERGING MARKET NON-AFRICA</v>
          </cell>
          <cell r="F135" t="str">
            <v>HIGH HUMAN DEVELOPMENT</v>
          </cell>
          <cell r="G135" t="str">
            <v>HIGH HUMAN DEVELOPMENT</v>
          </cell>
        </row>
        <row r="136">
          <cell r="A136" t="str">
            <v>Iraq</v>
          </cell>
          <cell r="B136" t="str">
            <v>IQ</v>
          </cell>
          <cell r="C136" t="str">
            <v>IRQ</v>
          </cell>
          <cell r="D136" t="str">
            <v>EM</v>
          </cell>
          <cell r="E136" t="str">
            <v>EMERGING MARKET NON-AFRICA</v>
          </cell>
          <cell r="F136" t="str">
            <v>MEDIUM HUMAN DEVELOPMENT</v>
          </cell>
          <cell r="G136" t="str">
            <v>LOW HUMAN DEVELOPMENT</v>
          </cell>
        </row>
        <row r="137">
          <cell r="A137" t="str">
            <v>Ireland</v>
          </cell>
          <cell r="B137" t="str">
            <v>IE</v>
          </cell>
          <cell r="C137" t="str">
            <v>IRL</v>
          </cell>
          <cell r="D137" t="str">
            <v>DM</v>
          </cell>
          <cell r="E137" t="str">
            <v>DEVELOPED MARKET</v>
          </cell>
          <cell r="F137" t="str">
            <v>VERY HIGH HUMAN DEVELOPMENT</v>
          </cell>
          <cell r="G137" t="str">
            <v>VERY HIGH HUMAN DEVELOPMENT</v>
          </cell>
        </row>
        <row r="138">
          <cell r="A138" t="str">
            <v>Isle of Man</v>
          </cell>
          <cell r="B138" t="str">
            <v>IM</v>
          </cell>
          <cell r="C138" t="str">
            <v>IMN</v>
          </cell>
          <cell r="D138" t="str">
            <v>DM</v>
          </cell>
          <cell r="E138" t="str">
            <v>DEVELOPED MARKET</v>
          </cell>
          <cell r="F138" t="str">
            <v>VERY HIGH HUMAN DEVELOPMENT</v>
          </cell>
          <cell r="G138" t="str">
            <v>VERY HIGH HUMAN DEVELOPMENT</v>
          </cell>
        </row>
        <row r="139">
          <cell r="A139" t="str">
            <v>Israel</v>
          </cell>
          <cell r="B139" t="str">
            <v>IL</v>
          </cell>
          <cell r="C139" t="str">
            <v>ISR</v>
          </cell>
          <cell r="D139" t="str">
            <v>EM</v>
          </cell>
          <cell r="E139" t="str">
            <v>EMERGING MARKET NON-AFRICA</v>
          </cell>
          <cell r="F139" t="str">
            <v>VERY HIGH HUMAN DEVELOPMENT</v>
          </cell>
          <cell r="G139" t="str">
            <v>HIGH HUMAN DEVELOPMENT</v>
          </cell>
        </row>
        <row r="140">
          <cell r="A140" t="str">
            <v>Italy</v>
          </cell>
          <cell r="B140" t="str">
            <v>IT</v>
          </cell>
          <cell r="C140" t="str">
            <v>ITA</v>
          </cell>
          <cell r="D140" t="str">
            <v>DM</v>
          </cell>
          <cell r="E140" t="str">
            <v>DEVELOPED MARKET</v>
          </cell>
          <cell r="F140" t="str">
            <v>VERY HIGH HUMAN DEVELOPMENT</v>
          </cell>
          <cell r="G140" t="str">
            <v>VERY HIGH HUMAN DEVELOPMENT</v>
          </cell>
        </row>
        <row r="141">
          <cell r="A141" t="str">
            <v>Jamaica</v>
          </cell>
          <cell r="B141" t="str">
            <v>JM</v>
          </cell>
          <cell r="C141" t="str">
            <v>JAM</v>
          </cell>
          <cell r="D141" t="str">
            <v>EM</v>
          </cell>
          <cell r="E141" t="str">
            <v>EMERGING MARKET NON-AFRICA</v>
          </cell>
          <cell r="F141" t="str">
            <v>HIGH HUMAN DEVELOPMENT</v>
          </cell>
          <cell r="G141" t="str">
            <v>MEDIUM HUMAN DEVELOPMENT</v>
          </cell>
        </row>
        <row r="142">
          <cell r="A142" t="str">
            <v>Japan</v>
          </cell>
          <cell r="B142" t="str">
            <v>JP</v>
          </cell>
          <cell r="C142" t="str">
            <v>JPN</v>
          </cell>
          <cell r="D142" t="str">
            <v>DM</v>
          </cell>
          <cell r="E142" t="str">
            <v>DEVELOPED MARKET</v>
          </cell>
          <cell r="F142" t="str">
            <v>VERY HIGH HUMAN DEVELOPMENT</v>
          </cell>
          <cell r="G142" t="str">
            <v>VERY HIGH HUMAN DEVELOPMENT</v>
          </cell>
        </row>
        <row r="143">
          <cell r="A143" t="str">
            <v>JERSEY</v>
          </cell>
          <cell r="B143" t="str">
            <v>JE</v>
          </cell>
          <cell r="C143" t="str">
            <v>JEY</v>
          </cell>
          <cell r="D143" t="str">
            <v>DM</v>
          </cell>
          <cell r="E143" t="str">
            <v>DEVELOPED MARKET</v>
          </cell>
          <cell r="F143" t="str">
            <v>VERY HIGH HUMAN DEVELOPMENT</v>
          </cell>
          <cell r="G143" t="str">
            <v>VERY HIGH HUMAN DEVELOPMENT</v>
          </cell>
        </row>
        <row r="144">
          <cell r="A144" t="str">
            <v>Jordan</v>
          </cell>
          <cell r="B144" t="str">
            <v>JO</v>
          </cell>
          <cell r="C144" t="str">
            <v>JOR</v>
          </cell>
          <cell r="D144" t="str">
            <v>EM</v>
          </cell>
          <cell r="E144" t="str">
            <v>EMERGING MARKET NON-AFRICA</v>
          </cell>
          <cell r="F144" t="str">
            <v>MEDIUM HUMAN DEVELOPMENT</v>
          </cell>
          <cell r="G144" t="str">
            <v>MEDIUM HUMAN DEVELOPMENT</v>
          </cell>
        </row>
        <row r="145">
          <cell r="A145" t="str">
            <v>Kazakhstan</v>
          </cell>
          <cell r="B145" t="str">
            <v>KZ</v>
          </cell>
          <cell r="C145" t="str">
            <v>KAZ</v>
          </cell>
          <cell r="D145" t="str">
            <v>EM</v>
          </cell>
          <cell r="E145" t="str">
            <v>EMERGING MARKET NON-AFRICA</v>
          </cell>
          <cell r="F145" t="str">
            <v>HIGH HUMAN DEVELOPMENT</v>
          </cell>
          <cell r="G145" t="str">
            <v>HIGH HUMAN DEVELOPMENT</v>
          </cell>
        </row>
        <row r="146">
          <cell r="A146" t="str">
            <v>Kenya</v>
          </cell>
          <cell r="B146" t="str">
            <v>KE</v>
          </cell>
          <cell r="C146" t="str">
            <v>KEN</v>
          </cell>
          <cell r="D146" t="str">
            <v>AF</v>
          </cell>
          <cell r="E146" t="str">
            <v>AFRICA</v>
          </cell>
          <cell r="F146" t="str">
            <v>LOW HUMAN DEVELOPMENT</v>
          </cell>
          <cell r="G146" t="str">
            <v>MEDIUM HUMAN DEVELOPMENT</v>
          </cell>
        </row>
        <row r="147">
          <cell r="A147" t="str">
            <v>Kiribati</v>
          </cell>
          <cell r="B147" t="str">
            <v>KI</v>
          </cell>
          <cell r="C147" t="str">
            <v>KIR</v>
          </cell>
          <cell r="D147">
            <v>0</v>
          </cell>
          <cell r="F147" t="e">
            <v>#N/A</v>
          </cell>
          <cell r="G147" t="e">
            <v>#N/A</v>
          </cell>
        </row>
        <row r="148">
          <cell r="A148" t="str">
            <v>Korea</v>
          </cell>
          <cell r="B148" t="str">
            <v>KR</v>
          </cell>
          <cell r="C148" t="str">
            <v>KOR</v>
          </cell>
          <cell r="D148" t="str">
            <v>EM</v>
          </cell>
          <cell r="E148" t="str">
            <v>EMERGING MARKET NON-AFRICA</v>
          </cell>
          <cell r="F148" t="str">
            <v>VERY HIGH HUMAN DEVELOPMENT</v>
          </cell>
          <cell r="G148" t="str">
            <v>VERY HIGH HUMAN DEVELOPMENT</v>
          </cell>
        </row>
        <row r="149">
          <cell r="A149" t="str">
            <v>Korea (South)</v>
          </cell>
          <cell r="B149" t="str">
            <v>KR</v>
          </cell>
          <cell r="C149" t="str">
            <v>KOR</v>
          </cell>
          <cell r="D149" t="str">
            <v>EM</v>
          </cell>
          <cell r="E149" t="str">
            <v>EMERGING MARKET NON-AFRICA</v>
          </cell>
          <cell r="F149" t="str">
            <v>VERY HIGH HUMAN DEVELOPMENT</v>
          </cell>
          <cell r="G149" t="str">
            <v>VERY HIGH HUMAN DEVELOPMENT</v>
          </cell>
        </row>
        <row r="150">
          <cell r="A150" t="str">
            <v>KOREA, DEMOCRATIC PEOPLE'S REP OF</v>
          </cell>
          <cell r="B150" t="str">
            <v>KP</v>
          </cell>
          <cell r="C150" t="str">
            <v>PRK</v>
          </cell>
          <cell r="D150" t="str">
            <v>EM</v>
          </cell>
          <cell r="E150" t="str">
            <v>EMERGING MARKET NON-AFRICA</v>
          </cell>
          <cell r="F150" t="str">
            <v>LOW HUMAN DEVELOPMENT</v>
          </cell>
          <cell r="G150" t="str">
            <v>LOW HUMAN DEVELOPMENT</v>
          </cell>
        </row>
        <row r="151">
          <cell r="A151" t="str">
            <v>KOREA, NORTH</v>
          </cell>
          <cell r="B151" t="str">
            <v>KP</v>
          </cell>
          <cell r="C151" t="str">
            <v>PRK</v>
          </cell>
          <cell r="D151" t="str">
            <v>EM</v>
          </cell>
          <cell r="E151" t="str">
            <v>EMERGING MARKET NON-AFRICA</v>
          </cell>
          <cell r="F151" t="str">
            <v>LOW HUMAN DEVELOPMENT</v>
          </cell>
          <cell r="G151" t="str">
            <v>LOW HUMAN DEVELOPMENT</v>
          </cell>
        </row>
        <row r="152">
          <cell r="A152" t="str">
            <v>Korea, Rep.</v>
          </cell>
          <cell r="B152" t="str">
            <v>KR</v>
          </cell>
          <cell r="C152" t="str">
            <v>KOR</v>
          </cell>
          <cell r="D152" t="str">
            <v>EM</v>
          </cell>
          <cell r="E152" t="str">
            <v>EMERGING MARKET NON-AFRICA</v>
          </cell>
          <cell r="F152" t="str">
            <v>VERY HIGH HUMAN DEVELOPMENT</v>
          </cell>
          <cell r="G152" t="str">
            <v>VERY HIGH HUMAN DEVELOPMENT</v>
          </cell>
        </row>
        <row r="153">
          <cell r="A153" t="str">
            <v>Korea, Republic of</v>
          </cell>
          <cell r="B153" t="str">
            <v>KR</v>
          </cell>
          <cell r="C153" t="str">
            <v>KOR</v>
          </cell>
          <cell r="D153" t="str">
            <v>EM</v>
          </cell>
          <cell r="E153" t="str">
            <v>EMERGING MARKET NON-AFRICA</v>
          </cell>
          <cell r="F153" t="str">
            <v>VERY HIGH HUMAN DEVELOPMENT</v>
          </cell>
          <cell r="G153" t="str">
            <v>VERY HIGH HUMAN DEVELOPMENT</v>
          </cell>
        </row>
        <row r="154">
          <cell r="A154" t="str">
            <v>KOREA, SOUTH</v>
          </cell>
          <cell r="B154" t="str">
            <v>KR</v>
          </cell>
          <cell r="C154" t="str">
            <v>KOR</v>
          </cell>
          <cell r="D154" t="str">
            <v>EM</v>
          </cell>
          <cell r="E154" t="str">
            <v>EMERGING MARKET NON-AFRICA</v>
          </cell>
          <cell r="F154" t="str">
            <v>VERY HIGH HUMAN DEVELOPMENT</v>
          </cell>
          <cell r="G154" t="str">
            <v>VERY HIGH HUMAN DEVELOPMENT</v>
          </cell>
        </row>
        <row r="155">
          <cell r="A155" t="str">
            <v>KOSOVO</v>
          </cell>
          <cell r="B155" t="str">
            <v>XK</v>
          </cell>
          <cell r="C155" t="str">
            <v>XK</v>
          </cell>
          <cell r="D155" t="e">
            <v>#N/A</v>
          </cell>
          <cell r="F155" t="e">
            <v>#N/A</v>
          </cell>
          <cell r="G155" t="e">
            <v>#N/A</v>
          </cell>
        </row>
        <row r="156">
          <cell r="A156" t="str">
            <v>Kuwait</v>
          </cell>
          <cell r="B156" t="str">
            <v>KW</v>
          </cell>
          <cell r="C156" t="str">
            <v>KWT</v>
          </cell>
          <cell r="D156" t="str">
            <v>EM</v>
          </cell>
          <cell r="E156" t="str">
            <v>EMERGING MARKET NON-AFRICA</v>
          </cell>
          <cell r="F156" t="str">
            <v>HIGH HUMAN DEVELOPMENT</v>
          </cell>
          <cell r="G156" t="str">
            <v>HIGH HUMAN DEVELOPMENT</v>
          </cell>
        </row>
        <row r="157">
          <cell r="A157" t="str">
            <v>Kyrgyz Republic</v>
          </cell>
          <cell r="B157" t="str">
            <v>KG</v>
          </cell>
          <cell r="C157" t="str">
            <v>KGZ</v>
          </cell>
          <cell r="D157" t="str">
            <v>EM</v>
          </cell>
          <cell r="E157" t="str">
            <v>EMERGING MARKET NON-AFRICA</v>
          </cell>
          <cell r="F157" t="str">
            <v>MEDIUM HUMAN DEVELOPMENT</v>
          </cell>
          <cell r="G157" t="str">
            <v>LOW HUMAN DEVELOPMENT</v>
          </cell>
        </row>
        <row r="158">
          <cell r="A158" t="str">
            <v>Kyrgyzstan</v>
          </cell>
          <cell r="B158" t="str">
            <v>KG</v>
          </cell>
          <cell r="C158" t="str">
            <v>KGZ</v>
          </cell>
          <cell r="D158" t="str">
            <v>EM</v>
          </cell>
          <cell r="E158" t="str">
            <v>EMERGING MARKET NON-AFRICA</v>
          </cell>
          <cell r="F158" t="str">
            <v>MEDIUM HUMAN DEVELOPMENT</v>
          </cell>
          <cell r="G158" t="str">
            <v>LOW HUMAN DEVELOPMENT</v>
          </cell>
        </row>
        <row r="159">
          <cell r="A159" t="str">
            <v>Lao PDR</v>
          </cell>
          <cell r="B159" t="str">
            <v>LA</v>
          </cell>
          <cell r="C159" t="str">
            <v>LAO</v>
          </cell>
          <cell r="D159" t="str">
            <v>EM</v>
          </cell>
          <cell r="E159" t="str">
            <v>EMERGING MARKET NON-AFRICA</v>
          </cell>
          <cell r="F159" t="str">
            <v>MEDIUM HUMAN DEVELOPMENT</v>
          </cell>
          <cell r="G159" t="str">
            <v>MEDIUM HUMAN DEVELOPMENT</v>
          </cell>
        </row>
        <row r="160">
          <cell r="A160" t="str">
            <v>LAO PEOPLE'S DEMOCRATIC REPUBLIC</v>
          </cell>
          <cell r="B160" t="str">
            <v>LA</v>
          </cell>
          <cell r="C160" t="str">
            <v>LAO</v>
          </cell>
          <cell r="D160" t="str">
            <v>EM</v>
          </cell>
          <cell r="E160" t="str">
            <v>EMERGING MARKET NON-AFRICA</v>
          </cell>
          <cell r="F160" t="str">
            <v>MEDIUM HUMAN DEVELOPMENT</v>
          </cell>
          <cell r="G160" t="str">
            <v>MEDIUM HUMAN DEVELOPMENT</v>
          </cell>
        </row>
        <row r="161">
          <cell r="A161" t="str">
            <v>Laos</v>
          </cell>
          <cell r="B161" t="str">
            <v>LA</v>
          </cell>
          <cell r="C161" t="str">
            <v>LAO</v>
          </cell>
          <cell r="D161" t="str">
            <v>EM</v>
          </cell>
          <cell r="E161" t="str">
            <v>EMERGING MARKET NON-AFRICA</v>
          </cell>
          <cell r="F161" t="str">
            <v>MEDIUM HUMAN DEVELOPMENT</v>
          </cell>
          <cell r="G161" t="str">
            <v>MEDIUM HUMAN DEVELOPMENT</v>
          </cell>
        </row>
        <row r="162">
          <cell r="A162" t="str">
            <v>Lao</v>
          </cell>
          <cell r="B162" t="str">
            <v>LA</v>
          </cell>
          <cell r="C162" t="str">
            <v>LAO</v>
          </cell>
          <cell r="D162" t="str">
            <v>EM</v>
          </cell>
          <cell r="E162" t="str">
            <v>EMERGING MARKET NON-AFRICA</v>
          </cell>
          <cell r="F162" t="str">
            <v>MEDIUM HUMAN DEVELOPMENT</v>
          </cell>
          <cell r="G162" t="str">
            <v>MEDIUM HUMAN DEVELOPMENT</v>
          </cell>
        </row>
        <row r="163">
          <cell r="A163" t="str">
            <v>Latvia</v>
          </cell>
          <cell r="B163" t="str">
            <v>LV</v>
          </cell>
          <cell r="C163" t="str">
            <v>LVA</v>
          </cell>
          <cell r="D163" t="str">
            <v>EM</v>
          </cell>
          <cell r="E163" t="str">
            <v>EMERGING MARKET NON-AFRICA</v>
          </cell>
          <cell r="F163" t="str">
            <v>VERY HIGH HUMAN DEVELOPMENT</v>
          </cell>
          <cell r="G163" t="str">
            <v>VERY HIGH HUMAN DEVELOPMENT</v>
          </cell>
        </row>
        <row r="164">
          <cell r="A164" t="str">
            <v>Lebanon</v>
          </cell>
          <cell r="B164" t="str">
            <v>LB</v>
          </cell>
          <cell r="C164" t="str">
            <v>LBN</v>
          </cell>
          <cell r="D164" t="str">
            <v>EM</v>
          </cell>
          <cell r="E164" t="str">
            <v>EMERGING MARKET NON-AFRICA</v>
          </cell>
          <cell r="F164" t="str">
            <v>HIGH HUMAN DEVELOPMENT</v>
          </cell>
          <cell r="G164" t="str">
            <v>MEDIUM HUMAN DEVELOPMENT</v>
          </cell>
        </row>
        <row r="165">
          <cell r="A165" t="str">
            <v>Lesotho</v>
          </cell>
          <cell r="B165" t="str">
            <v>LS</v>
          </cell>
          <cell r="C165" t="str">
            <v>LSO</v>
          </cell>
          <cell r="D165" t="str">
            <v>AF</v>
          </cell>
          <cell r="E165" t="str">
            <v>EMERGING MARKET NON-AFRICA</v>
          </cell>
          <cell r="F165" t="str">
            <v>LOW HUMAN DEVELOPMENT</v>
          </cell>
          <cell r="G165" t="str">
            <v>MEDIUM HUMAN DEVELOPMENT</v>
          </cell>
        </row>
        <row r="166">
          <cell r="A166" t="str">
            <v>Liberia</v>
          </cell>
          <cell r="B166" t="str">
            <v>LR</v>
          </cell>
          <cell r="C166" t="str">
            <v>LBR</v>
          </cell>
          <cell r="D166">
            <v>0</v>
          </cell>
          <cell r="F166" t="str">
            <v>LOW HUMAN DEVELOPMENT</v>
          </cell>
          <cell r="G166" t="str">
            <v>LOW HUMAN DEVELOPMENT</v>
          </cell>
        </row>
        <row r="167">
          <cell r="A167" t="str">
            <v>Libya</v>
          </cell>
          <cell r="B167" t="str">
            <v>LY</v>
          </cell>
          <cell r="C167" t="str">
            <v>LBY</v>
          </cell>
          <cell r="D167" t="str">
            <v>AF</v>
          </cell>
          <cell r="E167" t="str">
            <v>AFRICA</v>
          </cell>
          <cell r="F167" t="str">
            <v>HIGH HUMAN DEVELOPMENT</v>
          </cell>
          <cell r="G167" t="str">
            <v>MEDIUM HUMAN DEVELOPMENT</v>
          </cell>
        </row>
        <row r="168">
          <cell r="A168" t="str">
            <v>Libyan Arab Jamahiriya</v>
          </cell>
          <cell r="B168" t="str">
            <v>LY</v>
          </cell>
          <cell r="C168" t="str">
            <v>LBY</v>
          </cell>
          <cell r="D168" t="str">
            <v>AF</v>
          </cell>
          <cell r="E168" t="str">
            <v>AFRICA</v>
          </cell>
          <cell r="F168" t="str">
            <v>HIGH HUMAN DEVELOPMENT</v>
          </cell>
          <cell r="G168" t="str">
            <v>MEDIUM HUMAN DEVELOPMENT</v>
          </cell>
        </row>
        <row r="169">
          <cell r="A169" t="str">
            <v>Liechtenstein</v>
          </cell>
          <cell r="B169" t="str">
            <v>LI</v>
          </cell>
          <cell r="C169" t="str">
            <v>LIE</v>
          </cell>
          <cell r="D169" t="str">
            <v>DM</v>
          </cell>
          <cell r="E169" t="str">
            <v>DEVELOPED MARKET</v>
          </cell>
          <cell r="F169" t="str">
            <v>VERY HIGH HUMAN DEVELOPMENT</v>
          </cell>
          <cell r="G169" t="str">
            <v>VERY HIGH HUMAN DEVELOPMENT</v>
          </cell>
        </row>
        <row r="170">
          <cell r="A170" t="str">
            <v>Lithuania</v>
          </cell>
          <cell r="B170" t="str">
            <v>LT</v>
          </cell>
          <cell r="C170" t="str">
            <v>LTU</v>
          </cell>
          <cell r="D170" t="str">
            <v>EM</v>
          </cell>
          <cell r="E170" t="str">
            <v>EMERGING MARKET NON-AFRICA</v>
          </cell>
          <cell r="F170" t="str">
            <v>VERY HIGH HUMAN DEVELOPMENT</v>
          </cell>
          <cell r="G170" t="str">
            <v>HIGH HUMAN DEVELOPMENT</v>
          </cell>
        </row>
        <row r="171">
          <cell r="A171" t="str">
            <v>Luxembourg</v>
          </cell>
          <cell r="B171" t="str">
            <v>LU</v>
          </cell>
          <cell r="C171" t="str">
            <v>LUX</v>
          </cell>
          <cell r="D171" t="str">
            <v>DM</v>
          </cell>
          <cell r="E171" t="str">
            <v>DEVELOPED MARKET</v>
          </cell>
          <cell r="F171" t="str">
            <v>VERY HIGH HUMAN DEVELOPMENT</v>
          </cell>
          <cell r="G171" t="str">
            <v>VERY HIGH HUMAN DEVELOPMENT</v>
          </cell>
        </row>
        <row r="172">
          <cell r="A172" t="str">
            <v>Macao</v>
          </cell>
          <cell r="B172" t="str">
            <v>MO</v>
          </cell>
          <cell r="C172" t="str">
            <v>MAC</v>
          </cell>
          <cell r="D172" t="str">
            <v>EM</v>
          </cell>
          <cell r="E172" t="str">
            <v>EMERGING MARKET NON-AFRICA</v>
          </cell>
          <cell r="F172" t="str">
            <v>HIGH HUMAN DEVELOPMENT</v>
          </cell>
          <cell r="G172" t="str">
            <v>HIGH HUMAN DEVELOPMENT</v>
          </cell>
        </row>
        <row r="173">
          <cell r="A173" t="str">
            <v>MACAO SAR, CHINA</v>
          </cell>
          <cell r="B173" t="str">
            <v>MO</v>
          </cell>
          <cell r="C173" t="str">
            <v>MAC</v>
          </cell>
          <cell r="D173" t="str">
            <v>EM</v>
          </cell>
          <cell r="E173" t="str">
            <v>EMERGING MARKET NON-AFRICA</v>
          </cell>
          <cell r="F173" t="str">
            <v>HIGH HUMAN DEVELOPMENT</v>
          </cell>
          <cell r="G173" t="str">
            <v>HIGH HUMAN DEVELOPMENT</v>
          </cell>
        </row>
        <row r="174">
          <cell r="A174" t="str">
            <v>Macau</v>
          </cell>
          <cell r="B174" t="str">
            <v>MO</v>
          </cell>
          <cell r="C174" t="str">
            <v>MAC</v>
          </cell>
          <cell r="D174" t="str">
            <v>EM</v>
          </cell>
          <cell r="E174" t="str">
            <v>EMERGING MARKET NON-AFRICA</v>
          </cell>
          <cell r="F174" t="str">
            <v>HIGH HUMAN DEVELOPMENT</v>
          </cell>
          <cell r="G174" t="str">
            <v>HIGH HUMAN DEVELOPMENT</v>
          </cell>
        </row>
        <row r="175">
          <cell r="A175" t="str">
            <v>Macedonia, FYR</v>
          </cell>
          <cell r="B175" t="str">
            <v>MK</v>
          </cell>
          <cell r="C175" t="str">
            <v>MKD</v>
          </cell>
          <cell r="D175" t="str">
            <v>EM</v>
          </cell>
          <cell r="E175" t="str">
            <v>EMERGING MARKET NON-AFRICA</v>
          </cell>
          <cell r="F175" t="str">
            <v>HIGH HUMAN DEVELOPMENT</v>
          </cell>
          <cell r="G175" t="str">
            <v>HIGH HUMAN DEVELOPMENT</v>
          </cell>
        </row>
        <row r="176">
          <cell r="A176" t="str">
            <v>Macedonia</v>
          </cell>
          <cell r="B176" t="str">
            <v>MK</v>
          </cell>
          <cell r="C176" t="str">
            <v>MKD</v>
          </cell>
          <cell r="D176" t="str">
            <v>EM</v>
          </cell>
          <cell r="E176" t="str">
            <v>EMERGING MARKET NON-AFRICA</v>
          </cell>
          <cell r="F176" t="str">
            <v>HIGH HUMAN DEVELOPMENT</v>
          </cell>
          <cell r="G176" t="str">
            <v>HIGH HUMAN DEVELOPMENT</v>
          </cell>
        </row>
        <row r="177">
          <cell r="A177" t="str">
            <v>MACEDONIA, THE FORMER YUGOSLAV REP</v>
          </cell>
          <cell r="B177" t="str">
            <v>MK</v>
          </cell>
          <cell r="C177" t="str">
            <v>MKD</v>
          </cell>
          <cell r="D177" t="str">
            <v>EM</v>
          </cell>
          <cell r="E177" t="str">
            <v>EMERGING MARKET NON-AFRICA</v>
          </cell>
          <cell r="F177" t="str">
            <v>HIGH HUMAN DEVELOPMENT</v>
          </cell>
          <cell r="G177" t="str">
            <v>HIGH HUMAN DEVELOPMENT</v>
          </cell>
        </row>
        <row r="178">
          <cell r="A178" t="str">
            <v xml:space="preserve">MACEDONIA, THE FORMER YUGOSLAV REP </v>
          </cell>
          <cell r="B178" t="str">
            <v>MK</v>
          </cell>
          <cell r="C178" t="str">
            <v>MKD</v>
          </cell>
          <cell r="D178" t="str">
            <v>EM</v>
          </cell>
          <cell r="E178" t="str">
            <v>EMERGING MARKET NON-AFRICA</v>
          </cell>
          <cell r="F178" t="str">
            <v>HIGH HUMAN DEVELOPMENT</v>
          </cell>
          <cell r="G178" t="str">
            <v>HIGH HUMAN DEVELOPMENT</v>
          </cell>
        </row>
        <row r="179">
          <cell r="A179" t="str">
            <v>Madagascar</v>
          </cell>
          <cell r="B179" t="str">
            <v>MG</v>
          </cell>
          <cell r="C179" t="str">
            <v>MDG</v>
          </cell>
          <cell r="D179" t="str">
            <v>AF</v>
          </cell>
          <cell r="E179" t="str">
            <v>AFRICA</v>
          </cell>
          <cell r="F179" t="str">
            <v>LOW HUMAN DEVELOPMENT</v>
          </cell>
          <cell r="G179" t="str">
            <v>LOW HUMAN DEVELOPMENT</v>
          </cell>
        </row>
        <row r="180">
          <cell r="A180" t="str">
            <v>Malawi</v>
          </cell>
          <cell r="B180" t="str">
            <v>MW</v>
          </cell>
          <cell r="C180" t="str">
            <v>MWI</v>
          </cell>
          <cell r="D180" t="str">
            <v>AF</v>
          </cell>
          <cell r="E180" t="str">
            <v>AFRICA</v>
          </cell>
          <cell r="F180" t="str">
            <v>LOW HUMAN DEVELOPMENT</v>
          </cell>
          <cell r="G180" t="str">
            <v>LOW HUMAN DEVELOPMENT</v>
          </cell>
        </row>
        <row r="181">
          <cell r="A181" t="str">
            <v>Malaysia</v>
          </cell>
          <cell r="B181" t="str">
            <v>MY</v>
          </cell>
          <cell r="C181" t="str">
            <v>MYS</v>
          </cell>
          <cell r="D181" t="str">
            <v>EM</v>
          </cell>
          <cell r="E181" t="str">
            <v>EMERGING MARKET NON-AFRICA</v>
          </cell>
          <cell r="F181" t="str">
            <v>HIGH HUMAN DEVELOPMENT</v>
          </cell>
          <cell r="G181" t="str">
            <v>HIGH HUMAN DEVELOPMENT</v>
          </cell>
        </row>
        <row r="182">
          <cell r="A182" t="str">
            <v>Maldives</v>
          </cell>
          <cell r="B182" t="str">
            <v>MV</v>
          </cell>
          <cell r="C182" t="str">
            <v>MDV</v>
          </cell>
          <cell r="D182">
            <v>0</v>
          </cell>
          <cell r="F182" t="str">
            <v>MEDIUM HUMAN DEVELOPMENT</v>
          </cell>
          <cell r="G182" t="str">
            <v>MEDIUM HUMAN DEVELOPMENT</v>
          </cell>
        </row>
        <row r="183">
          <cell r="A183" t="str">
            <v>Mali</v>
          </cell>
          <cell r="B183" t="str">
            <v>ML</v>
          </cell>
          <cell r="C183" t="str">
            <v>MLI</v>
          </cell>
          <cell r="D183" t="str">
            <v>AF</v>
          </cell>
          <cell r="E183" t="str">
            <v>AFRICA</v>
          </cell>
          <cell r="F183" t="str">
            <v>LOW HUMAN DEVELOPMENT</v>
          </cell>
          <cell r="G183" t="str">
            <v>LOW HUMAN DEVELOPMENT</v>
          </cell>
        </row>
        <row r="184">
          <cell r="A184" t="str">
            <v>Malta</v>
          </cell>
          <cell r="B184" t="str">
            <v>MT</v>
          </cell>
          <cell r="C184" t="str">
            <v>MLT</v>
          </cell>
          <cell r="D184" t="str">
            <v>DM</v>
          </cell>
          <cell r="E184" t="str">
            <v>DEVELOPED MARKET</v>
          </cell>
          <cell r="F184" t="str">
            <v>VERY HIGH HUMAN DEVELOPMENT</v>
          </cell>
          <cell r="G184" t="str">
            <v>VERY HIGH HUMAN DEVELOPMENT</v>
          </cell>
        </row>
        <row r="185">
          <cell r="A185" t="str">
            <v>Marshall Islands</v>
          </cell>
          <cell r="B185" t="str">
            <v>MH</v>
          </cell>
          <cell r="C185" t="str">
            <v>MHL</v>
          </cell>
          <cell r="D185">
            <v>0</v>
          </cell>
          <cell r="F185" t="e">
            <v>#N/A</v>
          </cell>
          <cell r="G185" t="e">
            <v>#N/A</v>
          </cell>
        </row>
        <row r="186">
          <cell r="A186" t="str">
            <v>Martinique</v>
          </cell>
          <cell r="B186" t="str">
            <v>MQ</v>
          </cell>
          <cell r="C186" t="str">
            <v>MTQ</v>
          </cell>
          <cell r="D186">
            <v>0</v>
          </cell>
          <cell r="F186" t="e">
            <v>#N/A</v>
          </cell>
          <cell r="G186" t="e">
            <v>#N/A</v>
          </cell>
        </row>
        <row r="187">
          <cell r="A187" t="str">
            <v>Mauritania</v>
          </cell>
          <cell r="B187" t="str">
            <v>MR</v>
          </cell>
          <cell r="C187" t="str">
            <v>MRT</v>
          </cell>
          <cell r="D187" t="str">
            <v>AF</v>
          </cell>
          <cell r="E187" t="str">
            <v>AFRICA</v>
          </cell>
          <cell r="F187" t="str">
            <v>LOW HUMAN DEVELOPMENT</v>
          </cell>
          <cell r="G187" t="str">
            <v>LOW HUMAN DEVELOPMENT</v>
          </cell>
        </row>
        <row r="188">
          <cell r="A188" t="str">
            <v>Mauritius</v>
          </cell>
          <cell r="B188" t="str">
            <v>MU</v>
          </cell>
          <cell r="C188" t="str">
            <v>MUS</v>
          </cell>
          <cell r="D188" t="str">
            <v>AF</v>
          </cell>
          <cell r="E188" t="str">
            <v>AFRICA</v>
          </cell>
          <cell r="F188" t="str">
            <v>HIGH HUMAN DEVELOPMENT</v>
          </cell>
          <cell r="G188" t="str">
            <v>HIGH HUMAN DEVELOPMENT</v>
          </cell>
        </row>
        <row r="189">
          <cell r="A189" t="str">
            <v>Mayotte</v>
          </cell>
          <cell r="B189" t="str">
            <v>YT</v>
          </cell>
          <cell r="C189" t="str">
            <v>MYT</v>
          </cell>
          <cell r="D189">
            <v>0</v>
          </cell>
          <cell r="F189" t="e">
            <v>#N/A</v>
          </cell>
          <cell r="G189" t="e">
            <v>#N/A</v>
          </cell>
        </row>
        <row r="190">
          <cell r="A190" t="str">
            <v>Mexico</v>
          </cell>
          <cell r="B190" t="str">
            <v>MX</v>
          </cell>
          <cell r="C190" t="str">
            <v>MEX</v>
          </cell>
          <cell r="D190" t="str">
            <v>EM</v>
          </cell>
          <cell r="E190" t="str">
            <v>EMERGING MARKET NON-AFRICA</v>
          </cell>
          <cell r="F190" t="str">
            <v>HIGH HUMAN DEVELOPMENT</v>
          </cell>
          <cell r="G190" t="str">
            <v>HIGH HUMAN DEVELOPMENT</v>
          </cell>
        </row>
        <row r="191">
          <cell r="A191" t="str">
            <v>Micronesia, Fed. Sts.</v>
          </cell>
          <cell r="B191" t="str">
            <v>FM</v>
          </cell>
          <cell r="C191" t="str">
            <v>FSM</v>
          </cell>
          <cell r="D191">
            <v>0</v>
          </cell>
          <cell r="F191" t="str">
            <v>MEDIUM HUMAN DEVELOPMENT</v>
          </cell>
          <cell r="G191" t="str">
            <v>MEDIUM HUMAN DEVELOPMENT</v>
          </cell>
        </row>
        <row r="192">
          <cell r="A192" t="str">
            <v>MICRONESIA</v>
          </cell>
          <cell r="B192" t="str">
            <v>FM</v>
          </cell>
          <cell r="C192" t="str">
            <v>FSM</v>
          </cell>
          <cell r="D192">
            <v>0</v>
          </cell>
          <cell r="F192" t="str">
            <v>MEDIUM HUMAN DEVELOPMENT</v>
          </cell>
          <cell r="G192" t="str">
            <v>MEDIUM HUMAN DEVELOPMENT</v>
          </cell>
        </row>
        <row r="193">
          <cell r="A193" t="str">
            <v>Micronesia, Federated States of</v>
          </cell>
          <cell r="B193" t="str">
            <v>FM</v>
          </cell>
          <cell r="C193" t="str">
            <v>FSM</v>
          </cell>
          <cell r="D193">
            <v>0</v>
          </cell>
          <cell r="F193" t="str">
            <v>MEDIUM HUMAN DEVELOPMENT</v>
          </cell>
          <cell r="G193" t="str">
            <v>MEDIUM HUMAN DEVELOPMENT</v>
          </cell>
        </row>
        <row r="194">
          <cell r="A194" t="str">
            <v>Moldova</v>
          </cell>
          <cell r="B194" t="str">
            <v>MD</v>
          </cell>
          <cell r="C194" t="str">
            <v>MDA</v>
          </cell>
          <cell r="D194" t="str">
            <v>EM</v>
          </cell>
          <cell r="E194" t="str">
            <v>EMERGING MARKET NON-AFRICA</v>
          </cell>
          <cell r="F194" t="str">
            <v>MEDIUM HUMAN DEVELOPMENT</v>
          </cell>
          <cell r="G194" t="str">
            <v>MEDIUM HUMAN DEVELOPMENT</v>
          </cell>
        </row>
        <row r="195">
          <cell r="A195" t="str">
            <v>Moldova</v>
          </cell>
          <cell r="B195" t="str">
            <v>MD</v>
          </cell>
          <cell r="C195" t="str">
            <v>MDA</v>
          </cell>
          <cell r="D195" t="str">
            <v>EM</v>
          </cell>
          <cell r="E195" t="str">
            <v>EMERGING MARKET NON-AFRICA</v>
          </cell>
          <cell r="F195" t="str">
            <v>MEDIUM HUMAN DEVELOPMENT</v>
          </cell>
          <cell r="G195" t="str">
            <v>MEDIUM HUMAN DEVELOPMENT</v>
          </cell>
        </row>
        <row r="196">
          <cell r="A196" t="str">
            <v>MOLDOVA, REPUBLIC OF</v>
          </cell>
          <cell r="B196" t="str">
            <v>MD</v>
          </cell>
          <cell r="C196" t="str">
            <v>MDA</v>
          </cell>
          <cell r="D196" t="str">
            <v>EM</v>
          </cell>
          <cell r="E196" t="str">
            <v>EMERGING MARKET NON-AFRICA</v>
          </cell>
          <cell r="F196" t="str">
            <v>MEDIUM HUMAN DEVELOPMENT</v>
          </cell>
          <cell r="G196" t="str">
            <v>MEDIUM HUMAN DEVELOPMENT</v>
          </cell>
        </row>
        <row r="197">
          <cell r="A197" t="str">
            <v>MONACO</v>
          </cell>
          <cell r="B197" t="str">
            <v>MC</v>
          </cell>
          <cell r="C197" t="str">
            <v>MCO</v>
          </cell>
          <cell r="D197" t="str">
            <v>DM</v>
          </cell>
          <cell r="E197" t="str">
            <v>DEVELOPED MARKET</v>
          </cell>
          <cell r="F197" t="str">
            <v>VERY HIGH HUMAN DEVELOPMENT</v>
          </cell>
          <cell r="G197" t="str">
            <v>VERY HIGH HUMAN DEVELOPMENT</v>
          </cell>
        </row>
        <row r="198">
          <cell r="A198" t="str">
            <v>Monaco</v>
          </cell>
          <cell r="B198" t="str">
            <v>MC</v>
          </cell>
          <cell r="C198" t="str">
            <v>MCO</v>
          </cell>
          <cell r="D198" t="str">
            <v>DM</v>
          </cell>
          <cell r="E198" t="str">
            <v>DEVELOPED MARKET</v>
          </cell>
          <cell r="F198" t="str">
            <v>VERY HIGH HUMAN DEVELOPMENT</v>
          </cell>
          <cell r="G198" t="str">
            <v>VERY HIGH HUMAN DEVELOPMENT</v>
          </cell>
        </row>
        <row r="199">
          <cell r="A199" t="str">
            <v>Mongolia</v>
          </cell>
          <cell r="B199" t="str">
            <v>MN</v>
          </cell>
          <cell r="C199" t="str">
            <v>MNG</v>
          </cell>
          <cell r="D199" t="str">
            <v>EM</v>
          </cell>
          <cell r="E199" t="str">
            <v>EMERGING MARKET NON-AFRICA</v>
          </cell>
          <cell r="F199" t="str">
            <v>MEDIUM HUMAN DEVELOPMENT</v>
          </cell>
          <cell r="G199" t="str">
            <v>MEDIUM HUMAN DEVELOPMENT</v>
          </cell>
        </row>
        <row r="200">
          <cell r="A200" t="str">
            <v>Montenegro</v>
          </cell>
          <cell r="B200" t="str">
            <v>ME</v>
          </cell>
          <cell r="C200" t="str">
            <v>MNE</v>
          </cell>
          <cell r="D200">
            <v>0</v>
          </cell>
          <cell r="F200" t="str">
            <v>HIGH HUMAN DEVELOPMENT</v>
          </cell>
          <cell r="G200" t="str">
            <v>HIGH HUMAN DEVELOPMENT</v>
          </cell>
        </row>
        <row r="201">
          <cell r="A201" t="str">
            <v>Montserrat</v>
          </cell>
          <cell r="B201" t="str">
            <v>MS</v>
          </cell>
          <cell r="C201" t="str">
            <v>MSR</v>
          </cell>
          <cell r="D201">
            <v>0</v>
          </cell>
          <cell r="F201" t="e">
            <v>#N/A</v>
          </cell>
          <cell r="G201" t="e">
            <v>#N/A</v>
          </cell>
        </row>
        <row r="202">
          <cell r="A202" t="str">
            <v>Morocco</v>
          </cell>
          <cell r="B202" t="str">
            <v>MA</v>
          </cell>
          <cell r="C202" t="str">
            <v>MAR</v>
          </cell>
          <cell r="D202" t="str">
            <v>AF</v>
          </cell>
          <cell r="E202" t="str">
            <v>AFRICA</v>
          </cell>
          <cell r="F202" t="str">
            <v>MEDIUM HUMAN DEVELOPMENT</v>
          </cell>
          <cell r="G202" t="str">
            <v>MEDIUM HUMAN DEVELOPMENT</v>
          </cell>
        </row>
        <row r="203">
          <cell r="A203" t="str">
            <v>Mozambique</v>
          </cell>
          <cell r="B203" t="str">
            <v>MZ</v>
          </cell>
          <cell r="C203" t="str">
            <v>MOZ</v>
          </cell>
          <cell r="D203" t="str">
            <v>AF</v>
          </cell>
          <cell r="E203" t="str">
            <v>AFRICA</v>
          </cell>
          <cell r="F203" t="str">
            <v>LOW HUMAN DEVELOPMENT</v>
          </cell>
          <cell r="G203" t="str">
            <v>LOW HUMAN DEVELOPMENT</v>
          </cell>
        </row>
        <row r="204">
          <cell r="A204" t="str">
            <v>Myanmar</v>
          </cell>
          <cell r="B204" t="str">
            <v>MM</v>
          </cell>
          <cell r="C204" t="str">
            <v>MMR</v>
          </cell>
          <cell r="D204">
            <v>0</v>
          </cell>
          <cell r="F204" t="str">
            <v>LOW HUMAN DEVELOPMENT</v>
          </cell>
          <cell r="G204" t="str">
            <v>LOW HUMAN DEVELOPMENT</v>
          </cell>
        </row>
        <row r="205">
          <cell r="A205" t="str">
            <v>Myanmar (Burma)</v>
          </cell>
          <cell r="B205" t="str">
            <v>MM</v>
          </cell>
          <cell r="C205" t="str">
            <v>MMR</v>
          </cell>
          <cell r="D205">
            <v>0</v>
          </cell>
          <cell r="F205" t="str">
            <v>LOW HUMAN DEVELOPMENT</v>
          </cell>
          <cell r="G205" t="str">
            <v>LOW HUMAN DEVELOPMENT</v>
          </cell>
        </row>
        <row r="206">
          <cell r="A206" t="str">
            <v>Namibia</v>
          </cell>
          <cell r="B206" t="str">
            <v>NA</v>
          </cell>
          <cell r="C206" t="str">
            <v>NAM</v>
          </cell>
          <cell r="D206" t="str">
            <v>AF</v>
          </cell>
          <cell r="E206" t="str">
            <v>EMERGING MARKET NON-AFRICA</v>
          </cell>
          <cell r="F206" t="str">
            <v>MEDIUM HUMAN DEVELOPMENT</v>
          </cell>
          <cell r="G206" t="str">
            <v>MEDIUM HUMAN DEVELOPMENT</v>
          </cell>
        </row>
        <row r="207">
          <cell r="A207" t="str">
            <v>Nauru</v>
          </cell>
          <cell r="B207" t="str">
            <v>NR</v>
          </cell>
          <cell r="C207" t="str">
            <v>NRU</v>
          </cell>
          <cell r="D207">
            <v>0</v>
          </cell>
          <cell r="F207" t="e">
            <v>#N/A</v>
          </cell>
          <cell r="G207" t="e">
            <v>#N/A</v>
          </cell>
        </row>
        <row r="208">
          <cell r="A208" t="str">
            <v>Nepal</v>
          </cell>
          <cell r="B208" t="str">
            <v>NP</v>
          </cell>
          <cell r="C208" t="str">
            <v>NPL</v>
          </cell>
          <cell r="D208">
            <v>0</v>
          </cell>
          <cell r="F208" t="str">
            <v>LOW HUMAN DEVELOPMENT</v>
          </cell>
          <cell r="G208" t="str">
            <v>LOW HUMAN DEVELOPMENT</v>
          </cell>
        </row>
        <row r="209">
          <cell r="A209" t="str">
            <v>Netherlands</v>
          </cell>
          <cell r="B209" t="str">
            <v>NL</v>
          </cell>
          <cell r="C209" t="str">
            <v>NLD</v>
          </cell>
          <cell r="D209" t="str">
            <v>DM</v>
          </cell>
          <cell r="E209" t="str">
            <v>DEVELOPED MARKET</v>
          </cell>
          <cell r="F209" t="str">
            <v>VERY HIGH HUMAN DEVELOPMENT</v>
          </cell>
          <cell r="G209" t="str">
            <v>VERY HIGH HUMAN DEVELOPMENT</v>
          </cell>
        </row>
        <row r="210">
          <cell r="A210" t="str">
            <v>Netherlands Antilles</v>
          </cell>
          <cell r="B210" t="str">
            <v>AN</v>
          </cell>
          <cell r="C210" t="str">
            <v>ANT</v>
          </cell>
          <cell r="D210" t="str">
            <v>DM</v>
          </cell>
          <cell r="E210" t="str">
            <v>EMERGING MARKET NON-AFRICA</v>
          </cell>
          <cell r="F210" t="str">
            <v>VERY HIGH HUMAN DEVELOPMENT</v>
          </cell>
          <cell r="G210" t="str">
            <v>VERY HIGH HUMAN DEVELOPMENT</v>
          </cell>
        </row>
        <row r="211">
          <cell r="A211" t="str">
            <v>New Caledonia</v>
          </cell>
          <cell r="B211" t="str">
            <v>NC</v>
          </cell>
          <cell r="C211" t="str">
            <v>NCL</v>
          </cell>
          <cell r="D211">
            <v>0</v>
          </cell>
          <cell r="F211" t="e">
            <v>#N/A</v>
          </cell>
          <cell r="G211" t="e">
            <v>#N/A</v>
          </cell>
        </row>
        <row r="212">
          <cell r="A212" t="str">
            <v>New Zealand</v>
          </cell>
          <cell r="B212" t="str">
            <v>NZ</v>
          </cell>
          <cell r="C212" t="str">
            <v>NZL</v>
          </cell>
          <cell r="D212" t="str">
            <v>DM</v>
          </cell>
          <cell r="E212" t="str">
            <v>DEVELOPED MARKET</v>
          </cell>
          <cell r="F212" t="str">
            <v>VERY HIGH HUMAN DEVELOPMENT</v>
          </cell>
          <cell r="G212" t="str">
            <v>VERY HIGH HUMAN DEVELOPMENT</v>
          </cell>
        </row>
        <row r="213">
          <cell r="A213" t="str">
            <v>Nicaragua</v>
          </cell>
          <cell r="B213" t="str">
            <v>NI</v>
          </cell>
          <cell r="C213" t="str">
            <v>NIC</v>
          </cell>
          <cell r="D213" t="str">
            <v>EM</v>
          </cell>
          <cell r="E213" t="str">
            <v>EMERGING MARKET NON-AFRICA</v>
          </cell>
          <cell r="F213" t="str">
            <v>MEDIUM HUMAN DEVELOPMENT</v>
          </cell>
          <cell r="G213" t="str">
            <v>MEDIUM HUMAN DEVELOPMENT</v>
          </cell>
        </row>
        <row r="214">
          <cell r="A214" t="str">
            <v>Niger</v>
          </cell>
          <cell r="B214" t="str">
            <v>NE</v>
          </cell>
          <cell r="C214" t="str">
            <v>NER</v>
          </cell>
          <cell r="D214" t="str">
            <v>AF</v>
          </cell>
          <cell r="E214" t="str">
            <v>AFRICA</v>
          </cell>
          <cell r="F214" t="str">
            <v>LOW HUMAN DEVELOPMENT</v>
          </cell>
          <cell r="G214" t="str">
            <v>LOW HUMAN DEVELOPMENT</v>
          </cell>
        </row>
        <row r="215">
          <cell r="A215" t="str">
            <v>Nigeria</v>
          </cell>
          <cell r="B215" t="str">
            <v>NG</v>
          </cell>
          <cell r="C215" t="str">
            <v>NGA</v>
          </cell>
          <cell r="D215" t="str">
            <v>AF</v>
          </cell>
          <cell r="E215" t="str">
            <v>AFRICA</v>
          </cell>
          <cell r="F215" t="str">
            <v>LOW HUMAN DEVELOPMENT</v>
          </cell>
          <cell r="G215" t="str">
            <v>MEDIUM HUMAN DEVELOPMENT</v>
          </cell>
        </row>
        <row r="216">
          <cell r="A216" t="str">
            <v>Niue</v>
          </cell>
          <cell r="B216" t="str">
            <v>NU</v>
          </cell>
          <cell r="C216" t="str">
            <v>NIU</v>
          </cell>
          <cell r="D216">
            <v>0</v>
          </cell>
          <cell r="F216" t="e">
            <v>#N/A</v>
          </cell>
          <cell r="G216" t="e">
            <v>#N/A</v>
          </cell>
        </row>
        <row r="217">
          <cell r="A217" t="str">
            <v>NORFOLK ISLANDS</v>
          </cell>
          <cell r="B217" t="str">
            <v>NF</v>
          </cell>
          <cell r="C217" t="str">
            <v>NFK</v>
          </cell>
          <cell r="D217">
            <v>0</v>
          </cell>
          <cell r="F217" t="e">
            <v>#N/A</v>
          </cell>
          <cell r="G217" t="e">
            <v>#N/A</v>
          </cell>
        </row>
        <row r="218">
          <cell r="A218" t="str">
            <v>North Korea</v>
          </cell>
          <cell r="B218" t="str">
            <v>KP</v>
          </cell>
          <cell r="C218" t="str">
            <v>PRK</v>
          </cell>
          <cell r="D218" t="str">
            <v>EM</v>
          </cell>
          <cell r="E218" t="str">
            <v>EMERGING MARKET NON-AFRICA</v>
          </cell>
          <cell r="F218" t="str">
            <v>LOW HUMAN DEVELOPMENT</v>
          </cell>
          <cell r="G218" t="str">
            <v>LOW HUMAN DEVELOPMENT</v>
          </cell>
        </row>
        <row r="219">
          <cell r="A219" t="str">
            <v>Northern Mariana Islands</v>
          </cell>
          <cell r="B219" t="str">
            <v>MP</v>
          </cell>
          <cell r="C219" t="str">
            <v>MNP</v>
          </cell>
          <cell r="D219">
            <v>0</v>
          </cell>
          <cell r="F219" t="e">
            <v>#N/A</v>
          </cell>
          <cell r="G219" t="e">
            <v>#N/A</v>
          </cell>
        </row>
        <row r="220">
          <cell r="A220" t="str">
            <v>Norway</v>
          </cell>
          <cell r="B220" t="str">
            <v>NO</v>
          </cell>
          <cell r="C220" t="str">
            <v>NOR</v>
          </cell>
          <cell r="D220" t="str">
            <v>DM</v>
          </cell>
          <cell r="E220" t="str">
            <v>DEVELOPED MARKET</v>
          </cell>
          <cell r="F220" t="str">
            <v>VERY HIGH HUMAN DEVELOPMENT</v>
          </cell>
          <cell r="G220" t="str">
            <v>VERY HIGH HUMAN DEVELOPMENT</v>
          </cell>
        </row>
        <row r="221">
          <cell r="A221" t="str">
            <v>Oman</v>
          </cell>
          <cell r="B221" t="str">
            <v>OM</v>
          </cell>
          <cell r="C221" t="str">
            <v>OMN</v>
          </cell>
          <cell r="D221" t="str">
            <v>EM</v>
          </cell>
          <cell r="E221" t="str">
            <v>EMERGING MARKET NON-AFRICA</v>
          </cell>
          <cell r="F221" t="str">
            <v>HIGH HUMAN DEVELOPMENT</v>
          </cell>
          <cell r="G221" t="str">
            <v>HIGH HUMAN DEVELOPMENT</v>
          </cell>
        </row>
        <row r="222">
          <cell r="A222" t="str">
            <v>Pakistan</v>
          </cell>
          <cell r="B222" t="str">
            <v>PK</v>
          </cell>
          <cell r="C222" t="str">
            <v>PAK</v>
          </cell>
          <cell r="D222" t="str">
            <v>EM</v>
          </cell>
          <cell r="E222" t="str">
            <v>EMERGING MARKET NON-AFRICA</v>
          </cell>
          <cell r="F222" t="str">
            <v>LOW HUMAN DEVELOPMENT</v>
          </cell>
          <cell r="G222" t="str">
            <v>LOW HUMAN DEVELOPMENT</v>
          </cell>
        </row>
        <row r="223">
          <cell r="A223" t="str">
            <v>Palau</v>
          </cell>
          <cell r="B223" t="str">
            <v>PW</v>
          </cell>
          <cell r="C223" t="str">
            <v>PLW</v>
          </cell>
          <cell r="D223">
            <v>0</v>
          </cell>
          <cell r="F223" t="str">
            <v>HIGH HUMAN DEVELOPMENT</v>
          </cell>
          <cell r="G223" t="str">
            <v>HIGH HUMAN DEVELOPMENT</v>
          </cell>
        </row>
        <row r="224">
          <cell r="A224" t="str">
            <v>Palestinian Authority</v>
          </cell>
          <cell r="B224" t="str">
            <v>PS</v>
          </cell>
          <cell r="C224" t="str">
            <v>PSE</v>
          </cell>
          <cell r="D224" t="str">
            <v>EM</v>
          </cell>
          <cell r="E224" t="str">
            <v>EMERGING MARKET NON-AFRICA</v>
          </cell>
          <cell r="F224" t="str">
            <v>MEDIUM HUMAN DEVELOPMENT</v>
          </cell>
          <cell r="G224" t="str">
            <v>MEDIUM HUMAN DEVELOPMENT</v>
          </cell>
        </row>
        <row r="225">
          <cell r="A225" t="str">
            <v>Palestinian Territory, Occupied</v>
          </cell>
          <cell r="B225" t="str">
            <v>PS</v>
          </cell>
          <cell r="C225" t="str">
            <v>PSE</v>
          </cell>
          <cell r="D225" t="str">
            <v>EM</v>
          </cell>
          <cell r="E225" t="str">
            <v>EMERGING MARKET NON-AFRICA</v>
          </cell>
          <cell r="F225" t="str">
            <v>MEDIUM HUMAN DEVELOPMENT</v>
          </cell>
          <cell r="G225" t="str">
            <v>MEDIUM HUMAN DEVELOPMENT</v>
          </cell>
        </row>
        <row r="226">
          <cell r="A226" t="str">
            <v>Palestinian Territories</v>
          </cell>
          <cell r="B226" t="str">
            <v>PS</v>
          </cell>
          <cell r="C226" t="str">
            <v>PSE</v>
          </cell>
          <cell r="D226" t="str">
            <v>EM</v>
          </cell>
          <cell r="E226" t="str">
            <v>EMERGING MARKET NON-AFRICA</v>
          </cell>
          <cell r="F226" t="str">
            <v>MEDIUM HUMAN DEVELOPMENT</v>
          </cell>
          <cell r="G226" t="str">
            <v>MEDIUM HUMAN DEVELOPMENT</v>
          </cell>
        </row>
        <row r="227">
          <cell r="A227" t="str">
            <v>Panama</v>
          </cell>
          <cell r="B227" t="str">
            <v>PA</v>
          </cell>
          <cell r="C227" t="str">
            <v>PAN</v>
          </cell>
          <cell r="D227" t="str">
            <v>EM</v>
          </cell>
          <cell r="E227" t="str">
            <v>EMERGING MARKET NON-AFRICA</v>
          </cell>
          <cell r="F227" t="str">
            <v>HIGH HUMAN DEVELOPMENT</v>
          </cell>
          <cell r="G227" t="str">
            <v>HIGH HUMAN DEVELOPMENT</v>
          </cell>
        </row>
        <row r="228">
          <cell r="A228" t="str">
            <v>Papua New Guinea</v>
          </cell>
          <cell r="B228" t="str">
            <v>PG</v>
          </cell>
          <cell r="C228" t="str">
            <v>PNG</v>
          </cell>
          <cell r="D228" t="str">
            <v>EM</v>
          </cell>
          <cell r="E228" t="str">
            <v>EMERGING MARKET NON-AFRICA</v>
          </cell>
          <cell r="F228" t="str">
            <v>LOW HUMAN DEVELOPMENT</v>
          </cell>
          <cell r="G228" t="str">
            <v>LOW HUMAN DEVELOPMENT</v>
          </cell>
        </row>
        <row r="229">
          <cell r="A229" t="str">
            <v>Papua New Guinea</v>
          </cell>
          <cell r="B229" t="str">
            <v>PG</v>
          </cell>
          <cell r="C229" t="str">
            <v>PNG</v>
          </cell>
          <cell r="D229" t="str">
            <v>EM</v>
          </cell>
          <cell r="E229" t="str">
            <v>EMERGING MARKET NON-AFRICA</v>
          </cell>
          <cell r="F229" t="str">
            <v>LOW HUMAN DEVELOPMENT</v>
          </cell>
          <cell r="G229" t="str">
            <v>LOW HUMAN DEVELOPMENT</v>
          </cell>
        </row>
        <row r="230">
          <cell r="A230" t="str">
            <v>Paraguay</v>
          </cell>
          <cell r="B230" t="str">
            <v>PY</v>
          </cell>
          <cell r="C230" t="str">
            <v>PRY</v>
          </cell>
          <cell r="D230" t="str">
            <v>EM</v>
          </cell>
          <cell r="E230" t="str">
            <v>EMERGING MARKET NON-AFRICA</v>
          </cell>
          <cell r="F230" t="e">
            <v>#N/A</v>
          </cell>
          <cell r="G230" t="e">
            <v>#N/A</v>
          </cell>
        </row>
        <row r="231">
          <cell r="A231" t="str">
            <v>Peru</v>
          </cell>
          <cell r="B231" t="str">
            <v>PE</v>
          </cell>
          <cell r="C231" t="str">
            <v>PER</v>
          </cell>
          <cell r="D231" t="str">
            <v>EM</v>
          </cell>
          <cell r="E231" t="str">
            <v>EMERGING MARKET NON-AFRICA</v>
          </cell>
          <cell r="F231" t="str">
            <v>HIGH HUMAN DEVELOPMENT</v>
          </cell>
          <cell r="G231" t="str">
            <v>HIGH HUMAN DEVELOPMENT</v>
          </cell>
        </row>
        <row r="232">
          <cell r="A232" t="str">
            <v>Philippines</v>
          </cell>
          <cell r="B232" t="str">
            <v>PH</v>
          </cell>
          <cell r="C232" t="str">
            <v>PHL</v>
          </cell>
          <cell r="D232" t="str">
            <v>EM</v>
          </cell>
          <cell r="E232" t="str">
            <v>EMERGING MARKET NON-AFRICA</v>
          </cell>
          <cell r="F232" t="str">
            <v>MEDIUM HUMAN DEVELOPMENT</v>
          </cell>
          <cell r="G232" t="str">
            <v>MEDIUM HUMAN DEVELOPMENT</v>
          </cell>
        </row>
        <row r="233">
          <cell r="A233" t="str">
            <v>Pitcairn</v>
          </cell>
          <cell r="B233" t="str">
            <v>PN</v>
          </cell>
          <cell r="C233" t="str">
            <v>PCN</v>
          </cell>
          <cell r="D233">
            <v>0</v>
          </cell>
          <cell r="F233" t="e">
            <v>#N/A</v>
          </cell>
          <cell r="G233" t="e">
            <v>#N/A</v>
          </cell>
        </row>
        <row r="234">
          <cell r="A234" t="str">
            <v>Poland</v>
          </cell>
          <cell r="B234" t="str">
            <v>PL</v>
          </cell>
          <cell r="C234" t="str">
            <v>POL</v>
          </cell>
          <cell r="D234" t="str">
            <v>EM</v>
          </cell>
          <cell r="E234" t="str">
            <v>EMERGING MARKET NON-AFRICA</v>
          </cell>
          <cell r="F234" t="str">
            <v>VERY HIGH HUMAN DEVELOPMENT</v>
          </cell>
          <cell r="G234" t="str">
            <v>VERY HIGH HUMAN DEVELOPMENT</v>
          </cell>
        </row>
        <row r="235">
          <cell r="A235" t="str">
            <v>Portugal</v>
          </cell>
          <cell r="B235" t="str">
            <v>PT</v>
          </cell>
          <cell r="C235" t="str">
            <v>PRT</v>
          </cell>
          <cell r="D235" t="str">
            <v>DM</v>
          </cell>
          <cell r="E235" t="str">
            <v>DEVELOPED MARKET</v>
          </cell>
          <cell r="F235" t="str">
            <v>VERY HIGH HUMAN DEVELOPMENT</v>
          </cell>
          <cell r="G235" t="str">
            <v>VERY HIGH HUMAN DEVELOPMENT</v>
          </cell>
        </row>
        <row r="236">
          <cell r="A236" t="str">
            <v>Puerto Rico (U.S.)</v>
          </cell>
          <cell r="B236" t="str">
            <v>PR</v>
          </cell>
          <cell r="C236" t="str">
            <v>PRI</v>
          </cell>
          <cell r="D236" t="str">
            <v>EM</v>
          </cell>
          <cell r="E236" t="str">
            <v>EMERGING MARKET NON-AFRICA</v>
          </cell>
          <cell r="F236" t="str">
            <v>VERY HIGH HUMAN DEVELOPMENT</v>
          </cell>
          <cell r="G236" t="str">
            <v>VERY HIGH HUMAN DEVELOPMENT</v>
          </cell>
        </row>
        <row r="237">
          <cell r="A237" t="str">
            <v>Puerto Rico</v>
          </cell>
          <cell r="B237" t="str">
            <v>PR</v>
          </cell>
          <cell r="C237" t="str">
            <v>PRI</v>
          </cell>
          <cell r="D237" t="str">
            <v>EM</v>
          </cell>
          <cell r="E237" t="str">
            <v>EMERGING MARKET NON-AFRICA</v>
          </cell>
          <cell r="F237" t="str">
            <v>VERY HIGH HUMAN DEVELOPMENT</v>
          </cell>
          <cell r="G237" t="str">
            <v>VERY HIGH HUMAN DEVELOPMENT</v>
          </cell>
        </row>
        <row r="238">
          <cell r="A238" t="str">
            <v>Qatar</v>
          </cell>
          <cell r="B238" t="str">
            <v>QA</v>
          </cell>
          <cell r="C238" t="str">
            <v>QAT</v>
          </cell>
          <cell r="D238" t="str">
            <v>EM</v>
          </cell>
          <cell r="E238" t="str">
            <v>EMERGING MARKET NON-AFRICA</v>
          </cell>
          <cell r="F238" t="str">
            <v>VERY HIGH HUMAN DEVELOPMENT</v>
          </cell>
          <cell r="G238" t="str">
            <v>VERY HIGH HUMAN DEVELOPMENT</v>
          </cell>
        </row>
        <row r="239">
          <cell r="A239" t="str">
            <v>Ras Al Khaimah</v>
          </cell>
          <cell r="B239" t="str">
            <v>AE</v>
          </cell>
          <cell r="C239" t="str">
            <v>ARE</v>
          </cell>
          <cell r="D239" t="str">
            <v>EM</v>
          </cell>
          <cell r="E239" t="str">
            <v>EMERGING MARKET NON-AFRICA</v>
          </cell>
          <cell r="F239" t="str">
            <v>VERY HIGH HUMAN DEVELOPMENT</v>
          </cell>
          <cell r="G239" t="str">
            <v>HIGH HUMAN DEVELOPMENT</v>
          </cell>
        </row>
        <row r="240">
          <cell r="A240" t="str">
            <v>Ras Al Khaimah</v>
          </cell>
          <cell r="B240" t="str">
            <v>AE</v>
          </cell>
          <cell r="C240" t="str">
            <v>ARE</v>
          </cell>
          <cell r="D240" t="str">
            <v>EM</v>
          </cell>
          <cell r="E240" t="str">
            <v>EMERGING MARKET NON-AFRICA</v>
          </cell>
          <cell r="F240" t="str">
            <v>VERY HIGH HUMAN DEVELOPMENT</v>
          </cell>
          <cell r="G240" t="str">
            <v>HIGH HUMAN DEVELOPMENT</v>
          </cell>
        </row>
        <row r="241">
          <cell r="A241" t="str">
            <v>Republic of Korea</v>
          </cell>
          <cell r="B241" t="str">
            <v>KR</v>
          </cell>
          <cell r="C241" t="str">
            <v>KOR</v>
          </cell>
          <cell r="D241" t="str">
            <v>EM</v>
          </cell>
          <cell r="E241" t="str">
            <v>EMERGING MARKET NON-AFRICA</v>
          </cell>
          <cell r="F241" t="str">
            <v>VERY HIGH HUMAN DEVELOPMENT</v>
          </cell>
          <cell r="G241" t="str">
            <v>VERY HIGH HUMAN DEVELOPMENT</v>
          </cell>
        </row>
        <row r="242">
          <cell r="A242" t="str">
            <v>REUNION</v>
          </cell>
          <cell r="B242" t="str">
            <v>RE</v>
          </cell>
          <cell r="C242" t="str">
            <v>REU</v>
          </cell>
          <cell r="D242" t="str">
            <v>DM</v>
          </cell>
          <cell r="E242" t="str">
            <v>DEVELOPED MARKET</v>
          </cell>
          <cell r="F242" t="str">
            <v>HIGH HUMAN DEVELOPMENT</v>
          </cell>
          <cell r="G242" t="str">
            <v>HIGH HUMAN DEVELOPMENT</v>
          </cell>
        </row>
        <row r="243">
          <cell r="A243" t="str">
            <v>Romania</v>
          </cell>
          <cell r="B243" t="str">
            <v>RO</v>
          </cell>
          <cell r="C243" t="str">
            <v>ROU</v>
          </cell>
          <cell r="D243" t="str">
            <v>EM</v>
          </cell>
          <cell r="E243" t="str">
            <v>EMERGING MARKET NON-AFRICA</v>
          </cell>
          <cell r="F243" t="str">
            <v>HIGH HUMAN DEVELOPMENT</v>
          </cell>
          <cell r="G243" t="str">
            <v>HIGH HUMAN DEVELOPMENT</v>
          </cell>
        </row>
        <row r="244">
          <cell r="A244" t="str">
            <v>Russia</v>
          </cell>
          <cell r="B244" t="str">
            <v>RU</v>
          </cell>
          <cell r="C244" t="str">
            <v>RUS</v>
          </cell>
          <cell r="D244" t="str">
            <v>EM</v>
          </cell>
          <cell r="E244" t="str">
            <v>EMERGING MARKET NON-AFRICA</v>
          </cell>
          <cell r="F244" t="str">
            <v>HIGH HUMAN DEVELOPMENT</v>
          </cell>
          <cell r="G244" t="str">
            <v>HIGH HUMAN DEVELOPMENT</v>
          </cell>
        </row>
        <row r="245">
          <cell r="A245" t="str">
            <v>Russian Federation</v>
          </cell>
          <cell r="B245" t="str">
            <v>RU</v>
          </cell>
          <cell r="C245" t="str">
            <v>RUS</v>
          </cell>
          <cell r="D245" t="str">
            <v>EM</v>
          </cell>
          <cell r="E245" t="str">
            <v>EMERGING MARKET NON-AFRICA</v>
          </cell>
          <cell r="F245" t="str">
            <v>HIGH HUMAN DEVELOPMENT</v>
          </cell>
          <cell r="G245" t="str">
            <v>HIGH HUMAN DEVELOPMENT</v>
          </cell>
        </row>
        <row r="246">
          <cell r="A246" t="str">
            <v>Rwanda</v>
          </cell>
          <cell r="B246" t="str">
            <v>RW</v>
          </cell>
          <cell r="C246" t="str">
            <v>RWA</v>
          </cell>
          <cell r="D246" t="str">
            <v>AF</v>
          </cell>
          <cell r="E246" t="str">
            <v>AFRICA</v>
          </cell>
          <cell r="F246" t="str">
            <v>LOW HUMAN DEVELOPMENT</v>
          </cell>
          <cell r="G246" t="str">
            <v>LOW HUMAN DEVELOPMENT</v>
          </cell>
        </row>
        <row r="247">
          <cell r="A247" t="str">
            <v>SAINT BARTHELEMY</v>
          </cell>
          <cell r="B247" t="str">
            <v>BL</v>
          </cell>
          <cell r="C247" t="str">
            <v>BLM</v>
          </cell>
          <cell r="D247">
            <v>0</v>
          </cell>
          <cell r="F247" t="e">
            <v>#N/A</v>
          </cell>
          <cell r="G247" t="e">
            <v>#N/A</v>
          </cell>
        </row>
        <row r="248">
          <cell r="A248" t="str">
            <v>Saint Kitts and Nevis</v>
          </cell>
          <cell r="B248" t="str">
            <v>KN</v>
          </cell>
          <cell r="C248" t="str">
            <v>KNA</v>
          </cell>
          <cell r="D248" t="str">
            <v>EM</v>
          </cell>
          <cell r="E248" t="str">
            <v>EMERGING MARKET NON-AFRICA</v>
          </cell>
          <cell r="F248" t="str">
            <v>HIGH HUMAN DEVELOPMENT</v>
          </cell>
          <cell r="G248" t="str">
            <v>HIGH HUMAN DEVELOPMENT</v>
          </cell>
        </row>
        <row r="249">
          <cell r="A249" t="str">
            <v>Saint Lucia</v>
          </cell>
          <cell r="B249" t="str">
            <v>LC</v>
          </cell>
          <cell r="C249" t="str">
            <v>LCA</v>
          </cell>
          <cell r="D249">
            <v>0</v>
          </cell>
          <cell r="F249" t="str">
            <v>HIGH HUMAN DEVELOPMENT</v>
          </cell>
          <cell r="G249" t="str">
            <v>HIGH HUMAN DEVELOPMENT</v>
          </cell>
        </row>
        <row r="250">
          <cell r="A250" t="str">
            <v>SAINT MARTIN</v>
          </cell>
          <cell r="B250" t="str">
            <v>MF</v>
          </cell>
          <cell r="C250" t="str">
            <v>MAF</v>
          </cell>
          <cell r="D250">
            <v>0</v>
          </cell>
          <cell r="F250" t="e">
            <v>#N/A</v>
          </cell>
          <cell r="G250" t="e">
            <v>#N/A</v>
          </cell>
        </row>
        <row r="251">
          <cell r="A251" t="str">
            <v>Saint Pierre and Miquelon</v>
          </cell>
          <cell r="B251" t="str">
            <v>PM</v>
          </cell>
          <cell r="C251" t="str">
            <v>SPM</v>
          </cell>
          <cell r="D251">
            <v>0</v>
          </cell>
          <cell r="F251" t="e">
            <v>#N/A</v>
          </cell>
          <cell r="G251" t="e">
            <v>#N/A</v>
          </cell>
        </row>
        <row r="252">
          <cell r="A252" t="str">
            <v>SAINT VINCENT AND THE GRENADINES</v>
          </cell>
          <cell r="B252" t="str">
            <v>VC</v>
          </cell>
          <cell r="C252" t="str">
            <v>VCT</v>
          </cell>
          <cell r="D252">
            <v>0</v>
          </cell>
          <cell r="F252" t="str">
            <v>HIGH HUMAN DEVELOPMENT</v>
          </cell>
          <cell r="G252" t="str">
            <v>HIGH HUMAN DEVELOPMENT</v>
          </cell>
        </row>
        <row r="253">
          <cell r="A253" t="str">
            <v>Samoa</v>
          </cell>
          <cell r="B253" t="str">
            <v>WS</v>
          </cell>
          <cell r="C253" t="str">
            <v>WSM</v>
          </cell>
          <cell r="D253">
            <v>0</v>
          </cell>
          <cell r="F253" t="str">
            <v>MEDIUM HUMAN DEVELOPMENT</v>
          </cell>
          <cell r="G253" t="str">
            <v>MEDIUM HUMAN DEVELOPMENT</v>
          </cell>
        </row>
        <row r="254">
          <cell r="A254" t="str">
            <v>San Marino</v>
          </cell>
          <cell r="B254" t="str">
            <v>SM</v>
          </cell>
          <cell r="C254" t="str">
            <v>SMR</v>
          </cell>
          <cell r="D254">
            <v>0</v>
          </cell>
          <cell r="F254" t="e">
            <v>#N/A</v>
          </cell>
          <cell r="G254" t="e">
            <v>#N/A</v>
          </cell>
        </row>
        <row r="255">
          <cell r="A255" t="str">
            <v>São Tomé and Principe</v>
          </cell>
          <cell r="B255" t="str">
            <v>ST</v>
          </cell>
          <cell r="C255" t="str">
            <v>STP</v>
          </cell>
          <cell r="D255">
            <v>0</v>
          </cell>
          <cell r="F255" t="str">
            <v>LOW HUMAN DEVELOPMENT</v>
          </cell>
          <cell r="G255" t="str">
            <v>LOW HUMAN DEVELOPMENT</v>
          </cell>
        </row>
        <row r="256">
          <cell r="A256" t="str">
            <v>Sao Tome and Principe</v>
          </cell>
          <cell r="B256" t="str">
            <v>ST</v>
          </cell>
          <cell r="C256" t="str">
            <v>STP</v>
          </cell>
          <cell r="D256">
            <v>0</v>
          </cell>
          <cell r="F256" t="str">
            <v>LOW HUMAN DEVELOPMENT</v>
          </cell>
          <cell r="G256" t="str">
            <v>LOW HUMAN DEVELOPMENT</v>
          </cell>
        </row>
        <row r="257">
          <cell r="A257" t="str">
            <v>São Tomé and Príncipe</v>
          </cell>
          <cell r="B257" t="str">
            <v>ST</v>
          </cell>
          <cell r="C257" t="str">
            <v>STP</v>
          </cell>
          <cell r="D257">
            <v>0</v>
          </cell>
          <cell r="F257" t="str">
            <v>LOW HUMAN DEVELOPMENT</v>
          </cell>
          <cell r="G257" t="str">
            <v>LOW HUMAN DEVELOPMENT</v>
          </cell>
        </row>
        <row r="258">
          <cell r="A258" t="str">
            <v>Sao Tome &amp; Principe</v>
          </cell>
          <cell r="B258" t="str">
            <v>ST</v>
          </cell>
          <cell r="C258" t="str">
            <v>STP</v>
          </cell>
          <cell r="D258">
            <v>0</v>
          </cell>
          <cell r="F258" t="str">
            <v>LOW HUMAN DEVELOPMENT</v>
          </cell>
          <cell r="G258" t="str">
            <v>LOW HUMAN DEVELOPMENT</v>
          </cell>
        </row>
        <row r="259">
          <cell r="A259" t="str">
            <v>Saudi Arabia</v>
          </cell>
          <cell r="B259" t="str">
            <v>SA</v>
          </cell>
          <cell r="C259" t="str">
            <v>SAU</v>
          </cell>
          <cell r="D259" t="str">
            <v>EM</v>
          </cell>
          <cell r="E259" t="str">
            <v>EMERGING MARKET NON-AFRICA</v>
          </cell>
          <cell r="F259" t="str">
            <v>HIGH HUMAN DEVELOPMENT</v>
          </cell>
          <cell r="G259" t="str">
            <v>MEDIUM HUMAN DEVELOPMENT</v>
          </cell>
        </row>
        <row r="260">
          <cell r="A260" t="str">
            <v>Senegal</v>
          </cell>
          <cell r="B260" t="str">
            <v>SN</v>
          </cell>
          <cell r="C260" t="str">
            <v>SEN</v>
          </cell>
          <cell r="D260" t="str">
            <v>AF</v>
          </cell>
          <cell r="E260" t="str">
            <v>AFRICA</v>
          </cell>
          <cell r="F260" t="str">
            <v>LOW HUMAN DEVELOPMENT</v>
          </cell>
          <cell r="G260" t="str">
            <v>MEDIUM HUMAN DEVELOPMENT</v>
          </cell>
        </row>
        <row r="261">
          <cell r="A261" t="str">
            <v>Serbia</v>
          </cell>
          <cell r="B261" t="str">
            <v>RS</v>
          </cell>
          <cell r="C261" t="str">
            <v>SRB</v>
          </cell>
          <cell r="D261" t="str">
            <v>EM</v>
          </cell>
          <cell r="E261" t="str">
            <v>EMERGING MARKET NON-AFRICA</v>
          </cell>
          <cell r="F261" t="str">
            <v>HIGH HUMAN DEVELOPMENT</v>
          </cell>
          <cell r="G261" t="str">
            <v>HIGH HUMAN DEVELOPMENT</v>
          </cell>
        </row>
        <row r="262">
          <cell r="A262" t="str">
            <v>Seychelles</v>
          </cell>
          <cell r="B262" t="str">
            <v>SC</v>
          </cell>
          <cell r="C262" t="str">
            <v>SYC</v>
          </cell>
          <cell r="D262" t="str">
            <v>AF</v>
          </cell>
          <cell r="E262" t="str">
            <v>AFRICA</v>
          </cell>
          <cell r="F262" t="str">
            <v>HIGH HUMAN DEVELOPMENT</v>
          </cell>
          <cell r="G262" t="str">
            <v>HIGH HUMAN DEVELOPMENT</v>
          </cell>
        </row>
        <row r="263">
          <cell r="A263" t="str">
            <v>Seychelles Islands</v>
          </cell>
          <cell r="B263" t="str">
            <v>SC</v>
          </cell>
          <cell r="C263" t="str">
            <v>SYC</v>
          </cell>
          <cell r="D263" t="str">
            <v>AF</v>
          </cell>
          <cell r="E263" t="str">
            <v>AFRICA</v>
          </cell>
          <cell r="F263" t="str">
            <v>HIGH HUMAN DEVELOPMENT</v>
          </cell>
          <cell r="G263" t="str">
            <v>HIGH HUMAN DEVELOPMENT</v>
          </cell>
        </row>
        <row r="264">
          <cell r="A264" t="str">
            <v>Sierra Leone</v>
          </cell>
          <cell r="B264" t="str">
            <v>SL</v>
          </cell>
          <cell r="C264" t="str">
            <v>SLE</v>
          </cell>
          <cell r="D264" t="str">
            <v>AF</v>
          </cell>
          <cell r="E264" t="str">
            <v>AFRICA</v>
          </cell>
          <cell r="F264" t="str">
            <v>LOW HUMAN DEVELOPMENT</v>
          </cell>
          <cell r="G264" t="str">
            <v>LOW HUMAN DEVELOPMENT</v>
          </cell>
        </row>
        <row r="265">
          <cell r="A265" t="str">
            <v>Singapore</v>
          </cell>
          <cell r="B265" t="str">
            <v>SG</v>
          </cell>
          <cell r="C265" t="str">
            <v>SGP</v>
          </cell>
          <cell r="D265" t="str">
            <v>DM</v>
          </cell>
          <cell r="E265" t="str">
            <v>DEVELOPED MARKET</v>
          </cell>
          <cell r="F265" t="str">
            <v>VERY HIGH HUMAN DEVELOPMENT</v>
          </cell>
          <cell r="G265" t="str">
            <v>VERY HIGH HUMAN DEVELOPMENT</v>
          </cell>
        </row>
        <row r="266">
          <cell r="A266" t="str">
            <v>Slovak Republic</v>
          </cell>
          <cell r="B266" t="str">
            <v>SK</v>
          </cell>
          <cell r="C266" t="str">
            <v>SVK</v>
          </cell>
          <cell r="D266" t="str">
            <v>EM</v>
          </cell>
          <cell r="E266" t="str">
            <v>EMERGING MARKET NON-AFRICA</v>
          </cell>
          <cell r="F266" t="str">
            <v>VERY HIGH HUMAN DEVELOPMENT</v>
          </cell>
          <cell r="G266" t="str">
            <v>VERY HIGH HUMAN DEVELOPMENT</v>
          </cell>
        </row>
        <row r="267">
          <cell r="A267" t="str">
            <v>Slovakia</v>
          </cell>
          <cell r="B267" t="str">
            <v>SK</v>
          </cell>
          <cell r="C267" t="str">
            <v>SVK</v>
          </cell>
          <cell r="D267" t="str">
            <v>EM</v>
          </cell>
          <cell r="E267" t="str">
            <v>EMERGING MARKET NON-AFRICA</v>
          </cell>
          <cell r="F267" t="str">
            <v>VERY HIGH HUMAN DEVELOPMENT</v>
          </cell>
          <cell r="G267" t="str">
            <v>VERY HIGH HUMAN DEVELOPMENT</v>
          </cell>
        </row>
        <row r="268">
          <cell r="A268" t="str">
            <v>Slovenia</v>
          </cell>
          <cell r="B268" t="str">
            <v>SI</v>
          </cell>
          <cell r="C268" t="str">
            <v>SVN</v>
          </cell>
          <cell r="D268" t="str">
            <v>EM</v>
          </cell>
          <cell r="E268" t="str">
            <v>EMERGING MARKET NON-AFRICA</v>
          </cell>
          <cell r="F268" t="str">
            <v>VERY HIGH HUMAN DEVELOPMENT</v>
          </cell>
          <cell r="G268" t="str">
            <v>VERY HIGH HUMAN DEVELOPMENT</v>
          </cell>
        </row>
        <row r="269">
          <cell r="A269" t="str">
            <v>Solomon Islands</v>
          </cell>
          <cell r="B269" t="str">
            <v>SB</v>
          </cell>
          <cell r="C269" t="str">
            <v>SLB</v>
          </cell>
          <cell r="D269">
            <v>0</v>
          </cell>
          <cell r="F269" t="str">
            <v>LOW HUMAN DEVELOPMENT</v>
          </cell>
          <cell r="G269" t="str">
            <v>LOW HUMAN DEVELOPMENT</v>
          </cell>
        </row>
        <row r="270">
          <cell r="A270" t="str">
            <v>Somalia</v>
          </cell>
          <cell r="B270" t="str">
            <v>SO</v>
          </cell>
          <cell r="C270" t="str">
            <v>SOM</v>
          </cell>
          <cell r="D270">
            <v>0</v>
          </cell>
          <cell r="F270" t="e">
            <v>#N/A</v>
          </cell>
          <cell r="G270" t="e">
            <v>#N/A</v>
          </cell>
        </row>
        <row r="271">
          <cell r="A271" t="str">
            <v>South AFRICA</v>
          </cell>
          <cell r="B271" t="str">
            <v>ZA</v>
          </cell>
          <cell r="C271" t="str">
            <v>ZAF</v>
          </cell>
          <cell r="D271" t="str">
            <v>AF</v>
          </cell>
          <cell r="E271" t="str">
            <v>AFRICA</v>
          </cell>
          <cell r="F271" t="str">
            <v>MEDIUM HUMAN DEVELOPMENT</v>
          </cell>
          <cell r="G271" t="str">
            <v>MEDIUM HUMAN DEVELOPMENT</v>
          </cell>
        </row>
        <row r="272">
          <cell r="A272" t="str">
            <v>SOUTH GEORGIA - SOUTH SANDWICH ISLA</v>
          </cell>
          <cell r="B272" t="str">
            <v>GS</v>
          </cell>
          <cell r="C272" t="str">
            <v>SGS</v>
          </cell>
          <cell r="D272">
            <v>0</v>
          </cell>
          <cell r="F272" t="e">
            <v>#N/A</v>
          </cell>
          <cell r="G272" t="e">
            <v>#N/A</v>
          </cell>
        </row>
        <row r="273">
          <cell r="A273" t="str">
            <v>South Korea</v>
          </cell>
          <cell r="B273" t="str">
            <v>KR</v>
          </cell>
          <cell r="C273" t="str">
            <v>KOR</v>
          </cell>
          <cell r="D273" t="str">
            <v>EM</v>
          </cell>
          <cell r="E273" t="str">
            <v>EMERGING MARKET NON-AFRICA</v>
          </cell>
          <cell r="F273" t="str">
            <v>VERY HIGH HUMAN DEVELOPMENT</v>
          </cell>
          <cell r="G273" t="str">
            <v>VERY HIGH HUMAN DEVELOPMENT</v>
          </cell>
        </row>
        <row r="274">
          <cell r="A274" t="str">
            <v>South Sudan</v>
          </cell>
          <cell r="B274" t="str">
            <v>SS</v>
          </cell>
          <cell r="C274" t="str">
            <v>SSD</v>
          </cell>
          <cell r="D274" t="str">
            <v>AF</v>
          </cell>
          <cell r="E274" t="str">
            <v>AFRICA</v>
          </cell>
          <cell r="F274" t="e">
            <v>#N/A</v>
          </cell>
          <cell r="G274" t="e">
            <v>#N/A</v>
          </cell>
        </row>
        <row r="275">
          <cell r="A275" t="str">
            <v>Spain</v>
          </cell>
          <cell r="B275" t="str">
            <v>ES</v>
          </cell>
          <cell r="C275" t="str">
            <v>ESP</v>
          </cell>
          <cell r="D275" t="str">
            <v>DM</v>
          </cell>
          <cell r="E275" t="str">
            <v>DEVELOPED MARKET</v>
          </cell>
          <cell r="F275" t="str">
            <v>VERY HIGH HUMAN DEVELOPMENT</v>
          </cell>
          <cell r="G275" t="str">
            <v>VERY HIGH HUMAN DEVELOPMENT</v>
          </cell>
        </row>
        <row r="276">
          <cell r="A276" t="str">
            <v>Sri Lanka</v>
          </cell>
          <cell r="B276" t="str">
            <v>LK</v>
          </cell>
          <cell r="C276" t="str">
            <v>LKA</v>
          </cell>
          <cell r="D276" t="str">
            <v>EM</v>
          </cell>
          <cell r="E276" t="str">
            <v>EMERGING MARKET NON-AFRICA</v>
          </cell>
          <cell r="F276" t="str">
            <v>MEDIUM HUMAN DEVELOPMENT</v>
          </cell>
          <cell r="G276" t="str">
            <v>MEDIUM HUMAN DEVELOPMENT</v>
          </cell>
        </row>
        <row r="277">
          <cell r="A277" t="str">
            <v>ST HELENA, ASCENSION-TRISTAN DA CUN</v>
          </cell>
          <cell r="B277" t="str">
            <v>SH</v>
          </cell>
          <cell r="C277" t="str">
            <v>SHN</v>
          </cell>
          <cell r="D277">
            <v>0</v>
          </cell>
          <cell r="F277" t="e">
            <v>#N/A</v>
          </cell>
          <cell r="G277" t="e">
            <v>#N/A</v>
          </cell>
        </row>
        <row r="278">
          <cell r="A278" t="str">
            <v>ST. KITTS AND NEVIS</v>
          </cell>
          <cell r="B278" t="str">
            <v>KN</v>
          </cell>
          <cell r="C278" t="str">
            <v>KNA</v>
          </cell>
          <cell r="D278" t="str">
            <v>EM</v>
          </cell>
          <cell r="E278" t="str">
            <v>EMERGING MARKET NON-AFRICA</v>
          </cell>
          <cell r="F278" t="str">
            <v>HIGH HUMAN DEVELOPMENT</v>
          </cell>
          <cell r="G278" t="str">
            <v>HIGH HUMAN DEVELOPMENT</v>
          </cell>
        </row>
        <row r="279">
          <cell r="A279" t="str">
            <v>ST. LUCIA</v>
          </cell>
          <cell r="B279" t="str">
            <v>LC</v>
          </cell>
          <cell r="C279" t="str">
            <v>LCA</v>
          </cell>
          <cell r="D279">
            <v>0</v>
          </cell>
          <cell r="F279" t="str">
            <v>HIGH HUMAN DEVELOPMENT</v>
          </cell>
          <cell r="G279" t="str">
            <v>HIGH HUMAN DEVELOPMENT</v>
          </cell>
        </row>
        <row r="280">
          <cell r="A280" t="str">
            <v>ST. VINCENT AND THE GRENADINES</v>
          </cell>
          <cell r="B280" t="str">
            <v>VC</v>
          </cell>
          <cell r="C280" t="str">
            <v>VCT</v>
          </cell>
          <cell r="D280">
            <v>0</v>
          </cell>
          <cell r="F280" t="str">
            <v>HIGH HUMAN DEVELOPMENT</v>
          </cell>
          <cell r="G280" t="str">
            <v>HIGH HUMAN DEVELOPMENT</v>
          </cell>
        </row>
        <row r="281">
          <cell r="A281" t="str">
            <v>Sudan</v>
          </cell>
          <cell r="B281" t="str">
            <v>SD</v>
          </cell>
          <cell r="C281" t="str">
            <v>SDN</v>
          </cell>
          <cell r="D281" t="str">
            <v>AF</v>
          </cell>
          <cell r="E281" t="str">
            <v>AFRICA</v>
          </cell>
          <cell r="F281" t="str">
            <v>LOW HUMAN DEVELOPMENT</v>
          </cell>
          <cell r="G281" t="str">
            <v>LOW HUMAN DEVELOPMENT</v>
          </cell>
        </row>
        <row r="282">
          <cell r="A282" t="str">
            <v>Suriname</v>
          </cell>
          <cell r="B282" t="str">
            <v>SR</v>
          </cell>
          <cell r="C282" t="str">
            <v>SUR</v>
          </cell>
          <cell r="D282">
            <v>0</v>
          </cell>
          <cell r="F282" t="str">
            <v>MEDIUM HUMAN DEVELOPMENT</v>
          </cell>
          <cell r="G282" t="str">
            <v>MEDIUM HUMAN DEVELOPMENT</v>
          </cell>
        </row>
        <row r="283">
          <cell r="A283" t="str">
            <v>SVALBARD AND JAN MAYEN</v>
          </cell>
          <cell r="B283" t="str">
            <v>SJ</v>
          </cell>
          <cell r="C283" t="str">
            <v>SJM</v>
          </cell>
          <cell r="D283">
            <v>0</v>
          </cell>
          <cell r="F283" t="e">
            <v>#N/A</v>
          </cell>
          <cell r="G283" t="e">
            <v>#N/A</v>
          </cell>
        </row>
        <row r="284">
          <cell r="A284" t="str">
            <v>Swaziland</v>
          </cell>
          <cell r="B284" t="str">
            <v>SZ</v>
          </cell>
          <cell r="C284" t="str">
            <v>SWZ</v>
          </cell>
          <cell r="D284" t="str">
            <v>AF</v>
          </cell>
          <cell r="E284" t="str">
            <v>EMERGING MARKET NON-AFRICA</v>
          </cell>
          <cell r="F284" t="str">
            <v>MEDIUM HUMAN DEVELOPMENT</v>
          </cell>
          <cell r="G284" t="str">
            <v>MEDIUM HUMAN DEVELOPMENT</v>
          </cell>
        </row>
        <row r="285">
          <cell r="A285" t="str">
            <v>Sweden</v>
          </cell>
          <cell r="B285" t="str">
            <v>SE</v>
          </cell>
          <cell r="C285" t="str">
            <v>SWE</v>
          </cell>
          <cell r="D285" t="str">
            <v>DM</v>
          </cell>
          <cell r="E285" t="str">
            <v>DEVELOPED MARKET</v>
          </cell>
          <cell r="F285" t="str">
            <v>VERY HIGH HUMAN DEVELOPMENT</v>
          </cell>
          <cell r="G285" t="str">
            <v>VERY HIGH HUMAN DEVELOPMENT</v>
          </cell>
        </row>
        <row r="286">
          <cell r="A286" t="str">
            <v>Swiss Confederation</v>
          </cell>
          <cell r="B286" t="str">
            <v>CH</v>
          </cell>
          <cell r="C286" t="str">
            <v>CHE</v>
          </cell>
          <cell r="D286" t="str">
            <v>DM</v>
          </cell>
          <cell r="E286" t="str">
            <v>DEVELOPED MARKET</v>
          </cell>
          <cell r="F286" t="str">
            <v>VERY HIGH HUMAN DEVELOPMENT</v>
          </cell>
          <cell r="G286" t="str">
            <v>VERY HIGH HUMAN DEVELOPMENT</v>
          </cell>
        </row>
        <row r="287">
          <cell r="A287" t="str">
            <v>Switzerland</v>
          </cell>
          <cell r="B287" t="str">
            <v>CH</v>
          </cell>
          <cell r="C287" t="str">
            <v>CHE</v>
          </cell>
          <cell r="D287" t="str">
            <v>DM</v>
          </cell>
          <cell r="E287" t="str">
            <v>DEVELOPED MARKET</v>
          </cell>
          <cell r="F287" t="str">
            <v>VERY HIGH HUMAN DEVELOPMENT</v>
          </cell>
          <cell r="G287" t="str">
            <v>VERY HIGH HUMAN DEVELOPMENT</v>
          </cell>
        </row>
        <row r="288">
          <cell r="A288" t="str">
            <v>Syria</v>
          </cell>
          <cell r="B288" t="str">
            <v>SY</v>
          </cell>
          <cell r="C288" t="str">
            <v>SYR</v>
          </cell>
          <cell r="D288" t="str">
            <v>EM</v>
          </cell>
          <cell r="E288" t="str">
            <v>EMERGING MARKET NON-AFRICA</v>
          </cell>
          <cell r="F288" t="str">
            <v>MEDIUM HUMAN DEVELOPMENT</v>
          </cell>
          <cell r="G288" t="str">
            <v>MEDIUM HUMAN DEVELOPMENT</v>
          </cell>
        </row>
        <row r="289">
          <cell r="A289" t="str">
            <v>Syrian Arab Republic</v>
          </cell>
          <cell r="B289" t="str">
            <v>SY</v>
          </cell>
          <cell r="C289" t="str">
            <v>SYR</v>
          </cell>
          <cell r="D289" t="str">
            <v>EM</v>
          </cell>
          <cell r="E289" t="str">
            <v>EMERGING MARKET NON-AFRICA</v>
          </cell>
          <cell r="F289" t="str">
            <v>MEDIUM HUMAN DEVELOPMENT</v>
          </cell>
          <cell r="G289" t="str">
            <v>MEDIUM HUMAN DEVELOPMENT</v>
          </cell>
        </row>
        <row r="290">
          <cell r="A290" t="str">
            <v>Taiwan</v>
          </cell>
          <cell r="B290" t="str">
            <v>TW</v>
          </cell>
          <cell r="C290" t="str">
            <v>TWN</v>
          </cell>
          <cell r="D290" t="str">
            <v>DM</v>
          </cell>
          <cell r="E290" t="str">
            <v>DEVELOPED MARKET</v>
          </cell>
          <cell r="F290" t="str">
            <v>VERY HIGH HUMAN DEVELOPMENT</v>
          </cell>
          <cell r="G290" t="str">
            <v>VERY HIGH HUMAN DEVELOPMENT</v>
          </cell>
        </row>
        <row r="291">
          <cell r="A291" t="str">
            <v>TAIWAN, CHINA</v>
          </cell>
          <cell r="B291" t="str">
            <v>TW</v>
          </cell>
          <cell r="C291" t="str">
            <v>TWN</v>
          </cell>
          <cell r="D291" t="str">
            <v>DM</v>
          </cell>
          <cell r="E291" t="str">
            <v>DEVELOPED MARKET</v>
          </cell>
          <cell r="F291" t="str">
            <v>VERY HIGH HUMAN DEVELOPMENT</v>
          </cell>
          <cell r="G291" t="str">
            <v>VERY HIGH HUMAN DEVELOPMENT</v>
          </cell>
        </row>
        <row r="292">
          <cell r="A292" t="str">
            <v>TAIWAN, PROVINCE OF CHINA</v>
          </cell>
          <cell r="B292" t="str">
            <v>TW</v>
          </cell>
          <cell r="C292" t="str">
            <v>TWN</v>
          </cell>
          <cell r="D292" t="str">
            <v>DM</v>
          </cell>
          <cell r="E292" t="str">
            <v>DEVELOPED MARKET</v>
          </cell>
          <cell r="F292" t="str">
            <v>VERY HIGH HUMAN DEVELOPMENT</v>
          </cell>
          <cell r="G292" t="str">
            <v>VERY HIGH HUMAN DEVELOPMENT</v>
          </cell>
        </row>
        <row r="293">
          <cell r="A293" t="str">
            <v>Tajikistan</v>
          </cell>
          <cell r="B293" t="str">
            <v>TJ</v>
          </cell>
          <cell r="C293" t="str">
            <v>TJK</v>
          </cell>
          <cell r="D293" t="str">
            <v>EM</v>
          </cell>
          <cell r="E293" t="str">
            <v>EMERGING MARKET NON-AFRICA</v>
          </cell>
          <cell r="F293" t="str">
            <v>MEDIUM HUMAN DEVELOPMENT</v>
          </cell>
          <cell r="G293" t="str">
            <v>MEDIUM HUMAN DEVELOPMENT</v>
          </cell>
        </row>
        <row r="294">
          <cell r="A294" t="str">
            <v>Tanzania</v>
          </cell>
          <cell r="B294" t="str">
            <v>TZ</v>
          </cell>
          <cell r="C294" t="str">
            <v>TZA</v>
          </cell>
          <cell r="D294" t="str">
            <v>AF</v>
          </cell>
          <cell r="E294" t="str">
            <v>AFRICA</v>
          </cell>
          <cell r="F294" t="str">
            <v>LOW HUMAN DEVELOPMENT</v>
          </cell>
          <cell r="G294" t="str">
            <v>LOW HUMAN DEVELOPMENT</v>
          </cell>
        </row>
        <row r="295">
          <cell r="A295" t="str">
            <v>Tanzania, United Republic of</v>
          </cell>
          <cell r="B295" t="str">
            <v>TZ</v>
          </cell>
          <cell r="C295" t="str">
            <v>TZA</v>
          </cell>
          <cell r="D295" t="str">
            <v>AF</v>
          </cell>
          <cell r="E295" t="str">
            <v>AFRICA</v>
          </cell>
          <cell r="F295" t="str">
            <v>LOW HUMAN DEVELOPMENT</v>
          </cell>
          <cell r="G295" t="str">
            <v>LOW HUMAN DEVELOPMENT</v>
          </cell>
        </row>
        <row r="296">
          <cell r="A296" t="str">
            <v>Thailand</v>
          </cell>
          <cell r="B296" t="str">
            <v>TH</v>
          </cell>
          <cell r="C296" t="str">
            <v>THA</v>
          </cell>
          <cell r="D296" t="str">
            <v>EM</v>
          </cell>
          <cell r="E296" t="str">
            <v>EMERGING MARKET NON-AFRICA</v>
          </cell>
          <cell r="F296" t="str">
            <v>MEDIUM HUMAN DEVELOPMENT</v>
          </cell>
          <cell r="G296" t="str">
            <v>MEDIUM HUMAN DEVELOPMENT</v>
          </cell>
        </row>
        <row r="297">
          <cell r="A297" t="str">
            <v>Timor-Leste</v>
          </cell>
          <cell r="B297" t="str">
            <v>TL</v>
          </cell>
          <cell r="C297" t="str">
            <v>TLS</v>
          </cell>
          <cell r="D297">
            <v>0</v>
          </cell>
          <cell r="F297" t="str">
            <v>LOW HUMAN DEVELOPMENT</v>
          </cell>
          <cell r="G297" t="str">
            <v>LOW HUMAN DEVELOPMENT</v>
          </cell>
        </row>
        <row r="298">
          <cell r="A298" t="str">
            <v>Togo</v>
          </cell>
          <cell r="B298" t="str">
            <v>TG</v>
          </cell>
          <cell r="C298" t="str">
            <v>TGO</v>
          </cell>
          <cell r="D298" t="str">
            <v>AF</v>
          </cell>
          <cell r="E298" t="str">
            <v>AFRICA</v>
          </cell>
          <cell r="F298" t="str">
            <v>LOW HUMAN DEVELOPMENT</v>
          </cell>
          <cell r="G298" t="str">
            <v>LOW HUMAN DEVELOPMENT</v>
          </cell>
        </row>
        <row r="299">
          <cell r="A299" t="str">
            <v>Tokelau</v>
          </cell>
          <cell r="B299" t="str">
            <v>TK</v>
          </cell>
          <cell r="C299" t="str">
            <v>TKL</v>
          </cell>
          <cell r="D299">
            <v>0</v>
          </cell>
          <cell r="F299" t="e">
            <v>#N/A</v>
          </cell>
          <cell r="G299" t="e">
            <v>#N/A</v>
          </cell>
        </row>
        <row r="300">
          <cell r="A300" t="str">
            <v>Tonga</v>
          </cell>
          <cell r="B300" t="str">
            <v>TO</v>
          </cell>
          <cell r="C300" t="str">
            <v>TON</v>
          </cell>
          <cell r="D300">
            <v>0</v>
          </cell>
          <cell r="F300" t="str">
            <v>HIGH HUMAN DEVELOPMENT</v>
          </cell>
          <cell r="G300" t="str">
            <v>HIGH HUMAN DEVELOPMENT</v>
          </cell>
        </row>
        <row r="301">
          <cell r="A301" t="str">
            <v>Trinidad and Tobago</v>
          </cell>
          <cell r="B301" t="str">
            <v>TT</v>
          </cell>
          <cell r="C301" t="str">
            <v>TTO</v>
          </cell>
          <cell r="D301" t="str">
            <v>EM</v>
          </cell>
          <cell r="E301" t="str">
            <v>EMERGING MARKET NON-AFRICA</v>
          </cell>
          <cell r="F301" t="str">
            <v>HIGH HUMAN DEVELOPMENT</v>
          </cell>
          <cell r="G301" t="str">
            <v>HIGH HUMAN DEVELOPMENT</v>
          </cell>
        </row>
        <row r="302">
          <cell r="A302" t="str">
            <v>Tunisia</v>
          </cell>
          <cell r="B302" t="str">
            <v>TN</v>
          </cell>
          <cell r="C302" t="str">
            <v>TUN</v>
          </cell>
          <cell r="D302" t="str">
            <v>AF</v>
          </cell>
          <cell r="E302" t="str">
            <v>AFRICA</v>
          </cell>
          <cell r="F302" t="str">
            <v>HIGH HUMAN DEVELOPMENT</v>
          </cell>
          <cell r="G302" t="str">
            <v>HIGH HUMAN DEVELOPMENT</v>
          </cell>
        </row>
        <row r="303">
          <cell r="A303" t="str">
            <v>Turkey</v>
          </cell>
          <cell r="B303" t="str">
            <v>TR</v>
          </cell>
          <cell r="C303" t="str">
            <v>TUR</v>
          </cell>
          <cell r="D303" t="str">
            <v>EM</v>
          </cell>
          <cell r="E303" t="str">
            <v>EMERGING MARKET NON-AFRICA</v>
          </cell>
          <cell r="F303" t="str">
            <v>HIGH HUMAN DEVELOPMENT</v>
          </cell>
          <cell r="G303" t="str">
            <v>HIGH HUMAN DEVELOPMENT</v>
          </cell>
        </row>
        <row r="304">
          <cell r="A304" t="str">
            <v>Turkmenistan</v>
          </cell>
          <cell r="B304" t="str">
            <v>TM</v>
          </cell>
          <cell r="C304" t="str">
            <v>TKM</v>
          </cell>
          <cell r="D304" t="str">
            <v>EM</v>
          </cell>
          <cell r="E304" t="str">
            <v>EMERGING MARKET NON-AFRICA</v>
          </cell>
          <cell r="F304" t="str">
            <v>MEDIUM HUMAN DEVELOPMENT</v>
          </cell>
          <cell r="G304" t="str">
            <v>MEDIUM HUMAN DEVELOPMENT</v>
          </cell>
        </row>
        <row r="305">
          <cell r="A305" t="str">
            <v>Turks and Caicos Islands</v>
          </cell>
          <cell r="B305" t="str">
            <v>TC</v>
          </cell>
          <cell r="C305" t="str">
            <v>TCA</v>
          </cell>
          <cell r="D305">
            <v>0</v>
          </cell>
          <cell r="F305" t="e">
            <v>#N/A</v>
          </cell>
          <cell r="G305" t="e">
            <v>#N/A</v>
          </cell>
        </row>
        <row r="306">
          <cell r="A306" t="str">
            <v>Tuvalu</v>
          </cell>
          <cell r="B306" t="str">
            <v>TV</v>
          </cell>
          <cell r="C306" t="str">
            <v>TUV</v>
          </cell>
          <cell r="D306">
            <v>0</v>
          </cell>
          <cell r="F306" t="e">
            <v>#N/A</v>
          </cell>
          <cell r="G306" t="e">
            <v>#N/A</v>
          </cell>
        </row>
        <row r="307">
          <cell r="A307" t="str">
            <v>U.K.</v>
          </cell>
          <cell r="B307" t="str">
            <v>GB</v>
          </cell>
          <cell r="C307" t="str">
            <v>GBR</v>
          </cell>
          <cell r="D307" t="str">
            <v>DM</v>
          </cell>
          <cell r="E307" t="str">
            <v>DEVELOPED MARKET</v>
          </cell>
          <cell r="F307" t="str">
            <v>VERY HIGH HUMAN DEVELOPMENT</v>
          </cell>
          <cell r="G307" t="str">
            <v>VERY HIGH HUMAN DEVELOPMENT</v>
          </cell>
        </row>
        <row r="308">
          <cell r="A308" t="str">
            <v>U.S.A.</v>
          </cell>
          <cell r="B308" t="str">
            <v>US</v>
          </cell>
          <cell r="C308" t="str">
            <v>USA</v>
          </cell>
          <cell r="D308" t="str">
            <v>DM</v>
          </cell>
          <cell r="E308" t="str">
            <v>DEVELOPED MARKET</v>
          </cell>
          <cell r="F308" t="str">
            <v>VERY HIGH HUMAN DEVELOPMENT</v>
          </cell>
          <cell r="G308" t="str">
            <v>VERY HIGH HUMAN DEVELOPMENT</v>
          </cell>
        </row>
        <row r="309">
          <cell r="A309" t="str">
            <v>Uganda</v>
          </cell>
          <cell r="B309" t="str">
            <v>UG</v>
          </cell>
          <cell r="C309" t="str">
            <v>UGA</v>
          </cell>
          <cell r="D309" t="str">
            <v>AF</v>
          </cell>
          <cell r="E309" t="str">
            <v>AFRICA</v>
          </cell>
          <cell r="F309" t="str">
            <v>LOW HUMAN DEVELOPMENT</v>
          </cell>
          <cell r="G309" t="str">
            <v>LOW HUMAN DEVELOPMENT</v>
          </cell>
        </row>
        <row r="310">
          <cell r="A310" t="str">
            <v>UK</v>
          </cell>
          <cell r="B310" t="str">
            <v>GB</v>
          </cell>
          <cell r="C310" t="str">
            <v>GBR</v>
          </cell>
          <cell r="D310" t="str">
            <v>DM</v>
          </cell>
          <cell r="E310" t="str">
            <v>DEVELOPED MARKET</v>
          </cell>
          <cell r="F310" t="str">
            <v>VERY HIGH HUMAN DEVELOPMENT</v>
          </cell>
          <cell r="G310" t="str">
            <v>VERY HIGH HUMAN DEVELOPMENT</v>
          </cell>
        </row>
        <row r="311">
          <cell r="A311" t="str">
            <v>Ukraine</v>
          </cell>
          <cell r="B311" t="str">
            <v>UA</v>
          </cell>
          <cell r="C311" t="str">
            <v>UKR</v>
          </cell>
          <cell r="D311" t="str">
            <v>EM</v>
          </cell>
          <cell r="E311" t="str">
            <v>EMERGING MARKET NON-AFRICA</v>
          </cell>
          <cell r="F311" t="str">
            <v>HIGH HUMAN DEVELOPMENT</v>
          </cell>
          <cell r="G311" t="str">
            <v>MEDIUM HUMAN DEVELOPMENT</v>
          </cell>
        </row>
        <row r="312">
          <cell r="A312" t="str">
            <v>United Arab Emirates</v>
          </cell>
          <cell r="B312" t="str">
            <v>AE</v>
          </cell>
          <cell r="C312" t="str">
            <v>ARE</v>
          </cell>
          <cell r="D312" t="str">
            <v>EM</v>
          </cell>
          <cell r="E312" t="str">
            <v>EMERGING MARKET NON-AFRICA</v>
          </cell>
          <cell r="F312" t="str">
            <v>VERY HIGH HUMAN DEVELOPMENT</v>
          </cell>
          <cell r="G312" t="str">
            <v>HIGH HUMAN DEVELOPMENT</v>
          </cell>
        </row>
        <row r="313">
          <cell r="A313" t="str">
            <v>UAE</v>
          </cell>
          <cell r="B313" t="str">
            <v>AE</v>
          </cell>
          <cell r="C313" t="str">
            <v>ARE</v>
          </cell>
          <cell r="D313" t="str">
            <v>EM</v>
          </cell>
          <cell r="E313" t="str">
            <v>EMERGING MARKET NON-AFRICA</v>
          </cell>
          <cell r="F313" t="str">
            <v>VERY HIGH HUMAN DEVELOPMENT</v>
          </cell>
          <cell r="G313" t="str">
            <v>HIGH HUMAN DEVELOPMENT</v>
          </cell>
        </row>
        <row r="314">
          <cell r="A314" t="str">
            <v>United Kingdom</v>
          </cell>
          <cell r="B314" t="str">
            <v>GB</v>
          </cell>
          <cell r="C314" t="str">
            <v>GBR</v>
          </cell>
          <cell r="D314" t="str">
            <v>DM</v>
          </cell>
          <cell r="E314" t="str">
            <v>DEVELOPED MARKET</v>
          </cell>
          <cell r="F314" t="str">
            <v>VERY HIGH HUMAN DEVELOPMENT</v>
          </cell>
          <cell r="G314" t="str">
            <v>VERY HIGH HUMAN DEVELOPMENT</v>
          </cell>
        </row>
        <row r="315">
          <cell r="A315" t="str">
            <v>United States</v>
          </cell>
          <cell r="B315" t="str">
            <v>US</v>
          </cell>
          <cell r="C315" t="str">
            <v>USA</v>
          </cell>
          <cell r="D315" t="str">
            <v>DM</v>
          </cell>
          <cell r="E315" t="str">
            <v>DEVELOPED MARKET</v>
          </cell>
          <cell r="F315" t="str">
            <v>VERY HIGH HUMAN DEVELOPMENT</v>
          </cell>
          <cell r="G315" t="str">
            <v>VERY HIGH HUMAN DEVELOPMENT</v>
          </cell>
        </row>
        <row r="316">
          <cell r="A316" t="str">
            <v>UNITED STATES MINOR OUTLYING ISLAND</v>
          </cell>
          <cell r="B316" t="str">
            <v>UM</v>
          </cell>
          <cell r="C316" t="str">
            <v>UMI</v>
          </cell>
          <cell r="D316">
            <v>0</v>
          </cell>
          <cell r="F316" t="e">
            <v>#N/A</v>
          </cell>
          <cell r="G316" t="e">
            <v>#N/A</v>
          </cell>
        </row>
        <row r="317">
          <cell r="A317" t="str">
            <v>United States of America</v>
          </cell>
          <cell r="B317" t="str">
            <v>US</v>
          </cell>
          <cell r="C317" t="str">
            <v>USA</v>
          </cell>
          <cell r="D317" t="str">
            <v>DM</v>
          </cell>
          <cell r="E317" t="str">
            <v>DEVELOPED MARKET</v>
          </cell>
          <cell r="F317" t="str">
            <v>VERY HIGH HUMAN DEVELOPMENT</v>
          </cell>
          <cell r="G317" t="str">
            <v>VERY HIGH HUMAN DEVELOPMENT</v>
          </cell>
        </row>
        <row r="318">
          <cell r="A318" t="str">
            <v>USA</v>
          </cell>
          <cell r="B318" t="str">
            <v>US</v>
          </cell>
          <cell r="C318" t="str">
            <v>USA</v>
          </cell>
          <cell r="D318" t="str">
            <v>DM</v>
          </cell>
          <cell r="E318" t="str">
            <v>DEVELOPED MARKET</v>
          </cell>
          <cell r="F318" t="str">
            <v>VERY HIGH HUMAN DEVELOPMENT</v>
          </cell>
          <cell r="G318" t="str">
            <v>VERY HIGH HUMAN DEVELOPMENT</v>
          </cell>
        </row>
        <row r="319">
          <cell r="A319" t="str">
            <v>Uruguay</v>
          </cell>
          <cell r="B319" t="str">
            <v>UY</v>
          </cell>
          <cell r="C319" t="str">
            <v>URY</v>
          </cell>
          <cell r="D319" t="str">
            <v>EM</v>
          </cell>
          <cell r="E319" t="str">
            <v>EMERGING MARKET NON-AFRICA</v>
          </cell>
          <cell r="F319" t="str">
            <v>HIGH HUMAN DEVELOPMENT</v>
          </cell>
          <cell r="G319" t="str">
            <v>HIGH HUMAN DEVELOPMENT</v>
          </cell>
        </row>
        <row r="320">
          <cell r="A320" t="str">
            <v>US</v>
          </cell>
          <cell r="B320" t="str">
            <v>US</v>
          </cell>
          <cell r="C320" t="str">
            <v>USA</v>
          </cell>
          <cell r="D320" t="str">
            <v>DM</v>
          </cell>
          <cell r="E320" t="str">
            <v>DEVELOPED MARKET</v>
          </cell>
          <cell r="F320" t="str">
            <v>VERY HIGH HUMAN DEVELOPMENT</v>
          </cell>
          <cell r="G320" t="str">
            <v>VERY HIGH HUMAN DEVELOPMENT</v>
          </cell>
        </row>
        <row r="321">
          <cell r="A321" t="str">
            <v>US Virgin Islands</v>
          </cell>
          <cell r="B321" t="str">
            <v>VI</v>
          </cell>
          <cell r="C321" t="str">
            <v>VIR</v>
          </cell>
          <cell r="D321" t="str">
            <v>DM</v>
          </cell>
          <cell r="E321" t="str">
            <v>DEVELOPED MARKET</v>
          </cell>
          <cell r="F321" t="str">
            <v>VERY HIGH HUMAN DEVELOPMENT</v>
          </cell>
          <cell r="G321" t="str">
            <v>VERY HIGH HUMAN DEVELOPMENT</v>
          </cell>
        </row>
        <row r="322">
          <cell r="A322" t="str">
            <v>Uzbekistan</v>
          </cell>
          <cell r="B322" t="str">
            <v>UZ</v>
          </cell>
          <cell r="C322" t="str">
            <v>UZB</v>
          </cell>
          <cell r="D322" t="str">
            <v>EM</v>
          </cell>
          <cell r="E322" t="str">
            <v>EMERGING MARKET NON-AFRICA</v>
          </cell>
          <cell r="F322" t="str">
            <v>MEDIUM HUMAN DEVELOPMENT</v>
          </cell>
          <cell r="G322" t="str">
            <v>LOW HUMAN DEVELOPMENT</v>
          </cell>
        </row>
        <row r="323">
          <cell r="A323" t="str">
            <v>Vanuatu</v>
          </cell>
          <cell r="B323" t="str">
            <v>VU</v>
          </cell>
          <cell r="C323" t="str">
            <v>VUT</v>
          </cell>
          <cell r="D323">
            <v>0</v>
          </cell>
          <cell r="F323" t="str">
            <v>MEDIUM HUMAN DEVELOPMENT</v>
          </cell>
          <cell r="G323" t="str">
            <v>MEDIUM HUMAN DEVELOPMENT</v>
          </cell>
        </row>
        <row r="324">
          <cell r="A324" t="str">
            <v>Venezuela</v>
          </cell>
          <cell r="B324" t="str">
            <v>VE</v>
          </cell>
          <cell r="C324" t="str">
            <v>VEN</v>
          </cell>
          <cell r="D324" t="str">
            <v>EM</v>
          </cell>
          <cell r="E324" t="str">
            <v>EMERGING MARKET NON-AFRICA</v>
          </cell>
          <cell r="F324" t="str">
            <v>HIGH HUMAN DEVELOPMENT</v>
          </cell>
          <cell r="G324" t="str">
            <v>LOW HUMAN DEVELOPMENT</v>
          </cell>
        </row>
        <row r="325">
          <cell r="A325" t="str">
            <v>VENEZUELA, BOLIVARIAN REPUBLIC OF</v>
          </cell>
          <cell r="B325" t="str">
            <v>VE</v>
          </cell>
          <cell r="C325" t="str">
            <v>VEN</v>
          </cell>
          <cell r="D325" t="str">
            <v>EM</v>
          </cell>
          <cell r="E325" t="str">
            <v>EMERGING MARKET NON-AFRICA</v>
          </cell>
          <cell r="F325" t="str">
            <v>HIGH HUMAN DEVELOPMENT</v>
          </cell>
          <cell r="G325" t="str">
            <v>LOW HUMAN DEVELOPMENT</v>
          </cell>
        </row>
        <row r="326">
          <cell r="A326" t="str">
            <v>VIETNAM</v>
          </cell>
          <cell r="B326" t="str">
            <v>VN</v>
          </cell>
          <cell r="C326" t="str">
            <v>VNM</v>
          </cell>
          <cell r="D326" t="str">
            <v>EM</v>
          </cell>
          <cell r="E326" t="str">
            <v>EMERGING MARKET NON-AFRICA</v>
          </cell>
          <cell r="F326" t="str">
            <v>MEDIUM HUMAN DEVELOPMENT</v>
          </cell>
          <cell r="G326" t="str">
            <v>MEDIUM HUMAN DEVELOPMENT</v>
          </cell>
        </row>
        <row r="327">
          <cell r="A327" t="str">
            <v>VIRGIN ISLANDS (BRITISH)</v>
          </cell>
          <cell r="B327" t="str">
            <v>VG</v>
          </cell>
          <cell r="C327" t="str">
            <v>VGB</v>
          </cell>
          <cell r="D327" t="str">
            <v>DM</v>
          </cell>
          <cell r="E327" t="str">
            <v>DEVELOPED MARKET</v>
          </cell>
          <cell r="F327" t="str">
            <v>VERY HIGH HUMAN DEVELOPMENT</v>
          </cell>
          <cell r="G327" t="str">
            <v>VERY HIGH HUMAN DEVELOPMENT</v>
          </cell>
        </row>
        <row r="328">
          <cell r="A328" t="str">
            <v>VIRGIN ISLANDS (U.S.)</v>
          </cell>
          <cell r="B328" t="str">
            <v>VI</v>
          </cell>
          <cell r="C328" t="str">
            <v>VIR</v>
          </cell>
          <cell r="D328" t="str">
            <v>DM</v>
          </cell>
          <cell r="E328" t="str">
            <v>DEVELOPED MARKET</v>
          </cell>
          <cell r="F328" t="str">
            <v>VERY HIGH HUMAN DEVELOPMENT</v>
          </cell>
          <cell r="G328" t="str">
            <v>VERY HIGH HUMAN DEVELOPMENT</v>
          </cell>
        </row>
        <row r="329">
          <cell r="A329" t="str">
            <v>WALLIS AND FUTUNA</v>
          </cell>
          <cell r="B329" t="str">
            <v>WF</v>
          </cell>
          <cell r="C329" t="str">
            <v>WLF</v>
          </cell>
          <cell r="D329">
            <v>0</v>
          </cell>
          <cell r="F329" t="e">
            <v>#N/A</v>
          </cell>
          <cell r="G329" t="e">
            <v>#N/A</v>
          </cell>
        </row>
        <row r="330">
          <cell r="A330" t="str">
            <v>West Bank and Gaza</v>
          </cell>
          <cell r="B330" t="str">
            <v>PS</v>
          </cell>
          <cell r="C330" t="str">
            <v>PSE</v>
          </cell>
          <cell r="D330" t="str">
            <v>EM</v>
          </cell>
          <cell r="E330" t="str">
            <v>EMERGING MARKET NON-AFRICA</v>
          </cell>
          <cell r="F330" t="str">
            <v>MEDIUM HUMAN DEVELOPMENT</v>
          </cell>
          <cell r="G330" t="str">
            <v>MEDIUM HUMAN DEVELOPMENT</v>
          </cell>
        </row>
        <row r="331">
          <cell r="A331" t="str">
            <v>WEST BANK GAZA</v>
          </cell>
          <cell r="B331" t="str">
            <v>PS</v>
          </cell>
          <cell r="C331" t="str">
            <v>PSE</v>
          </cell>
          <cell r="D331" t="str">
            <v>EM</v>
          </cell>
          <cell r="E331" t="str">
            <v>EMERGING MARKET NON-AFRICA</v>
          </cell>
          <cell r="F331" t="str">
            <v>MEDIUM HUMAN DEVELOPMENT</v>
          </cell>
          <cell r="G331" t="str">
            <v>MEDIUM HUMAN DEVELOPMENT</v>
          </cell>
        </row>
        <row r="332">
          <cell r="A332" t="str">
            <v>Western Sahara</v>
          </cell>
          <cell r="B332" t="str">
            <v>EH</v>
          </cell>
          <cell r="C332" t="str">
            <v>ESH</v>
          </cell>
          <cell r="D332">
            <v>0</v>
          </cell>
          <cell r="F332" t="e">
            <v>#N/A</v>
          </cell>
          <cell r="G332" t="e">
            <v>#N/A</v>
          </cell>
        </row>
        <row r="333">
          <cell r="A333" t="str">
            <v>Yemen, Rep.</v>
          </cell>
          <cell r="B333" t="str">
            <v>YE</v>
          </cell>
          <cell r="C333" t="str">
            <v>YEM</v>
          </cell>
          <cell r="D333" t="str">
            <v>EM</v>
          </cell>
          <cell r="E333" t="str">
            <v>EMERGING MARKET NON-AFRICA</v>
          </cell>
          <cell r="F333" t="str">
            <v>LOW HUMAN DEVELOPMENT</v>
          </cell>
          <cell r="G333" t="str">
            <v>LOW HUMAN DEVELOPMENT</v>
          </cell>
        </row>
        <row r="334">
          <cell r="A334" t="str">
            <v>Yemen</v>
          </cell>
          <cell r="B334" t="str">
            <v>YE</v>
          </cell>
          <cell r="C334" t="str">
            <v>YEM</v>
          </cell>
          <cell r="D334" t="str">
            <v>EM</v>
          </cell>
          <cell r="E334" t="str">
            <v>EMERGING MARKET NON-AFRICA</v>
          </cell>
          <cell r="F334" t="str">
            <v>LOW HUMAN DEVELOPMENT</v>
          </cell>
          <cell r="G334" t="str">
            <v>LOW HUMAN DEVELOPMENT</v>
          </cell>
        </row>
        <row r="335">
          <cell r="A335" t="str">
            <v>Zambia</v>
          </cell>
          <cell r="B335" t="str">
            <v>ZM</v>
          </cell>
          <cell r="C335" t="str">
            <v>ZMB</v>
          </cell>
          <cell r="D335" t="str">
            <v>AF</v>
          </cell>
          <cell r="E335" t="str">
            <v>AFRICA</v>
          </cell>
          <cell r="F335" t="str">
            <v>LOW HUMAN DEVELOPMENT</v>
          </cell>
          <cell r="G335" t="str">
            <v>MEDIUM HUMAN DEVELOPMENT</v>
          </cell>
        </row>
        <row r="336">
          <cell r="A336" t="str">
            <v>Zimbabwe</v>
          </cell>
          <cell r="B336" t="str">
            <v>ZW</v>
          </cell>
          <cell r="C336" t="str">
            <v>ZWE</v>
          </cell>
          <cell r="D336" t="str">
            <v>AF</v>
          </cell>
          <cell r="E336" t="str">
            <v>AFRICA</v>
          </cell>
          <cell r="F336" t="str">
            <v>LOW HUMAN DEVELOPMENT</v>
          </cell>
          <cell r="G336" t="str">
            <v>LOW HUMAN DEVELOPMENT</v>
          </cell>
        </row>
      </sheetData>
      <sheetData sheetId="1"/>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4:M22"/>
  <sheetViews>
    <sheetView showGridLines="0" zoomScale="80" zoomScaleNormal="80" workbookViewId="0">
      <selection activeCell="H12" sqref="H12:J12"/>
    </sheetView>
  </sheetViews>
  <sheetFormatPr defaultColWidth="9.140625" defaultRowHeight="12.75" customHeight="1" x14ac:dyDescent="0.2"/>
  <cols>
    <col min="1" max="1" width="9" style="158" customWidth="1"/>
    <col min="2" max="2" width="9.7109375" style="158" customWidth="1"/>
    <col min="3" max="3" width="10.28515625" style="158" customWidth="1"/>
    <col min="4" max="4" width="9.140625" style="158" customWidth="1"/>
    <col min="5" max="5" width="10.42578125" style="158" customWidth="1"/>
    <col min="6" max="6" width="8.140625" style="158" customWidth="1"/>
    <col min="7" max="9" width="9.140625" style="158" customWidth="1"/>
    <col min="10" max="16384" width="9.140625" style="158"/>
  </cols>
  <sheetData>
    <row r="4" spans="1:13" ht="16.5" customHeight="1" x14ac:dyDescent="0.2"/>
    <row r="7" spans="1:13" ht="16.5" customHeight="1" x14ac:dyDescent="0.2"/>
    <row r="8" spans="1:13" ht="45" x14ac:dyDescent="0.6">
      <c r="C8" s="165" t="s">
        <v>718</v>
      </c>
      <c r="J8" s="494"/>
      <c r="K8" s="494"/>
      <c r="L8" s="494"/>
      <c r="M8" s="494"/>
    </row>
    <row r="9" spans="1:13" x14ac:dyDescent="0.2">
      <c r="B9" s="484" t="s">
        <v>947</v>
      </c>
      <c r="G9" s="484" t="s">
        <v>948</v>
      </c>
      <c r="J9" s="494"/>
      <c r="K9" s="494"/>
      <c r="L9" s="494"/>
      <c r="M9" s="494"/>
    </row>
    <row r="10" spans="1:13" ht="20.25" x14ac:dyDescent="0.2">
      <c r="B10" s="539" t="s">
        <v>783</v>
      </c>
      <c r="C10" s="539"/>
      <c r="D10" s="159"/>
      <c r="F10" s="414" t="s">
        <v>784</v>
      </c>
      <c r="G10" s="416" t="s">
        <v>719</v>
      </c>
      <c r="I10" s="159"/>
    </row>
    <row r="11" spans="1:13" x14ac:dyDescent="0.2">
      <c r="E11" s="160"/>
      <c r="J11" s="160"/>
    </row>
    <row r="12" spans="1:13" ht="16.5" customHeight="1" x14ac:dyDescent="0.3">
      <c r="A12" s="494"/>
      <c r="B12" s="540" t="s">
        <v>36</v>
      </c>
      <c r="C12" s="540"/>
      <c r="D12" s="540"/>
      <c r="E12" s="540"/>
      <c r="F12" s="494"/>
      <c r="G12" s="497" t="s">
        <v>717</v>
      </c>
      <c r="H12" s="541" t="s">
        <v>720</v>
      </c>
      <c r="I12" s="541"/>
      <c r="J12" s="541"/>
      <c r="K12" s="494"/>
      <c r="L12" s="494"/>
      <c r="M12" s="413"/>
    </row>
    <row r="13" spans="1:13" ht="16.5" x14ac:dyDescent="0.3">
      <c r="A13" s="494"/>
      <c r="B13" s="540"/>
      <c r="C13" s="540"/>
      <c r="D13" s="540"/>
      <c r="E13" s="540"/>
      <c r="F13" s="500"/>
      <c r="G13" s="497" t="s">
        <v>717</v>
      </c>
      <c r="H13" s="541" t="s">
        <v>721</v>
      </c>
      <c r="I13" s="541"/>
      <c r="J13" s="541"/>
      <c r="K13" s="494"/>
      <c r="L13" s="494"/>
      <c r="M13" s="417"/>
    </row>
    <row r="14" spans="1:13" ht="16.5" x14ac:dyDescent="0.3">
      <c r="A14" s="494"/>
      <c r="B14" s="501" t="s">
        <v>717</v>
      </c>
      <c r="C14" s="541" t="str">
        <f>IF(ISNUMBER(MATCH(B12,'Country List'!F2:F49,0)),HYPERLINK("#'Low Segment'!A1","Low Segment Country Model"),IF(ISNUMBER(MATCH(B12,'Country List'!G2:G79,0)),HYPERLINK("#'High Segment'!A1","High Segment Country Model"),HYPERLINK("#'No Data Segment'!A1","No Data Model")))</f>
        <v>Low Segment Country Model</v>
      </c>
      <c r="D14" s="541"/>
      <c r="E14" s="541"/>
      <c r="F14" s="494"/>
      <c r="G14" s="497" t="s">
        <v>717</v>
      </c>
      <c r="H14" s="541" t="s">
        <v>722</v>
      </c>
      <c r="I14" s="541"/>
      <c r="J14" s="541"/>
      <c r="K14" s="494"/>
      <c r="L14" s="494"/>
    </row>
    <row r="15" spans="1:13" ht="16.5" x14ac:dyDescent="0.3">
      <c r="B15" s="415"/>
      <c r="C15" s="162"/>
      <c r="G15" s="161"/>
      <c r="H15" s="162"/>
    </row>
    <row r="16" spans="1:13" ht="16.5" x14ac:dyDescent="0.3">
      <c r="C16" s="161"/>
      <c r="D16" s="162"/>
    </row>
    <row r="17" spans="2:6" ht="16.5" x14ac:dyDescent="0.3">
      <c r="B17" s="161"/>
      <c r="C17" s="162"/>
      <c r="E17" s="159"/>
    </row>
    <row r="18" spans="2:6" ht="16.5" x14ac:dyDescent="0.3">
      <c r="B18" s="161"/>
      <c r="C18" s="162"/>
      <c r="E18" s="161"/>
      <c r="F18" s="162"/>
    </row>
    <row r="19" spans="2:6" ht="16.5" x14ac:dyDescent="0.3">
      <c r="B19" s="161"/>
      <c r="C19" s="162"/>
    </row>
    <row r="20" spans="2:6" ht="16.5" x14ac:dyDescent="0.3">
      <c r="B20" s="161"/>
      <c r="C20" s="162"/>
      <c r="E20" s="159"/>
    </row>
    <row r="21" spans="2:6" x14ac:dyDescent="0.2"/>
    <row r="22" spans="2:6" x14ac:dyDescent="0.2"/>
  </sheetData>
  <sheetProtection sheet="1" objects="1" scenarios="1" selectLockedCells="1"/>
  <mergeCells count="6">
    <mergeCell ref="B10:C10"/>
    <mergeCell ref="B12:E13"/>
    <mergeCell ref="H13:J13"/>
    <mergeCell ref="H12:J12"/>
    <mergeCell ref="H14:J14"/>
    <mergeCell ref="C14:E14"/>
  </mergeCells>
  <hyperlinks>
    <hyperlink ref="H13" location="'Country Model_Low'!A1" display="Low Segment Countries" xr:uid="{00000000-0004-0000-0000-000000000000}"/>
    <hyperlink ref="H14" location="Home!A1" display="No Data Model" xr:uid="{00000000-0004-0000-0000-000001000000}"/>
    <hyperlink ref="H12" location="'Country Model_High'!A1" display="High Segment" xr:uid="{00000000-0004-0000-0000-000002000000}"/>
    <hyperlink ref="H12:J12" location="'High Segment'!A1" display="High Segment Country Model" xr:uid="{00000000-0004-0000-0000-000003000000}"/>
    <hyperlink ref="H13:J13" location="'Low Segment'!A1" display="Low Segment Country Model" xr:uid="{00000000-0004-0000-0000-000004000000}"/>
    <hyperlink ref="H14:J14" location="'No Data Segment'!A1" display="No Data Model" xr:uid="{00000000-0004-0000-0000-000005000000}"/>
  </hyperlinks>
  <printOptions horizontalCentered="1"/>
  <pageMargins left="0.16" right="0.16" top="0.8" bottom="0.8" header="0.3" footer="0.3"/>
  <pageSetup paperSize="9" orientation="landscape" r:id="rId1"/>
  <headerFooter>
    <oddFooter>&amp;LLloyds Banking Group - For Internal Use Only&amp;R&amp;P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'Country List'!A2:A160</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59999389629810485"/>
  </sheetPr>
  <dimension ref="A1:Q194"/>
  <sheetViews>
    <sheetView showGridLines="0" view="pageBreakPreview" topLeftCell="A19" zoomScale="80" zoomScaleNormal="85" zoomScaleSheetLayoutView="80" workbookViewId="0">
      <selection activeCell="D6" sqref="D6:G6"/>
    </sheetView>
  </sheetViews>
  <sheetFormatPr defaultColWidth="9.140625" defaultRowHeight="0" customHeight="1" zeroHeight="1" x14ac:dyDescent="0.25"/>
  <cols>
    <col min="1" max="1" width="10" customWidth="1"/>
    <col min="2" max="2" width="9.140625" customWidth="1"/>
    <col min="3" max="3" width="35.28515625" customWidth="1"/>
    <col min="4" max="4" width="24.140625" bestFit="1" customWidth="1"/>
    <col min="5" max="5" width="20.5703125" bestFit="1" customWidth="1"/>
    <col min="6" max="6" width="16.28515625" customWidth="1"/>
    <col min="7" max="7" width="15.140625" customWidth="1"/>
    <col min="8" max="8" width="16" customWidth="1"/>
    <col min="9" max="9" width="15.5703125" hidden="1" customWidth="1"/>
    <col min="10" max="10" width="37" style="7" hidden="1" customWidth="1"/>
    <col min="11" max="11" width="15" style="7" hidden="1" customWidth="1"/>
    <col min="12" max="14" width="9.140625" style="7" hidden="1" customWidth="1"/>
    <col min="15" max="16" width="15.5703125" style="7" hidden="1" customWidth="1"/>
    <col min="17" max="17" width="9.140625" style="7" customWidth="1"/>
  </cols>
  <sheetData>
    <row r="1" spans="1:17" s="5" customFormat="1" ht="79.5" customHeight="1" x14ac:dyDescent="0.25">
      <c r="A1"/>
      <c r="D1" s="614"/>
      <c r="E1" s="614"/>
      <c r="F1" s="614"/>
      <c r="I1" t="s">
        <v>591</v>
      </c>
      <c r="J1"/>
      <c r="K1"/>
      <c r="L1"/>
      <c r="M1"/>
      <c r="N1"/>
      <c r="O1"/>
      <c r="P1"/>
      <c r="Q1" s="6"/>
    </row>
    <row r="2" spans="1:17" s="5" customFormat="1" ht="21" customHeight="1" x14ac:dyDescent="0.25">
      <c r="A2"/>
      <c r="D2" s="614"/>
      <c r="E2" s="614"/>
      <c r="F2" s="614"/>
      <c r="I2" s="49" t="s">
        <v>322</v>
      </c>
      <c r="J2" s="49" t="s">
        <v>348</v>
      </c>
      <c r="K2" s="49" t="s">
        <v>605</v>
      </c>
      <c r="L2" s="49" t="s">
        <v>325</v>
      </c>
      <c r="M2" s="49" t="s">
        <v>592</v>
      </c>
      <c r="N2" s="49" t="s">
        <v>350</v>
      </c>
      <c r="O2" s="49" t="s">
        <v>328</v>
      </c>
      <c r="P2"/>
      <c r="Q2" s="6"/>
    </row>
    <row r="3" spans="1:17" s="5" customFormat="1" ht="15" x14ac:dyDescent="0.25">
      <c r="A3"/>
      <c r="D3" s="614"/>
      <c r="E3" s="614"/>
      <c r="F3" s="614"/>
      <c r="I3" s="1">
        <v>0</v>
      </c>
      <c r="J3" s="1">
        <v>0</v>
      </c>
      <c r="K3" s="1">
        <v>0</v>
      </c>
      <c r="L3" s="1">
        <v>0</v>
      </c>
      <c r="M3" s="1">
        <v>0</v>
      </c>
      <c r="N3" s="1">
        <v>0</v>
      </c>
      <c r="O3" s="1">
        <v>0</v>
      </c>
      <c r="P3" s="1" t="s">
        <v>593</v>
      </c>
      <c r="Q3" s="6"/>
    </row>
    <row r="4" spans="1:17" s="5" customFormat="1" ht="46.5" x14ac:dyDescent="0.25">
      <c r="A4"/>
      <c r="B4" s="620" t="s">
        <v>158</v>
      </c>
      <c r="C4" s="620"/>
      <c r="D4" s="620"/>
      <c r="E4" s="620"/>
      <c r="F4" s="620"/>
      <c r="G4" s="620"/>
      <c r="H4"/>
      <c r="I4" s="1">
        <v>20</v>
      </c>
      <c r="J4" s="1">
        <v>20</v>
      </c>
      <c r="K4" s="1">
        <v>20</v>
      </c>
      <c r="L4" s="1">
        <v>20</v>
      </c>
      <c r="M4" s="1">
        <v>20</v>
      </c>
      <c r="N4" s="1">
        <v>20</v>
      </c>
      <c r="O4" s="1">
        <v>20</v>
      </c>
      <c r="P4" s="1" t="s">
        <v>594</v>
      </c>
      <c r="Q4" s="6"/>
    </row>
    <row r="5" spans="1:17" ht="15" x14ac:dyDescent="0.25">
      <c r="A5" s="492"/>
      <c r="B5" s="492"/>
      <c r="C5" s="492"/>
      <c r="D5" s="492"/>
      <c r="E5" s="492"/>
      <c r="F5" s="492"/>
      <c r="G5" s="492"/>
      <c r="H5" s="492"/>
      <c r="I5" s="1">
        <v>40</v>
      </c>
      <c r="J5" s="1">
        <v>40</v>
      </c>
      <c r="K5" s="1">
        <v>40</v>
      </c>
      <c r="L5" s="1">
        <v>40</v>
      </c>
      <c r="M5" s="1">
        <v>40</v>
      </c>
      <c r="N5" s="1">
        <v>40</v>
      </c>
      <c r="O5" s="1">
        <v>40</v>
      </c>
      <c r="P5" s="1" t="s">
        <v>595</v>
      </c>
      <c r="Q5"/>
    </row>
    <row r="6" spans="1:17" ht="21" customHeight="1" x14ac:dyDescent="0.25">
      <c r="A6" s="492"/>
      <c r="B6" s="615" t="s">
        <v>313</v>
      </c>
      <c r="C6" s="615"/>
      <c r="D6" s="621" t="s">
        <v>50</v>
      </c>
      <c r="E6" s="621"/>
      <c r="F6" s="621"/>
      <c r="G6" s="621"/>
      <c r="H6" s="237"/>
      <c r="I6" s="1">
        <v>60</v>
      </c>
      <c r="J6" s="1">
        <v>60</v>
      </c>
      <c r="K6" s="1">
        <v>60</v>
      </c>
      <c r="L6" s="1">
        <v>60</v>
      </c>
      <c r="M6" s="1">
        <v>60</v>
      </c>
      <c r="N6" s="1">
        <v>60</v>
      </c>
      <c r="O6" s="1">
        <v>60</v>
      </c>
      <c r="P6" s="1" t="s">
        <v>596</v>
      </c>
    </row>
    <row r="7" spans="1:17" s="5" customFormat="1" ht="21" x14ac:dyDescent="0.25">
      <c r="A7"/>
      <c r="B7" s="616" t="s">
        <v>314</v>
      </c>
      <c r="C7" s="616"/>
      <c r="D7" s="616" t="str">
        <f>VLOOKUP(D6,'Country List'!$A:$D,2,FALSE)</f>
        <v>USA</v>
      </c>
      <c r="E7" s="616"/>
      <c r="F7" s="616"/>
      <c r="G7" s="616"/>
      <c r="H7" s="518"/>
      <c r="I7" s="1">
        <v>80</v>
      </c>
      <c r="J7" s="1">
        <v>80</v>
      </c>
      <c r="K7" s="1">
        <v>80</v>
      </c>
      <c r="L7" s="1">
        <v>80</v>
      </c>
      <c r="M7" s="1">
        <v>80</v>
      </c>
      <c r="N7" s="1">
        <v>80</v>
      </c>
      <c r="O7" s="1">
        <v>80</v>
      </c>
      <c r="P7" s="1" t="s">
        <v>597</v>
      </c>
      <c r="Q7"/>
    </row>
    <row r="8" spans="1:17" s="5" customFormat="1" ht="21" x14ac:dyDescent="0.25">
      <c r="A8"/>
      <c r="B8" s="616" t="s">
        <v>315</v>
      </c>
      <c r="C8" s="616"/>
      <c r="D8" s="616" t="str">
        <f>VLOOKUP(D7,'Country List'!$B:$D,2,FALSE)</f>
        <v>VERY HIGH HUMAN DEVELOPMENT</v>
      </c>
      <c r="E8" s="616"/>
      <c r="F8" s="616"/>
      <c r="G8" s="616"/>
      <c r="H8" s="518"/>
      <c r="I8" s="387">
        <v>100</v>
      </c>
      <c r="J8" s="387">
        <v>100</v>
      </c>
      <c r="K8" s="387">
        <v>100</v>
      </c>
      <c r="L8" s="388">
        <v>100</v>
      </c>
      <c r="M8" s="388">
        <v>100</v>
      </c>
      <c r="N8" s="388">
        <v>100</v>
      </c>
      <c r="O8" s="388">
        <v>100</v>
      </c>
      <c r="P8" s="388" t="s">
        <v>959</v>
      </c>
      <c r="Q8"/>
    </row>
    <row r="9" spans="1:17" s="5" customFormat="1" ht="21.75" thickBot="1" x14ac:dyDescent="0.3">
      <c r="A9"/>
      <c r="B9" s="616" t="s">
        <v>316</v>
      </c>
      <c r="C9" s="616"/>
      <c r="D9" s="616" t="str">
        <f>VLOOKUP(D7,'Country List'!$B:$D,3,FALSE)</f>
        <v>DEVELOPED MARKET</v>
      </c>
      <c r="E9" s="616"/>
      <c r="F9" s="616"/>
      <c r="G9" s="616"/>
      <c r="H9" s="518"/>
      <c r="I9" t="s">
        <v>317</v>
      </c>
      <c r="J9"/>
      <c r="K9"/>
      <c r="L9"/>
      <c r="M9"/>
      <c r="N9"/>
      <c r="Q9"/>
    </row>
    <row r="10" spans="1:17" s="5" customFormat="1" ht="15.75" thickBot="1" x14ac:dyDescent="0.3">
      <c r="A10"/>
      <c r="B10" s="163"/>
      <c r="C10" s="163"/>
      <c r="D10" s="163"/>
      <c r="E10" s="163"/>
      <c r="F10" s="163"/>
      <c r="I10" s="13" t="s">
        <v>345</v>
      </c>
      <c r="J10" s="16" t="s">
        <v>354</v>
      </c>
      <c r="K10" s="16">
        <v>0.36914999999999998</v>
      </c>
      <c r="L10" s="376">
        <v>0.17699422534027159</v>
      </c>
      <c r="M10" s="375">
        <f>0.5*L10</f>
        <v>8.8497112670135797E-2</v>
      </c>
      <c r="N10" s="602">
        <f>SUM(M10:M14)</f>
        <v>0.35360935410128069</v>
      </c>
      <c r="O10" s="578">
        <f>SUM(N10:N18)</f>
        <v>0.5</v>
      </c>
      <c r="P10"/>
      <c r="Q10"/>
    </row>
    <row r="11" spans="1:17" s="5" customFormat="1" ht="15.75" thickBot="1" x14ac:dyDescent="0.3">
      <c r="A11"/>
      <c r="B11" s="163"/>
      <c r="C11" s="163"/>
      <c r="D11" s="163"/>
      <c r="E11" s="163"/>
      <c r="F11" s="163"/>
      <c r="I11" s="373" t="s">
        <v>762</v>
      </c>
      <c r="J11" s="374" t="s">
        <v>759</v>
      </c>
      <c r="K11" s="374">
        <v>0.30991999999999997</v>
      </c>
      <c r="L11" s="377">
        <v>3.1468548973346909E-2</v>
      </c>
      <c r="M11" s="375">
        <f t="shared" ref="M11:M14" si="0">0.5*L11</f>
        <v>1.5734274486673454E-2</v>
      </c>
      <c r="N11" s="603"/>
      <c r="O11" s="579"/>
      <c r="P11"/>
      <c r="Q11"/>
    </row>
    <row r="12" spans="1:17" s="5" customFormat="1" ht="15.75" thickBot="1" x14ac:dyDescent="0.3">
      <c r="A12"/>
      <c r="B12" s="163"/>
      <c r="C12" s="163"/>
      <c r="D12" s="163"/>
      <c r="E12" s="163"/>
      <c r="F12" s="163"/>
      <c r="I12" s="14" t="s">
        <v>604</v>
      </c>
      <c r="J12" s="8" t="s">
        <v>598</v>
      </c>
      <c r="K12" s="8">
        <v>0.48582999999999998</v>
      </c>
      <c r="L12" s="378">
        <v>0.29341459303397677</v>
      </c>
      <c r="M12" s="375">
        <f t="shared" si="0"/>
        <v>0.14670729651698838</v>
      </c>
      <c r="N12" s="603"/>
      <c r="O12" s="579"/>
      <c r="P12"/>
      <c r="Q12"/>
    </row>
    <row r="13" spans="1:17" s="5" customFormat="1" ht="15.75" thickBot="1" x14ac:dyDescent="0.3">
      <c r="A13"/>
      <c r="B13" s="163"/>
      <c r="C13" s="163"/>
      <c r="D13" s="163"/>
      <c r="E13" s="163"/>
      <c r="F13" s="163"/>
      <c r="I13" s="368" t="s">
        <v>630</v>
      </c>
      <c r="J13" s="369" t="s">
        <v>758</v>
      </c>
      <c r="K13" s="369">
        <v>0.21098</v>
      </c>
      <c r="L13" s="379">
        <v>4.3085308982243817E-2</v>
      </c>
      <c r="M13" s="375">
        <f t="shared" si="0"/>
        <v>2.1542654491121908E-2</v>
      </c>
      <c r="N13" s="603"/>
      <c r="O13" s="579"/>
      <c r="P13"/>
      <c r="Q13"/>
    </row>
    <row r="14" spans="1:17" s="5" customFormat="1" ht="15.75" thickBot="1" x14ac:dyDescent="0.3">
      <c r="A14"/>
      <c r="B14" s="163"/>
      <c r="C14" s="163"/>
      <c r="D14" s="163"/>
      <c r="E14" s="163"/>
      <c r="F14" s="163"/>
      <c r="I14" s="17" t="s">
        <v>346</v>
      </c>
      <c r="J14" s="18" t="s">
        <v>11</v>
      </c>
      <c r="K14" s="18">
        <v>0.30523</v>
      </c>
      <c r="L14" s="380">
        <v>0.16225603187272233</v>
      </c>
      <c r="M14" s="375">
        <f t="shared" si="0"/>
        <v>8.1128015936361167E-2</v>
      </c>
      <c r="N14" s="604"/>
      <c r="O14" s="579"/>
      <c r="P14"/>
      <c r="Q14"/>
    </row>
    <row r="15" spans="1:17" s="5" customFormat="1" ht="15.75" thickBot="1" x14ac:dyDescent="0.3">
      <c r="A15"/>
      <c r="B15" s="163"/>
      <c r="C15" s="163"/>
      <c r="D15" s="163"/>
      <c r="E15" s="163"/>
      <c r="F15" s="163"/>
      <c r="I15" s="15" t="s">
        <v>674</v>
      </c>
      <c r="J15" s="21" t="s">
        <v>342</v>
      </c>
      <c r="K15" s="21">
        <v>0.16803000000000001</v>
      </c>
      <c r="L15" s="381">
        <v>6.0577426528790175E-2</v>
      </c>
      <c r="M15" s="22">
        <f t="shared" ref="M15:M22" si="1">0.5*L15</f>
        <v>3.0288713264395088E-2</v>
      </c>
      <c r="N15" s="542">
        <f>SUM(M15:M17)</f>
        <v>0.11080833104084599</v>
      </c>
      <c r="O15" s="579"/>
      <c r="P15"/>
      <c r="Q15"/>
    </row>
    <row r="16" spans="1:17" s="5" customFormat="1" ht="15.75" thickBot="1" x14ac:dyDescent="0.3">
      <c r="A16"/>
      <c r="B16" s="163"/>
      <c r="C16" s="163"/>
      <c r="D16" s="163"/>
      <c r="E16" s="163"/>
      <c r="F16" s="163"/>
      <c r="I16" s="51" t="s">
        <v>606</v>
      </c>
      <c r="J16" s="52" t="s">
        <v>5</v>
      </c>
      <c r="K16" s="52">
        <v>0.31147999999999998</v>
      </c>
      <c r="L16" s="382">
        <v>5.4668954604538016E-2</v>
      </c>
      <c r="M16" s="22">
        <f t="shared" si="1"/>
        <v>2.7334477302269008E-2</v>
      </c>
      <c r="N16" s="543"/>
      <c r="O16" s="579"/>
      <c r="P16"/>
      <c r="Q16"/>
    </row>
    <row r="17" spans="1:17" s="5" customFormat="1" ht="15.75" thickBot="1" x14ac:dyDescent="0.3">
      <c r="A17"/>
      <c r="B17" s="163"/>
      <c r="C17" s="163"/>
      <c r="D17" s="163"/>
      <c r="E17" s="163"/>
      <c r="F17" s="163"/>
      <c r="I17" s="51" t="s">
        <v>607</v>
      </c>
      <c r="J17" s="52" t="s">
        <v>416</v>
      </c>
      <c r="K17" s="52">
        <v>0.2757</v>
      </c>
      <c r="L17" s="382">
        <v>0.10637028094836379</v>
      </c>
      <c r="M17" s="22">
        <f t="shared" si="1"/>
        <v>5.3185140474181894E-2</v>
      </c>
      <c r="N17" s="544"/>
      <c r="O17" s="579"/>
      <c r="P17"/>
      <c r="Q17"/>
    </row>
    <row r="18" spans="1:17" s="5" customFormat="1" ht="15.75" thickBot="1" x14ac:dyDescent="0.3">
      <c r="A18"/>
      <c r="B18" s="163"/>
      <c r="C18" s="163"/>
      <c r="D18" s="163"/>
      <c r="E18" s="163"/>
      <c r="F18" s="163"/>
      <c r="I18" s="54" t="s">
        <v>710</v>
      </c>
      <c r="J18" s="151" t="s">
        <v>709</v>
      </c>
      <c r="K18" s="55">
        <v>0.17338000000000001</v>
      </c>
      <c r="L18" s="383">
        <v>7.1164629715746677E-2</v>
      </c>
      <c r="M18" s="56">
        <f t="shared" si="1"/>
        <v>3.5582314857873339E-2</v>
      </c>
      <c r="N18" s="57">
        <f>M18</f>
        <v>3.5582314857873339E-2</v>
      </c>
      <c r="O18" s="580"/>
      <c r="P18"/>
      <c r="Q18"/>
    </row>
    <row r="19" spans="1:17" s="5" customFormat="1" ht="15.75" thickBot="1" x14ac:dyDescent="0.3">
      <c r="A19"/>
      <c r="B19" s="163"/>
      <c r="C19" s="163"/>
      <c r="D19" s="163"/>
      <c r="E19" s="163"/>
      <c r="F19" s="163"/>
      <c r="I19" s="45" t="s">
        <v>318</v>
      </c>
      <c r="J19" s="46" t="s">
        <v>355</v>
      </c>
      <c r="K19" s="46">
        <v>0.31528</v>
      </c>
      <c r="L19" s="444">
        <v>0.27089516404898595</v>
      </c>
      <c r="M19" s="47">
        <f t="shared" si="1"/>
        <v>0.13544758202449297</v>
      </c>
      <c r="N19" s="48">
        <f>M19</f>
        <v>0.13544758202449297</v>
      </c>
      <c r="O19" s="578">
        <f>SUM(N19:N22)</f>
        <v>0.5</v>
      </c>
      <c r="P19"/>
      <c r="Q19"/>
    </row>
    <row r="20" spans="1:17" s="5" customFormat="1" ht="15" x14ac:dyDescent="0.25">
      <c r="A20"/>
      <c r="B20" s="163"/>
      <c r="C20" s="163"/>
      <c r="D20" s="163"/>
      <c r="E20" s="163"/>
      <c r="F20" s="163"/>
      <c r="I20" s="23" t="s">
        <v>326</v>
      </c>
      <c r="J20" s="24" t="s">
        <v>357</v>
      </c>
      <c r="K20" s="24">
        <v>0.49469999999999997</v>
      </c>
      <c r="L20" s="445">
        <v>0.45860745612583659</v>
      </c>
      <c r="M20" s="53">
        <f t="shared" si="1"/>
        <v>0.22930372806291829</v>
      </c>
      <c r="N20" s="581">
        <f>SUM(M20:M21)</f>
        <v>0.29387428183631975</v>
      </c>
      <c r="O20" s="579"/>
      <c r="P20"/>
      <c r="Q20"/>
    </row>
    <row r="21" spans="1:17" s="5" customFormat="1" ht="15.75" thickBot="1" x14ac:dyDescent="0.3">
      <c r="A21"/>
      <c r="B21" s="163"/>
      <c r="C21" s="163"/>
      <c r="D21" s="163"/>
      <c r="E21" s="163"/>
      <c r="F21" s="163"/>
      <c r="I21" s="25" t="s">
        <v>352</v>
      </c>
      <c r="J21" s="26" t="s">
        <v>603</v>
      </c>
      <c r="K21" s="26">
        <v>0.17546</v>
      </c>
      <c r="L21" s="446">
        <v>0.12914110754680291</v>
      </c>
      <c r="M21" s="27">
        <f t="shared" si="1"/>
        <v>6.4570553773401457E-2</v>
      </c>
      <c r="N21" s="582"/>
      <c r="O21" s="579"/>
      <c r="P21"/>
      <c r="Q21"/>
    </row>
    <row r="22" spans="1:17" s="5" customFormat="1" ht="15.75" thickBot="1" x14ac:dyDescent="0.3">
      <c r="A22"/>
      <c r="B22" s="163"/>
      <c r="C22" s="163"/>
      <c r="D22" s="163"/>
      <c r="E22" s="163"/>
      <c r="F22" s="163"/>
      <c r="I22" s="29" t="s">
        <v>351</v>
      </c>
      <c r="J22" s="30" t="s">
        <v>356</v>
      </c>
      <c r="K22" s="30">
        <v>0.18997</v>
      </c>
      <c r="L22" s="447">
        <v>0.14135627227837455</v>
      </c>
      <c r="M22" s="31">
        <f t="shared" si="1"/>
        <v>7.0678136139187275E-2</v>
      </c>
      <c r="N22" s="32">
        <f>M22</f>
        <v>7.0678136139187275E-2</v>
      </c>
      <c r="O22" s="580"/>
      <c r="P22"/>
      <c r="Q22"/>
    </row>
    <row r="23" spans="1:17" s="5" customFormat="1" ht="15" x14ac:dyDescent="0.25">
      <c r="A23"/>
      <c r="B23" s="163"/>
      <c r="C23" s="163"/>
      <c r="D23" s="163"/>
      <c r="E23" s="163"/>
      <c r="F23" s="163"/>
      <c r="I23" s="35" t="s">
        <v>358</v>
      </c>
      <c r="J23" s="19" t="s">
        <v>610</v>
      </c>
      <c r="K23" s="28">
        <v>0.33531</v>
      </c>
      <c r="L23" s="20">
        <v>0.29206231389433412</v>
      </c>
      <c r="M23" s="20">
        <v>0.29214429797339914</v>
      </c>
      <c r="N23" s="20">
        <v>0.29206231389433412</v>
      </c>
      <c r="O23" s="586">
        <f>SUM(N23:N24)</f>
        <v>1</v>
      </c>
      <c r="P23"/>
      <c r="Q23"/>
    </row>
    <row r="24" spans="1:17" s="5" customFormat="1" ht="15.75" thickBot="1" x14ac:dyDescent="0.3">
      <c r="A24"/>
      <c r="B24" s="163"/>
      <c r="C24" s="163"/>
      <c r="D24" s="163"/>
      <c r="E24" s="163"/>
      <c r="F24" s="163"/>
      <c r="I24" s="35" t="s">
        <v>359</v>
      </c>
      <c r="J24" s="19" t="s">
        <v>724</v>
      </c>
      <c r="K24" s="28">
        <v>0.74941999999999998</v>
      </c>
      <c r="L24" s="20">
        <v>0.70793768610566588</v>
      </c>
      <c r="M24" s="20">
        <v>0.70785570202660097</v>
      </c>
      <c r="N24" s="20">
        <v>0.70793768610566588</v>
      </c>
      <c r="O24" s="587"/>
      <c r="P24"/>
      <c r="Q24"/>
    </row>
    <row r="25" spans="1:17" s="5" customFormat="1" ht="15" x14ac:dyDescent="0.25">
      <c r="A25"/>
      <c r="B25" s="163"/>
      <c r="C25" s="163"/>
      <c r="D25" s="163"/>
      <c r="E25" s="163"/>
      <c r="F25" s="163"/>
      <c r="I25" s="35" t="s">
        <v>358</v>
      </c>
      <c r="J25" s="19" t="s">
        <v>610</v>
      </c>
      <c r="K25" s="28">
        <v>0.54747000000000001</v>
      </c>
      <c r="L25" s="20">
        <v>0.50000345426493742</v>
      </c>
      <c r="M25" s="20">
        <v>0.50000345426493742</v>
      </c>
      <c r="N25" s="36">
        <f t="shared" ref="N25:N26" si="2">M25</f>
        <v>0.50000345426493742</v>
      </c>
      <c r="O25" s="586">
        <f>SUM(N25:N26)</f>
        <v>1</v>
      </c>
      <c r="P25" s="6"/>
      <c r="Q25" s="6"/>
    </row>
    <row r="26" spans="1:17" s="5" customFormat="1" ht="15.75" thickBot="1" x14ac:dyDescent="0.3">
      <c r="A26"/>
      <c r="B26" s="163"/>
      <c r="C26" s="163"/>
      <c r="D26" s="163"/>
      <c r="E26" s="163"/>
      <c r="F26" s="163"/>
      <c r="I26" s="35" t="s">
        <v>359</v>
      </c>
      <c r="J26" s="19" t="s">
        <v>611</v>
      </c>
      <c r="K26" s="28">
        <v>0.54010999999999998</v>
      </c>
      <c r="L26" s="20">
        <v>0.49999654573506253</v>
      </c>
      <c r="M26" s="20">
        <v>0.49999654573506253</v>
      </c>
      <c r="N26" s="36">
        <f t="shared" si="2"/>
        <v>0.49999654573506253</v>
      </c>
      <c r="O26" s="587"/>
      <c r="P26" s="6"/>
      <c r="Q26" s="6"/>
    </row>
    <row r="27" spans="1:17" s="5" customFormat="1" ht="15" x14ac:dyDescent="0.25">
      <c r="A27"/>
      <c r="B27" s="163"/>
      <c r="C27" s="163"/>
      <c r="D27" s="163"/>
      <c r="E27" s="163"/>
      <c r="F27" s="163"/>
      <c r="J27" s="387" t="s">
        <v>732</v>
      </c>
      <c r="K27" s="387">
        <v>0.78488999999999998</v>
      </c>
      <c r="L27" s="388"/>
      <c r="M27" s="388"/>
      <c r="N27" s="388"/>
      <c r="P27" s="6"/>
      <c r="Q27" s="6"/>
    </row>
    <row r="28" spans="1:17" s="5" customFormat="1" ht="15" x14ac:dyDescent="0.25">
      <c r="A28"/>
      <c r="B28" s="163"/>
      <c r="C28" s="163"/>
      <c r="D28" s="163"/>
      <c r="E28" s="163"/>
      <c r="F28" s="163"/>
      <c r="I28" s="6"/>
      <c r="J28" s="387" t="s">
        <v>945</v>
      </c>
      <c r="K28" s="1">
        <v>8.3589999999999998E-2</v>
      </c>
      <c r="L28" s="387"/>
      <c r="M28" s="387"/>
      <c r="N28" s="387"/>
      <c r="O28" s="6"/>
      <c r="P28" s="6"/>
      <c r="Q28" s="6"/>
    </row>
    <row r="29" spans="1:17" s="5" customFormat="1" ht="15" x14ac:dyDescent="0.25">
      <c r="A29"/>
      <c r="B29" s="163"/>
      <c r="C29" s="163"/>
      <c r="D29" s="163"/>
      <c r="E29" s="163"/>
      <c r="F29" s="163"/>
      <c r="I29" s="6"/>
      <c r="J29" s="388" t="s">
        <v>887</v>
      </c>
      <c r="K29" s="388">
        <v>4.1549999999999997E-2</v>
      </c>
      <c r="L29" s="1"/>
      <c r="M29" s="1"/>
      <c r="N29" s="1"/>
      <c r="O29" s="6"/>
      <c r="P29" s="6"/>
      <c r="Q29" s="6"/>
    </row>
    <row r="30" spans="1:17" s="5" customFormat="1" ht="15" x14ac:dyDescent="0.25">
      <c r="A30"/>
      <c r="B30" s="163"/>
      <c r="C30" s="163"/>
      <c r="D30" s="163"/>
      <c r="E30" s="163"/>
      <c r="F30" s="163"/>
      <c r="I30"/>
      <c r="J30" s="1" t="s">
        <v>886</v>
      </c>
      <c r="K30" s="389">
        <v>4.2950000000000002E-2</v>
      </c>
      <c r="L30" s="390"/>
      <c r="M30" s="390"/>
      <c r="N30" s="391"/>
      <c r="P30" s="6"/>
      <c r="Q30" s="6"/>
    </row>
    <row r="31" spans="1:17" s="5" customFormat="1" ht="15" x14ac:dyDescent="0.25">
      <c r="A31"/>
      <c r="C31"/>
      <c r="D31"/>
      <c r="E31"/>
      <c r="F31"/>
      <c r="I31" s="6"/>
      <c r="J31"/>
      <c r="K31"/>
      <c r="L31"/>
      <c r="M31"/>
      <c r="N31"/>
      <c r="O31" s="6"/>
      <c r="P31" s="6"/>
      <c r="Q31" s="6"/>
    </row>
    <row r="32" spans="1:17" s="5" customFormat="1" ht="15.75" customHeight="1" x14ac:dyDescent="0.25">
      <c r="A32"/>
      <c r="H32" s="6"/>
      <c r="J32"/>
      <c r="K32"/>
      <c r="L32"/>
      <c r="M32"/>
      <c r="N32"/>
      <c r="O32" s="6"/>
      <c r="P32" s="6"/>
      <c r="Q32" s="6"/>
    </row>
    <row r="33" spans="1:17" s="5" customFormat="1" ht="46.5" customHeight="1" x14ac:dyDescent="0.7">
      <c r="A33"/>
      <c r="B33" s="599" t="s">
        <v>319</v>
      </c>
      <c r="C33" s="599"/>
      <c r="D33" s="599"/>
      <c r="E33" s="599"/>
      <c r="F33" s="599"/>
      <c r="G33" s="599"/>
      <c r="H33"/>
      <c r="J33"/>
      <c r="K33"/>
      <c r="L33"/>
      <c r="M33"/>
      <c r="N33"/>
      <c r="O33" s="6"/>
      <c r="P33" s="6"/>
      <c r="Q33" s="6"/>
    </row>
    <row r="34" spans="1:17" s="5" customFormat="1" ht="15" customHeight="1" thickBot="1" x14ac:dyDescent="0.3">
      <c r="A34"/>
      <c r="B34" s="9"/>
      <c r="C34" s="287" t="s">
        <v>320</v>
      </c>
      <c r="D34" s="287" t="s">
        <v>723</v>
      </c>
      <c r="E34" s="287" t="s">
        <v>660</v>
      </c>
      <c r="F34" s="287" t="s">
        <v>663</v>
      </c>
      <c r="G34" s="287" t="s">
        <v>321</v>
      </c>
      <c r="H34" s="9"/>
      <c r="I34" s="136" t="s">
        <v>712</v>
      </c>
      <c r="J34"/>
      <c r="K34"/>
      <c r="L34"/>
      <c r="M34"/>
      <c r="N34"/>
      <c r="O34" s="6"/>
      <c r="P34" s="6"/>
      <c r="Q34" s="6"/>
    </row>
    <row r="35" spans="1:17" s="5" customFormat="1" ht="15" customHeight="1" x14ac:dyDescent="0.25">
      <c r="A35"/>
      <c r="B35" s="595" t="s">
        <v>322</v>
      </c>
      <c r="C35" s="183" t="str">
        <f>I10</f>
        <v>Inflation 5 year average</v>
      </c>
      <c r="D35" s="179">
        <f>IF(VLOOKUP($D$7,High_Seg2!$C:$BX,6,FALSE)="","",VLOOKUP($D$7,High_Seg2!$C:$BX,6,FALSE))</f>
        <v>2.2206000000000001</v>
      </c>
      <c r="E35" s="180">
        <f>M10</f>
        <v>8.8497112670135797E-2</v>
      </c>
      <c r="F35" s="179">
        <f>IF($D35="",VLOOKUP(9999999999,Buckets!$E$9:$M$15,8,TRUE),VLOOKUP($D35,Buckets!$E$9:$M$15,8,TRUE))</f>
        <v>1.2928828371099996</v>
      </c>
      <c r="G35" s="181">
        <f>IF($D35="",VLOOKUP(9999999999,Buckets!$E$9:$M$15,9,TRUE),VLOOKUP($D35,Buckets!$E$9:$M$15,9,TRUE))</f>
        <v>1</v>
      </c>
      <c r="I35" s="139">
        <f>IF($D35="",VLOOKUP(9999999999,Buckets!$E$9:$M$15,7,TRUE),VLOOKUP($D35,Buckets!$E$9:$M$15,7,TRUE))</f>
        <v>-0.97330000000000005</v>
      </c>
      <c r="J35"/>
      <c r="K35"/>
      <c r="L35"/>
      <c r="M35"/>
      <c r="N35"/>
      <c r="O35" s="6"/>
      <c r="P35" s="6"/>
      <c r="Q35" s="6"/>
    </row>
    <row r="36" spans="1:17" s="5" customFormat="1" ht="15" customHeight="1" x14ac:dyDescent="0.25">
      <c r="A36"/>
      <c r="B36" s="596"/>
      <c r="C36" s="166" t="str">
        <f>I11</f>
        <v>Nominal Interest Rate Volatility</v>
      </c>
      <c r="D36" s="176">
        <f>IF(VLOOKUP($D$7,High_Seg2!$C:$BX,16,FALSE)="","",VLOOKUP($D$7,High_Seg2!$C:$BX,16,FALSE))</f>
        <v>24.787811136139702</v>
      </c>
      <c r="E36" s="177">
        <f>M11</f>
        <v>1.5734274486673454E-2</v>
      </c>
      <c r="F36" s="176">
        <f>IF($D36="",VLOOKUP(9999999999,Buckets!$E$138:$M$143,8,TRUE),VLOOKUP($D36,Buckets!$E$138:$M$143,8,TRUE))</f>
        <v>8.0021865170000002</v>
      </c>
      <c r="G36" s="182">
        <f>IF($D36="",VLOOKUP(9999999999,Buckets!$E$138:$M$143,9,TRUE),VLOOKUP($D36,Buckets!$E$138:$M$143,9,TRUE))</f>
        <v>5</v>
      </c>
      <c r="I36" s="138">
        <f>IF($D36="",VLOOKUP(9999999999,Buckets!$E$138:$M$143,7,TRUE),VLOOKUP($D36,Buckets!$E$138:$M$143,7,TRUE))</f>
        <v>-0.59099999999999997</v>
      </c>
      <c r="K36"/>
      <c r="L36"/>
      <c r="M36"/>
      <c r="N36"/>
      <c r="O36"/>
      <c r="P36" s="6"/>
      <c r="Q36" s="6"/>
    </row>
    <row r="37" spans="1:17" s="5" customFormat="1" ht="15" x14ac:dyDescent="0.25">
      <c r="A37"/>
      <c r="B37" s="597"/>
      <c r="C37" s="166" t="str">
        <f>I12</f>
        <v>GDP per Capita</v>
      </c>
      <c r="D37" s="176">
        <f>IF(VLOOKUP($D$7,High_Seg2!$C:$BX,7,FALSE)="","",VLOOKUP($D$7,High_Seg2!$C:$BX,7,FALSE))</f>
        <v>48170</v>
      </c>
      <c r="E37" s="177">
        <f t="shared" ref="E37:E39" si="3">M12</f>
        <v>0.14670729651698838</v>
      </c>
      <c r="F37" s="176">
        <f>IF($D37="",VLOOKUP(999999999,Buckets!$E$19:$M$24,8,TRUE),VLOOKUP($D37,Buckets!$E$19:$M$24,8,TRUE))</f>
        <v>-14130.835191999988</v>
      </c>
      <c r="G37" s="182">
        <f>IF($D37="",VLOOKUP(999999999,Buckets!$E$19:$M$24,9,TRUE),VLOOKUP($D37,Buckets!$E$19:$M$24,9,TRUE))</f>
        <v>6</v>
      </c>
      <c r="I37" s="370">
        <f>IF($D37="",VLOOKUP(999999999,Buckets!$E$19:$M$24,7,TRUE),VLOOKUP($D37,Buckets!$E$19:$M$24,7,TRUE))</f>
        <v>-1.5741999999999994</v>
      </c>
      <c r="K37"/>
      <c r="L37"/>
      <c r="M37"/>
      <c r="N37"/>
      <c r="O37"/>
      <c r="P37" s="6"/>
      <c r="Q37" s="6"/>
    </row>
    <row r="38" spans="1:17" s="5" customFormat="1" ht="15" x14ac:dyDescent="0.25">
      <c r="A38"/>
      <c r="B38" s="597"/>
      <c r="C38" s="166" t="str">
        <f>I13</f>
        <v>Growth Volatility</v>
      </c>
      <c r="D38" s="176">
        <f>IF(VLOOKUP($D$7,High_Seg2!$C:$BX,15,FALSE)="","",VLOOKUP($D$7,High_Seg2!$C:$BX,15,FALSE))</f>
        <v>2.5693264681624299</v>
      </c>
      <c r="E38" s="177">
        <f t="shared" si="3"/>
        <v>2.1542654491121908E-2</v>
      </c>
      <c r="F38" s="176">
        <f>IF($D38="",VLOOKUP(999999999,Buckets!$E$129:$M$134,8,TRUE),VLOOKUP($D38,Buckets!$E$129:$M$134,8,TRUE))</f>
        <v>1.7791070457899998</v>
      </c>
      <c r="G38" s="182">
        <f>IF($D38="",VLOOKUP(999999999,Buckets!$E$129:$M$134,9,TRUE),VLOOKUP($D38,Buckets!$E$129:$M$134,9,TRUE))</f>
        <v>4</v>
      </c>
      <c r="I38" s="138">
        <f>IF($D38="",VLOOKUP(999999999,Buckets!$E$129:$M$134,7,TRUE),VLOOKUP($D38,Buckets!$E$129:$M$134,7,TRUE))</f>
        <v>-0.41830000000000001</v>
      </c>
      <c r="K38" s="6"/>
      <c r="L38" s="6"/>
      <c r="M38" s="6"/>
      <c r="N38" s="6"/>
      <c r="O38" s="6"/>
      <c r="P38" s="6"/>
      <c r="Q38" s="6"/>
    </row>
    <row r="39" spans="1:17" s="5" customFormat="1" ht="15" x14ac:dyDescent="0.25">
      <c r="A39"/>
      <c r="B39" s="597"/>
      <c r="C39" s="166" t="str">
        <f>I14</f>
        <v>Macroeconomic</v>
      </c>
      <c r="D39" s="178">
        <f>IF(VLOOKUP($D$7,High_Seg2!$C:$BX,10,FALSE)="","",VLOOKUP($D$7,High_Seg2!$C:$BX,10,FALSE))</f>
        <v>2</v>
      </c>
      <c r="E39" s="177">
        <f t="shared" si="3"/>
        <v>8.1128015936361167E-2</v>
      </c>
      <c r="F39" s="176">
        <f>IF($D39="",VLOOKUP(9999999999,Buckets!$E$73:$M$78,8,TRUE),VLOOKUP($D39,Buckets!$E$73:$M$78,8,TRUE))</f>
        <v>2.1614379153300005</v>
      </c>
      <c r="G39" s="182">
        <f>IF($D39="",VLOOKUP(9999999999,Buckets!$E$73:$M$78,9,TRUE),VLOOKUP($D39,Buckets!$E$73:$M$78,9,TRUE))</f>
        <v>2</v>
      </c>
      <c r="H39"/>
      <c r="I39" s="138">
        <f>IF($D39="",VLOOKUP(9999999999,Buckets!$E$73:$M$78,7,TRUE),VLOOKUP($D39,Buckets!$E$73:$M$78,7,TRUE))</f>
        <v>-1.1528999999999998</v>
      </c>
      <c r="J39" s="10"/>
      <c r="K39" s="6"/>
      <c r="L39" s="6"/>
      <c r="M39" s="6"/>
      <c r="N39" s="6"/>
      <c r="O39" s="6"/>
      <c r="P39" s="6"/>
      <c r="Q39" s="6"/>
    </row>
    <row r="40" spans="1:17" s="5" customFormat="1" ht="15.75" thickBot="1" x14ac:dyDescent="0.3">
      <c r="A40"/>
      <c r="B40" s="597"/>
      <c r="C40" s="371"/>
      <c r="D40" s="310"/>
      <c r="E40" s="310"/>
      <c r="F40" s="310"/>
      <c r="G40" s="372"/>
      <c r="H40"/>
      <c r="J40" s="10"/>
      <c r="K40" s="6"/>
      <c r="L40" s="6"/>
      <c r="M40" s="6"/>
      <c r="N40" s="6"/>
      <c r="O40" s="6"/>
      <c r="P40" s="6"/>
      <c r="Q40" s="6"/>
    </row>
    <row r="41" spans="1:17" s="5" customFormat="1" ht="15.75" thickBot="1" x14ac:dyDescent="0.3">
      <c r="A41"/>
      <c r="B41" s="598"/>
      <c r="C41" s="229" t="s">
        <v>323</v>
      </c>
      <c r="D41" s="230">
        <f>(SUMPRODUCT(K10:K14,I35:I39)+$K$25*E41)*Standardisation_Parameters!$F$2+Standardisation_Parameters!$E$2</f>
        <v>18.698954797074123</v>
      </c>
      <c r="E41" s="231">
        <f>SUM(E35:E39)</f>
        <v>0.35360935410128069</v>
      </c>
      <c r="F41" s="590" t="str">
        <f>VLOOKUP($D41,$I$3:$P$8,8,TRUE)</f>
        <v>Very Low Risk</v>
      </c>
      <c r="G41" s="591"/>
      <c r="H41"/>
      <c r="J41" s="10"/>
      <c r="K41" s="6"/>
      <c r="L41" s="6"/>
      <c r="M41" s="6"/>
      <c r="N41" s="6"/>
      <c r="O41" s="6"/>
      <c r="P41" s="6"/>
      <c r="Q41" s="6"/>
    </row>
    <row r="42" spans="1:17" s="5" customFormat="1" ht="15.75" thickBot="1" x14ac:dyDescent="0.3">
      <c r="A42"/>
      <c r="B42" s="87"/>
      <c r="C42" s="87"/>
      <c r="D42" s="87"/>
      <c r="E42" s="87"/>
      <c r="F42" s="87"/>
      <c r="G42" s="87"/>
      <c r="H42"/>
      <c r="L42" s="6"/>
      <c r="M42" s="6"/>
      <c r="N42" s="6"/>
      <c r="O42" s="6"/>
      <c r="P42" s="6"/>
      <c r="Q42" s="6"/>
    </row>
    <row r="43" spans="1:17" s="5" customFormat="1" ht="15" customHeight="1" x14ac:dyDescent="0.25">
      <c r="A43"/>
      <c r="B43" s="592" t="s">
        <v>348</v>
      </c>
      <c r="C43" s="186" t="str">
        <f>I15</f>
        <v>Access to Finance</v>
      </c>
      <c r="D43" s="187">
        <f>IF(VLOOKUP($D$7,High_Seg2!$C:$BX,2,FALSE)="","",VLOOKUP($D$7,High_Seg2!$C:$BX,2,FALSE))</f>
        <v>1</v>
      </c>
      <c r="E43" s="255">
        <f>M15</f>
        <v>3.0288713264395088E-2</v>
      </c>
      <c r="F43" s="187">
        <f>IF($D43="",VLOOKUP(9999999999,Buckets!$E$4:$M$6,8,TRUE),VLOOKUP($D43,Buckets!$E$4:$M$6,8,TRUE))</f>
        <v>1.1902680218599999</v>
      </c>
      <c r="G43" s="189">
        <f>IF($D43="",VLOOKUP(9999999999,Buckets!$E$4:$M$6,9,TRUE),VLOOKUP($D43,Buckets!$E$4:$M$6,9,TRUE))</f>
        <v>1</v>
      </c>
      <c r="H43"/>
      <c r="I43" s="138">
        <f>IF($D43="",VLOOKUP(9999999999,Buckets!$E$4:$M$6,7,TRUE),VLOOKUP($D43,Buckets!$E$4:$M$6,7,TRUE))</f>
        <v>-0.7286999999999999</v>
      </c>
      <c r="J43" s="6"/>
      <c r="K43" s="6"/>
      <c r="L43" s="6"/>
      <c r="M43" s="6"/>
      <c r="N43" s="6"/>
      <c r="O43" s="6"/>
      <c r="P43" s="6"/>
      <c r="Q43" s="6"/>
    </row>
    <row r="44" spans="1:17" s="5" customFormat="1" ht="15" x14ac:dyDescent="0.25">
      <c r="A44"/>
      <c r="B44" s="593"/>
      <c r="C44" s="169" t="str">
        <f>I16</f>
        <v>Debt Trend</v>
      </c>
      <c r="D44" s="184">
        <f>IF(VLOOKUP($D$7,High_Seg2!$C:$BX,8,FALSE)="","",VLOOKUP($D$7,High_Seg2!$C:$BX,8,FALSE))</f>
        <v>0.82238577701146198</v>
      </c>
      <c r="E44" s="256">
        <f>M16</f>
        <v>2.7334477302269008E-2</v>
      </c>
      <c r="F44" s="184">
        <f>IF($D44="",VLOOKUP(9999999999,Buckets!$E$37:$M$42,8,TRUE),VLOOKUP($D44,Buckets!$E$37:$M$42,8,TRUE))</f>
        <v>-15.1917385424</v>
      </c>
      <c r="G44" s="190">
        <f>IF($D44="",VLOOKUP(9999999999,Buckets!$E$37:$M$42,9,TRUE),VLOOKUP($D44,Buckets!$E$37:$M$42,9,TRUE))</f>
        <v>3</v>
      </c>
      <c r="H44"/>
      <c r="I44" s="138">
        <f>IF($D44="",VLOOKUP(9999999999,Buckets!$E$37:$M$42,7,TRUE),VLOOKUP($D44,Buckets!$E$37:$M$42,7,TRUE))</f>
        <v>-0.4274</v>
      </c>
      <c r="J44" s="6"/>
      <c r="K44" s="6"/>
      <c r="L44" s="6"/>
      <c r="M44" s="6"/>
      <c r="N44" s="6"/>
      <c r="O44" s="6"/>
      <c r="P44" s="6"/>
      <c r="Q44" s="6"/>
    </row>
    <row r="45" spans="1:17" s="5" customFormat="1" ht="15" x14ac:dyDescent="0.25">
      <c r="A45"/>
      <c r="B45" s="593"/>
      <c r="C45" s="169" t="str">
        <f>I17</f>
        <v>Foreign Debt to GDP 3 year average</v>
      </c>
      <c r="D45" s="184">
        <f>IF(VLOOKUP($D$7,High_Seg2!$C:$BX,9,FALSE)="","",VLOOKUP($D$7,High_Seg2!$C:$BX,9,FALSE))</f>
        <v>99.291191170015296</v>
      </c>
      <c r="E45" s="256">
        <f>M17</f>
        <v>5.3185140474181894E-2</v>
      </c>
      <c r="F45" s="184">
        <f>IF($D45="",VLOOKUP(9999999999,Buckets!$E$55:$M$60,8,TRUE),VLOOKUP($D45,Buckets!$E$55:$M$60,8,TRUE))</f>
        <v>-29.743831455000006</v>
      </c>
      <c r="G45" s="190">
        <f>IF($D45="",VLOOKUP(9999999999,Buckets!$E$55:$M$60,9,TRUE),VLOOKUP($D45,Buckets!$E$55:$M$60,9,TRUE))</f>
        <v>5</v>
      </c>
      <c r="H45"/>
      <c r="I45" s="138">
        <f>IF($D45="",VLOOKUP(9999999999,Buckets!$E$55:$M$60,7,TRUE),VLOOKUP($D45,Buckets!$E$55:$M$60,7,TRUE))</f>
        <v>-0.89950000000000008</v>
      </c>
      <c r="J45" s="6"/>
      <c r="K45" s="6"/>
      <c r="L45" s="6"/>
      <c r="M45" s="6"/>
      <c r="N45" s="6"/>
      <c r="O45" s="6"/>
      <c r="P45" s="6"/>
      <c r="Q45" s="6"/>
    </row>
    <row r="46" spans="1:17" s="5" customFormat="1" ht="15.75" thickBot="1" x14ac:dyDescent="0.3">
      <c r="A46"/>
      <c r="B46" s="593"/>
      <c r="C46" s="169"/>
      <c r="D46" s="257"/>
      <c r="E46" s="257"/>
      <c r="F46" s="257"/>
      <c r="G46" s="258"/>
      <c r="H46"/>
      <c r="J46" s="6"/>
      <c r="K46" s="6"/>
      <c r="L46" s="6"/>
      <c r="M46" s="6"/>
      <c r="N46" s="6"/>
      <c r="O46" s="6"/>
      <c r="P46" s="6"/>
      <c r="Q46" s="6"/>
    </row>
    <row r="47" spans="1:17" s="5" customFormat="1" ht="15.75" thickBot="1" x14ac:dyDescent="0.3">
      <c r="A47"/>
      <c r="B47" s="594"/>
      <c r="C47" s="246" t="s">
        <v>323</v>
      </c>
      <c r="D47" s="247">
        <f>(SUMPRODUCT(K15:K17,I43:I45)+$K$25*E47)*Standardisation_Parameters!$F$2+Standardisation_Parameters!$E$2</f>
        <v>37.26793946482691</v>
      </c>
      <c r="E47" s="248">
        <f>SUM(E43:E45)</f>
        <v>0.11080833104084599</v>
      </c>
      <c r="F47" s="588" t="str">
        <f>VLOOKUP($D47,$J$3:$P$8,7,TRUE)</f>
        <v>Low Risk</v>
      </c>
      <c r="G47" s="589"/>
      <c r="H47"/>
      <c r="J47" s="6"/>
      <c r="K47" s="6"/>
      <c r="L47" s="6"/>
      <c r="M47" s="6"/>
      <c r="N47" s="6"/>
      <c r="O47" s="6"/>
      <c r="P47" s="6"/>
      <c r="Q47" s="6"/>
    </row>
    <row r="48" spans="1:17" s="5" customFormat="1" ht="15.75" thickBot="1" x14ac:dyDescent="0.3">
      <c r="A48"/>
      <c r="B48" s="87"/>
      <c r="C48" s="87"/>
      <c r="D48" s="87"/>
      <c r="E48" s="87"/>
      <c r="F48" s="87"/>
      <c r="G48" s="87"/>
      <c r="H48"/>
      <c r="J48" s="6"/>
      <c r="K48" s="6"/>
      <c r="L48" s="6"/>
      <c r="M48" s="6"/>
      <c r="N48" s="6"/>
      <c r="O48" s="6"/>
      <c r="P48" s="6"/>
      <c r="Q48" s="6"/>
    </row>
    <row r="49" spans="1:17" s="5" customFormat="1" ht="19.5" customHeight="1" x14ac:dyDescent="0.25">
      <c r="A49"/>
      <c r="B49" s="608" t="s">
        <v>605</v>
      </c>
      <c r="C49" s="259" t="str">
        <f>I18</f>
        <v>Cost of Funds</v>
      </c>
      <c r="D49" s="239">
        <f>IF(VLOOKUP($D$7,High_Seg2!$C:$BX,5,FALSE)="","",VLOOKUP($D$7,High_Seg2!$C:$BX,5,FALSE))</f>
        <v>0.2</v>
      </c>
      <c r="E49" s="260">
        <f>M18</f>
        <v>3.5582314857873339E-2</v>
      </c>
      <c r="F49" s="239">
        <f>IF($D49="",VLOOKUP(9999999999,Buckets!$E$28:$M$33,8,TRUE),VLOOKUP($D49,Buckets!$E$28:$M$33,8,TRUE))</f>
        <v>-0.30906645512999997</v>
      </c>
      <c r="G49" s="240">
        <f>IF($D49="",VLOOKUP(9999999999,Buckets!$E$28:$M$33,9,TRUE),VLOOKUP($D49,Buckets!$E$28:$M$33,9,TRUE))</f>
        <v>1</v>
      </c>
      <c r="H49"/>
      <c r="I49" s="138">
        <f>IF($D49="",VLOOKUP(9999999999,Buckets!$E$28:$M$33,7,TRUE),VLOOKUP($D49,Buckets!$E$28:$M$33,7,TRUE))</f>
        <v>-1.2093</v>
      </c>
      <c r="J49" s="6"/>
      <c r="K49" s="6"/>
      <c r="L49" s="6"/>
      <c r="M49" s="6"/>
      <c r="N49" s="6"/>
      <c r="O49" s="6"/>
      <c r="P49" s="6"/>
      <c r="Q49" s="6"/>
    </row>
    <row r="50" spans="1:17" s="5" customFormat="1" ht="19.5" customHeight="1" thickBot="1" x14ac:dyDescent="0.3">
      <c r="A50"/>
      <c r="B50" s="609"/>
      <c r="C50" s="261"/>
      <c r="D50" s="262"/>
      <c r="E50" s="262"/>
      <c r="F50" s="262"/>
      <c r="G50" s="263"/>
      <c r="H50"/>
      <c r="J50" s="6"/>
      <c r="K50" s="6"/>
      <c r="L50" s="6"/>
      <c r="M50" s="6"/>
      <c r="N50" s="6"/>
      <c r="O50" s="6"/>
      <c r="P50" s="6"/>
      <c r="Q50" s="6"/>
    </row>
    <row r="51" spans="1:17" s="5" customFormat="1" ht="20.25" customHeight="1" thickBot="1" x14ac:dyDescent="0.3">
      <c r="A51"/>
      <c r="B51" s="610"/>
      <c r="C51" s="264" t="s">
        <v>323</v>
      </c>
      <c r="D51" s="265">
        <f>((I49*K18)+$K$25*E51)*Standardisation_Parameters!$F$2+Standardisation_Parameters!$E$2</f>
        <v>41.491995183802217</v>
      </c>
      <c r="E51" s="266">
        <f>SUM(E49)</f>
        <v>3.5582314857873339E-2</v>
      </c>
      <c r="F51" s="600" t="str">
        <f>VLOOKUP($D51,$K$3:$P$8,6,TRUE)</f>
        <v>Moderate Risk</v>
      </c>
      <c r="G51" s="601"/>
      <c r="H51"/>
      <c r="J51" s="6"/>
      <c r="K51" s="6"/>
      <c r="L51" s="6"/>
      <c r="M51" s="6"/>
      <c r="N51" s="6"/>
      <c r="O51" s="6"/>
      <c r="P51" s="6"/>
      <c r="Q51" s="6"/>
    </row>
    <row r="52" spans="1:17" s="5" customFormat="1" ht="23.25" customHeight="1" thickBot="1" x14ac:dyDescent="0.3">
      <c r="A52"/>
      <c r="B52" s="87"/>
      <c r="C52" s="87"/>
      <c r="D52" s="87"/>
      <c r="E52" s="87"/>
      <c r="F52" s="87"/>
      <c r="G52" s="87"/>
      <c r="H52"/>
      <c r="J52" s="6"/>
      <c r="K52" s="6"/>
      <c r="L52" s="6"/>
      <c r="M52" s="6"/>
      <c r="N52" s="6"/>
      <c r="O52" s="6"/>
      <c r="P52" s="6"/>
      <c r="Q52" s="6"/>
    </row>
    <row r="53" spans="1:17" s="5" customFormat="1" ht="21.75" customHeight="1" x14ac:dyDescent="0.25">
      <c r="A53"/>
      <c r="B53" s="605" t="s">
        <v>325</v>
      </c>
      <c r="C53" s="192" t="str">
        <f>I19</f>
        <v>Political Risk Environment</v>
      </c>
      <c r="D53" s="193">
        <f>IF(VLOOKUP($D$7,High_Seg2!$C:$BX,12,FALSE)="","",VLOOKUP($D$7,High_Seg2!$C:$BX,12,FALSE))</f>
        <v>2</v>
      </c>
      <c r="E53" s="267">
        <f>M19</f>
        <v>0.13544758202449297</v>
      </c>
      <c r="F53" s="193">
        <f>IF($D53="",VLOOKUP(9999999999,Buckets!$E$90:$M$94,8,TRUE),VLOOKUP($D53,Buckets!$E$90:$M$94,8,TRUE))</f>
        <v>2.1092142193999992</v>
      </c>
      <c r="G53" s="195">
        <f>IF($D53="",VLOOKUP(9999999999,Buckets!$E$90:$M$94,9,TRUE),VLOOKUP($D53,Buckets!$E$90:$M$94,9,TRUE))</f>
        <v>2</v>
      </c>
      <c r="H53"/>
      <c r="I53" s="138">
        <f>IF($D53="",VLOOKUP(9999999999,Buckets!$E$90:$M$94,7,TRUE),VLOOKUP($D53,Buckets!$E$90:$M$94,7,TRUE))</f>
        <v>-0.93150000000000022</v>
      </c>
      <c r="J53" s="6"/>
      <c r="K53" s="6"/>
      <c r="L53" s="6"/>
      <c r="M53" s="6"/>
      <c r="N53" s="6"/>
      <c r="O53" s="6"/>
      <c r="P53" s="6"/>
      <c r="Q53" s="6"/>
    </row>
    <row r="54" spans="1:17" s="5" customFormat="1" ht="18" customHeight="1" thickBot="1" x14ac:dyDescent="0.3">
      <c r="A54"/>
      <c r="B54" s="606"/>
      <c r="C54" s="172"/>
      <c r="D54" s="191"/>
      <c r="E54" s="191"/>
      <c r="F54" s="191"/>
      <c r="G54" s="268"/>
      <c r="H54"/>
      <c r="J54" s="6"/>
      <c r="K54" s="6"/>
      <c r="L54" s="6"/>
      <c r="M54" s="6"/>
      <c r="N54" s="6"/>
      <c r="O54" s="6"/>
      <c r="P54" s="6"/>
      <c r="Q54" s="6"/>
    </row>
    <row r="55" spans="1:17" s="5" customFormat="1" ht="21.75" customHeight="1" thickBot="1" x14ac:dyDescent="0.3">
      <c r="A55"/>
      <c r="B55" s="607"/>
      <c r="C55" s="249" t="s">
        <v>323</v>
      </c>
      <c r="D55" s="250">
        <f>((I53*K19)+$K$26*E55)*Standardisation_Parameters!$F$2+Standardisation_Parameters!$E$2</f>
        <v>40.984884961198368</v>
      </c>
      <c r="E55" s="251">
        <f>SUM(E53)</f>
        <v>0.13544758202449297</v>
      </c>
      <c r="F55" s="568" t="str">
        <f>VLOOKUP($D55,$L$3:$P$8,5,TRUE)</f>
        <v>Moderate Risk</v>
      </c>
      <c r="G55" s="569"/>
      <c r="H55"/>
      <c r="J55" s="6"/>
      <c r="K55" s="6"/>
      <c r="L55" s="6"/>
      <c r="M55" s="6"/>
      <c r="N55" s="6"/>
      <c r="O55" s="6"/>
      <c r="P55" s="6"/>
      <c r="Q55" s="6"/>
    </row>
    <row r="56" spans="1:17" s="5" customFormat="1" ht="28.5" customHeight="1" thickBot="1" x14ac:dyDescent="0.3">
      <c r="A56"/>
      <c r="B56" s="87"/>
      <c r="C56" s="87"/>
      <c r="D56" s="87"/>
      <c r="E56" s="87"/>
      <c r="F56" s="87"/>
      <c r="G56" s="87"/>
      <c r="H56"/>
      <c r="J56" s="6"/>
      <c r="K56" s="6"/>
      <c r="L56" s="6"/>
      <c r="M56" s="6"/>
      <c r="N56" s="6"/>
      <c r="O56" s="6"/>
      <c r="P56" s="6"/>
      <c r="Q56" s="6"/>
    </row>
    <row r="57" spans="1:17" s="5" customFormat="1" ht="16.5" customHeight="1" x14ac:dyDescent="0.25">
      <c r="A57"/>
      <c r="B57" s="583" t="s">
        <v>349</v>
      </c>
      <c r="C57" s="202" t="str">
        <f>I20</f>
        <v>Rule of Law</v>
      </c>
      <c r="D57" s="203">
        <f>IF(VLOOKUP($D$7,High_Seg2!$C:$BX,13,FALSE)="","",VLOOKUP($D$7,High_Seg2!$C:$BX,13,FALSE))</f>
        <v>1.59433299864016</v>
      </c>
      <c r="E57" s="269">
        <f>M20</f>
        <v>0.22930372806291829</v>
      </c>
      <c r="F57" s="203">
        <f>IF($D57="",VLOOKUP(9999999999,Buckets!$E$100:$M$105,8,TRUE),VLOOKUP($D57,Buckets!$E$100:$M$105,8,TRUE))</f>
        <v>-1.1879612746399999</v>
      </c>
      <c r="G57" s="205">
        <f>IF($D57="",VLOOKUP(9999999999,Buckets!$E$100:$M$105,9,TRUE),VLOOKUP($D57,Buckets!$E$100:$M$105,9,TRUE))</f>
        <v>5</v>
      </c>
      <c r="H57"/>
      <c r="I57" s="138">
        <f>IF($D57="",VLOOKUP(9999999999,Buckets!$E$100:$M$105,7,TRUE),VLOOKUP($D57,Buckets!$E$100:$M$105,7,TRUE))</f>
        <v>-1.2543</v>
      </c>
      <c r="J57" s="6"/>
      <c r="K57" s="6"/>
      <c r="L57" s="6"/>
      <c r="M57" s="6"/>
      <c r="N57" s="6"/>
      <c r="O57" s="6"/>
      <c r="P57" s="6"/>
      <c r="Q57" s="6"/>
    </row>
    <row r="58" spans="1:17" s="5" customFormat="1" ht="16.5" customHeight="1" x14ac:dyDescent="0.25">
      <c r="A58"/>
      <c r="B58" s="584"/>
      <c r="C58" s="206" t="str">
        <f>I21</f>
        <v>Doing Business</v>
      </c>
      <c r="D58" s="200">
        <f>IF(VLOOKUP($D$7,High_Seg2!$C:$BX,11,FALSE)="","",VLOOKUP($D$7,High_Seg2!$C:$BX,11,FALSE))</f>
        <v>2.1857923497267802</v>
      </c>
      <c r="E58" s="270">
        <f>M21</f>
        <v>6.4570553773401457E-2</v>
      </c>
      <c r="F58" s="200">
        <f>IF($D58="",VLOOKUP(9999999999,Buckets!$E$81:$M$86,8,TRUE),VLOOKUP($D58,Buckets!$E$81:$M$86,8,TRUE))</f>
        <v>2.8096145590000106</v>
      </c>
      <c r="G58" s="207">
        <f>IF($D58="",VLOOKUP(9999999999,Buckets!$E$81:$M$86,9,TRUE),VLOOKUP($D58,Buckets!$E$81:$M$86,9,TRUE))</f>
        <v>1</v>
      </c>
      <c r="H58"/>
      <c r="I58" s="138">
        <f>IF($D58="",VLOOKUP(9999999999,Buckets!$E$81:$M$86,7,TRUE),VLOOKUP($D58,Buckets!$E$81:$M$86,7,TRUE))</f>
        <v>-1.4909999999999999</v>
      </c>
      <c r="J58" s="6"/>
      <c r="K58" s="6"/>
      <c r="L58" s="6"/>
      <c r="M58" s="6"/>
      <c r="N58" s="6"/>
      <c r="O58" s="6"/>
      <c r="P58" s="6"/>
      <c r="Q58" s="6"/>
    </row>
    <row r="59" spans="1:17" s="5" customFormat="1" ht="15.75" thickBot="1" x14ac:dyDescent="0.3">
      <c r="A59"/>
      <c r="B59" s="584"/>
      <c r="C59" s="206"/>
      <c r="D59" s="199"/>
      <c r="E59" s="199"/>
      <c r="F59" s="199"/>
      <c r="G59" s="271"/>
      <c r="H59"/>
      <c r="I59" s="427"/>
      <c r="J59" s="6"/>
      <c r="K59" s="6"/>
      <c r="L59" s="6"/>
      <c r="M59" s="6"/>
      <c r="N59" s="6"/>
      <c r="O59" s="6"/>
      <c r="P59" s="6"/>
      <c r="Q59" s="6"/>
    </row>
    <row r="60" spans="1:17" s="5" customFormat="1" ht="15.75" thickBot="1" x14ac:dyDescent="0.3">
      <c r="A60"/>
      <c r="B60" s="585"/>
      <c r="C60" s="252" t="s">
        <v>323</v>
      </c>
      <c r="D60" s="253">
        <f>(SUMPRODUCT(K20:K21,I57:I58)+$K$26*E60)*Standardisation_Parameters!$F$2+Standardisation_Parameters!$E$2</f>
        <v>32.579523576138158</v>
      </c>
      <c r="E60" s="254">
        <f>SUM(E56:E58)</f>
        <v>0.29387428183631975</v>
      </c>
      <c r="F60" s="611" t="str">
        <f>VLOOKUP($D60,$M$3:$P$8,4,TRUE)</f>
        <v>Low Risk</v>
      </c>
      <c r="G60" s="612"/>
      <c r="H60"/>
      <c r="I60" s="427"/>
      <c r="J60" s="6"/>
      <c r="K60" s="6"/>
      <c r="L60" s="6"/>
      <c r="M60" s="6"/>
      <c r="N60" s="6"/>
      <c r="O60" s="6"/>
      <c r="P60" s="6"/>
      <c r="Q60" s="6"/>
    </row>
    <row r="61" spans="1:17" s="5" customFormat="1" ht="15.75" thickBot="1" x14ac:dyDescent="0.3">
      <c r="A61"/>
      <c r="B61" s="87"/>
      <c r="C61" s="87"/>
      <c r="D61" s="87"/>
      <c r="E61" s="87"/>
      <c r="F61" s="87"/>
      <c r="G61" s="87"/>
      <c r="H61"/>
      <c r="I61" s="427"/>
      <c r="J61" s="6"/>
      <c r="K61" s="6"/>
      <c r="L61" s="6"/>
      <c r="M61" s="6"/>
      <c r="N61" s="6"/>
      <c r="O61" s="6"/>
      <c r="P61" s="6"/>
      <c r="Q61" s="6"/>
    </row>
    <row r="62" spans="1:17" s="5" customFormat="1" ht="15" customHeight="1" x14ac:dyDescent="0.25">
      <c r="A62"/>
      <c r="B62" s="617" t="s">
        <v>350</v>
      </c>
      <c r="C62" s="212" t="str">
        <f>I22</f>
        <v>Security Risk</v>
      </c>
      <c r="D62" s="213">
        <f>IF(VLOOKUP($D$7,High_Seg2!$C:$BX,14,FALSE)="","",VLOOKUP($D$7,High_Seg2!$C:$BX,14,FALSE))</f>
        <v>2.5</v>
      </c>
      <c r="E62" s="272">
        <f>M22</f>
        <v>7.0678136139187275E-2</v>
      </c>
      <c r="F62" s="213">
        <f>IF($D62="",VLOOKUP(9999999999,Buckets!$E$109:$M$114,8,TRUE),VLOOKUP($D62,Buckets!$E$109:$M$114,8,TRUE))</f>
        <v>2.2913351097199999</v>
      </c>
      <c r="G62" s="215">
        <f>IF($D62="",VLOOKUP(9999999999,Buckets!$E$109:$M$114,9,TRUE),VLOOKUP($D62,Buckets!$E$109:$M$114,9,TRUE))</f>
        <v>4</v>
      </c>
      <c r="H62"/>
      <c r="I62" s="138">
        <f>IF($D62="",VLOOKUP(9999999999,Buckets!$E$109:$M$114,7,TRUE),VLOOKUP($D62,Buckets!$E$109:$M$114,7,TRUE))</f>
        <v>-0.44120000000000004</v>
      </c>
      <c r="J62" s="6"/>
      <c r="K62" s="6"/>
      <c r="L62" s="6"/>
      <c r="M62" s="6"/>
      <c r="N62" s="6"/>
      <c r="O62" s="6"/>
      <c r="P62" s="6"/>
      <c r="Q62" s="6"/>
    </row>
    <row r="63" spans="1:17" s="5" customFormat="1" ht="15.75" thickBot="1" x14ac:dyDescent="0.3">
      <c r="A63"/>
      <c r="B63" s="618"/>
      <c r="C63" s="273"/>
      <c r="D63" s="211"/>
      <c r="E63" s="211"/>
      <c r="F63" s="211"/>
      <c r="G63" s="274"/>
      <c r="H63"/>
      <c r="I63" s="138"/>
      <c r="J63" s="6"/>
      <c r="K63" s="6"/>
      <c r="L63" s="6"/>
      <c r="M63" s="6"/>
      <c r="N63" s="6"/>
      <c r="O63" s="6"/>
      <c r="P63" s="6"/>
      <c r="Q63" s="6"/>
    </row>
    <row r="64" spans="1:17" s="5" customFormat="1" ht="15.75" thickBot="1" x14ac:dyDescent="0.3">
      <c r="A64"/>
      <c r="B64" s="619"/>
      <c r="C64" s="242" t="s">
        <v>323</v>
      </c>
      <c r="D64" s="244">
        <f>((I62*K22)+$K$26*E64)*Standardisation_Parameters!$F$2+Standardisation_Parameters!$E$2</f>
        <v>43.908111860301929</v>
      </c>
      <c r="E64" s="243">
        <f>SUM(E62:E62)</f>
        <v>7.0678136139187275E-2</v>
      </c>
      <c r="F64" s="566" t="str">
        <f>VLOOKUP(D64,$N$3:$P$8,3,TRUE)</f>
        <v>Moderate Risk</v>
      </c>
      <c r="G64" s="567"/>
      <c r="H64"/>
      <c r="I64" s="427"/>
      <c r="J64" s="6"/>
      <c r="K64" s="6"/>
      <c r="L64" s="6"/>
      <c r="M64" s="6"/>
      <c r="N64" s="6"/>
      <c r="O64" s="6"/>
      <c r="P64" s="6"/>
      <c r="Q64" s="6"/>
    </row>
    <row r="65" spans="1:17" s="5" customFormat="1" ht="15.75" thickBot="1" x14ac:dyDescent="0.3">
      <c r="A65"/>
      <c r="B65" s="87"/>
      <c r="C65" s="87"/>
      <c r="D65" s="87"/>
      <c r="E65" s="87"/>
      <c r="F65" s="87"/>
      <c r="G65" s="87"/>
      <c r="J65" s="6" t="s">
        <v>958</v>
      </c>
      <c r="K65" s="6" t="s">
        <v>957</v>
      </c>
      <c r="L65" s="6"/>
      <c r="N65" s="6"/>
      <c r="O65" s="6"/>
      <c r="P65" s="6"/>
      <c r="Q65" s="6"/>
    </row>
    <row r="66" spans="1:17" s="5" customFormat="1" ht="15" customHeight="1" thickBot="1" x14ac:dyDescent="0.3">
      <c r="A66"/>
      <c r="B66" s="559" t="s">
        <v>328</v>
      </c>
      <c r="C66" s="220" t="s">
        <v>587</v>
      </c>
      <c r="D66" s="485">
        <f>((K10*I35+K11*I36+K12*I37+K13*I38+K14*I39+K15*I43+K16*I44+K17*I45+K18*I49)+K27)*Standardisation_Parameters!$F$2+Standardisation_Parameters!$E$2</f>
        <v>16.660870317298251</v>
      </c>
      <c r="E66" s="221">
        <f>SUM(E41,E51,E47)</f>
        <v>0.5</v>
      </c>
      <c r="F66" s="564" t="str">
        <f>VLOOKUP(D66,$O$3:$P$8,2,TRUE)</f>
        <v>Very Low Risk</v>
      </c>
      <c r="G66" s="565"/>
      <c r="I66" s="137">
        <f>(K10*I35+K11*I36+K12*I37+K13*I38+K14*I39+K15*I43+K16*I44+K17*I45+K18*I49)+K27</f>
        <v>-1.6757431989999998</v>
      </c>
      <c r="J66" s="238">
        <f>VLOOKUP($D$7,High_Raw!$D:$CD,75,FALSE)*Standardisation_Parameters!$F$2+Standardisation_Parameters!$E$2</f>
        <v>16.660582076836256</v>
      </c>
      <c r="K66" s="427">
        <f>VLOOKUP($D$7,High_Raw!$D:$CD,75,FALSE)</f>
        <v>-1.6757604433683528</v>
      </c>
      <c r="L66" s="6"/>
      <c r="M66" s="6"/>
      <c r="N66" s="6"/>
      <c r="O66" s="6"/>
      <c r="P66" s="6"/>
      <c r="Q66" s="6"/>
    </row>
    <row r="67" spans="1:17" s="5" customFormat="1" ht="15.75" thickBot="1" x14ac:dyDescent="0.3">
      <c r="A67"/>
      <c r="B67" s="560"/>
      <c r="C67" s="223" t="s">
        <v>588</v>
      </c>
      <c r="D67" s="486">
        <f>((K19*I53+K20*I57+K21*I58+K22*I62)+K28)*Standardisation_Parameters!$F$2+Standardisation_Parameters!$E$2</f>
        <v>25.013748785853455</v>
      </c>
      <c r="E67" s="224">
        <f>SUM(E55,E64,E60)</f>
        <v>0.5</v>
      </c>
      <c r="F67" s="562" t="str">
        <f>VLOOKUP(D67,$O$3:$P$8,2,TRUE)</f>
        <v>Low Risk</v>
      </c>
      <c r="G67" s="563"/>
      <c r="I67" s="137">
        <f>(K19*I53+K20*I57+K21*I58+K22*I62)+K28</f>
        <v>-1.1760211539999998</v>
      </c>
      <c r="J67" s="241">
        <f>VLOOKUP($D$7,High_Raw!$D:$CD,76,FALSE)*Standardisation_Parameters!$F$2+Standardisation_Parameters!$E$2</f>
        <v>25.013748785853451</v>
      </c>
      <c r="K67" s="427">
        <f>VLOOKUP($D$7,High_Raw!$D:$CD,76,FALSE)</f>
        <v>-1.1760211540000001</v>
      </c>
      <c r="L67" s="6"/>
      <c r="M67" s="6"/>
      <c r="N67" s="6"/>
      <c r="O67" s="6"/>
      <c r="P67" s="6"/>
      <c r="Q67" s="6"/>
    </row>
    <row r="68" spans="1:17" s="5" customFormat="1" ht="15.75" thickBot="1" x14ac:dyDescent="0.3">
      <c r="A68"/>
      <c r="B68" s="560"/>
      <c r="C68" s="222"/>
      <c r="D68" s="487"/>
      <c r="E68" s="122" t="s">
        <v>965</v>
      </c>
      <c r="F68" s="572" t="s">
        <v>350</v>
      </c>
      <c r="G68" s="573"/>
      <c r="I68" s="428"/>
      <c r="J68" s="219"/>
      <c r="L68" s="6"/>
      <c r="M68" s="6"/>
      <c r="N68" s="6"/>
      <c r="O68" s="6"/>
      <c r="P68" s="6"/>
      <c r="Q68" s="6"/>
    </row>
    <row r="69" spans="1:17" s="5" customFormat="1" ht="15.75" thickBot="1" x14ac:dyDescent="0.3">
      <c r="A69"/>
      <c r="B69" s="560"/>
      <c r="C69" s="222" t="s">
        <v>952</v>
      </c>
      <c r="D69" s="487">
        <f>((I66*K25+I67*K26)+K29)*Standardisation_Parameters!$F$2+Standardisation_Parameters!$E$2</f>
        <v>19.413726635288583</v>
      </c>
      <c r="E69" s="128">
        <f>ROUND(D69/4,0)</f>
        <v>5</v>
      </c>
      <c r="F69" s="570" t="str">
        <f>VLOOKUP(D69,$O$3:$P$8,2,TRUE)</f>
        <v>Very Low Risk</v>
      </c>
      <c r="G69" s="571"/>
      <c r="I69" s="137">
        <f>(I66*K25+I67*K26)+K29</f>
        <v>-1.5110499146434697</v>
      </c>
      <c r="J69" s="219">
        <f>VLOOKUP($D$7,High_Raw!$D:$CD,77,FALSE)*Standardisation_Parameters!$F$2+Standardisation_Parameters!$E$2</f>
        <v>21.241823773174236</v>
      </c>
      <c r="K69" s="427">
        <f>VLOOKUP($D$7,High_Raw!$D:$CD,77,FALSE)</f>
        <v>-1.4016815760950365</v>
      </c>
      <c r="L69" s="6"/>
      <c r="M69" s="6"/>
      <c r="N69" s="6"/>
      <c r="O69" s="6"/>
      <c r="P69" s="6"/>
      <c r="Q69" s="6"/>
    </row>
    <row r="70" spans="1:17" s="87" customFormat="1" ht="21.75" customHeight="1" x14ac:dyDescent="0.25">
      <c r="A70" s="89"/>
      <c r="B70" s="560"/>
      <c r="C70" s="512" t="s">
        <v>953</v>
      </c>
      <c r="D70" s="517">
        <f>((I66*K25+I67*K26)+K30)*Standardisation_Parameters!$F$2+Standardisation_Parameters!$E$2</f>
        <v>19.437127703888585</v>
      </c>
      <c r="E70" s="513">
        <f>ROUND(D69/4,0)</f>
        <v>5</v>
      </c>
      <c r="F70" s="574" t="str">
        <f>VLOOKUP(D70,$O$3:$P$8,2,TRUE)</f>
        <v>Very Low Risk</v>
      </c>
      <c r="G70" s="575"/>
      <c r="H70" s="428"/>
      <c r="I70" s="137">
        <f>(I66*K26+I67*K27)+K30</f>
        <v>-1.7851829027749497</v>
      </c>
      <c r="J70" s="219">
        <f>VLOOKUP($D$7,High_Raw!$D:$CD,78,FALSE)*Standardisation_Parameters!$F$2+Standardisation_Parameters!$E$2</f>
        <v>19.436936611488996</v>
      </c>
      <c r="K70" s="428">
        <f>VLOOKUP($D$7,High_Raw!$D:$CD,78,FALSE)</f>
        <v>-1.509661347</v>
      </c>
      <c r="L70" s="88"/>
      <c r="M70" s="88"/>
      <c r="N70" s="88"/>
      <c r="O70" s="88"/>
      <c r="P70" s="88"/>
      <c r="Q70" s="88"/>
    </row>
    <row r="71" spans="1:17" s="5" customFormat="1" ht="15" customHeight="1" x14ac:dyDescent="0.25">
      <c r="A71"/>
      <c r="B71" s="560"/>
      <c r="C71" s="222" t="s">
        <v>589</v>
      </c>
      <c r="D71" s="219">
        <f>IFERROR(VLOOKUP($D$7,High_Raw!$D:$CD,79,FALSE)*Standardisation_Parameters!$F$2+Standardisation_Parameters!$E$2,"No Dependent Variable")</f>
        <v>23.333555680007784</v>
      </c>
      <c r="E71" s="128">
        <f>IFERROR(ROUND(D71/4,0),"")</f>
        <v>6</v>
      </c>
      <c r="F71" s="570" t="str">
        <f>IFERROR(VLOOKUP(D71,$O$3:$P$8,2,TRUE),"")</f>
        <v>Low Risk</v>
      </c>
      <c r="G71" s="571"/>
      <c r="J71" s="6"/>
      <c r="K71" s="6"/>
      <c r="L71" s="6"/>
      <c r="M71" s="6"/>
      <c r="N71" s="6"/>
      <c r="O71" s="6"/>
      <c r="P71" s="6"/>
      <c r="Q71" s="6"/>
    </row>
    <row r="72" spans="1:17" s="5" customFormat="1" ht="15.75" customHeight="1" thickBot="1" x14ac:dyDescent="0.3">
      <c r="A72"/>
      <c r="B72" s="561"/>
      <c r="C72" s="515" t="s">
        <v>329</v>
      </c>
      <c r="D72" s="516" t="str">
        <f>VLOOKUP(D70,$O$3:$P$8,2,TRUE)</f>
        <v>Very Low Risk</v>
      </c>
      <c r="E72" s="130"/>
      <c r="F72" s="130"/>
      <c r="G72" s="131"/>
      <c r="J72" s="6"/>
      <c r="K72" s="6"/>
      <c r="L72" s="6"/>
      <c r="M72" s="6"/>
      <c r="N72" s="6"/>
      <c r="O72" s="6"/>
      <c r="P72" s="6"/>
      <c r="Q72" s="6"/>
    </row>
    <row r="73" spans="1:17" ht="15.75" customHeight="1" x14ac:dyDescent="0.25">
      <c r="J73"/>
      <c r="K73"/>
      <c r="L73"/>
      <c r="M73"/>
      <c r="N73"/>
      <c r="O73"/>
      <c r="P73"/>
      <c r="Q73"/>
    </row>
    <row r="74" spans="1:17" ht="15.75" customHeight="1" x14ac:dyDescent="0.25">
      <c r="J74"/>
      <c r="K74"/>
      <c r="L74"/>
      <c r="M74"/>
      <c r="N74"/>
      <c r="O74"/>
      <c r="P74"/>
      <c r="Q74"/>
    </row>
    <row r="75" spans="1:17" ht="15.75" customHeight="1" x14ac:dyDescent="0.25">
      <c r="J75"/>
      <c r="K75"/>
      <c r="L75"/>
      <c r="M75"/>
      <c r="N75"/>
      <c r="O75"/>
      <c r="P75"/>
      <c r="Q75"/>
    </row>
    <row r="76" spans="1:17" ht="15.75" customHeight="1" x14ac:dyDescent="0.25">
      <c r="J76"/>
      <c r="K76"/>
      <c r="L76"/>
      <c r="M76"/>
      <c r="N76"/>
      <c r="O76"/>
      <c r="P76"/>
      <c r="Q76"/>
    </row>
    <row r="77" spans="1:17" ht="15.75" customHeight="1" x14ac:dyDescent="0.25">
      <c r="J77"/>
      <c r="K77"/>
      <c r="L77"/>
      <c r="M77"/>
      <c r="N77"/>
      <c r="O77"/>
      <c r="P77"/>
      <c r="Q77"/>
    </row>
    <row r="78" spans="1:17" ht="15.75" customHeight="1" x14ac:dyDescent="0.25">
      <c r="J78"/>
      <c r="K78"/>
      <c r="L78"/>
      <c r="M78"/>
      <c r="N78"/>
      <c r="O78"/>
      <c r="P78"/>
      <c r="Q78"/>
    </row>
    <row r="79" spans="1:17" ht="15.75" customHeight="1" x14ac:dyDescent="0.25">
      <c r="J79"/>
      <c r="K79"/>
      <c r="L79"/>
      <c r="M79"/>
      <c r="N79"/>
      <c r="O79"/>
      <c r="P79"/>
      <c r="Q79"/>
    </row>
    <row r="80" spans="1:17" ht="15.75" customHeight="1" x14ac:dyDescent="0.25">
      <c r="J80"/>
      <c r="K80"/>
      <c r="L80"/>
      <c r="M80"/>
      <c r="N80"/>
      <c r="O80"/>
      <c r="P80"/>
      <c r="Q80"/>
    </row>
    <row r="81" spans="1:8" customFormat="1" ht="15.75" customHeight="1" x14ac:dyDescent="0.25"/>
    <row r="82" spans="1:8" customFormat="1" ht="15.75" customHeight="1" x14ac:dyDescent="0.25"/>
    <row r="83" spans="1:8" customFormat="1" ht="15.75" customHeight="1" x14ac:dyDescent="0.25"/>
    <row r="84" spans="1:8" customFormat="1" ht="15.75" customHeight="1" x14ac:dyDescent="0.25"/>
    <row r="85" spans="1:8" customFormat="1" ht="15.75" customHeight="1" x14ac:dyDescent="0.25"/>
    <row r="86" spans="1:8" customFormat="1" ht="15.75" customHeight="1" x14ac:dyDescent="0.25"/>
    <row r="87" spans="1:8" customFormat="1" ht="15.75" customHeight="1" x14ac:dyDescent="0.25"/>
    <row r="88" spans="1:8" customFormat="1" ht="15.75" customHeight="1" x14ac:dyDescent="0.25"/>
    <row r="89" spans="1:8" customFormat="1" ht="15.75" customHeight="1" x14ac:dyDescent="0.25"/>
    <row r="90" spans="1:8" customFormat="1" ht="15.75" customHeight="1" x14ac:dyDescent="0.25"/>
    <row r="91" spans="1:8" customFormat="1" ht="15.75" customHeight="1" x14ac:dyDescent="0.25"/>
    <row r="92" spans="1:8" customFormat="1" ht="15.75" customHeight="1" x14ac:dyDescent="0.25">
      <c r="A92" s="492"/>
      <c r="B92" s="492"/>
      <c r="C92" s="492"/>
      <c r="D92" s="492"/>
      <c r="E92" s="492"/>
      <c r="F92" s="492"/>
      <c r="G92" s="492"/>
      <c r="H92" s="492"/>
    </row>
    <row r="93" spans="1:8" customFormat="1" ht="15.75" customHeight="1" x14ac:dyDescent="0.3">
      <c r="A93" s="492"/>
      <c r="B93" s="648" t="s">
        <v>962</v>
      </c>
      <c r="C93" s="648"/>
      <c r="D93" s="648"/>
      <c r="E93" s="648"/>
      <c r="F93" s="648"/>
      <c r="G93" s="494"/>
      <c r="H93" s="492"/>
    </row>
    <row r="94" spans="1:8" customFormat="1" ht="7.5" customHeight="1" x14ac:dyDescent="0.3">
      <c r="A94" s="492"/>
      <c r="B94" s="494"/>
      <c r="C94" s="495"/>
      <c r="D94" s="495"/>
      <c r="E94" s="496"/>
      <c r="F94" s="495"/>
      <c r="G94" s="494"/>
      <c r="H94" s="492"/>
    </row>
    <row r="95" spans="1:8" customFormat="1" ht="33.75" x14ac:dyDescent="0.25">
      <c r="A95" s="492"/>
      <c r="B95" s="649" t="s">
        <v>328</v>
      </c>
      <c r="C95" s="649"/>
      <c r="D95" s="493"/>
      <c r="E95" s="647" t="s">
        <v>963</v>
      </c>
      <c r="F95" s="647"/>
      <c r="G95" s="494"/>
      <c r="H95" s="492"/>
    </row>
    <row r="96" spans="1:8" customFormat="1" ht="15.75" customHeight="1" x14ac:dyDescent="0.3">
      <c r="A96" s="492"/>
      <c r="B96" s="494"/>
      <c r="C96" s="497"/>
      <c r="D96" s="541"/>
      <c r="E96" s="541"/>
      <c r="F96" s="541"/>
      <c r="G96" s="494"/>
      <c r="H96" s="492"/>
    </row>
    <row r="97" spans="1:17" s="5" customFormat="1" ht="15" x14ac:dyDescent="0.25">
      <c r="A97"/>
      <c r="K97" s="6"/>
      <c r="L97" s="6"/>
      <c r="M97" s="6"/>
      <c r="N97" s="6"/>
      <c r="O97" s="6"/>
      <c r="P97" s="6"/>
      <c r="Q97" s="6"/>
    </row>
    <row r="98" spans="1:17" s="5" customFormat="1" ht="46.5" customHeight="1" x14ac:dyDescent="0.7">
      <c r="A98" s="599" t="s">
        <v>612</v>
      </c>
      <c r="B98" s="599"/>
      <c r="C98" s="599"/>
      <c r="D98" s="599"/>
      <c r="E98" s="599"/>
      <c r="F98" s="599"/>
      <c r="G98" s="599"/>
      <c r="H98" s="599"/>
      <c r="I98" s="6"/>
      <c r="J98" s="6"/>
      <c r="K98" s="6"/>
      <c r="L98" s="6"/>
      <c r="M98" s="6"/>
      <c r="N98" s="6"/>
      <c r="O98" s="6"/>
      <c r="P98" s="6"/>
      <c r="Q98" s="6"/>
    </row>
    <row r="99" spans="1:17" s="5" customFormat="1" ht="15.75" thickBot="1" x14ac:dyDescent="0.3">
      <c r="A99" s="87"/>
      <c r="B99" s="88"/>
      <c r="C99" s="88"/>
      <c r="D99" s="88"/>
      <c r="E99" s="88"/>
      <c r="F99" s="88"/>
      <c r="G99" s="88"/>
      <c r="I99" s="6"/>
      <c r="J99" s="6"/>
      <c r="K99" s="6"/>
      <c r="L99" s="6"/>
      <c r="M99" s="6"/>
      <c r="N99" s="6"/>
      <c r="O99" s="6"/>
      <c r="P99" s="6"/>
      <c r="Q99" s="6"/>
    </row>
    <row r="100" spans="1:17" s="5" customFormat="1" ht="45.75" customHeight="1" thickBot="1" x14ac:dyDescent="0.3">
      <c r="A100" s="545" t="s">
        <v>330</v>
      </c>
      <c r="B100" s="547" t="s">
        <v>322</v>
      </c>
      <c r="C100" s="125"/>
      <c r="D100" s="61" t="s">
        <v>615</v>
      </c>
      <c r="E100" s="62" t="s">
        <v>966</v>
      </c>
      <c r="F100" s="326" t="s">
        <v>748</v>
      </c>
      <c r="G100" s="327" t="s">
        <v>749</v>
      </c>
      <c r="I100"/>
      <c r="J100" s="6"/>
      <c r="K100" s="6"/>
      <c r="L100" s="6"/>
      <c r="M100" s="6"/>
      <c r="N100" s="6"/>
      <c r="O100" s="6"/>
      <c r="P100" s="6"/>
      <c r="Q100" s="6"/>
    </row>
    <row r="101" spans="1:17" s="5" customFormat="1" ht="15.75" customHeight="1" x14ac:dyDescent="0.25">
      <c r="A101" s="546"/>
      <c r="B101" s="548"/>
      <c r="C101" s="290" t="s">
        <v>345</v>
      </c>
      <c r="D101" s="179">
        <f>D35</f>
        <v>2.2206000000000001</v>
      </c>
      <c r="E101" s="291">
        <f>IF($D101="",VLOOKUP(9999999999,Buckets!$E$9:$M$15,9,TRUE),VLOOKUP($D101,Buckets!$E$9:$M$15,9,TRUE))</f>
        <v>1</v>
      </c>
      <c r="F101" s="292"/>
      <c r="G101" s="293"/>
      <c r="I101"/>
      <c r="J101" s="6"/>
      <c r="K101" s="6"/>
      <c r="L101" s="6"/>
      <c r="M101" s="6"/>
      <c r="N101" s="6"/>
      <c r="O101" s="6"/>
      <c r="P101" s="6"/>
      <c r="Q101" s="6"/>
    </row>
    <row r="102" spans="1:17" s="5" customFormat="1" ht="15" customHeight="1" x14ac:dyDescent="0.25">
      <c r="A102" s="546"/>
      <c r="B102" s="548"/>
      <c r="C102" s="309" t="s">
        <v>614</v>
      </c>
      <c r="D102" s="176">
        <f>VLOOKUP($D$7,High_Raw!$D:$CD,34,FALSE)</f>
        <v>-0.1206</v>
      </c>
      <c r="E102" s="178">
        <f>VLOOKUP($D102,Buckets!$E$120:$N$125,9,TRUE)</f>
        <v>4</v>
      </c>
      <c r="F102" s="295"/>
      <c r="G102" s="296"/>
      <c r="I102"/>
      <c r="J102" s="6"/>
      <c r="K102" s="6"/>
      <c r="L102" s="6"/>
      <c r="M102" s="6"/>
      <c r="N102" s="6"/>
      <c r="O102" s="6"/>
      <c r="P102" s="6"/>
      <c r="Q102" s="6"/>
    </row>
    <row r="103" spans="1:17" s="5" customFormat="1" ht="15" customHeight="1" x14ac:dyDescent="0.25">
      <c r="A103" s="546"/>
      <c r="B103" s="548"/>
      <c r="C103" s="309" t="s">
        <v>741</v>
      </c>
      <c r="D103" s="176">
        <f>VLOOKUP(E102,Buckets!$M$120:$O$125,3,FALSE)</f>
        <v>0.25544110017464522</v>
      </c>
      <c r="E103" s="297"/>
      <c r="F103" s="297"/>
      <c r="G103" s="168"/>
      <c r="I103"/>
      <c r="J103" s="6"/>
      <c r="K103" s="6"/>
      <c r="L103" s="6"/>
      <c r="M103" s="6"/>
      <c r="N103" s="6"/>
      <c r="O103" s="6"/>
      <c r="P103" s="6"/>
      <c r="Q103" s="6"/>
    </row>
    <row r="104" spans="1:17" s="5" customFormat="1" ht="15.75" customHeight="1" x14ac:dyDescent="0.25">
      <c r="A104" s="546"/>
      <c r="B104" s="548"/>
      <c r="C104" s="316"/>
      <c r="D104" s="298"/>
      <c r="E104" s="315">
        <f>IF(D102&lt;0,VLOOKUP(IF(D102&lt;D103,IF(E101&lt;6,E101+1,E101),E101),Buckets!$Z$4:$AB$9,1,FALSE),VLOOKUP(IF(D102&gt;D103,IF(E101&lt;6,E101+1,E101),E101),Buckets!$Z$4:$AB$9,1,FALSE))</f>
        <v>2</v>
      </c>
      <c r="F104" s="299">
        <f>VLOOKUP(E101,Buckets!$J$9:$M$15,3,FALSE)</f>
        <v>1.2928828371099996</v>
      </c>
      <c r="G104" s="300">
        <f>IF(E104&gt;E101,VLOOKUP(E104,Buckets!$J$9:$M$15,3,FALSE),VLOOKUP(E101,Buckets!$J$9:$M$15,3,FALSE))</f>
        <v>3.5986415332899995</v>
      </c>
      <c r="I104" s="138">
        <f>IF($E104="",VLOOKUP(9999999999,Buckets!$J$9:$M$15,2,TRUE),VLOOKUP($E104,Buckets!$J$9:$M$15,2,TRUE))</f>
        <v>-0.53870000000000007</v>
      </c>
      <c r="J104" s="6"/>
      <c r="K104" s="6"/>
      <c r="L104" s="6"/>
      <c r="M104" s="6"/>
      <c r="N104" s="6"/>
      <c r="O104" s="6"/>
      <c r="P104" s="6"/>
      <c r="Q104" s="6"/>
    </row>
    <row r="105" spans="1:17" s="5" customFormat="1" ht="15" customHeight="1" x14ac:dyDescent="0.25">
      <c r="A105" s="546"/>
      <c r="B105" s="548"/>
      <c r="C105" s="294" t="s">
        <v>346</v>
      </c>
      <c r="D105" s="178">
        <f>D39</f>
        <v>2</v>
      </c>
      <c r="E105" s="178">
        <f>IF($D105="",VLOOKUP(9999999999,Buckets!$E$73:$M$78,9,TRUE),VLOOKUP($D105,Buckets!$E$73:$M$78,9,TRUE))</f>
        <v>2</v>
      </c>
      <c r="F105" s="167"/>
      <c r="G105" s="168"/>
      <c r="I105"/>
      <c r="J105" s="6"/>
      <c r="K105" s="6"/>
      <c r="L105" s="6"/>
      <c r="M105" s="6"/>
      <c r="N105" s="6"/>
      <c r="O105" s="6"/>
      <c r="P105" s="6"/>
      <c r="Q105" s="6"/>
    </row>
    <row r="106" spans="1:17" s="5" customFormat="1" ht="15" customHeight="1" x14ac:dyDescent="0.25">
      <c r="A106" s="546"/>
      <c r="B106" s="548"/>
      <c r="C106" s="309" t="s">
        <v>708</v>
      </c>
      <c r="D106" s="176">
        <f>IF(VLOOKUP($D$7,High_Raw!$D:$BX,7,FALSE)="","",VLOOKUP($D$7,High_Raw!$D:$BX,7,FALSE))</f>
        <v>34.938000000000002</v>
      </c>
      <c r="E106" s="178">
        <f>IF($D106="",VLOOKUP(9999999999,Buckets!$E$147:$M$152,9,TRUE),VLOOKUP($D106,Buckets!$E$147:$M$152,9,TRUE))</f>
        <v>3</v>
      </c>
      <c r="F106" s="343">
        <f>IF(D106="",1,PERCENTRANK(High_Raw!$J:$J,D106))</f>
        <v>0.52</v>
      </c>
      <c r="G106" s="344">
        <f>IF(F106&gt;0.95,IF(E105&lt;6,E105+1,6),E105)</f>
        <v>2</v>
      </c>
      <c r="I106"/>
      <c r="J106" s="6"/>
      <c r="K106" s="6"/>
      <c r="L106" s="6"/>
      <c r="M106" s="6"/>
      <c r="N106" s="6"/>
      <c r="O106" s="6"/>
      <c r="P106" s="6"/>
      <c r="Q106" s="6"/>
    </row>
    <row r="107" spans="1:17" s="5" customFormat="1" ht="15" customHeight="1" x14ac:dyDescent="0.25">
      <c r="A107" s="546"/>
      <c r="B107" s="548"/>
      <c r="C107" s="309" t="s">
        <v>707</v>
      </c>
      <c r="D107" s="176">
        <f>IF(VLOOKUP($D$7,High_Raw!$D:$BX,8,FALSE)="","",VLOOKUP($D$7,High_Raw!$D:$BX,8,FALSE))</f>
        <v>19.417000000000002</v>
      </c>
      <c r="E107" s="178">
        <f>IF($D107="",VLOOKUP(9999999999,Buckets!$E$156:$M$161,9,TRUE),VLOOKUP($D107,Buckets!$E$16:$M$156,9,TRUE))</f>
        <v>3</v>
      </c>
      <c r="F107" s="343">
        <f>IF(D107="",1,PERCENTRANK(High_Raw!$K:$K,D107))</f>
        <v>0.46200000000000002</v>
      </c>
      <c r="G107" s="344">
        <f>IF(F107&gt;0.95,IF(E105&lt;6,E105+1,6),E105)</f>
        <v>2</v>
      </c>
      <c r="H107" s="87"/>
      <c r="I107"/>
      <c r="J107" s="6"/>
      <c r="K107" s="6"/>
      <c r="L107" s="6"/>
      <c r="M107" s="6"/>
      <c r="N107" s="6"/>
      <c r="O107" s="6"/>
      <c r="P107" s="6"/>
      <c r="Q107" s="6"/>
    </row>
    <row r="108" spans="1:17" ht="15" customHeight="1" thickBot="1" x14ac:dyDescent="0.3">
      <c r="A108" s="546"/>
      <c r="B108" s="548"/>
      <c r="C108" s="314"/>
      <c r="D108" s="310"/>
      <c r="E108" s="311">
        <f>IF(E105&lt;G106,E105+1,IF(E105&lt;G107,E105+1,E105))</f>
        <v>2</v>
      </c>
      <c r="F108" s="312">
        <f>VLOOKUP(E105,Buckets!$J$73:$M$78,3,FALSE)</f>
        <v>2.1614379153300005</v>
      </c>
      <c r="G108" s="313">
        <f>IF(E108&gt;E105,VLOOKUP(E108,Buckets!$J$73:$M$78,3,FALSE),VLOOKUP(E105,Buckets!$J$73:$M$78,3,FALSE))</f>
        <v>2.1614379153300005</v>
      </c>
      <c r="H108" s="88"/>
      <c r="I108" s="138">
        <f>IF($E108="",VLOOKUP(9999999999,Buckets!$J$73:$M$78,2,TRUE),VLOOKUP($E108,Buckets!$J$73:$M$78,2,TRUE))</f>
        <v>-1.1528999999999998</v>
      </c>
    </row>
    <row r="109" spans="1:17" ht="15" customHeight="1" thickBot="1" x14ac:dyDescent="0.3">
      <c r="A109" s="546"/>
      <c r="B109" s="548"/>
      <c r="C109" s="351"/>
      <c r="D109" s="288"/>
      <c r="E109" s="352"/>
      <c r="F109" s="352"/>
      <c r="G109" s="353" t="s">
        <v>624</v>
      </c>
      <c r="H109" s="522" t="s">
        <v>961</v>
      </c>
    </row>
    <row r="110" spans="1:17" ht="15" x14ac:dyDescent="0.25">
      <c r="A110" s="546"/>
      <c r="B110" s="548"/>
      <c r="C110" s="629" t="s">
        <v>343</v>
      </c>
      <c r="D110" s="630"/>
      <c r="E110" s="630"/>
      <c r="F110" s="502" t="s">
        <v>327</v>
      </c>
      <c r="G110" s="354">
        <f>VLOOKUP(F110,Buckets!$AI$27:$AJ$28,2,FALSE)</f>
        <v>0</v>
      </c>
      <c r="H110" s="529"/>
    </row>
    <row r="111" spans="1:17" ht="33.75" customHeight="1" x14ac:dyDescent="0.25">
      <c r="A111" s="546"/>
      <c r="B111" s="548"/>
      <c r="C111" s="631" t="s">
        <v>334</v>
      </c>
      <c r="D111" s="632"/>
      <c r="E111" s="632"/>
      <c r="F111" s="503" t="s">
        <v>333</v>
      </c>
      <c r="G111" s="308">
        <f>VLOOKUP(F111,Buckets!$AI$2:$AJ$3,2,FALSE)</f>
        <v>0</v>
      </c>
      <c r="H111" s="528"/>
    </row>
    <row r="112" spans="1:17" ht="25.5" x14ac:dyDescent="0.25">
      <c r="A112" s="546"/>
      <c r="B112" s="548"/>
      <c r="C112" s="631" t="s">
        <v>336</v>
      </c>
      <c r="D112" s="632"/>
      <c r="E112" s="632"/>
      <c r="F112" s="503" t="s">
        <v>337</v>
      </c>
      <c r="G112" s="308">
        <f>VLOOKUP(F112,Buckets!$AI$7:$AJ$8,2,FALSE)</f>
        <v>0</v>
      </c>
      <c r="H112" s="528"/>
    </row>
    <row r="113" spans="1:9" ht="15.75" thickBot="1" x14ac:dyDescent="0.3">
      <c r="A113" s="546"/>
      <c r="B113" s="548"/>
      <c r="C113" s="633" t="s">
        <v>338</v>
      </c>
      <c r="D113" s="634"/>
      <c r="E113" s="634"/>
      <c r="F113" s="504" t="s">
        <v>339</v>
      </c>
      <c r="G113" s="355">
        <f>VLOOKUP(F113,Buckets!$AI$12:$AJ$14,2,FALSE)</f>
        <v>0</v>
      </c>
      <c r="H113" s="527"/>
      <c r="I113" s="89">
        <f>SUM(G110:G113)</f>
        <v>0</v>
      </c>
    </row>
    <row r="114" spans="1:9" ht="15" customHeight="1" x14ac:dyDescent="0.25">
      <c r="A114" s="546"/>
      <c r="B114" s="548"/>
      <c r="C114" s="332" t="s">
        <v>752</v>
      </c>
      <c r="D114" s="635" t="s">
        <v>750</v>
      </c>
      <c r="E114" s="636"/>
      <c r="F114" s="635" t="s">
        <v>751</v>
      </c>
      <c r="G114" s="636"/>
      <c r="H114" s="89"/>
    </row>
    <row r="115" spans="1:9" ht="15.75" customHeight="1" thickBot="1" x14ac:dyDescent="0.3">
      <c r="A115" s="546"/>
      <c r="B115" s="549"/>
      <c r="C115" s="333">
        <f>(SUMPRODUCT(K10:K14,I35:I39)+$K$23*E41)*Standardisation_Parameters!$F$2+Standardisation_Parameters!$E$2</f>
        <v>17.444962393145033</v>
      </c>
      <c r="D115" s="637">
        <f>((K10*I104+K11*I36+K12*I37+K13*I38+K14*I108)+$K$23*E41)*Standardisation_Parameters!$F$2+Standardisation_Parameters!$E$2</f>
        <v>20.126600996191943</v>
      </c>
      <c r="E115" s="638"/>
      <c r="F115" s="637">
        <f>-SUM(G110:G113)*5+D115</f>
        <v>20.126600996191943</v>
      </c>
      <c r="G115" s="638"/>
      <c r="H115" s="89"/>
      <c r="I115" s="342">
        <f>(F115-Standardisation_Parameters!$E$2)/Standardisation_Parameters!$F$2</f>
        <v>-1.4684012594762992</v>
      </c>
    </row>
    <row r="116" spans="1:9" ht="15.75" customHeight="1" thickBot="1" x14ac:dyDescent="0.3">
      <c r="A116" s="546"/>
      <c r="B116" s="87"/>
      <c r="C116" s="50"/>
      <c r="D116" s="50"/>
      <c r="E116" s="50"/>
      <c r="F116" s="89"/>
      <c r="G116" s="50"/>
      <c r="H116" s="89"/>
    </row>
    <row r="117" spans="1:9" ht="15.75" customHeight="1" thickBot="1" x14ac:dyDescent="0.3">
      <c r="A117" s="546"/>
      <c r="B117" s="550" t="s">
        <v>348</v>
      </c>
      <c r="C117" s="338"/>
      <c r="D117" s="324" t="s">
        <v>615</v>
      </c>
      <c r="E117" s="324" t="s">
        <v>966</v>
      </c>
      <c r="F117" s="328" t="s">
        <v>748</v>
      </c>
      <c r="G117" s="329" t="s">
        <v>749</v>
      </c>
      <c r="H117" s="89"/>
    </row>
    <row r="118" spans="1:9" ht="15" customHeight="1" x14ac:dyDescent="0.25">
      <c r="A118" s="546"/>
      <c r="B118" s="551"/>
      <c r="C118" s="348" t="s">
        <v>606</v>
      </c>
      <c r="D118" s="187">
        <f>E54</f>
        <v>0</v>
      </c>
      <c r="E118" s="301">
        <f>VLOOKUP($D118,Buckets!$E$37:$O$41,9,TRUE)</f>
        <v>3</v>
      </c>
      <c r="F118" s="302"/>
      <c r="G118" s="303"/>
      <c r="H118" s="89"/>
    </row>
    <row r="119" spans="1:9" ht="15" customHeight="1" x14ac:dyDescent="0.25">
      <c r="A119" s="546"/>
      <c r="B119" s="551"/>
      <c r="C119" s="349" t="s">
        <v>753</v>
      </c>
      <c r="D119" s="184">
        <f>VLOOKUP(6,Buckets!$AC$117:$AE$122,3,FALSE)</f>
        <v>40.620428174058986</v>
      </c>
      <c r="E119" s="345"/>
      <c r="F119" s="346"/>
      <c r="G119" s="347"/>
      <c r="H119" s="89"/>
    </row>
    <row r="120" spans="1:9" ht="15" customHeight="1" thickBot="1" x14ac:dyDescent="0.3">
      <c r="A120" s="546"/>
      <c r="B120" s="551"/>
      <c r="C120" s="350"/>
      <c r="D120" s="339"/>
      <c r="E120" s="340">
        <f>IF(E118&lt;6,IF(D118&gt;(1.5*D119),6,E118),IF(D118&gt;(1.5*D119),"1 Notch",E118))</f>
        <v>3</v>
      </c>
      <c r="F120" s="410">
        <f>VLOOKUP(E118,Buckets!$J$37:$O$42,2,FALSE)*Standardisation_Parameters!$F$13+Standardisation_Parameters!$E$13</f>
        <v>-15.1917385424</v>
      </c>
      <c r="G120" s="360">
        <f>IF(E120="1 Notch","1 Notch",VLOOKUP(E120,Buckets!$J$37:$O$42,3,FALSE))</f>
        <v>-15.1917385424</v>
      </c>
      <c r="H120" s="89"/>
      <c r="I120" s="138">
        <f>IF(OR($E120="1 Notch", $E120=""),VLOOKUP(9999999999,Buckets!$J$37:$O$42,2,TRUE),VLOOKUP($E120,Buckets!$J$37:$O$42,2,TRUE))</f>
        <v>-0.4274</v>
      </c>
    </row>
    <row r="121" spans="1:9" ht="15" customHeight="1" thickBot="1" x14ac:dyDescent="0.3">
      <c r="A121" s="546"/>
      <c r="B121" s="551"/>
      <c r="C121" s="358"/>
      <c r="D121" s="289"/>
      <c r="E121" s="356"/>
      <c r="F121" s="356"/>
      <c r="G121" s="357" t="s">
        <v>624</v>
      </c>
      <c r="H121" s="523" t="s">
        <v>961</v>
      </c>
    </row>
    <row r="122" spans="1:9" ht="30.75" customHeight="1" thickBot="1" x14ac:dyDescent="0.3">
      <c r="A122" s="546"/>
      <c r="B122" s="551"/>
      <c r="C122" s="645" t="s">
        <v>341</v>
      </c>
      <c r="D122" s="646"/>
      <c r="E122" s="646"/>
      <c r="F122" s="505" t="s">
        <v>339</v>
      </c>
      <c r="G122" s="359">
        <f>VLOOKUP(F122,Buckets!$AI$22:$AJ$24,2,FALSE)</f>
        <v>0</v>
      </c>
      <c r="H122" s="526"/>
      <c r="I122" s="89">
        <f>IF(G120="1 Notch",G122+1,G122)</f>
        <v>0</v>
      </c>
    </row>
    <row r="123" spans="1:9" ht="15.75" customHeight="1" x14ac:dyDescent="0.25">
      <c r="A123" s="546"/>
      <c r="B123" s="551"/>
      <c r="C123" s="334" t="s">
        <v>752</v>
      </c>
      <c r="D123" s="650" t="s">
        <v>750</v>
      </c>
      <c r="E123" s="651"/>
      <c r="F123" s="650" t="s">
        <v>751</v>
      </c>
      <c r="G123" s="651"/>
      <c r="H123" s="89"/>
    </row>
    <row r="124" spans="1:9" ht="15.75" customHeight="1" thickBot="1" x14ac:dyDescent="0.3">
      <c r="A124" s="546"/>
      <c r="B124" s="552"/>
      <c r="C124" s="335">
        <f>(SUMPRODUCT(K15:K17,I43:I45)+$K$23*E47)*Standardisation_Parameters!$F$2+Standardisation_Parameters!$E$2</f>
        <v>36.874983781370972</v>
      </c>
      <c r="D124" s="576">
        <f>IF(G120="1 Notch",C124+5,((K15*I43+K16*I120+K17*I45)+$K$23*$E$47)*Standardisation_Parameters!$F$2+Standardisation_Parameters!$E$2)</f>
        <v>36.874983781370972</v>
      </c>
      <c r="E124" s="577"/>
      <c r="F124" s="576">
        <f>-G122*5+D124</f>
        <v>36.874983781370972</v>
      </c>
      <c r="G124" s="577"/>
      <c r="H124" s="89"/>
    </row>
    <row r="125" spans="1:9" ht="15" customHeight="1" thickBot="1" x14ac:dyDescent="0.3">
      <c r="A125" s="546"/>
      <c r="B125" s="491"/>
      <c r="C125" s="126"/>
      <c r="D125" s="123"/>
      <c r="E125" s="123"/>
      <c r="G125" s="11"/>
      <c r="H125" s="89"/>
    </row>
    <row r="126" spans="1:9" ht="26.25" customHeight="1" thickBot="1" x14ac:dyDescent="0.3">
      <c r="A126" s="546"/>
      <c r="B126" s="553" t="s">
        <v>325</v>
      </c>
      <c r="C126" s="506"/>
      <c r="D126" s="306"/>
      <c r="E126" s="306"/>
      <c r="F126" s="306"/>
      <c r="G126" s="507" t="s">
        <v>624</v>
      </c>
      <c r="H126" s="524" t="s">
        <v>961</v>
      </c>
    </row>
    <row r="127" spans="1:9" ht="30.75" customHeight="1" thickBot="1" x14ac:dyDescent="0.3">
      <c r="A127" s="546"/>
      <c r="B127" s="554"/>
      <c r="C127" s="643" t="s">
        <v>332</v>
      </c>
      <c r="D127" s="644"/>
      <c r="E127" s="644"/>
      <c r="F127" s="505" t="s">
        <v>333</v>
      </c>
      <c r="G127" s="509">
        <f>VLOOKUP(F127,Buckets!$AI$17:$AJ$19,2,FALSE)</f>
        <v>0</v>
      </c>
      <c r="H127" s="525"/>
      <c r="I127" s="89">
        <f>G127</f>
        <v>0</v>
      </c>
    </row>
    <row r="128" spans="1:9" ht="15.75" customHeight="1" x14ac:dyDescent="0.25">
      <c r="A128" s="546"/>
      <c r="B128" s="554"/>
      <c r="C128" s="508"/>
      <c r="D128" s="641" t="s">
        <v>752</v>
      </c>
      <c r="E128" s="642"/>
      <c r="F128" s="641" t="s">
        <v>751</v>
      </c>
      <c r="G128" s="642"/>
      <c r="H128" s="87"/>
    </row>
    <row r="129" spans="1:9" ht="15.75" customHeight="1" thickBot="1" x14ac:dyDescent="0.3">
      <c r="A129" s="546"/>
      <c r="B129" s="555"/>
      <c r="C129" s="337"/>
      <c r="D129" s="639">
        <f>((I53*K19)+$K$24*E55)*Standardisation_Parameters!$F$2+Standardisation_Parameters!$E$2</f>
        <v>41.458765516047634</v>
      </c>
      <c r="E129" s="640"/>
      <c r="F129" s="639">
        <f>-G127*5+D129</f>
        <v>41.458765516047634</v>
      </c>
      <c r="G129" s="640"/>
      <c r="H129" s="87"/>
    </row>
    <row r="130" spans="1:9" ht="15" customHeight="1" thickBot="1" x14ac:dyDescent="0.3">
      <c r="A130" s="546"/>
      <c r="B130" s="87"/>
      <c r="C130" s="90"/>
      <c r="D130" s="90"/>
      <c r="E130" s="90"/>
      <c r="F130" s="90"/>
      <c r="G130" s="89"/>
      <c r="H130" s="87"/>
    </row>
    <row r="131" spans="1:9" ht="15" customHeight="1" thickBot="1" x14ac:dyDescent="0.3">
      <c r="A131" s="546"/>
      <c r="B131" s="556" t="s">
        <v>328</v>
      </c>
      <c r="C131" s="220" t="s">
        <v>587</v>
      </c>
      <c r="D131" s="238">
        <f>(((K10*I104+K11*I36+K12*I37+K13*I38+K14*I108+K15*I43+K16*I120+K17*I45+K18*I49)+K27)*Standardisation_Parameters!$F$2+Standardisation_Parameters!$E$2)+5*(I113+I122)</f>
        <v>19.342508920345157</v>
      </c>
      <c r="E131" s="221">
        <f>SUM($E$41,$E$47,$E$51)</f>
        <v>0.5</v>
      </c>
      <c r="F131" s="363" t="str">
        <f>VLOOKUP($D131,$O$3:$P$8,2,TRUE)</f>
        <v>Very Low Risk</v>
      </c>
      <c r="G131" s="364"/>
      <c r="I131" s="140">
        <f>(D131-Standardisation_Parameters!$E$2)/Standardisation_Parameters!$F$2</f>
        <v>-1.5153106090000001</v>
      </c>
    </row>
    <row r="132" spans="1:9" ht="15.75" customHeight="1" thickBot="1" x14ac:dyDescent="0.3">
      <c r="A132" s="546"/>
      <c r="B132" s="557"/>
      <c r="C132" s="223" t="s">
        <v>588</v>
      </c>
      <c r="D132" s="241">
        <f>(((K19*I53+K20*I57+K21*I58+K22*I62)+K28)*Standardisation_Parameters!$F$2+Standardisation_Parameters!$E$2)+5*I127</f>
        <v>25.013748785853455</v>
      </c>
      <c r="E132" s="224">
        <f>SUM($E$55,$E$64,$E$60)</f>
        <v>0.5</v>
      </c>
      <c r="F132" s="361" t="str">
        <f>VLOOKUP($D132,$O$3:$P$8,2,TRUE)</f>
        <v>Low Risk</v>
      </c>
      <c r="G132" s="362"/>
      <c r="I132" s="140">
        <f>(D132-Standardisation_Parameters!$E$2)/Standardisation_Parameters!$F$2</f>
        <v>-1.1760211539999998</v>
      </c>
    </row>
    <row r="133" spans="1:9" ht="15" customHeight="1" x14ac:dyDescent="0.25">
      <c r="A133" s="546"/>
      <c r="B133" s="557"/>
      <c r="C133" s="222"/>
      <c r="D133" s="219"/>
      <c r="E133" s="122" t="s">
        <v>965</v>
      </c>
      <c r="F133" s="366" t="s">
        <v>350</v>
      </c>
      <c r="G133" s="367"/>
    </row>
    <row r="134" spans="1:9" ht="15" customHeight="1" x14ac:dyDescent="0.25">
      <c r="A134" s="546"/>
      <c r="B134" s="557"/>
      <c r="C134" s="222" t="s">
        <v>952</v>
      </c>
      <c r="D134" s="219">
        <f>((I131*K25+I132*K26)+K29)*Standardisation_Parameters!$F$2+Standardisation_Parameters!$E$2</f>
        <v>20.881843321298671</v>
      </c>
      <c r="E134" s="128">
        <f>ROUND(D134/4,0)</f>
        <v>5</v>
      </c>
      <c r="F134" s="59" t="str">
        <f>VLOOKUP(D134,$O$3:$P$8,2,TRUE)</f>
        <v>Low Risk</v>
      </c>
      <c r="G134" s="365"/>
    </row>
    <row r="135" spans="1:9" ht="15" customHeight="1" x14ac:dyDescent="0.25">
      <c r="A135" s="546"/>
      <c r="B135" s="557"/>
      <c r="C135" s="222" t="s">
        <v>953</v>
      </c>
      <c r="D135" s="219">
        <f>((I131*K26+I132*K27)+K30)*Standardisation_Parameters!$F$2+Standardisation_Parameters!$E$2</f>
        <v>16.279960132046142</v>
      </c>
      <c r="E135" s="128">
        <f>ROUND(D135/4,0)</f>
        <v>4</v>
      </c>
      <c r="F135" s="59" t="str">
        <f t="shared" ref="F135:F136" si="4">VLOOKUP(D135,$O$3:$P$8,2,TRUE)</f>
        <v>Very Low Risk</v>
      </c>
      <c r="G135" s="365"/>
    </row>
    <row r="136" spans="1:9" ht="15" customHeight="1" x14ac:dyDescent="0.25">
      <c r="A136" s="546"/>
      <c r="B136" s="557"/>
      <c r="C136" s="222" t="s">
        <v>589</v>
      </c>
      <c r="D136" s="219">
        <f>VLOOKUP($D$7,High_Raw!$D:$CD,79,FALSE)*Standardisation_Parameters!$F$2+Standardisation_Parameters!$E$2</f>
        <v>23.333555680007784</v>
      </c>
      <c r="E136" s="128">
        <f>ROUND(D136/4,0)</f>
        <v>6</v>
      </c>
      <c r="F136" s="59" t="str">
        <f t="shared" si="4"/>
        <v>Low Risk</v>
      </c>
      <c r="G136" s="365"/>
    </row>
    <row r="137" spans="1:9" ht="15" customHeight="1" thickBot="1" x14ac:dyDescent="0.3">
      <c r="A137" s="546"/>
      <c r="B137" s="558"/>
      <c r="C137" s="223" t="s">
        <v>329</v>
      </c>
      <c r="D137" s="130" t="str">
        <f>VLOOKUP(D135,$O$3:$P$8,2,TRUE)</f>
        <v>Very Low Risk</v>
      </c>
      <c r="E137" s="130"/>
      <c r="F137" s="130"/>
      <c r="G137" s="131"/>
    </row>
    <row r="138" spans="1:9" ht="15" customHeight="1" x14ac:dyDescent="0.25"/>
    <row r="139" spans="1:9" ht="15" customHeight="1" x14ac:dyDescent="0.25"/>
    <row r="140" spans="1:9" ht="15.75" customHeight="1" x14ac:dyDescent="0.25"/>
    <row r="141" spans="1:9" ht="15" x14ac:dyDescent="0.25"/>
    <row r="142" spans="1:9" ht="15" x14ac:dyDescent="0.25"/>
    <row r="143" spans="1:9" ht="15" customHeight="1" x14ac:dyDescent="0.25"/>
    <row r="144" spans="1:9" ht="15" x14ac:dyDescent="0.25"/>
    <row r="145" spans="1:8" ht="15" customHeight="1" x14ac:dyDescent="0.25"/>
    <row r="146" spans="1:8" ht="15" x14ac:dyDescent="0.25"/>
    <row r="147" spans="1:8" ht="15" customHeight="1" x14ac:dyDescent="0.25"/>
    <row r="148" spans="1:8" ht="15" x14ac:dyDescent="0.25"/>
    <row r="149" spans="1:8" ht="15" customHeight="1" x14ac:dyDescent="0.25"/>
    <row r="150" spans="1:8" ht="15" x14ac:dyDescent="0.25"/>
    <row r="151" spans="1:8" ht="15" customHeight="1" x14ac:dyDescent="0.25"/>
    <row r="152" spans="1:8" ht="15" x14ac:dyDescent="0.25"/>
    <row r="153" spans="1:8" ht="15" x14ac:dyDescent="0.25"/>
    <row r="154" spans="1:8" ht="15" x14ac:dyDescent="0.25"/>
    <row r="155" spans="1:8" ht="15" customHeight="1" x14ac:dyDescent="0.25"/>
    <row r="156" spans="1:8" ht="15" x14ac:dyDescent="0.25"/>
    <row r="157" spans="1:8" ht="15" customHeight="1" x14ac:dyDescent="0.25"/>
    <row r="158" spans="1:8" ht="15" x14ac:dyDescent="0.25"/>
    <row r="159" spans="1:8" ht="15" customHeight="1" x14ac:dyDescent="0.25">
      <c r="A159" s="89"/>
      <c r="B159" s="89"/>
      <c r="C159" s="89"/>
      <c r="D159" s="89"/>
      <c r="E159" s="89"/>
      <c r="F159" s="89"/>
      <c r="G159" s="90"/>
    </row>
    <row r="160" spans="1:8" ht="15" x14ac:dyDescent="0.25">
      <c r="B160" s="88"/>
      <c r="C160" s="88"/>
      <c r="D160" s="88"/>
      <c r="E160" s="88"/>
      <c r="F160" s="88"/>
      <c r="G160" s="88"/>
      <c r="H160" s="127"/>
    </row>
    <row r="161" spans="2:17" ht="15" x14ac:dyDescent="0.25">
      <c r="J161"/>
      <c r="K161"/>
      <c r="L161"/>
      <c r="M161"/>
      <c r="N161"/>
      <c r="O161"/>
      <c r="P161"/>
      <c r="Q161"/>
    </row>
    <row r="162" spans="2:17" ht="15" x14ac:dyDescent="0.25">
      <c r="B162" s="88"/>
      <c r="C162" s="88"/>
      <c r="D162" s="88"/>
      <c r="E162" s="88"/>
      <c r="F162" s="89"/>
      <c r="G162" s="89"/>
      <c r="H162" s="88"/>
    </row>
    <row r="163" spans="2:17" ht="46.5" customHeight="1" x14ac:dyDescent="0.7">
      <c r="C163" s="599" t="s">
        <v>740</v>
      </c>
      <c r="D163" s="599"/>
      <c r="E163" s="599"/>
      <c r="F163" s="599"/>
      <c r="G163" s="599"/>
      <c r="H163" s="88"/>
    </row>
    <row r="164" spans="2:17" ht="15" x14ac:dyDescent="0.25">
      <c r="C164" s="88"/>
      <c r="D164" s="88"/>
      <c r="E164" s="88"/>
      <c r="F164" s="88"/>
      <c r="G164" s="88"/>
      <c r="H164" s="89"/>
    </row>
    <row r="165" spans="2:17" ht="15.75" thickBot="1" x14ac:dyDescent="0.3">
      <c r="C165" s="88"/>
      <c r="D165" s="88"/>
      <c r="E165" s="88"/>
      <c r="F165" s="88"/>
      <c r="G165" s="88"/>
      <c r="H165" s="88"/>
    </row>
    <row r="166" spans="2:17" ht="15.75" x14ac:dyDescent="0.25">
      <c r="C166" s="392" t="s">
        <v>587</v>
      </c>
      <c r="D166" s="393">
        <f>D131</f>
        <v>19.342508920345157</v>
      </c>
      <c r="E166" s="394">
        <f>E131</f>
        <v>0.5</v>
      </c>
      <c r="F166" s="622" t="str">
        <f>VLOOKUP($D166,$O$3:$P$8,2,TRUE)</f>
        <v>Very Low Risk</v>
      </c>
      <c r="G166" s="623"/>
      <c r="H166" s="90"/>
    </row>
    <row r="167" spans="2:17" ht="16.5" thickBot="1" x14ac:dyDescent="0.3">
      <c r="C167" s="395" t="s">
        <v>588</v>
      </c>
      <c r="D167" s="396">
        <f>D132</f>
        <v>25.013748785853455</v>
      </c>
      <c r="E167" s="397">
        <f>E132</f>
        <v>0.5</v>
      </c>
      <c r="F167" s="624" t="str">
        <f>VLOOKUP($D167,$O$3:$P$8,2,TRUE)</f>
        <v>Low Risk</v>
      </c>
      <c r="G167" s="625"/>
      <c r="H167" s="90"/>
    </row>
    <row r="168" spans="2:17" ht="15.75" x14ac:dyDescent="0.25">
      <c r="C168" s="392"/>
      <c r="D168" s="393"/>
      <c r="E168" s="535" t="s">
        <v>965</v>
      </c>
      <c r="F168" s="626" t="s">
        <v>350</v>
      </c>
      <c r="G168" s="623"/>
      <c r="H168" s="90"/>
    </row>
    <row r="169" spans="2:17" s="5" customFormat="1" ht="15.75" x14ac:dyDescent="0.25">
      <c r="B169"/>
      <c r="C169" s="398" t="s">
        <v>353</v>
      </c>
      <c r="D169" s="399">
        <f>D135</f>
        <v>16.279960132046142</v>
      </c>
      <c r="E169" s="400">
        <f>ROUND(D169/4,0)</f>
        <v>4</v>
      </c>
      <c r="F169" s="627" t="str">
        <f>VLOOKUP(D169,$O$3:$P$8,2,TRUE)</f>
        <v>Very Low Risk</v>
      </c>
      <c r="G169" s="628"/>
      <c r="H169" s="90"/>
      <c r="I169"/>
      <c r="J169" s="6"/>
      <c r="K169" s="6"/>
      <c r="L169" s="6"/>
      <c r="M169" s="6"/>
      <c r="N169" s="6"/>
      <c r="O169" s="6"/>
      <c r="P169" s="6"/>
      <c r="Q169" s="6"/>
    </row>
    <row r="170" spans="2:17" s="5" customFormat="1" ht="15.75" x14ac:dyDescent="0.25">
      <c r="B170"/>
      <c r="C170" s="398" t="s">
        <v>589</v>
      </c>
      <c r="D170" s="399">
        <f>D136</f>
        <v>23.333555680007784</v>
      </c>
      <c r="E170" s="400">
        <f>ROUND(D170/4,0)</f>
        <v>6</v>
      </c>
      <c r="F170" s="627" t="str">
        <f>VLOOKUP(D170,$O$3:$P$8,2,TRUE)</f>
        <v>Low Risk</v>
      </c>
      <c r="G170" s="628"/>
      <c r="H170" s="90"/>
      <c r="I170"/>
      <c r="J170" s="6"/>
      <c r="K170" s="6"/>
      <c r="L170" s="6"/>
      <c r="M170" s="6"/>
      <c r="N170" s="6"/>
      <c r="O170" s="6"/>
      <c r="P170" s="6"/>
      <c r="Q170" s="6"/>
    </row>
    <row r="171" spans="2:17" s="5" customFormat="1" ht="15.75" x14ac:dyDescent="0.25">
      <c r="B171"/>
      <c r="C171" s="398"/>
      <c r="D171" s="399"/>
      <c r="E171" s="400"/>
      <c r="F171" s="401"/>
      <c r="G171" s="402"/>
      <c r="H171" s="90"/>
      <c r="I171"/>
      <c r="J171" s="6"/>
      <c r="K171" s="6"/>
      <c r="L171" s="6"/>
      <c r="M171" s="6"/>
      <c r="N171" s="6"/>
      <c r="O171" s="6"/>
      <c r="P171" s="6"/>
      <c r="Q171" s="6"/>
    </row>
    <row r="172" spans="2:17" s="5" customFormat="1" ht="15.75" x14ac:dyDescent="0.25">
      <c r="B172"/>
      <c r="C172" s="398" t="s">
        <v>329</v>
      </c>
      <c r="D172" s="613" t="str">
        <f>VLOOKUP(D169,$O$3:$P$8,2,TRUE)</f>
        <v>Very Low Risk</v>
      </c>
      <c r="E172" s="613"/>
      <c r="F172" s="613"/>
      <c r="G172" s="403"/>
      <c r="H172" s="90"/>
      <c r="I172"/>
      <c r="J172" s="6"/>
      <c r="K172" s="6"/>
      <c r="L172" s="6"/>
      <c r="M172" s="6"/>
      <c r="N172" s="6"/>
      <c r="O172" s="6"/>
      <c r="P172" s="6"/>
      <c r="Q172" s="6"/>
    </row>
    <row r="173" spans="2:17" s="5" customFormat="1" ht="15.75" thickBot="1" x14ac:dyDescent="0.3">
      <c r="B173"/>
      <c r="C173" s="404"/>
      <c r="D173" s="405"/>
      <c r="E173" s="405"/>
      <c r="F173" s="405"/>
      <c r="G173" s="406"/>
      <c r="H173" s="88"/>
      <c r="I173"/>
      <c r="J173" s="6"/>
      <c r="K173" s="6"/>
      <c r="L173" s="6"/>
      <c r="M173" s="6"/>
      <c r="N173" s="6"/>
      <c r="O173" s="6"/>
      <c r="P173" s="6"/>
      <c r="Q173" s="6"/>
    </row>
    <row r="174" spans="2:17" s="5" customFormat="1" ht="15" x14ac:dyDescent="0.25">
      <c r="B174"/>
      <c r="C174"/>
      <c r="D174"/>
      <c r="E174"/>
      <c r="F174"/>
      <c r="G174"/>
      <c r="H174"/>
      <c r="I174"/>
      <c r="J174" s="6"/>
      <c r="K174" s="6"/>
      <c r="L174" s="6"/>
      <c r="M174" s="6"/>
      <c r="N174" s="6"/>
      <c r="O174" s="6"/>
      <c r="P174" s="6"/>
      <c r="Q174" s="6"/>
    </row>
    <row r="175" spans="2:17" s="5" customFormat="1" ht="15" x14ac:dyDescent="0.25">
      <c r="B175"/>
      <c r="C175" s="7"/>
      <c r="D175" s="7"/>
      <c r="E175" s="7"/>
      <c r="F175" s="7"/>
      <c r="G175" s="7"/>
      <c r="H175" s="7"/>
      <c r="I175"/>
      <c r="J175" s="6"/>
      <c r="K175" s="6"/>
      <c r="L175" s="6"/>
      <c r="M175" s="6"/>
      <c r="N175" s="6"/>
      <c r="O175" s="6"/>
      <c r="P175" s="6"/>
      <c r="Q175" s="6"/>
    </row>
    <row r="176" spans="2:17" s="5" customFormat="1" ht="15" x14ac:dyDescent="0.25">
      <c r="B176"/>
      <c r="C176" s="7"/>
      <c r="D176" s="7"/>
      <c r="E176" s="7"/>
      <c r="F176" s="7"/>
      <c r="G176" s="7"/>
      <c r="H176" s="7"/>
      <c r="I176"/>
      <c r="J176" s="6"/>
      <c r="K176" s="6"/>
      <c r="L176" s="6"/>
      <c r="M176" s="6"/>
      <c r="N176" s="6"/>
      <c r="O176" s="6"/>
      <c r="P176" s="6"/>
      <c r="Q176" s="6"/>
    </row>
    <row r="177" spans="2:17" s="5" customFormat="1" ht="15" x14ac:dyDescent="0.25">
      <c r="B177"/>
      <c r="C177" s="7"/>
      <c r="D177" s="7"/>
      <c r="E177" s="7"/>
      <c r="F177" s="7"/>
      <c r="G177" s="7"/>
      <c r="H177" s="7"/>
      <c r="I177"/>
      <c r="J177" s="6"/>
      <c r="K177" s="6"/>
      <c r="L177" s="6"/>
      <c r="M177" s="6"/>
      <c r="N177" s="6"/>
      <c r="O177" s="6"/>
      <c r="P177" s="6"/>
      <c r="Q177" s="6"/>
    </row>
    <row r="178" spans="2:17" ht="15" x14ac:dyDescent="0.25">
      <c r="C178" s="7"/>
      <c r="D178" s="7"/>
      <c r="E178" s="7"/>
      <c r="F178" s="7"/>
      <c r="G178" s="7"/>
      <c r="H178" s="7"/>
      <c r="I178" s="7"/>
    </row>
    <row r="179" spans="2:17" ht="15" x14ac:dyDescent="0.25">
      <c r="C179" s="7"/>
      <c r="D179" s="7"/>
      <c r="E179" s="7"/>
      <c r="F179" s="7"/>
      <c r="G179" s="7"/>
      <c r="H179" s="7"/>
      <c r="I179" s="7"/>
    </row>
    <row r="180" spans="2:17" ht="15" x14ac:dyDescent="0.25">
      <c r="C180" s="7"/>
      <c r="D180" s="7"/>
      <c r="E180" s="7"/>
      <c r="F180" s="7"/>
      <c r="G180" s="7"/>
      <c r="H180" s="7"/>
      <c r="I180" s="7"/>
    </row>
    <row r="181" spans="2:17" ht="15" x14ac:dyDescent="0.25">
      <c r="C181" s="7"/>
      <c r="D181" s="7"/>
      <c r="E181" s="7"/>
      <c r="F181" s="7"/>
      <c r="G181" s="7"/>
      <c r="H181" s="7"/>
      <c r="I181" s="7"/>
    </row>
    <row r="182" spans="2:17" ht="15" x14ac:dyDescent="0.25">
      <c r="C182" s="7"/>
      <c r="D182" s="7"/>
      <c r="E182" s="7"/>
      <c r="F182" s="7"/>
      <c r="G182" s="7"/>
      <c r="H182" s="7"/>
      <c r="I182" s="7"/>
    </row>
    <row r="183" spans="2:17" ht="15" x14ac:dyDescent="0.25">
      <c r="C183" s="7"/>
      <c r="D183" s="7"/>
      <c r="E183" s="7"/>
      <c r="F183" s="7"/>
      <c r="G183" s="7"/>
      <c r="H183" s="7"/>
      <c r="I183" s="7"/>
    </row>
    <row r="184" spans="2:17" ht="15" x14ac:dyDescent="0.25">
      <c r="C184" s="7"/>
      <c r="D184" s="7"/>
      <c r="E184" s="7"/>
      <c r="F184" s="7"/>
      <c r="G184" s="7"/>
      <c r="H184" s="7"/>
      <c r="I184" s="7"/>
    </row>
    <row r="185" spans="2:17" ht="15" x14ac:dyDescent="0.25">
      <c r="C185" s="7"/>
      <c r="D185" s="7"/>
      <c r="E185" s="7"/>
      <c r="F185" s="7"/>
      <c r="G185" s="7"/>
      <c r="H185" s="7"/>
      <c r="I185" s="7"/>
    </row>
    <row r="186" spans="2:17" ht="15" x14ac:dyDescent="0.25">
      <c r="C186" s="7"/>
      <c r="D186" s="7"/>
      <c r="E186" s="7"/>
      <c r="F186" s="7"/>
      <c r="G186" s="7"/>
      <c r="H186" s="7"/>
      <c r="I186" s="7"/>
    </row>
    <row r="187" spans="2:17" ht="15" x14ac:dyDescent="0.25">
      <c r="C187" s="7"/>
      <c r="D187" s="7"/>
      <c r="E187" s="7"/>
      <c r="F187" s="7"/>
      <c r="G187" s="7"/>
      <c r="H187" s="7"/>
      <c r="I187" s="7"/>
    </row>
    <row r="188" spans="2:17" ht="15" x14ac:dyDescent="0.25">
      <c r="C188" s="7"/>
      <c r="D188" s="7"/>
      <c r="E188" s="7"/>
      <c r="F188" s="7"/>
      <c r="G188" s="7"/>
      <c r="H188" s="7"/>
      <c r="I188" s="7"/>
    </row>
    <row r="189" spans="2:17" ht="15" x14ac:dyDescent="0.25">
      <c r="C189" s="7"/>
      <c r="D189" s="7"/>
      <c r="E189" s="7"/>
      <c r="F189" s="7"/>
      <c r="G189" s="7"/>
      <c r="H189" s="7"/>
      <c r="I189" s="7"/>
    </row>
    <row r="190" spans="2:17" ht="15" x14ac:dyDescent="0.25">
      <c r="C190" s="7"/>
      <c r="D190" s="7"/>
      <c r="E190" s="7"/>
      <c r="F190" s="7"/>
      <c r="G190" s="7"/>
      <c r="H190" s="7"/>
      <c r="I190" s="7"/>
    </row>
    <row r="191" spans="2:17" ht="15" x14ac:dyDescent="0.25">
      <c r="B191" s="492"/>
      <c r="C191" s="7"/>
      <c r="D191" s="7"/>
      <c r="E191" s="7"/>
      <c r="F191" s="7"/>
      <c r="G191" s="7"/>
      <c r="H191" s="7"/>
      <c r="I191" s="7"/>
    </row>
    <row r="192" spans="2:17" s="7" customFormat="1" ht="15" x14ac:dyDescent="0.25">
      <c r="B192"/>
    </row>
    <row r="193" spans="1:2" s="7" customFormat="1" ht="15" x14ac:dyDescent="0.25">
      <c r="B193"/>
    </row>
    <row r="194" spans="1:2" s="7" customFormat="1" ht="15" x14ac:dyDescent="0.25">
      <c r="A194"/>
    </row>
  </sheetData>
  <sheetProtection sheet="1" objects="1" scenarios="1" selectLockedCells="1"/>
  <dataConsolidate/>
  <mergeCells count="72">
    <mergeCell ref="E95:F95"/>
    <mergeCell ref="B93:F93"/>
    <mergeCell ref="B95:C95"/>
    <mergeCell ref="F123:G123"/>
    <mergeCell ref="D124:E124"/>
    <mergeCell ref="D123:E123"/>
    <mergeCell ref="F115:G115"/>
    <mergeCell ref="A98:H98"/>
    <mergeCell ref="F169:G169"/>
    <mergeCell ref="F170:G170"/>
    <mergeCell ref="D96:F96"/>
    <mergeCell ref="C110:E110"/>
    <mergeCell ref="C111:E111"/>
    <mergeCell ref="C112:E112"/>
    <mergeCell ref="C113:E113"/>
    <mergeCell ref="F114:G114"/>
    <mergeCell ref="D115:E115"/>
    <mergeCell ref="D114:E114"/>
    <mergeCell ref="F129:G129"/>
    <mergeCell ref="F128:G128"/>
    <mergeCell ref="D129:E129"/>
    <mergeCell ref="D128:E128"/>
    <mergeCell ref="C127:E127"/>
    <mergeCell ref="C122:E122"/>
    <mergeCell ref="D172:F172"/>
    <mergeCell ref="C163:G163"/>
    <mergeCell ref="D1:F3"/>
    <mergeCell ref="B6:C6"/>
    <mergeCell ref="B7:C7"/>
    <mergeCell ref="B8:C8"/>
    <mergeCell ref="B62:B64"/>
    <mergeCell ref="B9:C9"/>
    <mergeCell ref="B4:G4"/>
    <mergeCell ref="D6:G6"/>
    <mergeCell ref="D7:G7"/>
    <mergeCell ref="D8:G8"/>
    <mergeCell ref="D9:G9"/>
    <mergeCell ref="F166:G166"/>
    <mergeCell ref="F167:G167"/>
    <mergeCell ref="F168:G168"/>
    <mergeCell ref="O10:O18"/>
    <mergeCell ref="N20:N21"/>
    <mergeCell ref="O19:O22"/>
    <mergeCell ref="B57:B60"/>
    <mergeCell ref="O25:O26"/>
    <mergeCell ref="F47:G47"/>
    <mergeCell ref="F41:G41"/>
    <mergeCell ref="B43:B47"/>
    <mergeCell ref="B35:B41"/>
    <mergeCell ref="O23:O24"/>
    <mergeCell ref="B33:G33"/>
    <mergeCell ref="F51:G51"/>
    <mergeCell ref="N10:N14"/>
    <mergeCell ref="B53:B55"/>
    <mergeCell ref="B49:B51"/>
    <mergeCell ref="F60:G60"/>
    <mergeCell ref="N15:N17"/>
    <mergeCell ref="A100:A137"/>
    <mergeCell ref="B100:B115"/>
    <mergeCell ref="B117:B124"/>
    <mergeCell ref="B126:B129"/>
    <mergeCell ref="B131:B137"/>
    <mergeCell ref="B66:B72"/>
    <mergeCell ref="F67:G67"/>
    <mergeCell ref="F66:G66"/>
    <mergeCell ref="F64:G64"/>
    <mergeCell ref="F55:G55"/>
    <mergeCell ref="F69:G69"/>
    <mergeCell ref="F68:G68"/>
    <mergeCell ref="F71:G71"/>
    <mergeCell ref="F70:G70"/>
    <mergeCell ref="F124:G124"/>
  </mergeCells>
  <conditionalFormatting sqref="F41 F47 F51 F55 F60 F64 F66:F67 D72 F131:F133 E133:E135 E134:F137 D136:E138 C140 F166:F168 E169:F171 D172:F172">
    <cfRule type="containsText" dxfId="14" priority="56" stopIfTrue="1" operator="containsText" text="VLR">
      <formula>NOT(ISERROR(SEARCH("VLR",C41)))</formula>
    </cfRule>
    <cfRule type="containsText" dxfId="13" priority="57" stopIfTrue="1" operator="containsText" text="LR">
      <formula>NOT(ISERROR(SEARCH("LR",C41)))</formula>
    </cfRule>
    <cfRule type="containsText" dxfId="12" priority="58" stopIfTrue="1" operator="containsText" text="MR">
      <formula>NOT(ISERROR(SEARCH("MR",C41)))</formula>
    </cfRule>
    <cfRule type="containsText" dxfId="11" priority="59" stopIfTrue="1" operator="containsText" text="VHR">
      <formula>NOT(ISERROR(SEARCH("VHR",C41)))</formula>
    </cfRule>
    <cfRule type="containsText" dxfId="10" priority="60" stopIfTrue="1" operator="containsText" text="HR">
      <formula>NOT(ISERROR(SEARCH("HR",C41)))</formula>
    </cfRule>
  </conditionalFormatting>
  <dataValidations count="8">
    <dataValidation type="list" allowBlank="1" showInputMessage="1" showErrorMessage="1" sqref="F127" xr:uid="{00000000-0002-0000-0100-000000000000}">
      <formula1>"High Probability, Moderate Probability,Not Applicable"</formula1>
    </dataValidation>
    <dataValidation type="list" allowBlank="1" showInputMessage="1" showErrorMessage="1" sqref="F111" xr:uid="{00000000-0002-0000-0100-000001000000}">
      <formula1>"Applicable, Not Applicable"</formula1>
    </dataValidation>
    <dataValidation type="list" allowBlank="1" showInputMessage="1" showErrorMessage="1" sqref="F112" xr:uid="{00000000-0002-0000-0100-000002000000}">
      <formula1>"No concentration risk, Concentration to adverse export market"</formula1>
    </dataValidation>
    <dataValidation type="list" allowBlank="1" showInputMessage="1" showErrorMessage="1" sqref="F122" xr:uid="{00000000-0002-0000-0100-000003000000}">
      <formula1>"No impact, Low Debt Service, High Debt Service"</formula1>
    </dataValidation>
    <dataValidation type="list" allowBlank="1" showInputMessage="1" showErrorMessage="1" sqref="F113" xr:uid="{00000000-0002-0000-0100-000004000000}">
      <formula1>"Sustainable and provides stability,Unsustainable peg or encumbers monetary policy,No impact"</formula1>
    </dataValidation>
    <dataValidation type="list" allowBlank="1" showInputMessage="1" showErrorMessage="1" sqref="F110" xr:uid="{00000000-0002-0000-0100-000005000000}">
      <formula1>"Yes, No"</formula1>
    </dataValidation>
    <dataValidation type="list" allowBlank="1" showInputMessage="1" showErrorMessage="1" sqref="D59" xr:uid="{00000000-0002-0000-0100-000006000000}">
      <formula1>YSD</formula1>
    </dataValidation>
    <dataValidation type="list" allowBlank="1" showInputMessage="1" showErrorMessage="1" sqref="D6" xr:uid="{00000000-0002-0000-0100-000007000000}">
      <formula1>HIGH</formula1>
    </dataValidation>
  </dataValidations>
  <hyperlinks>
    <hyperlink ref="B95" location="'High Segment'!A191" display="YES" xr:uid="{00000000-0004-0000-0100-000000000000}"/>
    <hyperlink ref="E95" location="'High Segment'!B125" display="NO" xr:uid="{00000000-0004-0000-0100-000001000000}"/>
  </hyperlinks>
  <pageMargins left="0.25" right="0.25" top="0.75" bottom="0.75" header="0.3" footer="0.3"/>
  <pageSetup paperSize="9" scale="45" orientation="portrait" r:id="rId1"/>
  <rowBreaks count="2" manualBreakCount="2">
    <brk id="96" max="15" man="1"/>
    <brk id="161" max="15" man="1"/>
  </rowBreaks>
  <colBreaks count="1" manualBreakCount="1">
    <brk id="8" max="193" man="1"/>
  </colBreaks>
  <ignoredErrors>
    <ignoredError sqref="D7:D9" unlockedFormula="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59999389629810485"/>
  </sheetPr>
  <dimension ref="A1:Q170"/>
  <sheetViews>
    <sheetView showGridLines="0" view="pageBreakPreview" topLeftCell="A70" zoomScale="80" zoomScaleNormal="80" zoomScaleSheetLayoutView="80" workbookViewId="0">
      <selection activeCell="D97" sqref="D97:D98"/>
    </sheetView>
  </sheetViews>
  <sheetFormatPr defaultColWidth="9.140625" defaultRowHeight="0" customHeight="1" zeroHeight="1" x14ac:dyDescent="0.25"/>
  <cols>
    <col min="1" max="1" width="10.85546875" style="87" customWidth="1"/>
    <col min="2" max="2" width="9.140625" style="89" customWidth="1"/>
    <col min="3" max="3" width="37" style="89" bestFit="1" customWidth="1"/>
    <col min="4" max="4" width="21.28515625" style="89" bestFit="1" customWidth="1"/>
    <col min="5" max="5" width="17.140625" style="89" bestFit="1" customWidth="1"/>
    <col min="6" max="6" width="16.42578125" style="89" customWidth="1"/>
    <col min="7" max="7" width="15.140625" style="89" customWidth="1"/>
    <col min="8" max="8" width="15.85546875" style="89" customWidth="1"/>
    <col min="9" max="9" width="30" hidden="1" customWidth="1"/>
    <col min="10" max="10" width="30" style="90" hidden="1" customWidth="1"/>
    <col min="11" max="14" width="9.140625" style="90" hidden="1" customWidth="1"/>
    <col min="15" max="15" width="15.5703125" style="90" hidden="1" customWidth="1"/>
    <col min="16" max="16" width="13.85546875" style="90" hidden="1" customWidth="1"/>
    <col min="17" max="16384" width="9.140625" style="89"/>
  </cols>
  <sheetData>
    <row r="1" spans="1:16" s="87" customFormat="1" ht="87" customHeight="1" x14ac:dyDescent="0.25">
      <c r="D1"/>
      <c r="E1"/>
      <c r="F1"/>
      <c r="I1" s="89" t="s">
        <v>591</v>
      </c>
      <c r="J1" s="89"/>
      <c r="K1" s="89"/>
      <c r="L1" s="89"/>
      <c r="M1" s="89"/>
      <c r="N1" s="89"/>
      <c r="O1" s="89"/>
      <c r="P1" s="88"/>
    </row>
    <row r="2" spans="1:16" s="87" customFormat="1" ht="15" x14ac:dyDescent="0.25">
      <c r="D2"/>
      <c r="E2"/>
      <c r="F2"/>
      <c r="I2" s="97" t="s">
        <v>322</v>
      </c>
      <c r="J2" s="97" t="s">
        <v>348</v>
      </c>
      <c r="K2" s="97" t="s">
        <v>325</v>
      </c>
      <c r="L2" s="97" t="s">
        <v>592</v>
      </c>
      <c r="M2" s="97" t="s">
        <v>350</v>
      </c>
      <c r="N2" s="97" t="s">
        <v>328</v>
      </c>
      <c r="O2" s="89"/>
      <c r="P2" s="88"/>
    </row>
    <row r="3" spans="1:16" s="87" customFormat="1" ht="21" customHeight="1" x14ac:dyDescent="0.25">
      <c r="D3"/>
      <c r="E3"/>
      <c r="F3"/>
      <c r="I3" s="101">
        <v>0</v>
      </c>
      <c r="J3" s="101">
        <v>0</v>
      </c>
      <c r="K3" s="101">
        <v>0</v>
      </c>
      <c r="L3" s="101">
        <v>0</v>
      </c>
      <c r="M3" s="101">
        <v>0</v>
      </c>
      <c r="N3" s="101">
        <v>0</v>
      </c>
      <c r="O3" s="101" t="s">
        <v>593</v>
      </c>
      <c r="P3" s="88"/>
    </row>
    <row r="4" spans="1:16" s="87" customFormat="1" ht="46.5" x14ac:dyDescent="0.25">
      <c r="B4" s="620" t="s">
        <v>13</v>
      </c>
      <c r="C4" s="620"/>
      <c r="D4" s="620"/>
      <c r="E4" s="620"/>
      <c r="F4" s="620"/>
      <c r="G4" s="620"/>
      <c r="H4"/>
      <c r="I4" s="101">
        <v>20</v>
      </c>
      <c r="J4" s="101">
        <v>20</v>
      </c>
      <c r="K4" s="101">
        <v>20</v>
      </c>
      <c r="L4" s="101">
        <v>20</v>
      </c>
      <c r="M4" s="101">
        <v>20</v>
      </c>
      <c r="N4" s="101">
        <v>20</v>
      </c>
      <c r="O4" s="101" t="s">
        <v>594</v>
      </c>
      <c r="P4" s="88"/>
    </row>
    <row r="5" spans="1:16" s="87" customFormat="1" ht="12.75" customHeight="1" x14ac:dyDescent="0.25">
      <c r="A5" s="491"/>
      <c r="B5" s="498"/>
      <c r="C5" s="491"/>
      <c r="D5" s="499"/>
      <c r="E5" s="499"/>
      <c r="F5" s="499"/>
      <c r="G5" s="491"/>
      <c r="H5" s="491"/>
      <c r="I5" s="101">
        <v>40</v>
      </c>
      <c r="J5" s="101">
        <v>40</v>
      </c>
      <c r="K5" s="101">
        <v>40</v>
      </c>
      <c r="L5" s="101">
        <v>40</v>
      </c>
      <c r="M5" s="101">
        <v>40</v>
      </c>
      <c r="N5" s="101">
        <v>40</v>
      </c>
      <c r="O5" s="101" t="s">
        <v>595</v>
      </c>
    </row>
    <row r="6" spans="1:16" ht="15" customHeight="1" x14ac:dyDescent="0.25">
      <c r="A6" s="491"/>
      <c r="B6" s="615" t="s">
        <v>313</v>
      </c>
      <c r="C6" s="615"/>
      <c r="D6" s="615" t="s">
        <v>36</v>
      </c>
      <c r="E6" s="615"/>
      <c r="F6" s="615"/>
      <c r="G6" s="615"/>
      <c r="H6" s="492"/>
      <c r="I6" s="101">
        <v>60</v>
      </c>
      <c r="J6" s="101">
        <v>60</v>
      </c>
      <c r="K6" s="101">
        <v>60</v>
      </c>
      <c r="L6" s="101">
        <v>60</v>
      </c>
      <c r="M6" s="101">
        <v>60</v>
      </c>
      <c r="N6" s="101">
        <v>60</v>
      </c>
      <c r="O6" s="101" t="s">
        <v>596</v>
      </c>
    </row>
    <row r="7" spans="1:16" s="87" customFormat="1" ht="21" x14ac:dyDescent="0.25">
      <c r="B7" s="616" t="s">
        <v>314</v>
      </c>
      <c r="C7" s="616"/>
      <c r="D7" s="616" t="str">
        <f>VLOOKUP(D6,'Country List'!$A:$D,2,FALSE)</f>
        <v>ZAF</v>
      </c>
      <c r="E7" s="616"/>
      <c r="F7" s="616"/>
      <c r="G7" s="616"/>
      <c r="H7"/>
      <c r="I7" s="101">
        <v>80</v>
      </c>
      <c r="J7" s="101">
        <v>80</v>
      </c>
      <c r="K7" s="101">
        <v>80</v>
      </c>
      <c r="L7" s="101">
        <v>80</v>
      </c>
      <c r="M7" s="101">
        <v>80</v>
      </c>
      <c r="N7" s="101">
        <v>80</v>
      </c>
      <c r="O7" s="101" t="s">
        <v>597</v>
      </c>
    </row>
    <row r="8" spans="1:16" s="87" customFormat="1" ht="21" x14ac:dyDescent="0.25">
      <c r="B8" s="616" t="s">
        <v>315</v>
      </c>
      <c r="C8" s="616"/>
      <c r="D8" s="616" t="str">
        <f>VLOOKUP(D7,'Country List'!$B:$D,2,FALSE)</f>
        <v>MEDIUM HUMAN DEVELOPMENT</v>
      </c>
      <c r="E8" s="616"/>
      <c r="F8" s="616"/>
      <c r="G8" s="616"/>
      <c r="H8"/>
      <c r="I8" s="101">
        <v>100</v>
      </c>
      <c r="J8" s="101">
        <v>100</v>
      </c>
      <c r="K8" s="101">
        <v>100</v>
      </c>
      <c r="L8" s="101">
        <v>100</v>
      </c>
      <c r="M8" s="101">
        <v>100</v>
      </c>
      <c r="N8" s="101">
        <v>100</v>
      </c>
      <c r="O8" s="424" t="s">
        <v>959</v>
      </c>
      <c r="P8"/>
    </row>
    <row r="9" spans="1:16" s="87" customFormat="1" ht="21.75" thickBot="1" x14ac:dyDescent="0.3">
      <c r="B9" s="616" t="s">
        <v>316</v>
      </c>
      <c r="C9" s="616"/>
      <c r="D9" s="616" t="str">
        <f>VLOOKUP(D7,'Country List'!$B:$D,3,FALSE)</f>
        <v>AFRICA</v>
      </c>
      <c r="E9" s="616"/>
      <c r="F9" s="616"/>
      <c r="G9" s="616"/>
      <c r="H9"/>
      <c r="I9" s="89" t="s">
        <v>317</v>
      </c>
      <c r="J9" s="89"/>
      <c r="K9" s="89"/>
      <c r="L9" s="89"/>
      <c r="M9" s="89"/>
      <c r="P9"/>
    </row>
    <row r="10" spans="1:16" s="87" customFormat="1" ht="21" x14ac:dyDescent="0.25">
      <c r="B10" s="164"/>
      <c r="C10" s="164"/>
      <c r="D10" s="164"/>
      <c r="E10" s="164"/>
      <c r="F10" s="164"/>
      <c r="G10" s="164"/>
      <c r="H10" s="164"/>
      <c r="I10" s="91" t="s">
        <v>345</v>
      </c>
      <c r="J10" s="92" t="s">
        <v>354</v>
      </c>
      <c r="K10" s="276">
        <v>0.43996000000000002</v>
      </c>
      <c r="L10" s="432">
        <v>0.16081590663269382</v>
      </c>
      <c r="M10" s="93">
        <f>0.5*L10</f>
        <v>8.0407953316346911E-2</v>
      </c>
      <c r="N10" s="602">
        <f>SUM(M10:M12)</f>
        <v>0.26381405077750197</v>
      </c>
      <c r="O10" s="578">
        <f>SUM(N10:N15)</f>
        <v>0.49999999999999994</v>
      </c>
      <c r="P10"/>
    </row>
    <row r="11" spans="1:16" s="87" customFormat="1" ht="21" x14ac:dyDescent="0.25">
      <c r="B11" s="164"/>
      <c r="C11" s="164"/>
      <c r="D11" s="164"/>
      <c r="E11" s="164"/>
      <c r="F11" s="164"/>
      <c r="G11" s="164"/>
      <c r="H11" s="164"/>
      <c r="I11" s="94" t="s">
        <v>639</v>
      </c>
      <c r="J11" s="95" t="s">
        <v>638</v>
      </c>
      <c r="K11" s="277">
        <v>0.30601</v>
      </c>
      <c r="L11" s="433">
        <v>8.2499403678901503E-2</v>
      </c>
      <c r="M11" s="96">
        <f t="shared" ref="M11:M19" si="0">0.5*L11</f>
        <v>4.1249701839450752E-2</v>
      </c>
      <c r="N11" s="603"/>
      <c r="O11" s="579"/>
      <c r="P11"/>
    </row>
    <row r="12" spans="1:16" s="87" customFormat="1" ht="21.75" thickBot="1" x14ac:dyDescent="0.3">
      <c r="B12" s="164"/>
      <c r="C12" s="164"/>
      <c r="D12" s="164"/>
      <c r="E12" s="164"/>
      <c r="F12" s="164"/>
      <c r="G12" s="164"/>
      <c r="H12" s="164"/>
      <c r="I12" s="98" t="s">
        <v>346</v>
      </c>
      <c r="J12" s="99" t="s">
        <v>11</v>
      </c>
      <c r="K12" s="147">
        <v>0.63283999999999996</v>
      </c>
      <c r="L12" s="434">
        <v>0.28431279124340864</v>
      </c>
      <c r="M12" s="100">
        <f t="shared" si="0"/>
        <v>0.14215639562170432</v>
      </c>
      <c r="N12" s="604"/>
      <c r="O12" s="579"/>
      <c r="P12"/>
    </row>
    <row r="13" spans="1:16" s="87" customFormat="1" ht="21" x14ac:dyDescent="0.25">
      <c r="B13" s="164"/>
      <c r="C13" s="164"/>
      <c r="D13" s="164"/>
      <c r="E13" s="164"/>
      <c r="F13" s="164"/>
      <c r="G13" s="164"/>
      <c r="H13" s="164"/>
      <c r="I13" s="102" t="s">
        <v>674</v>
      </c>
      <c r="J13" s="103" t="s">
        <v>342</v>
      </c>
      <c r="K13" s="278">
        <v>0.55293999999999999</v>
      </c>
      <c r="L13" s="435">
        <v>0.25418900418600487</v>
      </c>
      <c r="M13" s="227">
        <f t="shared" si="0"/>
        <v>0.12709450209300244</v>
      </c>
      <c r="N13" s="542">
        <f>SUM(M13:M15)</f>
        <v>0.23618594922249797</v>
      </c>
      <c r="O13" s="579"/>
      <c r="P13"/>
    </row>
    <row r="14" spans="1:16" s="87" customFormat="1" ht="21" x14ac:dyDescent="0.25">
      <c r="B14" s="164"/>
      <c r="C14" s="164"/>
      <c r="D14" s="164"/>
      <c r="E14" s="164"/>
      <c r="F14" s="164"/>
      <c r="G14" s="164"/>
      <c r="H14" s="164"/>
      <c r="I14" s="225" t="s">
        <v>606</v>
      </c>
      <c r="J14" s="226" t="s">
        <v>5</v>
      </c>
      <c r="K14" s="279">
        <v>0.60889000000000004</v>
      </c>
      <c r="L14" s="436">
        <v>8.8012386794267927E-2</v>
      </c>
      <c r="M14" s="228">
        <f t="shared" si="0"/>
        <v>4.4006193397133964E-2</v>
      </c>
      <c r="N14" s="543"/>
      <c r="O14" s="579"/>
      <c r="P14"/>
    </row>
    <row r="15" spans="1:16" s="87" customFormat="1" ht="21.75" thickBot="1" x14ac:dyDescent="0.3">
      <c r="B15" s="164"/>
      <c r="C15" s="164"/>
      <c r="D15" s="164"/>
      <c r="E15" s="164"/>
      <c r="F15" s="164"/>
      <c r="G15" s="164"/>
      <c r="H15" s="164"/>
      <c r="I15" s="104" t="s">
        <v>347</v>
      </c>
      <c r="J15" s="105" t="s">
        <v>10</v>
      </c>
      <c r="K15" s="280">
        <v>1.11395</v>
      </c>
      <c r="L15" s="437">
        <v>0.13017050746472314</v>
      </c>
      <c r="M15" s="106">
        <f t="shared" si="0"/>
        <v>6.508525373236157E-2</v>
      </c>
      <c r="N15" s="544"/>
      <c r="O15" s="580"/>
      <c r="P15"/>
    </row>
    <row r="16" spans="1:16" s="87" customFormat="1" ht="21.75" thickBot="1" x14ac:dyDescent="0.3">
      <c r="B16" s="164"/>
      <c r="C16" s="164"/>
      <c r="D16" s="164"/>
      <c r="E16" s="164"/>
      <c r="F16" s="164"/>
      <c r="G16" s="164"/>
      <c r="H16" s="164"/>
      <c r="I16" s="107" t="s">
        <v>318</v>
      </c>
      <c r="J16" s="108" t="s">
        <v>355</v>
      </c>
      <c r="K16" s="281">
        <v>0.33987000000000001</v>
      </c>
      <c r="L16" s="438">
        <v>0.18188992365439646</v>
      </c>
      <c r="M16" s="109">
        <f t="shared" si="0"/>
        <v>9.0944961827198231E-2</v>
      </c>
      <c r="N16" s="48">
        <f>M16</f>
        <v>9.0944961827198231E-2</v>
      </c>
      <c r="O16" s="578">
        <f>SUM(N16:N19)</f>
        <v>0.5</v>
      </c>
      <c r="P16"/>
    </row>
    <row r="17" spans="1:16" s="87" customFormat="1" ht="21" x14ac:dyDescent="0.25">
      <c r="B17" s="164"/>
      <c r="C17" s="164"/>
      <c r="D17" s="164"/>
      <c r="E17" s="164"/>
      <c r="F17" s="164"/>
      <c r="G17" s="164"/>
      <c r="H17" s="164"/>
      <c r="I17" s="110" t="s">
        <v>326</v>
      </c>
      <c r="J17" s="111" t="s">
        <v>357</v>
      </c>
      <c r="K17" s="282">
        <v>0.65754000000000001</v>
      </c>
      <c r="L17" s="439">
        <v>0.51294018501443517</v>
      </c>
      <c r="M17" s="112">
        <f t="shared" si="0"/>
        <v>0.25647009250721758</v>
      </c>
      <c r="N17" s="581">
        <f>SUM(M17:M18)</f>
        <v>0.341112436786561</v>
      </c>
      <c r="O17" s="668"/>
      <c r="P17"/>
    </row>
    <row r="18" spans="1:16" s="87" customFormat="1" ht="21.75" thickBot="1" x14ac:dyDescent="0.3">
      <c r="B18" s="164"/>
      <c r="C18" s="164"/>
      <c r="D18" s="164"/>
      <c r="E18" s="164"/>
      <c r="F18" s="164"/>
      <c r="G18" s="164"/>
      <c r="H18" s="164"/>
      <c r="I18" s="113" t="s">
        <v>352</v>
      </c>
      <c r="J18" s="114" t="s">
        <v>631</v>
      </c>
      <c r="K18" s="283">
        <v>0.33800999999999998</v>
      </c>
      <c r="L18" s="440">
        <v>0.16928468855868681</v>
      </c>
      <c r="M18" s="115">
        <f t="shared" si="0"/>
        <v>8.4642344279343404E-2</v>
      </c>
      <c r="N18" s="582"/>
      <c r="O18" s="668"/>
      <c r="P18"/>
    </row>
    <row r="19" spans="1:16" s="87" customFormat="1" ht="21.75" thickBot="1" x14ac:dyDescent="0.3">
      <c r="B19" s="164"/>
      <c r="C19" s="164"/>
      <c r="D19" s="164"/>
      <c r="E19" s="164"/>
      <c r="F19" s="164"/>
      <c r="G19" s="164"/>
      <c r="H19" s="164"/>
      <c r="I19" s="116" t="s">
        <v>351</v>
      </c>
      <c r="J19" s="117" t="s">
        <v>356</v>
      </c>
      <c r="K19" s="284">
        <v>0.23124</v>
      </c>
      <c r="L19" s="441">
        <v>0.13588520277248159</v>
      </c>
      <c r="M19" s="118">
        <f t="shared" si="0"/>
        <v>6.7942601386240795E-2</v>
      </c>
      <c r="N19" s="32">
        <f>M19</f>
        <v>6.7942601386240795E-2</v>
      </c>
      <c r="O19" s="587"/>
      <c r="P19"/>
    </row>
    <row r="20" spans="1:16" s="87" customFormat="1" ht="21" x14ac:dyDescent="0.25">
      <c r="B20" s="164"/>
      <c r="C20" s="164"/>
      <c r="D20" s="164"/>
      <c r="E20" s="164"/>
      <c r="F20" s="164"/>
      <c r="G20" s="164"/>
      <c r="H20" s="164"/>
      <c r="I20" s="152" t="s">
        <v>358</v>
      </c>
      <c r="J20" s="153" t="s">
        <v>360</v>
      </c>
      <c r="K20" s="285">
        <v>0.30517</v>
      </c>
      <c r="L20" s="442">
        <v>0.22605113166660401</v>
      </c>
      <c r="M20" s="154">
        <v>0.22605113166660401</v>
      </c>
      <c r="N20" s="154">
        <v>0.22605113166660401</v>
      </c>
      <c r="O20" s="586">
        <f>SUM(N20:N21)</f>
        <v>1</v>
      </c>
      <c r="P20"/>
    </row>
    <row r="21" spans="1:16" s="87" customFormat="1" ht="15.75" thickBot="1" x14ac:dyDescent="0.3">
      <c r="C21" s="89"/>
      <c r="D21" s="89"/>
      <c r="E21" s="89"/>
      <c r="F21" s="89"/>
      <c r="I21" s="119" t="s">
        <v>359</v>
      </c>
      <c r="J21" s="120" t="s">
        <v>361</v>
      </c>
      <c r="K21" s="286">
        <v>0.83735999999999999</v>
      </c>
      <c r="L21" s="443">
        <v>0.77394886833339593</v>
      </c>
      <c r="M21" s="121">
        <v>0.77394886833339593</v>
      </c>
      <c r="N21" s="121">
        <v>0.77394886833339593</v>
      </c>
      <c r="O21" s="587"/>
      <c r="P21"/>
    </row>
    <row r="22" spans="1:16" s="87" customFormat="1" ht="15" x14ac:dyDescent="0.25">
      <c r="C22" s="89"/>
      <c r="D22" s="89"/>
      <c r="E22" s="89"/>
      <c r="F22" s="89"/>
      <c r="H22"/>
      <c r="I22" s="152" t="s">
        <v>358</v>
      </c>
      <c r="J22" s="153" t="s">
        <v>713</v>
      </c>
      <c r="K22" s="285">
        <v>0.67500000000000004</v>
      </c>
      <c r="L22" s="154">
        <v>0.49999695880666001</v>
      </c>
      <c r="M22" s="154">
        <v>0.49999695880666001</v>
      </c>
      <c r="N22" s="155">
        <f t="shared" ref="N22:N23" si="1">M22</f>
        <v>0.49999695880666001</v>
      </c>
      <c r="O22" s="586">
        <f>SUM(N22:N23)</f>
        <v>1</v>
      </c>
    </row>
    <row r="23" spans="1:16" s="87" customFormat="1" ht="15.75" thickBot="1" x14ac:dyDescent="0.3">
      <c r="H23"/>
      <c r="I23" s="119" t="s">
        <v>359</v>
      </c>
      <c r="J23" s="120" t="s">
        <v>714</v>
      </c>
      <c r="K23" s="286">
        <v>0.54096</v>
      </c>
      <c r="L23" s="121">
        <v>0.50000304119333994</v>
      </c>
      <c r="M23" s="121">
        <v>0.50000304119333994</v>
      </c>
      <c r="N23" s="156">
        <f t="shared" si="1"/>
        <v>0.50000304119333994</v>
      </c>
      <c r="O23" s="587"/>
    </row>
    <row r="24" spans="1:16" s="87" customFormat="1" ht="47.25" thickBot="1" x14ac:dyDescent="0.75">
      <c r="B24" s="599" t="s">
        <v>319</v>
      </c>
      <c r="C24" s="599"/>
      <c r="D24" s="599"/>
      <c r="E24" s="599"/>
      <c r="F24" s="599"/>
      <c r="G24" s="599"/>
      <c r="H24"/>
      <c r="J24" s="120" t="s">
        <v>732</v>
      </c>
      <c r="K24" s="286">
        <v>-1.9591000000000001</v>
      </c>
      <c r="L24"/>
      <c r="M24"/>
      <c r="N24"/>
      <c r="O24" s="129"/>
    </row>
    <row r="25" spans="1:16" s="87" customFormat="1" ht="15.75" thickBot="1" x14ac:dyDescent="0.3">
      <c r="B25" s="122"/>
      <c r="C25" s="275" t="s">
        <v>320</v>
      </c>
      <c r="D25" s="275" t="s">
        <v>664</v>
      </c>
      <c r="E25" s="275" t="s">
        <v>660</v>
      </c>
      <c r="F25" s="275" t="s">
        <v>663</v>
      </c>
      <c r="G25" s="275" t="s">
        <v>321</v>
      </c>
      <c r="H25"/>
      <c r="I25" s="136" t="s">
        <v>712</v>
      </c>
      <c r="J25" s="120" t="s">
        <v>733</v>
      </c>
      <c r="K25" s="286">
        <v>-0.41692000000000001</v>
      </c>
      <c r="L25"/>
      <c r="M25"/>
      <c r="N25"/>
      <c r="O25" s="129"/>
    </row>
    <row r="26" spans="1:16" s="87" customFormat="1" ht="15.75" thickBot="1" x14ac:dyDescent="0.3">
      <c r="B26" s="595" t="s">
        <v>322</v>
      </c>
      <c r="C26" s="183" t="str">
        <f>I10</f>
        <v>Inflation 5 year average</v>
      </c>
      <c r="D26" s="179">
        <f>IF(VLOOKUP($D$7,Low_Seg2!$C:$BE,2,FALSE)="","",VLOOKUP($D$7,Low_Seg2!$C:$BE,2,FALSE))</f>
        <v>6.5195999999999996</v>
      </c>
      <c r="E26" s="180">
        <f>M10</f>
        <v>8.0407953316346911E-2</v>
      </c>
      <c r="F26" s="179">
        <f>IF($D26="",VLOOKUP(9999999999,Buckets!$U$3:$AC$9,8,TRUE),VLOOKUP($D26,Buckets!$U$3:$AC$9,8,TRUE))</f>
        <v>10.600274647300001</v>
      </c>
      <c r="G26" s="181">
        <f>IF($D26="",VLOOKUP(9999999999,Buckets!$U$3:$AC$9,9,TRUE),VLOOKUP($D26,Buckets!$U$3:$AC$9,9,TRUE))</f>
        <v>3</v>
      </c>
      <c r="H26"/>
      <c r="I26" s="139">
        <f>IF($D26="",VLOOKUP(9999999999,Buckets!$U$3:$AC$9,7,TRUE),VLOOKUP($D26,Buckets!$U$3:$AC$9,7,TRUE))</f>
        <v>0.78100000000000003</v>
      </c>
      <c r="J26" s="120" t="s">
        <v>887</v>
      </c>
      <c r="K26" s="286">
        <v>-0.1046</v>
      </c>
      <c r="L26"/>
      <c r="M26"/>
      <c r="N26"/>
      <c r="O26" s="129"/>
    </row>
    <row r="27" spans="1:16" s="87" customFormat="1" ht="15.75" thickBot="1" x14ac:dyDescent="0.3">
      <c r="B27" s="597"/>
      <c r="C27" s="166" t="str">
        <f>I11</f>
        <v>Nominal Interest Rate</v>
      </c>
      <c r="D27" s="176">
        <f>IF(VLOOKUP($D$7,Low_Seg2!$C:$BE,4,FALSE)="","",VLOOKUP($D$7,Low_Seg2!$C:$BE,4,FALSE))</f>
        <v>9</v>
      </c>
      <c r="E27" s="177">
        <f>M11</f>
        <v>4.1249701839450752E-2</v>
      </c>
      <c r="F27" s="176">
        <f>IF($D27="",VLOOKUP(9999999999,Buckets!$U$30:$AC$35,8,TRUE),VLOOKUP($D27,Buckets!$U$30:$AC$35,8,TRUE))</f>
        <v>15.349915253439999</v>
      </c>
      <c r="G27" s="182">
        <f>IF($D27="",VLOOKUP(9999999999,Buckets!$U$30:$AC$35,9,TRUE),VLOOKUP($D27,Buckets!$U$30:$AC$35,9,TRUE))</f>
        <v>1</v>
      </c>
      <c r="H27"/>
      <c r="I27" s="138">
        <f>IF($D27="",VLOOKUP(9999999999,Buckets!$U$30:$AC$35,7,TRUE),VLOOKUP($D27,Buckets!$U$30:$AC$35,7,TRUE))</f>
        <v>0.48080000000000001</v>
      </c>
      <c r="J27" s="120" t="s">
        <v>886</v>
      </c>
      <c r="K27" s="286">
        <v>-0.15848999999999999</v>
      </c>
      <c r="L27"/>
      <c r="M27"/>
      <c r="N27"/>
    </row>
    <row r="28" spans="1:16" s="87" customFormat="1" ht="15" x14ac:dyDescent="0.25">
      <c r="B28" s="597"/>
      <c r="C28" s="166" t="str">
        <f>I12</f>
        <v>Macroeconomic</v>
      </c>
      <c r="D28" s="178">
        <f>IF(VLOOKUP($D$7,Low_Seg2!$C:$BE,3,FALSE)="","",VLOOKUP($D$7,Low_Seg2!$C:$BE,3,FALSE))</f>
        <v>4</v>
      </c>
      <c r="E28" s="177">
        <f>M12</f>
        <v>0.14215639562170432</v>
      </c>
      <c r="F28" s="176">
        <f>IF($D28="",VLOOKUP(9999999999,Buckets!$U$13:$AC$18,8,TRUE),VLOOKUP($D28,Buckets!$U$13:$AC$18,8,TRUE))</f>
        <v>5.36605462161</v>
      </c>
      <c r="G28" s="182">
        <f>IF($D28="",VLOOKUP(9999999999,Buckets!$U$13:$AC$18,9,TRUE),VLOOKUP($D28,Buckets!$U$13:$AC$18,9,TRUE))</f>
        <v>2</v>
      </c>
      <c r="H28"/>
      <c r="I28" s="138">
        <f>IF($D28="",VLOOKUP(9999999999,Buckets!$U$13:$AC$18,7,TRUE),VLOOKUP($D28,Buckets!$U$13:$AC$18,7,TRUE))</f>
        <v>0.47070000000000001</v>
      </c>
    </row>
    <row r="29" spans="1:16" s="87" customFormat="1" ht="15.75" thickBot="1" x14ac:dyDescent="0.3">
      <c r="B29" s="597"/>
      <c r="C29" s="166"/>
      <c r="D29" s="167"/>
      <c r="E29" s="167"/>
      <c r="F29" s="167"/>
      <c r="G29" s="168"/>
      <c r="H29"/>
      <c r="I29" s="141"/>
      <c r="J29"/>
    </row>
    <row r="30" spans="1:16" s="87" customFormat="1" ht="15.75" thickBot="1" x14ac:dyDescent="0.3">
      <c r="B30" s="598"/>
      <c r="C30" s="229" t="s">
        <v>323</v>
      </c>
      <c r="D30" s="230">
        <f>(SUMPRODUCT(K10:K12,I26:I28)+$K$20*E30)*Standardisation_Parameters!$F$2+Standardisation_Parameters!$E$2</f>
        <v>59.198455092363702</v>
      </c>
      <c r="E30" s="231">
        <f>SUM(E26:E28)</f>
        <v>0.26381405077750197</v>
      </c>
      <c r="F30" s="590" t="str">
        <f>VLOOKUP($D30,$I$3:$O$8,7,TRUE)</f>
        <v>Moderate Risk</v>
      </c>
      <c r="G30" s="591"/>
      <c r="H30"/>
      <c r="I30" s="141"/>
      <c r="J30"/>
    </row>
    <row r="31" spans="1:16" s="87" customFormat="1" ht="15.75" thickBot="1" x14ac:dyDescent="0.3">
      <c r="H31"/>
      <c r="I31" s="141"/>
      <c r="J31"/>
    </row>
    <row r="32" spans="1:16" s="87" customFormat="1" ht="15.75" thickBot="1" x14ac:dyDescent="0.3">
      <c r="A32" s="124"/>
      <c r="B32" s="652" t="s">
        <v>348</v>
      </c>
      <c r="C32" s="186" t="str">
        <f>I13</f>
        <v>Access to Finance</v>
      </c>
      <c r="D32" s="187">
        <f>IF(VLOOKUP($D$7,Low_Seg2!$C:$BE,5,FALSE)="","",VLOOKUP($D$7,Low_Seg2!$C:$BE,5,FALSE))</f>
        <v>1</v>
      </c>
      <c r="E32" s="188">
        <f>M13</f>
        <v>0.12709450209300244</v>
      </c>
      <c r="F32" s="187">
        <f>IF($D32="",VLOOKUP(9999999999,Buckets!$U$22:$AC$26,8,TRUE),VLOOKUP($D32,Buckets!$U$22:$AC$26,8,TRUE))</f>
        <v>2.7667357303999998</v>
      </c>
      <c r="G32" s="189">
        <f>IF($D32="",VLOOKUP(9999999999,Buckets!$U$22:$AC$26,9,TRUE),VLOOKUP($D32,Buckets!$U$22:$AC$26,9,TRUE))</f>
        <v>1</v>
      </c>
      <c r="H32"/>
      <c r="I32" s="139">
        <f>IF($D32="",VLOOKUP(9999999999,Buckets!$U$22:$AC$26,7,TRUE),VLOOKUP($D32,Buckets!$U$22:$AC$26,7,TRUE))</f>
        <v>0.33199999999999996</v>
      </c>
      <c r="J32"/>
    </row>
    <row r="33" spans="1:16" s="87" customFormat="1" ht="15" x14ac:dyDescent="0.25">
      <c r="A33" s="124"/>
      <c r="B33" s="653"/>
      <c r="C33" s="169" t="str">
        <f>I14</f>
        <v>Debt Trend</v>
      </c>
      <c r="D33" s="184">
        <f>IF(VLOOKUP($D$7,Low_Seg2!$C:$BE,11,FALSE)="","",VLOOKUP($D$7,Low_Seg2!$C:$BE,11,FALSE))</f>
        <v>-21.2489704974194</v>
      </c>
      <c r="E33" s="185">
        <f>M14</f>
        <v>4.4006193397133964E-2</v>
      </c>
      <c r="F33" s="184">
        <f>IF($D33="",VLOOKUP(9999999999,Buckets!$U$117:$AC$122,8,TRUE),VLOOKUP($D33,Buckets!$U$117:$AC$122,8,TRUE))</f>
        <v>28.939826611999997</v>
      </c>
      <c r="G33" s="190">
        <f>IF($D33="",VLOOKUP(9999999999,Buckets!$U$117:$AC$122,9,TRUE),VLOOKUP($D33,Buckets!$U$117:$AC$122,9,TRUE))</f>
        <v>3</v>
      </c>
      <c r="H33"/>
      <c r="I33" s="139">
        <f>IF($D33="",VLOOKUP(9999999999,Buckets!$U$117:$AC$122,7,TRUE),VLOOKUP($D33,Buckets!$U$117:$AC$122,7,TRUE))</f>
        <v>0.72449999999999992</v>
      </c>
      <c r="J33"/>
    </row>
    <row r="34" spans="1:16" s="87" customFormat="1" ht="15" x14ac:dyDescent="0.25">
      <c r="B34" s="653"/>
      <c r="C34" s="169" t="str">
        <f>I15</f>
        <v>Debt Service Ratio 5 year average</v>
      </c>
      <c r="D34" s="184">
        <f>IF(VLOOKUP($D$7,Low_Seg2!$C:$BE,6,FALSE)="","",VLOOKUP($D$7,Low_Seg2!$C:$BE,6,FALSE))</f>
        <v>5.1372</v>
      </c>
      <c r="E34" s="185">
        <f>M15</f>
        <v>6.508525373236157E-2</v>
      </c>
      <c r="F34" s="184">
        <f>IF($D34="",VLOOKUP(9999999999,Buckets!$U$39:$AC$44,8,TRUE),VLOOKUP($D34,Buckets!$U$39:$AC$44,8,TRUE))</f>
        <v>17.520084892699998</v>
      </c>
      <c r="G34" s="190">
        <f>IF($D34="",VLOOKUP(9999999999,Buckets!$U$39:$AC$44,9,TRUE),VLOOKUP($D34,Buckets!$U$39:$AC$44,9,TRUE))</f>
        <v>3</v>
      </c>
      <c r="H34"/>
      <c r="I34" s="138">
        <f>IF($D34="",VLOOKUP(9999999999,Buckets!$U$39:$AC$44,7,TRUE),VLOOKUP($D34,Buckets!$U$39:$AC$44,7,TRUE))</f>
        <v>0.69330000000000003</v>
      </c>
      <c r="J34"/>
    </row>
    <row r="35" spans="1:16" s="87" customFormat="1" ht="15.75" thickBot="1" x14ac:dyDescent="0.3">
      <c r="B35" s="653"/>
      <c r="C35" s="169"/>
      <c r="D35" s="170"/>
      <c r="E35" s="170"/>
      <c r="F35" s="170"/>
      <c r="G35" s="171"/>
      <c r="H35"/>
      <c r="I35" s="141"/>
      <c r="J35"/>
    </row>
    <row r="36" spans="1:16" s="87" customFormat="1" ht="15.75" thickBot="1" x14ac:dyDescent="0.3">
      <c r="B36" s="654"/>
      <c r="C36" s="246" t="s">
        <v>323</v>
      </c>
      <c r="D36" s="247">
        <f>(SUMPRODUCT(K13:K15,I32:I34)+$K$20*$E$36)*Standardisation_Parameters!$F$2+Standardisation_Parameters!$E$2</f>
        <v>69.226999693235513</v>
      </c>
      <c r="E36" s="407">
        <f>SUM(E32:E34)</f>
        <v>0.23618594922249797</v>
      </c>
      <c r="F36" s="588" t="str">
        <f>VLOOKUP($D36,$J$3:$O$8,6,TRUE)</f>
        <v>High Risk</v>
      </c>
      <c r="G36" s="589"/>
      <c r="H36"/>
      <c r="I36" s="141"/>
      <c r="J36"/>
    </row>
    <row r="37" spans="1:16" s="87" customFormat="1" ht="15.75" thickBot="1" x14ac:dyDescent="0.3">
      <c r="D37" s="129"/>
      <c r="E37" s="129"/>
      <c r="F37" s="129"/>
      <c r="G37" s="129"/>
      <c r="H37"/>
      <c r="I37" s="141"/>
      <c r="J37"/>
    </row>
    <row r="38" spans="1:16" s="87" customFormat="1" ht="20.25" customHeight="1" x14ac:dyDescent="0.25">
      <c r="B38" s="605" t="s">
        <v>325</v>
      </c>
      <c r="C38" s="192" t="str">
        <f>I16</f>
        <v>Political Risk Environment</v>
      </c>
      <c r="D38" s="193">
        <f>IF(VLOOKUP($D$7,Low_Seg2!$C:$BE,7,FALSE)="","",VLOOKUP($D$7,Low_Seg2!$C:$BE,7,FALSE))</f>
        <v>3</v>
      </c>
      <c r="E38" s="194">
        <f>M16</f>
        <v>9.0944961827198231E-2</v>
      </c>
      <c r="F38" s="193">
        <f>IF($D38="",VLOOKUP(9999999999,Buckets!$U$50:$AC$54,8,TRUE),VLOOKUP($D38,Buckets!$U$50:$AC$54,8,TRUE))</f>
        <v>4.4198999903999994</v>
      </c>
      <c r="G38" s="195">
        <f>IF($D38="",VLOOKUP(9999999999,Buckets!$U$50:$AC$54,9,TRUE),VLOOKUP($D38,Buckets!$U$50:$AC$54,9,TRUE))</f>
        <v>1</v>
      </c>
      <c r="H38"/>
      <c r="I38" s="137">
        <f>IF($D38="",VLOOKUP(9999999999,Buckets!$U$50:$AC$54,7,TRUE),VLOOKUP($D38,Buckets!$U$50:$AC$54,7,TRUE))</f>
        <v>0.29599999999999999</v>
      </c>
      <c r="J38"/>
    </row>
    <row r="39" spans="1:16" s="87" customFormat="1" ht="20.25" customHeight="1" thickBot="1" x14ac:dyDescent="0.3">
      <c r="B39" s="606"/>
      <c r="C39" s="196"/>
      <c r="D39" s="197"/>
      <c r="E39" s="197"/>
      <c r="F39" s="197"/>
      <c r="G39" s="198"/>
      <c r="H39"/>
      <c r="I39" s="141"/>
      <c r="J39"/>
    </row>
    <row r="40" spans="1:16" s="87" customFormat="1" ht="20.25" customHeight="1" thickBot="1" x14ac:dyDescent="0.3">
      <c r="B40" s="656"/>
      <c r="C40" s="249" t="s">
        <v>323</v>
      </c>
      <c r="D40" s="250">
        <f>((I38*K16)+$K$21*$E$40)*Standardisation_Parameters!$F$2+Standardisation_Parameters!$E$2</f>
        <v>47.625471715937906</v>
      </c>
      <c r="E40" s="408">
        <f>SUM(E38)</f>
        <v>9.0944961827198231E-2</v>
      </c>
      <c r="F40" s="568" t="str">
        <f>VLOOKUP($D40,$K$3:$O$8,5,TRUE)</f>
        <v>Moderate Risk</v>
      </c>
      <c r="G40" s="569"/>
      <c r="H40"/>
      <c r="I40" s="141"/>
      <c r="J40"/>
    </row>
    <row r="41" spans="1:16" s="87" customFormat="1" ht="23.25" customHeight="1" thickBot="1" x14ac:dyDescent="0.3">
      <c r="D41" s="129"/>
      <c r="E41" s="129"/>
      <c r="F41" s="129"/>
      <c r="G41" s="129"/>
      <c r="H41"/>
      <c r="I41" s="141"/>
      <c r="J41"/>
      <c r="M41" s="88"/>
      <c r="N41" s="88"/>
      <c r="O41" s="88"/>
      <c r="P41" s="88"/>
    </row>
    <row r="42" spans="1:16" s="87" customFormat="1" ht="16.5" customHeight="1" thickBot="1" x14ac:dyDescent="0.3">
      <c r="A42" s="124"/>
      <c r="B42" s="583" t="s">
        <v>349</v>
      </c>
      <c r="C42" s="202" t="str">
        <f>I17</f>
        <v>Rule of Law</v>
      </c>
      <c r="D42" s="203">
        <f>IF(VLOOKUP($D$7,Low_Seg2!$C:$BE,8,FALSE)="","",VLOOKUP($D$7,Low_Seg2!$C:$BE,8,FALSE))</f>
        <v>0.10025150609007</v>
      </c>
      <c r="E42" s="204">
        <f>M17</f>
        <v>0.25647009250721758</v>
      </c>
      <c r="F42" s="203">
        <f>IF($D42="",VLOOKUP(9999999999,Buckets!$U$58:$AC$63,8,TRUE),VLOOKUP($D42,Buckets!$U$58:$AC$63,8,TRUE))</f>
        <v>0.14792010527999994</v>
      </c>
      <c r="G42" s="205">
        <f>IF($D42="",VLOOKUP(9999999999,Buckets!$U$58:$AC$63,9,TRUE),VLOOKUP($D42,Buckets!$U$58:$AC$63,9,TRUE))</f>
        <v>6</v>
      </c>
      <c r="H42"/>
      <c r="I42" s="137">
        <f>IF($D42="",VLOOKUP(9999999999,Buckets!$U$58:$AC$63,7,TRUE),VLOOKUP($D42,Buckets!$U$58:$AC$63,7,TRUE))</f>
        <v>0.10359999999999991</v>
      </c>
      <c r="J42"/>
      <c r="M42" s="88"/>
      <c r="N42" s="88"/>
      <c r="O42" s="88"/>
      <c r="P42" s="88"/>
    </row>
    <row r="43" spans="1:16" s="87" customFormat="1" ht="16.5" customHeight="1" x14ac:dyDescent="0.25">
      <c r="B43" s="584"/>
      <c r="C43" s="206" t="str">
        <f>I18</f>
        <v>Doing Business</v>
      </c>
      <c r="D43" s="200">
        <f>IF(VLOOKUP($D$7,Low_Seg2!$C:$BE,9,FALSE)="","",VLOOKUP($D$7,Low_Seg2!$C:$BE,9,FALSE))</f>
        <v>19.672131147540998</v>
      </c>
      <c r="E43" s="201">
        <f>M18</f>
        <v>8.4642344279343404E-2</v>
      </c>
      <c r="F43" s="200">
        <f>IF($D43="",IF($D42&lt;0,VLOOKUP(9999999999,Buckets!$S$76:$AC$78,10,TRUE),VLOOKUP(9999999999,Buckets!$S$84:$AC$86,10,TRUE)),IF($D42&lt;0,VLOOKUP((($D43-Standardisation_Parameters!$E$15)/Standardisation_Parameters!$F$15),Buckets!$S$76:$AC$78,10,TRUE),VLOOKUP((($D43-Standardisation_Parameters!$E$15)/Standardisation_Parameters!$F$15),Buckets!$S$84:$AC$86,10,TRUE)))</f>
        <v>37.062614693100002</v>
      </c>
      <c r="G43" s="207">
        <f>IF($D43="",IF($D42&lt;0,VLOOKUP(9999999999,Buckets!$S$76:$AC$78,11,TRUE),VLOOKUP(9999999999,Buckets!$S$84:$AC$86,11,TRUE)),IF($D42&lt;0,VLOOKUP((($D43-Standardisation_Parameters!$E$15)/Standardisation_Parameters!$F$15),Buckets!$S$76:$AC$78,11,TRUE),VLOOKUP((($D43-Standardisation_Parameters!$E$15)/Standardisation_Parameters!$F$15),Buckets!$S$84:$AC$86,11,TRUE)))</f>
        <v>1</v>
      </c>
      <c r="H43"/>
      <c r="I43" s="137">
        <f>IF($D43="",IF($D42&lt;0,VLOOKUP(9999999999,Buckets!$S$76:$AC$78,9,TRUE),VLOOKUP(9999999999,Buckets!$S$84:$AC$86,9,TRUE)),IF($D42&lt;0,VLOOKUP((($D43-Standardisation_Parameters!$E$15)/Standardisation_Parameters!$F$15),Buckets!$S$76:$AC$78,9,TRUE),VLOOKUP((($D43-Standardisation_Parameters!$E$15)/Standardisation_Parameters!$F$15),Buckets!$S$84:$AC$86,9,TRUE)))</f>
        <v>-0.25190000000000001</v>
      </c>
      <c r="J43"/>
    </row>
    <row r="44" spans="1:16" s="87" customFormat="1" ht="16.5" customHeight="1" thickBot="1" x14ac:dyDescent="0.3">
      <c r="B44" s="584"/>
      <c r="C44" s="208"/>
      <c r="D44" s="209"/>
      <c r="E44" s="209"/>
      <c r="F44" s="209"/>
      <c r="G44" s="210"/>
      <c r="H44"/>
      <c r="I44" s="141"/>
      <c r="J44"/>
    </row>
    <row r="45" spans="1:16" s="87" customFormat="1" ht="16.5" customHeight="1" thickBot="1" x14ac:dyDescent="0.3">
      <c r="B45" s="660"/>
      <c r="C45" s="252" t="s">
        <v>323</v>
      </c>
      <c r="D45" s="253">
        <f>(SUMPRODUCT(K17:K18,I42:I43)+$K$21*$E$45)*Standardisation_Parameters!$F$2+Standardisation_Parameters!$E$2</f>
        <v>49.160834912561263</v>
      </c>
      <c r="E45" s="409">
        <f>SUM(E41:E43)</f>
        <v>0.341112436786561</v>
      </c>
      <c r="F45" s="611" t="str">
        <f>VLOOKUP($D45,$L$3:$O$8,4,TRUE)</f>
        <v>Moderate Risk</v>
      </c>
      <c r="G45" s="612"/>
      <c r="H45"/>
      <c r="I45" s="141"/>
      <c r="J45"/>
    </row>
    <row r="46" spans="1:16" s="87" customFormat="1" ht="15.75" thickBot="1" x14ac:dyDescent="0.3">
      <c r="D46" s="129"/>
      <c r="E46" s="129"/>
      <c r="F46" s="129"/>
      <c r="G46" s="129"/>
      <c r="H46"/>
      <c r="I46" s="141"/>
      <c r="J46"/>
    </row>
    <row r="47" spans="1:16" s="87" customFormat="1" ht="15" x14ac:dyDescent="0.25">
      <c r="B47" s="617" t="s">
        <v>350</v>
      </c>
      <c r="C47" s="212" t="str">
        <f>I19</f>
        <v>Security Risk</v>
      </c>
      <c r="D47" s="213">
        <f>IF(VLOOKUP($D$7,Low_Seg2!$C:$BE,10,FALSE)="","",VLOOKUP($D$7,Low_Seg2!$C:$BE,10,FALSE))</f>
        <v>3.25</v>
      </c>
      <c r="E47" s="214">
        <f>M19</f>
        <v>6.7942601386240795E-2</v>
      </c>
      <c r="F47" s="213">
        <f>IF($D47="",VLOOKUP(9999999999,Buckets!$U$67:$AC$72,8,TRUE),VLOOKUP($D47,Buckets!$U$67:$AC$72,8,TRUE))</f>
        <v>3.4408470665599999</v>
      </c>
      <c r="G47" s="215">
        <f>IF($D47="",VLOOKUP(9999999999,Buckets!$U$67:$AC$72,9,TRUE),VLOOKUP($D47,Buckets!$U$67:$AC$72,9,TRUE))</f>
        <v>4</v>
      </c>
      <c r="H47"/>
      <c r="I47" s="137">
        <f>IF($D47="",VLOOKUP(9999999999,Buckets!$U$67:$AC$72,7,TRUE),VLOOKUP($D47,Buckets!$U$67:$AC$72,7,TRUE))</f>
        <v>0.82240000000000002</v>
      </c>
      <c r="J47"/>
    </row>
    <row r="48" spans="1:16" s="87" customFormat="1" ht="15.75" thickBot="1" x14ac:dyDescent="0.3">
      <c r="B48" s="618"/>
      <c r="C48" s="216"/>
      <c r="D48" s="217"/>
      <c r="E48" s="217"/>
      <c r="F48" s="217"/>
      <c r="G48" s="218"/>
      <c r="H48"/>
      <c r="I48" s="59"/>
      <c r="J48"/>
    </row>
    <row r="49" spans="2:11" s="87" customFormat="1" ht="18" customHeight="1" thickBot="1" x14ac:dyDescent="0.3">
      <c r="B49" s="661"/>
      <c r="C49" s="242" t="s">
        <v>323</v>
      </c>
      <c r="D49" s="244">
        <f>((I47*K19)+$K$21*$E$49)*Standardisation_Parameters!$F$2+Standardisation_Parameters!$E$2</f>
        <v>48.800690087072162</v>
      </c>
      <c r="E49" s="245">
        <f>SUM(E47:E47)</f>
        <v>6.7942601386240795E-2</v>
      </c>
      <c r="F49" s="566" t="str">
        <f>VLOOKUP($D49,$M$3:$O$8,3,TRUE)</f>
        <v>Moderate Risk</v>
      </c>
      <c r="G49" s="567"/>
      <c r="H49"/>
      <c r="I49" s="59"/>
      <c r="J49"/>
    </row>
    <row r="50" spans="2:11" s="87" customFormat="1" ht="18" customHeight="1" thickBot="1" x14ac:dyDescent="0.3">
      <c r="D50" s="129"/>
      <c r="E50" s="129"/>
      <c r="F50" s="129"/>
      <c r="G50" s="129"/>
      <c r="H50"/>
      <c r="J50" t="s">
        <v>956</v>
      </c>
      <c r="K50" s="87" t="s">
        <v>957</v>
      </c>
    </row>
    <row r="51" spans="2:11" s="87" customFormat="1" ht="18" customHeight="1" thickBot="1" x14ac:dyDescent="0.3">
      <c r="B51" s="559" t="s">
        <v>328</v>
      </c>
      <c r="C51" s="220" t="s">
        <v>587</v>
      </c>
      <c r="D51" s="488">
        <f>((K10*I26+K11*I27+K12*I28+K13*I32+K14*I33+K15*I34)+K24)*Standardisation_Parameters!$F$2+Standardisation_Parameters!$E$2</f>
        <v>48.457536538034219</v>
      </c>
      <c r="E51" s="221">
        <f>SUM($E$36,$E$30)</f>
        <v>0.49999999999999994</v>
      </c>
      <c r="F51" s="564" t="str">
        <f>VLOOKUP($D51,$N$3:$O$8,2,TRUE)</f>
        <v>Moderate Risk</v>
      </c>
      <c r="G51" s="565"/>
      <c r="I51" s="137">
        <f>(K10*I26+K11*I27+K12*I28+K13*I32+K14*I33+K15*I34)+K24</f>
        <v>0.22653457599999993</v>
      </c>
      <c r="J51" s="238">
        <f>VLOOKUP($D$7,Low_Raw!$D:$CD,75,FALSE)*Standardisation_Parameters!$F$2+Standardisation_Parameters!$E$2</f>
        <v>48.457392764059868</v>
      </c>
      <c r="K51" s="431">
        <f>VLOOKUP($D$7,Low_Raw!$D:$CD,75,FALSE)</f>
        <v>0.22652597453108669</v>
      </c>
    </row>
    <row r="52" spans="2:11" s="87" customFormat="1" ht="15.75" thickBot="1" x14ac:dyDescent="0.3">
      <c r="B52" s="560"/>
      <c r="C52" s="223" t="s">
        <v>588</v>
      </c>
      <c r="D52" s="489">
        <f>((K16*I38+K17*I42+K18*I43+K19*I47)+K25)*Standardisation_Parameters!$F$2+Standardisation_Parameters!$E$2</f>
        <v>42.277901771171329</v>
      </c>
      <c r="E52" s="224">
        <f>SUM($E$40,$E$49,$E$45)</f>
        <v>0.5</v>
      </c>
      <c r="F52" s="562" t="str">
        <f>VLOOKUP($D52,$N$3:$O$8,2,TRUE)</f>
        <v>Moderate Risk</v>
      </c>
      <c r="G52" s="563"/>
      <c r="I52" s="137">
        <f>(K16*I38+K17*I42+K18*I43+K19*I47)+K25</f>
        <v>-0.14317027900000007</v>
      </c>
      <c r="J52" s="241">
        <f>VLOOKUP($D$7,Low_Raw!$D:$CD,76,FALSE)*Standardisation_Parameters!$F$2+Standardisation_Parameters!$E$2</f>
        <v>42.277948786263138</v>
      </c>
      <c r="K52" s="430">
        <f>VLOOKUP($D$7,Low_Raw!$D:$CD,76,FALSE)</f>
        <v>-0.14316746625970758</v>
      </c>
    </row>
    <row r="53" spans="2:11" s="87" customFormat="1" ht="15.75" thickBot="1" x14ac:dyDescent="0.3">
      <c r="B53" s="560"/>
      <c r="C53" s="222"/>
      <c r="D53" s="58"/>
      <c r="E53" s="122" t="s">
        <v>965</v>
      </c>
      <c r="F53" s="572" t="s">
        <v>350</v>
      </c>
      <c r="G53" s="573"/>
      <c r="I53" s="428"/>
      <c r="J53" s="219"/>
      <c r="K53" s="128"/>
    </row>
    <row r="54" spans="2:11" s="87" customFormat="1" ht="15.75" thickBot="1" x14ac:dyDescent="0.3">
      <c r="B54" s="560"/>
      <c r="C54" s="222" t="s">
        <v>952</v>
      </c>
      <c r="D54" s="490">
        <f>(I51*K20+I52*K21+K26)*Standardisation_Parameters!$F$2+Standardisation_Parameters!$E$2</f>
        <v>42.074258497019926</v>
      </c>
      <c r="E54" s="128">
        <f>ROUND(D54/4,0)</f>
        <v>11</v>
      </c>
      <c r="F54" s="570" t="str">
        <f>VLOOKUP(D54,$N$3:$O$8,2,TRUE)</f>
        <v>Moderate Risk</v>
      </c>
      <c r="G54" s="571"/>
      <c r="I54" s="137">
        <f>I51*K20+I52*K21+K26</f>
        <v>-0.15535350826552008</v>
      </c>
      <c r="J54" s="219">
        <f>VLOOKUP($D$7,Low_Raw!$D:$CD,77,FALSE)*Standardisation_Parameters!$F$2+Standardisation_Parameters!$E$2</f>
        <v>42.07434490154639</v>
      </c>
      <c r="K54" s="448">
        <f>VLOOKUP($D$7,Low_Raw!$D:$CD,77,FALSE)</f>
        <v>-0.155348339</v>
      </c>
    </row>
    <row r="55" spans="2:11" s="87" customFormat="1" ht="22.5" customHeight="1" x14ac:dyDescent="0.25">
      <c r="B55" s="560"/>
      <c r="C55" s="512" t="s">
        <v>953</v>
      </c>
      <c r="D55" s="514">
        <f>(I51*K22+I52*K23+K27)*Standardisation_Parameters!$F$2+Standardisation_Parameters!$E$2</f>
        <v>43.283173629295945</v>
      </c>
      <c r="E55" s="513">
        <f>ROUND(D55/4,0)</f>
        <v>11</v>
      </c>
      <c r="F55" s="574" t="str">
        <f>VLOOKUP(D55,$N$3:$O$8,2,TRUE)</f>
        <v>Moderate Risk</v>
      </c>
      <c r="G55" s="575"/>
      <c r="I55" s="137">
        <f>I51*K22+I52*K23+K27</f>
        <v>-8.3028555327840051E-2</v>
      </c>
      <c r="J55" s="219">
        <f>VLOOKUP($D$7,Low_Raw!$D:$CD,78,FALSE)*Standardisation_Parameters!$F$2+Standardisation_Parameters!$E$2</f>
        <v>43.283107510041958</v>
      </c>
      <c r="K55" s="448">
        <f>VLOOKUP($D$7,Low_Raw!$D:$CD,78,FALSE)</f>
        <v>-8.3032511000000003E-2</v>
      </c>
    </row>
    <row r="56" spans="2:11" s="87" customFormat="1" ht="15" x14ac:dyDescent="0.25">
      <c r="B56" s="560"/>
      <c r="C56" s="222" t="s">
        <v>589</v>
      </c>
      <c r="D56" s="219">
        <f>IFERROR(VLOOKUP($D$7,Low_Raw!$D:$CD,79,FALSE)*Standardisation_Parameters!$F$2+Standardisation_Parameters!$E$2,"No Dependent Variable")</f>
        <v>45.555777481135074</v>
      </c>
      <c r="E56" s="128">
        <f>IFERROR(ROUND(D56/4,0),"")</f>
        <v>11</v>
      </c>
      <c r="F56" s="570" t="str">
        <f>IFERROR(VLOOKUP(D56,$N$3:$O$8,2,TRUE),"")</f>
        <v>Moderate Risk</v>
      </c>
      <c r="G56" s="571"/>
      <c r="H56" s="59"/>
      <c r="J56"/>
    </row>
    <row r="57" spans="2:11" s="87" customFormat="1" ht="21.75" customHeight="1" thickBot="1" x14ac:dyDescent="0.3">
      <c r="B57" s="561"/>
      <c r="C57" s="515" t="s">
        <v>329</v>
      </c>
      <c r="D57" s="516" t="str">
        <f>VLOOKUP(D55,$N$3:$O$8,2,TRUE)</f>
        <v>Moderate Risk</v>
      </c>
      <c r="E57" s="130"/>
      <c r="F57" s="130"/>
      <c r="G57" s="131"/>
      <c r="H57" s="128"/>
      <c r="J57"/>
    </row>
    <row r="58" spans="2:11" customFormat="1" ht="21.75" customHeight="1" x14ac:dyDescent="0.25"/>
    <row r="59" spans="2:11" customFormat="1" ht="21.75" customHeight="1" x14ac:dyDescent="0.25"/>
    <row r="60" spans="2:11" customFormat="1" ht="21.75" customHeight="1" x14ac:dyDescent="0.25"/>
    <row r="61" spans="2:11" customFormat="1" ht="21.75" customHeight="1" x14ac:dyDescent="0.25"/>
    <row r="62" spans="2:11" customFormat="1" ht="21.75" customHeight="1" x14ac:dyDescent="0.25"/>
    <row r="63" spans="2:11" customFormat="1" ht="21.75" customHeight="1" x14ac:dyDescent="0.25"/>
    <row r="64" spans="2:11" customFormat="1" ht="21.75" customHeight="1" x14ac:dyDescent="0.25"/>
    <row r="65" spans="1:16" customFormat="1" ht="21.75" customHeight="1" x14ac:dyDescent="0.25"/>
    <row r="66" spans="1:16" customFormat="1" ht="21.75" customHeight="1" x14ac:dyDescent="0.25"/>
    <row r="67" spans="1:16" customFormat="1" ht="21.75" customHeight="1" x14ac:dyDescent="0.25"/>
    <row r="68" spans="1:16" customFormat="1" ht="21.75" customHeight="1" x14ac:dyDescent="0.25"/>
    <row r="69" spans="1:16" customFormat="1" ht="21.75" customHeight="1" x14ac:dyDescent="0.25"/>
    <row r="70" spans="1:16" customFormat="1" ht="21.75" customHeight="1" x14ac:dyDescent="0.25"/>
    <row r="71" spans="1:16" customFormat="1" ht="15" x14ac:dyDescent="0.25">
      <c r="B71" s="158"/>
      <c r="C71" s="158"/>
      <c r="D71" s="158"/>
      <c r="E71" s="158"/>
      <c r="F71" s="158"/>
      <c r="G71" s="158"/>
      <c r="H71" s="158"/>
    </row>
    <row r="72" spans="1:16" customFormat="1" ht="21.75" customHeight="1" x14ac:dyDescent="0.3">
      <c r="A72" s="492"/>
      <c r="B72" s="494"/>
      <c r="C72" s="648" t="s">
        <v>962</v>
      </c>
      <c r="D72" s="648"/>
      <c r="E72" s="648"/>
      <c r="F72" s="648"/>
      <c r="G72" s="494"/>
      <c r="H72" s="494"/>
    </row>
    <row r="73" spans="1:16" customFormat="1" ht="9.75" customHeight="1" x14ac:dyDescent="0.3">
      <c r="A73" s="492"/>
      <c r="B73" s="494"/>
      <c r="C73" s="495"/>
      <c r="D73" s="495"/>
      <c r="E73" s="495"/>
      <c r="F73" s="495"/>
      <c r="G73" s="494"/>
      <c r="H73" s="494"/>
    </row>
    <row r="74" spans="1:16" customFormat="1" ht="33.75" customHeight="1" x14ac:dyDescent="0.25">
      <c r="A74" s="492"/>
      <c r="B74" s="496"/>
      <c r="C74" s="649" t="s">
        <v>328</v>
      </c>
      <c r="D74" s="649"/>
      <c r="E74" s="647" t="s">
        <v>963</v>
      </c>
      <c r="F74" s="647"/>
      <c r="G74" s="496"/>
      <c r="H74" s="494"/>
    </row>
    <row r="75" spans="1:16" customFormat="1" ht="21.75" customHeight="1" x14ac:dyDescent="0.3">
      <c r="A75" s="492"/>
      <c r="B75" s="494"/>
      <c r="C75" s="497"/>
      <c r="D75" s="541"/>
      <c r="E75" s="541"/>
      <c r="F75" s="541"/>
      <c r="G75" s="494"/>
      <c r="H75" s="494"/>
    </row>
    <row r="76" spans="1:16" s="87" customFormat="1" ht="16.5" x14ac:dyDescent="0.3">
      <c r="B76" s="158"/>
      <c r="C76" s="161"/>
      <c r="D76" s="162"/>
      <c r="E76" s="158"/>
      <c r="F76" s="158"/>
      <c r="G76" s="158"/>
      <c r="H76" s="158"/>
      <c r="I76"/>
    </row>
    <row r="77" spans="1:16" s="87" customFormat="1" ht="46.5" customHeight="1" x14ac:dyDescent="0.7">
      <c r="A77" s="599" t="s">
        <v>612</v>
      </c>
      <c r="B77" s="599"/>
      <c r="C77" s="599"/>
      <c r="D77" s="599"/>
      <c r="E77" s="599"/>
      <c r="F77" s="599"/>
      <c r="G77" s="599"/>
      <c r="H77" s="599"/>
      <c r="I77"/>
    </row>
    <row r="78" spans="1:16" s="87" customFormat="1" ht="15.75" thickBot="1" x14ac:dyDescent="0.3">
      <c r="B78" s="88"/>
      <c r="C78" s="88"/>
      <c r="D78" s="88"/>
      <c r="E78" s="88"/>
      <c r="F78" s="88"/>
      <c r="G78" s="88"/>
      <c r="J78"/>
      <c r="L78" s="88"/>
      <c r="M78" s="88"/>
      <c r="N78" s="88"/>
      <c r="O78" s="88"/>
      <c r="P78" s="88"/>
    </row>
    <row r="79" spans="1:16" s="87" customFormat="1" ht="30.75" thickBot="1" x14ac:dyDescent="0.3">
      <c r="A79" s="545" t="s">
        <v>330</v>
      </c>
      <c r="B79" s="662" t="s">
        <v>322</v>
      </c>
      <c r="C79" s="125"/>
      <c r="D79" s="61" t="s">
        <v>615</v>
      </c>
      <c r="E79" s="536" t="s">
        <v>966</v>
      </c>
      <c r="F79" s="326" t="s">
        <v>748</v>
      </c>
      <c r="G79" s="327" t="s">
        <v>749</v>
      </c>
      <c r="I79"/>
      <c r="J79" s="88"/>
      <c r="K79" s="88"/>
      <c r="L79" s="88"/>
      <c r="M79" s="88"/>
      <c r="N79" s="88"/>
      <c r="O79" s="88"/>
      <c r="P79" s="88"/>
    </row>
    <row r="80" spans="1:16" s="87" customFormat="1" ht="15" customHeight="1" x14ac:dyDescent="0.25">
      <c r="A80" s="546"/>
      <c r="B80" s="663"/>
      <c r="C80" s="290" t="s">
        <v>345</v>
      </c>
      <c r="D80" s="179">
        <f>D26</f>
        <v>6.5195999999999996</v>
      </c>
      <c r="E80" s="291">
        <f>IF($D80="",VLOOKUP(9999999999,Buckets!$U$3:$AC$9,9,TRUE),VLOOKUP($D80,Buckets!$U$3:$AC$9,9,TRUE))</f>
        <v>3</v>
      </c>
      <c r="F80" s="292"/>
      <c r="G80" s="293"/>
      <c r="I80"/>
      <c r="J80" s="88"/>
      <c r="K80" s="88"/>
      <c r="L80" s="88"/>
      <c r="M80" s="88"/>
      <c r="N80" s="88"/>
      <c r="O80" s="88"/>
      <c r="P80" s="88"/>
    </row>
    <row r="81" spans="1:16" s="87" customFormat="1" ht="15" customHeight="1" x14ac:dyDescent="0.25">
      <c r="A81" s="546"/>
      <c r="B81" s="663"/>
      <c r="C81" s="309" t="s">
        <v>614</v>
      </c>
      <c r="D81" s="176">
        <f>VLOOKUP($D$7,Low_Raw!$D:$BW,34,FALSE)</f>
        <v>-1.2196</v>
      </c>
      <c r="E81" s="178">
        <f>VLOOKUP($D81,Buckets!$U$90:$AC$95,9,TRUE)</f>
        <v>3</v>
      </c>
      <c r="F81" s="295"/>
      <c r="G81" s="296"/>
      <c r="I81"/>
      <c r="J81" s="88"/>
      <c r="K81" s="88"/>
      <c r="L81" s="88"/>
      <c r="M81" s="88"/>
      <c r="N81" s="88"/>
      <c r="O81" s="88"/>
      <c r="P81" s="88"/>
    </row>
    <row r="82" spans="1:16" s="87" customFormat="1" ht="15" customHeight="1" x14ac:dyDescent="0.25">
      <c r="A82" s="546"/>
      <c r="B82" s="663"/>
      <c r="C82" s="309" t="s">
        <v>741</v>
      </c>
      <c r="D82" s="176">
        <f>VLOOKUP(E81,Buckets!$AC$91:$AE$96,3,FALSE)</f>
        <v>-1.0891227853633116</v>
      </c>
      <c r="E82" s="297"/>
      <c r="F82" s="297"/>
      <c r="G82" s="168"/>
      <c r="I82"/>
      <c r="J82" s="88"/>
      <c r="K82" s="88"/>
      <c r="L82" s="88"/>
      <c r="M82" s="88"/>
      <c r="N82" s="88"/>
      <c r="O82" s="88"/>
      <c r="P82" s="88"/>
    </row>
    <row r="83" spans="1:16" s="87" customFormat="1" ht="15" customHeight="1" x14ac:dyDescent="0.25">
      <c r="A83" s="546"/>
      <c r="B83" s="663"/>
      <c r="C83" s="316"/>
      <c r="D83" s="298"/>
      <c r="E83" s="315">
        <f>IF(D81&lt;0,VLOOKUP(IF(D81&lt;D82,IF(E80&lt;6,E80+1,E80),E80),Buckets!$Z$4:$AB$9,1,FALSE),VLOOKUP(IF(D81&gt;D82,IF(E80&lt;6,E80+1,E80),E80),Buckets!$Z$4:$AB$9,1,FALSE))</f>
        <v>4</v>
      </c>
      <c r="F83" s="299">
        <f>VLOOKUP(E80,Buckets!$Z$4:$AB$9,3,FALSE)</f>
        <v>10.600274647300001</v>
      </c>
      <c r="G83" s="300">
        <f>IF(E83&gt;E80,VLOOKUP(E83,Buckets!$Z$4:$AB$9,3,FALSE),VLOOKUP(E80,Buckets!$Z$4:$AB$9,3,FALSE))</f>
        <v>11.64280015075</v>
      </c>
      <c r="I83" s="138">
        <f>IF($E83="",VLOOKUP(9999999999,Buckets!$Z$3:$AC$9,2,TRUE),VLOOKUP($E83,Buckets!$Z$3:$AC$9,2,TRUE))</f>
        <v>0.97750000000000004</v>
      </c>
      <c r="J83" s="88"/>
      <c r="K83" s="88"/>
      <c r="L83" s="88"/>
      <c r="M83" s="88"/>
      <c r="N83" s="88"/>
      <c r="O83" s="88"/>
      <c r="P83" s="88"/>
    </row>
    <row r="84" spans="1:16" s="87" customFormat="1" ht="15" customHeight="1" x14ac:dyDescent="0.25">
      <c r="A84" s="546"/>
      <c r="B84" s="663"/>
      <c r="C84" s="294" t="s">
        <v>346</v>
      </c>
      <c r="D84" s="178">
        <f>D28</f>
        <v>4</v>
      </c>
      <c r="E84" s="178">
        <f>IF($D84="",VLOOKUP(9999999999,Buckets!$U$13:$AC$18,9,TRUE),VLOOKUP($D84,Buckets!$U$13:$AC$18,9,TRUE))</f>
        <v>2</v>
      </c>
      <c r="F84" s="167"/>
      <c r="G84" s="168"/>
      <c r="I84"/>
      <c r="J84" s="88"/>
      <c r="K84" s="88"/>
      <c r="L84" s="88"/>
      <c r="M84" s="88"/>
      <c r="N84" s="88"/>
      <c r="O84" s="88"/>
      <c r="P84" s="88"/>
    </row>
    <row r="85" spans="1:16" s="87" customFormat="1" ht="15" customHeight="1" x14ac:dyDescent="0.25">
      <c r="A85" s="546"/>
      <c r="B85" s="663"/>
      <c r="C85" s="309" t="s">
        <v>708</v>
      </c>
      <c r="D85" s="176">
        <f>IF(VLOOKUP($D$7,Low_Raw!$D:$BW,7,FALSE)="","",VLOOKUP($D$7,Low_Raw!$D:$BW,7,FALSE))</f>
        <v>11.445</v>
      </c>
      <c r="E85" s="178">
        <f>IF($D85="",VLOOKUP(9999999999,Buckets!$U$99:$AF$105,9,TRUE),VLOOKUP($D85,Buckets!$U$99:$AF$105,9,TRUE))</f>
        <v>1</v>
      </c>
      <c r="F85" s="343">
        <f>IF(D85="",1,PERCENTRANK(Low_Raw!$J:$J,D85))</f>
        <v>8.1000000000000003E-2</v>
      </c>
      <c r="G85" s="344">
        <f>IF(F85&gt;0.95,IF(E84&lt;6,E84+1,6),E84)</f>
        <v>2</v>
      </c>
      <c r="I85"/>
      <c r="J85" s="88"/>
      <c r="K85" s="88"/>
      <c r="L85" s="88"/>
      <c r="M85" s="88"/>
      <c r="N85" s="88"/>
      <c r="O85" s="88"/>
      <c r="P85" s="88"/>
    </row>
    <row r="86" spans="1:16" s="87" customFormat="1" ht="15" customHeight="1" x14ac:dyDescent="0.25">
      <c r="A86" s="546"/>
      <c r="B86" s="663"/>
      <c r="C86" s="309" t="s">
        <v>707</v>
      </c>
      <c r="D86" s="176">
        <f>IF(VLOOKUP($D$7,Low_Raw!$D:$BW,8,FALSE)="","",VLOOKUP($D$7,Low_Raw!$D:$BW,8,FALSE))</f>
        <v>12.698</v>
      </c>
      <c r="E86" s="178">
        <f>IF($D86="",VLOOKUP(9999999999,Buckets!$U$108:$AF$113,9,TRUE),VLOOKUP($D86,Buckets!$U$108:$AF$113,9,TRUE))</f>
        <v>2</v>
      </c>
      <c r="F86" s="343">
        <f>IF(D86="",1,PERCENTRANK(Low_Raw!$K:$K,D86))</f>
        <v>0.17599999999999999</v>
      </c>
      <c r="G86" s="344">
        <f>IF(F86&gt;0.95,IF(E84&lt;6,E84+1,6),E84)</f>
        <v>2</v>
      </c>
      <c r="I86"/>
      <c r="J86" s="88"/>
      <c r="K86" s="88"/>
      <c r="L86" s="88"/>
      <c r="M86" s="88"/>
      <c r="N86" s="88"/>
      <c r="O86" s="88"/>
      <c r="P86" s="88"/>
    </row>
    <row r="87" spans="1:16" s="87" customFormat="1" ht="15.75" customHeight="1" thickBot="1" x14ac:dyDescent="0.3">
      <c r="A87" s="546"/>
      <c r="B87" s="663"/>
      <c r="C87" s="314"/>
      <c r="D87" s="310"/>
      <c r="E87" s="311">
        <f>IF(E84&lt;G85,E84+1,IF(E84&lt;G86,E84+1,E84))</f>
        <v>2</v>
      </c>
      <c r="F87" s="312">
        <f>VLOOKUP(E84,Buckets!$Z$13:$AB$18,3,FALSE)</f>
        <v>5.36605462161</v>
      </c>
      <c r="G87" s="313">
        <f>IF(E87&gt;E84,VLOOKUP(E87,Buckets!$Z$13:$AB$18,3,FALSE),VLOOKUP(E84,Buckets!$Z$13:$AB$18,3,FALSE))</f>
        <v>5.36605462161</v>
      </c>
      <c r="H87" s="88"/>
      <c r="I87" s="138">
        <f>IF($E87="",VLOOKUP(9999999999,Buckets!$Z$13:$AC$18,2,TRUE),VLOOKUP($E87,Buckets!$Z$13:$AC$18,2,TRUE))</f>
        <v>0.47070000000000001</v>
      </c>
      <c r="J87" s="88"/>
      <c r="K87" s="88"/>
      <c r="L87" s="88"/>
      <c r="M87" s="88"/>
      <c r="N87" s="88"/>
      <c r="O87" s="88"/>
      <c r="P87" s="88"/>
    </row>
    <row r="88" spans="1:16" s="87" customFormat="1" ht="15.75" customHeight="1" thickBot="1" x14ac:dyDescent="0.3">
      <c r="A88" s="546"/>
      <c r="B88" s="664"/>
      <c r="C88" s="351"/>
      <c r="D88" s="288"/>
      <c r="E88" s="352"/>
      <c r="F88" s="352"/>
      <c r="G88" s="353" t="s">
        <v>624</v>
      </c>
      <c r="H88" s="522" t="s">
        <v>961</v>
      </c>
      <c r="I88"/>
      <c r="J88" s="88"/>
      <c r="K88" s="88"/>
      <c r="L88" s="88"/>
      <c r="M88" s="88"/>
      <c r="N88" s="88"/>
      <c r="O88" s="88"/>
      <c r="P88" s="88"/>
    </row>
    <row r="89" spans="1:16" s="87" customFormat="1" ht="15.75" customHeight="1" x14ac:dyDescent="0.25">
      <c r="A89" s="546"/>
      <c r="B89" s="663"/>
      <c r="C89" s="629" t="s">
        <v>343</v>
      </c>
      <c r="D89" s="630"/>
      <c r="E89" s="630"/>
      <c r="F89" s="534" t="s">
        <v>340</v>
      </c>
      <c r="G89" s="519">
        <f>VLOOKUP(F89,Buckets!$AI$27:$AJ$28,2,FALSE)</f>
        <v>-1</v>
      </c>
      <c r="H89" s="529"/>
      <c r="I89"/>
      <c r="J89" s="88"/>
      <c r="K89" s="88"/>
      <c r="L89" s="88"/>
      <c r="M89" s="88"/>
      <c r="N89" s="88"/>
      <c r="O89" s="88"/>
      <c r="P89" s="88"/>
    </row>
    <row r="90" spans="1:16" s="87" customFormat="1" ht="48" customHeight="1" x14ac:dyDescent="0.25">
      <c r="A90" s="546"/>
      <c r="B90" s="663"/>
      <c r="C90" s="631" t="s">
        <v>334</v>
      </c>
      <c r="D90" s="632"/>
      <c r="E90" s="632"/>
      <c r="F90" s="533" t="s">
        <v>335</v>
      </c>
      <c r="G90" s="520">
        <f>VLOOKUP(F90,Buckets!$AI$2:$AJ$3,2,FALSE)</f>
        <v>-1</v>
      </c>
      <c r="H90" s="528"/>
      <c r="I90"/>
      <c r="J90" s="88"/>
      <c r="K90" s="88"/>
      <c r="L90" s="88"/>
      <c r="M90" s="88"/>
      <c r="N90" s="88"/>
      <c r="O90" s="88"/>
      <c r="P90" s="88"/>
    </row>
    <row r="91" spans="1:16" s="87" customFormat="1" ht="38.25" x14ac:dyDescent="0.25">
      <c r="A91" s="546"/>
      <c r="B91" s="663"/>
      <c r="C91" s="631" t="s">
        <v>336</v>
      </c>
      <c r="D91" s="632"/>
      <c r="E91" s="632"/>
      <c r="F91" s="533" t="s">
        <v>617</v>
      </c>
      <c r="G91" s="520">
        <f>VLOOKUP(F91,Buckets!$AI$7:$AJ$8,2,FALSE)</f>
        <v>-1</v>
      </c>
      <c r="H91" s="528"/>
      <c r="I91"/>
      <c r="J91" s="88"/>
      <c r="K91" s="88"/>
      <c r="L91" s="88"/>
      <c r="M91" s="88"/>
      <c r="N91" s="88"/>
      <c r="O91" s="88"/>
      <c r="P91" s="88"/>
    </row>
    <row r="92" spans="1:16" s="87" customFormat="1" ht="39" thickBot="1" x14ac:dyDescent="0.3">
      <c r="A92" s="546"/>
      <c r="B92" s="663"/>
      <c r="C92" s="633" t="s">
        <v>338</v>
      </c>
      <c r="D92" s="634"/>
      <c r="E92" s="634"/>
      <c r="F92" s="532" t="s">
        <v>619</v>
      </c>
      <c r="G92" s="521">
        <f>VLOOKUP(F92,Buckets!$AI$12:$AJ$14,2,FALSE)</f>
        <v>-1</v>
      </c>
      <c r="H92" s="527"/>
      <c r="I92" s="89">
        <f>SUM(G89:G92)</f>
        <v>-4</v>
      </c>
      <c r="J92" s="88"/>
      <c r="K92" s="88"/>
      <c r="L92" s="88"/>
      <c r="M92" s="88"/>
      <c r="N92" s="88"/>
      <c r="O92" s="88"/>
      <c r="P92" s="88"/>
    </row>
    <row r="93" spans="1:16" s="87" customFormat="1" ht="15" x14ac:dyDescent="0.25">
      <c r="A93" s="546"/>
      <c r="B93" s="664"/>
      <c r="C93" s="332" t="s">
        <v>752</v>
      </c>
      <c r="D93" s="635" t="s">
        <v>750</v>
      </c>
      <c r="E93" s="676"/>
      <c r="F93" s="635" t="s">
        <v>751</v>
      </c>
      <c r="G93" s="636"/>
      <c r="H93" s="89"/>
      <c r="I93"/>
      <c r="K93" s="88"/>
      <c r="L93" s="88"/>
      <c r="M93" s="88"/>
      <c r="N93" s="88"/>
      <c r="O93" s="88"/>
      <c r="P93" s="88"/>
    </row>
    <row r="94" spans="1:16" s="87" customFormat="1" ht="15.75" customHeight="1" thickBot="1" x14ac:dyDescent="0.3">
      <c r="A94" s="546"/>
      <c r="B94" s="665"/>
      <c r="C94" s="333">
        <f>(SUMPRODUCT(K10:K12,I26:I28)+$K$20*E30)*Standardisation_Parameters!$F$2+Standardisation_Parameters!$E$2</f>
        <v>59.198455092363702</v>
      </c>
      <c r="D94" s="637">
        <f>((K10*I83+K11*I27+K12*I87)+$K$20*E30)*Standardisation_Parameters!$F$2+Standardisation_Parameters!$E$2</f>
        <v>60.643506848618564</v>
      </c>
      <c r="E94" s="677"/>
      <c r="F94" s="637">
        <f>-SUM(G89:G92)*5+D94</f>
        <v>80.643506848618557</v>
      </c>
      <c r="G94" s="638"/>
      <c r="H94" s="89"/>
      <c r="I94" s="342">
        <f>(F94-Standardisation_Parameters!$E$2)/Standardisation_Parameters!$F$2</f>
        <v>2.1521029850776121</v>
      </c>
      <c r="K94" s="88"/>
      <c r="L94" s="88"/>
      <c r="M94" s="88"/>
      <c r="N94" s="88"/>
      <c r="O94" s="88"/>
      <c r="P94" s="88"/>
    </row>
    <row r="95" spans="1:16" s="87" customFormat="1" ht="15.75" customHeight="1" thickBot="1" x14ac:dyDescent="0.3">
      <c r="A95" s="546"/>
      <c r="C95" s="50"/>
      <c r="D95" s="50"/>
      <c r="E95" s="50"/>
      <c r="F95" s="89"/>
      <c r="G95" s="50"/>
      <c r="H95" s="89"/>
      <c r="I95"/>
      <c r="J95" s="88"/>
      <c r="K95" s="88"/>
      <c r="L95" s="88"/>
      <c r="M95" s="88"/>
      <c r="N95" s="88"/>
      <c r="O95" s="88"/>
      <c r="P95" s="88"/>
    </row>
    <row r="96" spans="1:16" s="87" customFormat="1" ht="30.75" thickBot="1" x14ac:dyDescent="0.3">
      <c r="A96" s="546"/>
      <c r="B96" s="550" t="s">
        <v>348</v>
      </c>
      <c r="C96" s="338"/>
      <c r="D96" s="324" t="s">
        <v>615</v>
      </c>
      <c r="E96" s="324" t="s">
        <v>966</v>
      </c>
      <c r="F96" s="328" t="s">
        <v>748</v>
      </c>
      <c r="G96" s="329" t="s">
        <v>749</v>
      </c>
      <c r="H96" s="89"/>
      <c r="I96"/>
      <c r="J96" s="88"/>
      <c r="K96" s="88"/>
      <c r="L96" s="88"/>
      <c r="M96" s="88"/>
      <c r="N96" s="88"/>
      <c r="O96" s="88"/>
      <c r="P96" s="88"/>
    </row>
    <row r="97" spans="1:16" s="87" customFormat="1" ht="15" customHeight="1" x14ac:dyDescent="0.25">
      <c r="A97" s="546"/>
      <c r="B97" s="551"/>
      <c r="C97" s="348" t="s">
        <v>606</v>
      </c>
      <c r="D97" s="187">
        <f>D33</f>
        <v>-21.2489704974194</v>
      </c>
      <c r="E97" s="301">
        <f>VLOOKUP($D97,Buckets!$U$117:$AC$122,9,TRUE)</f>
        <v>3</v>
      </c>
      <c r="F97" s="302"/>
      <c r="G97" s="303"/>
      <c r="H97" s="89"/>
      <c r="I97"/>
      <c r="J97" s="88"/>
      <c r="K97" s="88"/>
      <c r="L97" s="88"/>
      <c r="M97" s="88"/>
      <c r="N97" s="88"/>
      <c r="O97" s="88"/>
      <c r="P97" s="88"/>
    </row>
    <row r="98" spans="1:16" s="87" customFormat="1" ht="15" customHeight="1" x14ac:dyDescent="0.25">
      <c r="A98" s="546"/>
      <c r="B98" s="551"/>
      <c r="C98" s="349" t="s">
        <v>753</v>
      </c>
      <c r="D98" s="184">
        <f>VLOOKUP(6,Buckets!$AC$117:$AE$122,3,FALSE)</f>
        <v>40.620428174058986</v>
      </c>
      <c r="E98" s="345"/>
      <c r="F98" s="346"/>
      <c r="G98" s="347"/>
      <c r="H98" s="89"/>
      <c r="I98"/>
      <c r="J98" s="88"/>
      <c r="K98" s="88"/>
      <c r="L98" s="88"/>
      <c r="M98" s="88"/>
      <c r="N98" s="88"/>
      <c r="O98" s="88"/>
      <c r="P98" s="88"/>
    </row>
    <row r="99" spans="1:16" s="87" customFormat="1" ht="15.75" customHeight="1" thickBot="1" x14ac:dyDescent="0.3">
      <c r="A99" s="546"/>
      <c r="B99" s="551"/>
      <c r="C99" s="350"/>
      <c r="D99" s="339"/>
      <c r="E99" s="340">
        <f>IF(E97&lt;6,IF(D97&gt;(1.5*D98),6,E97),IF(D97&gt;(1.5*D98),"1 Notch",E97))</f>
        <v>3</v>
      </c>
      <c r="F99" s="341">
        <f>VLOOKUP(E97,Buckets!$Z$117:$AC$122,2,FALSE)*Standardisation_Parameters!$F$13+Standardisation_Parameters!$E$13</f>
        <v>28.939826611999997</v>
      </c>
      <c r="G99" s="360">
        <f>IF(E99="1 Notch","1 Notch",VLOOKUP(E99,Buckets!$Z$117:$AC$122,3,FALSE))</f>
        <v>28.939826611999997</v>
      </c>
      <c r="H99" s="89"/>
      <c r="I99" s="138">
        <f>IF(OR($E99="1 Notch", $E99=""),VLOOKUP(9999999999,Buckets!$Z$117:$AC$122,2,TRUE),VLOOKUP($E99,Buckets!$Z$117:$AC$122,2,TRUE))</f>
        <v>0.72449999999999992</v>
      </c>
      <c r="J99" s="88"/>
      <c r="K99" s="88"/>
      <c r="L99" s="88"/>
      <c r="M99" s="88"/>
      <c r="N99" s="88"/>
      <c r="O99" s="88"/>
      <c r="P99" s="88"/>
    </row>
    <row r="100" spans="1:16" s="87" customFormat="1" ht="15.75" customHeight="1" thickBot="1" x14ac:dyDescent="0.3">
      <c r="A100" s="546"/>
      <c r="B100" s="551"/>
      <c r="C100" s="358"/>
      <c r="D100" s="289"/>
      <c r="E100" s="356"/>
      <c r="F100" s="356"/>
      <c r="G100" s="357" t="s">
        <v>624</v>
      </c>
      <c r="H100" s="523" t="s">
        <v>961</v>
      </c>
      <c r="I100"/>
      <c r="J100" s="88"/>
      <c r="K100" s="88"/>
      <c r="L100" s="88"/>
      <c r="M100" s="88"/>
      <c r="N100" s="88"/>
      <c r="O100" s="88"/>
      <c r="P100" s="88"/>
    </row>
    <row r="101" spans="1:16" s="87" customFormat="1" ht="30" customHeight="1" thickBot="1" x14ac:dyDescent="0.3">
      <c r="A101" s="546"/>
      <c r="B101" s="551"/>
      <c r="C101" s="645" t="s">
        <v>341</v>
      </c>
      <c r="D101" s="646"/>
      <c r="E101" s="646"/>
      <c r="F101" s="531" t="s">
        <v>967</v>
      </c>
      <c r="G101" s="359">
        <f>VLOOKUP(F101,Buckets!$AI$22:$AJ$24,2,FALSE)</f>
        <v>-1</v>
      </c>
      <c r="H101" s="526"/>
      <c r="I101" s="89">
        <f>IF(G99="1 Notch",G101+1,G101)</f>
        <v>-1</v>
      </c>
      <c r="J101" s="88"/>
      <c r="K101" s="88"/>
      <c r="L101" s="88"/>
      <c r="M101" s="88"/>
      <c r="N101" s="88"/>
      <c r="O101" s="88"/>
      <c r="P101" s="88"/>
    </row>
    <row r="102" spans="1:16" s="87" customFormat="1" ht="15" customHeight="1" x14ac:dyDescent="0.25">
      <c r="A102" s="546"/>
      <c r="B102" s="666"/>
      <c r="C102" s="334" t="s">
        <v>752</v>
      </c>
      <c r="D102" s="650" t="s">
        <v>750</v>
      </c>
      <c r="E102" s="678"/>
      <c r="F102" s="650" t="s">
        <v>751</v>
      </c>
      <c r="G102" s="651"/>
      <c r="H102" s="89"/>
      <c r="I102"/>
      <c r="J102" s="88"/>
      <c r="K102" s="88"/>
      <c r="L102" s="88"/>
      <c r="M102" s="88"/>
      <c r="N102" s="88"/>
      <c r="O102" s="88"/>
      <c r="P102" s="88"/>
    </row>
    <row r="103" spans="1:16" s="87" customFormat="1" ht="15.75" customHeight="1" thickBot="1" x14ac:dyDescent="0.3">
      <c r="A103" s="546"/>
      <c r="B103" s="667"/>
      <c r="C103" s="335">
        <f>(SUMPRODUCT(K13:K15,I32:I34)+$K$20*$E$36)*Standardisation_Parameters!$F$2+Standardisation_Parameters!$E$2</f>
        <v>69.226999693235513</v>
      </c>
      <c r="D103" s="576">
        <f>IF(G99="1 Notch",C103+5,((K13*I32+K14*I99+K15*I34)+$K$20*$E$36)*Standardisation_Parameters!$F$2+Standardisation_Parameters!$E$2)</f>
        <v>69.226999693235513</v>
      </c>
      <c r="E103" s="679"/>
      <c r="F103" s="576">
        <f>-G101*5+D103</f>
        <v>74.226999693235513</v>
      </c>
      <c r="G103" s="577"/>
      <c r="H103" s="89"/>
      <c r="I103" s="342">
        <f>(F103-Standardisation_Parameters!$E$2)/Standardisation_Parameters!$F$2</f>
        <v>1.7682269249246898</v>
      </c>
      <c r="J103" s="88"/>
      <c r="K103" s="88"/>
      <c r="L103" s="88"/>
      <c r="M103" s="88"/>
      <c r="N103" s="88"/>
      <c r="O103" s="88"/>
      <c r="P103" s="88"/>
    </row>
    <row r="104" spans="1:16" s="87" customFormat="1" ht="15.75" customHeight="1" thickBot="1" x14ac:dyDescent="0.3">
      <c r="A104" s="546"/>
      <c r="B104" s="491"/>
      <c r="C104" s="126"/>
      <c r="D104" s="123"/>
      <c r="E104" s="123"/>
      <c r="F104"/>
      <c r="G104" s="11"/>
      <c r="H104" s="89"/>
      <c r="I104"/>
      <c r="J104" s="88"/>
      <c r="K104" s="88"/>
      <c r="L104" s="88"/>
      <c r="M104" s="88"/>
      <c r="N104" s="88"/>
      <c r="O104" s="88"/>
      <c r="P104" s="88"/>
    </row>
    <row r="105" spans="1:16" ht="15" customHeight="1" thickBot="1" x14ac:dyDescent="0.3">
      <c r="A105" s="546"/>
      <c r="B105" s="680" t="s">
        <v>325</v>
      </c>
      <c r="C105" s="305"/>
      <c r="D105" s="306"/>
      <c r="E105" s="306"/>
      <c r="F105" s="306"/>
      <c r="G105" s="307" t="s">
        <v>624</v>
      </c>
      <c r="H105" s="524" t="s">
        <v>961</v>
      </c>
      <c r="J105" s="88"/>
      <c r="K105" s="89"/>
      <c r="L105" s="89"/>
      <c r="M105" s="89"/>
      <c r="N105" s="89"/>
      <c r="O105" s="89"/>
      <c r="P105" s="89"/>
    </row>
    <row r="106" spans="1:16" s="87" customFormat="1" ht="30" customHeight="1" thickBot="1" x14ac:dyDescent="0.3">
      <c r="A106" s="546"/>
      <c r="B106" s="681"/>
      <c r="C106" s="669" t="s">
        <v>332</v>
      </c>
      <c r="D106" s="670"/>
      <c r="E106" s="671"/>
      <c r="F106" s="530" t="s">
        <v>333</v>
      </c>
      <c r="G106" s="304">
        <f>VLOOKUP(F106,Buckets!$AI$17:$AJ$19,2,FALSE)</f>
        <v>0</v>
      </c>
      <c r="H106" s="525"/>
      <c r="I106" s="89">
        <f>G106</f>
        <v>0</v>
      </c>
      <c r="J106" s="89"/>
      <c r="K106" s="88"/>
      <c r="L106" s="88"/>
      <c r="M106" s="88"/>
      <c r="N106" s="88"/>
      <c r="O106" s="88"/>
      <c r="P106" s="88"/>
    </row>
    <row r="107" spans="1:16" s="87" customFormat="1" ht="15" customHeight="1" x14ac:dyDescent="0.25">
      <c r="A107" s="546"/>
      <c r="B107" s="681"/>
      <c r="C107" s="336"/>
      <c r="D107" s="672" t="s">
        <v>752</v>
      </c>
      <c r="E107" s="673"/>
      <c r="F107" s="672" t="s">
        <v>751</v>
      </c>
      <c r="G107" s="673"/>
      <c r="I107"/>
      <c r="J107" s="88"/>
      <c r="K107" s="88"/>
      <c r="L107" s="88"/>
      <c r="M107" s="88"/>
      <c r="N107" s="88"/>
      <c r="O107" s="88"/>
      <c r="P107" s="88"/>
    </row>
    <row r="108" spans="1:16" s="87" customFormat="1" ht="15.75" customHeight="1" thickBot="1" x14ac:dyDescent="0.3">
      <c r="A108" s="546"/>
      <c r="B108" s="682"/>
      <c r="C108" s="337"/>
      <c r="D108" s="639">
        <f>((I38*K16)+$K$21*$E$40)*Standardisation_Parameters!$F$2+Standardisation_Parameters!$E$2</f>
        <v>47.625471715937906</v>
      </c>
      <c r="E108" s="640"/>
      <c r="F108" s="639">
        <f>-G106*5+D108</f>
        <v>47.625471715937906</v>
      </c>
      <c r="G108" s="640"/>
      <c r="I108" s="342">
        <f>(F108-Standardisation_Parameters!$E$2)/Standardisation_Parameters!$F$2</f>
        <v>0.17675519323562294</v>
      </c>
      <c r="J108" s="88"/>
      <c r="K108" s="88"/>
      <c r="L108" s="88"/>
      <c r="M108" s="88"/>
      <c r="N108" s="88"/>
      <c r="O108" s="88"/>
      <c r="P108" s="88"/>
    </row>
    <row r="109" spans="1:16" s="87" customFormat="1" ht="15.75" customHeight="1" thickBot="1" x14ac:dyDescent="0.3">
      <c r="A109" s="546"/>
      <c r="C109" s="90"/>
      <c r="D109" s="90"/>
      <c r="E109" s="90"/>
      <c r="F109" s="90"/>
      <c r="G109" s="89"/>
      <c r="I109"/>
      <c r="J109" s="88"/>
      <c r="K109" s="88"/>
      <c r="L109" s="88"/>
      <c r="M109" s="88"/>
      <c r="N109" s="88"/>
      <c r="O109" s="88"/>
      <c r="P109" s="88"/>
    </row>
    <row r="110" spans="1:16" ht="15" customHeight="1" thickBot="1" x14ac:dyDescent="0.3">
      <c r="A110" s="546"/>
      <c r="B110" s="556" t="s">
        <v>328</v>
      </c>
      <c r="C110" s="220" t="s">
        <v>587</v>
      </c>
      <c r="D110" s="238">
        <f>(((K10*I83+K11*I27+K12*I87+K13*I32+K14*I99+K15*I34)+K24)*Standardisation_Parameters!$F$2+Standardisation_Parameters!$E$2)+5*(I92+I101)</f>
        <v>24.902588294289082</v>
      </c>
      <c r="E110" s="221">
        <f>SUM($E$36,$E$30)</f>
        <v>0.49999999999999994</v>
      </c>
      <c r="F110" s="564" t="str">
        <f>VLOOKUP($D110,$N$3:$O$8,2,TRUE)</f>
        <v>Low Risk</v>
      </c>
      <c r="G110" s="565"/>
      <c r="H110"/>
      <c r="I110" s="140">
        <f>(D110-Standardisation_Parameters!$E$2)/Standardisation_Parameters!$F$2</f>
        <v>-1.1826714780023031</v>
      </c>
    </row>
    <row r="111" spans="1:16" ht="15" customHeight="1" thickBot="1" x14ac:dyDescent="0.3">
      <c r="A111" s="546"/>
      <c r="B111" s="557"/>
      <c r="C111" s="223" t="s">
        <v>588</v>
      </c>
      <c r="D111" s="241">
        <f>(((K16*I38+K17*I42+K18*I43+K19*I47)+K25)*Standardisation_Parameters!$F$2+Standardisation_Parameters!$E$2)+5*I106</f>
        <v>42.277901771171329</v>
      </c>
      <c r="E111" s="224">
        <f>SUM($E$40,$E$49,$E$45)</f>
        <v>0.5</v>
      </c>
      <c r="F111" s="562" t="str">
        <f>VLOOKUP($D111,$N$3:$O$8,2,TRUE)</f>
        <v>Moderate Risk</v>
      </c>
      <c r="G111" s="563"/>
      <c r="H111"/>
      <c r="I111" s="140">
        <f>(D111-Standardisation_Parameters!$E$2)/Standardisation_Parameters!$F$2</f>
        <v>-0.14317027899999993</v>
      </c>
    </row>
    <row r="112" spans="1:16" ht="15" customHeight="1" x14ac:dyDescent="0.25">
      <c r="A112" s="546"/>
      <c r="B112" s="557"/>
      <c r="C112" s="222"/>
      <c r="D112" s="219"/>
      <c r="E112" s="122" t="s">
        <v>965</v>
      </c>
      <c r="F112" s="674" t="s">
        <v>350</v>
      </c>
      <c r="G112" s="675"/>
      <c r="H112"/>
      <c r="I112" s="89"/>
    </row>
    <row r="113" spans="1:9" ht="15" customHeight="1" x14ac:dyDescent="0.25">
      <c r="A113" s="546"/>
      <c r="B113" s="557"/>
      <c r="C113" s="222" t="s">
        <v>952</v>
      </c>
      <c r="D113" s="219">
        <f>(I110*K20+I111*K21+K26)*Standardisation_Parameters!$F$2+Standardisation_Parameters!$E$2</f>
        <v>34.885994941476227</v>
      </c>
      <c r="E113" s="128">
        <f>ROUND(D113/4,0)</f>
        <v>9</v>
      </c>
      <c r="F113" s="570" t="str">
        <f>VLOOKUP(D113,$N$3:$O$8,2,TRUE)</f>
        <v>Low Risk</v>
      </c>
      <c r="G113" s="571"/>
      <c r="H113"/>
      <c r="I113" s="90"/>
    </row>
    <row r="114" spans="1:9" ht="15" customHeight="1" x14ac:dyDescent="0.25">
      <c r="A114" s="546"/>
      <c r="B114" s="557"/>
      <c r="C114" s="222" t="s">
        <v>953</v>
      </c>
      <c r="D114" s="219">
        <f>(I110*K21+I111*K22+K27)*Standardisation_Parameters!$F$2+Standardisation_Parameters!$E$2</f>
        <v>23.853213353636551</v>
      </c>
      <c r="E114" s="128">
        <f>ROUND(D114/4,0)</f>
        <v>6</v>
      </c>
      <c r="F114" s="570" t="str">
        <f t="shared" ref="F114:F115" si="2">VLOOKUP(D114,$N$3:$O$8,2,TRUE)</f>
        <v>Low Risk</v>
      </c>
      <c r="G114" s="571"/>
      <c r="H114"/>
      <c r="I114" s="90"/>
    </row>
    <row r="115" spans="1:9" ht="15" customHeight="1" x14ac:dyDescent="0.25">
      <c r="A115" s="546"/>
      <c r="B115" s="557"/>
      <c r="C115" s="222" t="s">
        <v>589</v>
      </c>
      <c r="D115" s="219">
        <f>VLOOKUP($D$7,Low_Raw!$D:$CD,79,FALSE)*Standardisation_Parameters!$F$2+Standardisation_Parameters!$E$2</f>
        <v>45.555777481135074</v>
      </c>
      <c r="E115" s="128">
        <f>ROUND(D115/4,0)</f>
        <v>11</v>
      </c>
      <c r="F115" s="570" t="str">
        <f t="shared" si="2"/>
        <v>Moderate Risk</v>
      </c>
      <c r="G115" s="571"/>
      <c r="H115"/>
      <c r="I115" s="90"/>
    </row>
    <row r="116" spans="1:9" ht="15" customHeight="1" thickBot="1" x14ac:dyDescent="0.3">
      <c r="A116" s="546"/>
      <c r="B116" s="558"/>
      <c r="C116" s="223" t="s">
        <v>329</v>
      </c>
      <c r="D116" s="130" t="str">
        <f>VLOOKUP(D114,$N$3:$O$8,2,TRUE)</f>
        <v>Low Risk</v>
      </c>
      <c r="E116" s="130"/>
      <c r="F116" s="130"/>
      <c r="G116" s="131"/>
      <c r="H116"/>
      <c r="I116" s="90"/>
    </row>
    <row r="117" spans="1:9" customFormat="1" ht="15" customHeight="1" x14ac:dyDescent="0.25"/>
    <row r="118" spans="1:9" customFormat="1" ht="15" customHeight="1" x14ac:dyDescent="0.25"/>
    <row r="119" spans="1:9" customFormat="1" ht="15" customHeight="1" x14ac:dyDescent="0.25"/>
    <row r="120" spans="1:9" customFormat="1" ht="15" customHeight="1" x14ac:dyDescent="0.25"/>
    <row r="121" spans="1:9" customFormat="1" ht="15" customHeight="1" x14ac:dyDescent="0.25"/>
    <row r="122" spans="1:9" customFormat="1" ht="15" customHeight="1" x14ac:dyDescent="0.25"/>
    <row r="123" spans="1:9" customFormat="1" ht="15" customHeight="1" x14ac:dyDescent="0.25"/>
    <row r="124" spans="1:9" customFormat="1" ht="15" customHeight="1" x14ac:dyDescent="0.25"/>
    <row r="125" spans="1:9" customFormat="1" ht="15" customHeight="1" x14ac:dyDescent="0.25"/>
    <row r="126" spans="1:9" customFormat="1" ht="15" customHeight="1" x14ac:dyDescent="0.25"/>
    <row r="127" spans="1:9" customFormat="1" ht="15" customHeight="1" x14ac:dyDescent="0.25"/>
    <row r="128" spans="1:9" customFormat="1" ht="15" customHeight="1" x14ac:dyDescent="0.25"/>
    <row r="129" spans="1:10" customFormat="1" ht="15" customHeight="1" x14ac:dyDescent="0.25"/>
    <row r="130" spans="1:10" customFormat="1" ht="15" customHeight="1" x14ac:dyDescent="0.25"/>
    <row r="131" spans="1:10" customFormat="1" ht="15" customHeight="1" x14ac:dyDescent="0.25"/>
    <row r="132" spans="1:10" customFormat="1" ht="15" customHeight="1" x14ac:dyDescent="0.25"/>
    <row r="133" spans="1:10" customFormat="1" ht="15" customHeight="1" x14ac:dyDescent="0.25"/>
    <row r="134" spans="1:10" customFormat="1" ht="15" customHeight="1" x14ac:dyDescent="0.25"/>
    <row r="135" spans="1:10" customFormat="1" ht="15" customHeight="1" x14ac:dyDescent="0.25"/>
    <row r="136" spans="1:10" customFormat="1" ht="15" customHeight="1" x14ac:dyDescent="0.25"/>
    <row r="137" spans="1:10" customFormat="1" ht="15" customHeight="1" x14ac:dyDescent="0.25"/>
    <row r="138" spans="1:10" ht="15" x14ac:dyDescent="0.25">
      <c r="A138" s="89"/>
      <c r="G138" s="90"/>
      <c r="H138" s="90"/>
      <c r="I138" s="90"/>
    </row>
    <row r="139" spans="1:10" ht="15" x14ac:dyDescent="0.25">
      <c r="A139" s="88"/>
      <c r="B139" s="88"/>
      <c r="C139" s="88"/>
      <c r="D139" s="88"/>
      <c r="G139" s="88"/>
      <c r="H139" s="90"/>
      <c r="I139" s="90"/>
    </row>
    <row r="140" spans="1:10" ht="15" x14ac:dyDescent="0.25">
      <c r="A140" s="88"/>
      <c r="B140" s="88"/>
      <c r="C140" s="88"/>
      <c r="D140" s="88"/>
      <c r="E140" s="88"/>
      <c r="H140" s="88"/>
      <c r="I140" s="90"/>
    </row>
    <row r="141" spans="1:10" ht="46.5" customHeight="1" x14ac:dyDescent="0.7">
      <c r="A141" s="89"/>
      <c r="C141" s="599" t="s">
        <v>740</v>
      </c>
      <c r="D141" s="599"/>
      <c r="E141" s="599"/>
      <c r="F141" s="599"/>
      <c r="G141" s="599"/>
      <c r="H141"/>
      <c r="I141" s="88"/>
    </row>
    <row r="142" spans="1:10" ht="15.75" thickBot="1" x14ac:dyDescent="0.3">
      <c r="A142" s="89"/>
      <c r="C142" s="88"/>
      <c r="D142" s="88"/>
      <c r="E142" s="88"/>
      <c r="F142" s="88"/>
      <c r="G142" s="88"/>
      <c r="H142" s="88"/>
      <c r="I142" s="89"/>
      <c r="J142"/>
    </row>
    <row r="143" spans="1:10" ht="15" customHeight="1" x14ac:dyDescent="0.25">
      <c r="A143" s="89"/>
      <c r="C143" s="392" t="s">
        <v>587</v>
      </c>
      <c r="D143" s="393">
        <f>D110</f>
        <v>24.902588294289082</v>
      </c>
      <c r="E143" s="394">
        <f>E110</f>
        <v>0.49999999999999994</v>
      </c>
      <c r="F143" s="622" t="str">
        <f>VLOOKUP($D143,$N$3:$O$8,2,TRUE)</f>
        <v>Low Risk</v>
      </c>
      <c r="G143" s="657"/>
      <c r="H143" s="90"/>
      <c r="I143" s="90"/>
    </row>
    <row r="144" spans="1:10" ht="15" customHeight="1" thickBot="1" x14ac:dyDescent="0.3">
      <c r="A144" s="89"/>
      <c r="C144" s="395" t="s">
        <v>588</v>
      </c>
      <c r="D144" s="396">
        <f>D111</f>
        <v>42.277901771171329</v>
      </c>
      <c r="E144" s="397">
        <f>E111</f>
        <v>0.5</v>
      </c>
      <c r="F144" s="624" t="str">
        <f>VLOOKUP($D144,$N$3:$O$8,2,TRUE)</f>
        <v>Moderate Risk</v>
      </c>
      <c r="G144" s="658"/>
      <c r="H144" s="90"/>
      <c r="I144" s="90"/>
    </row>
    <row r="145" spans="1:10" ht="15" customHeight="1" x14ac:dyDescent="0.25">
      <c r="A145" s="89"/>
      <c r="C145" s="392"/>
      <c r="D145" s="393"/>
      <c r="E145" s="535" t="s">
        <v>965</v>
      </c>
      <c r="F145" s="626" t="s">
        <v>350</v>
      </c>
      <c r="G145" s="659"/>
      <c r="H145" s="90"/>
      <c r="I145" s="90"/>
    </row>
    <row r="146" spans="1:10" ht="15" customHeight="1" x14ac:dyDescent="0.25">
      <c r="A146" s="89"/>
      <c r="C146" s="398" t="s">
        <v>353</v>
      </c>
      <c r="D146" s="399">
        <f>D114</f>
        <v>23.853213353636551</v>
      </c>
      <c r="E146" s="400">
        <f>ROUND(D146/4,0)</f>
        <v>6</v>
      </c>
      <c r="F146" s="627" t="str">
        <f>VLOOKUP($D146,$N$3:$O$8,2,TRUE)</f>
        <v>Low Risk</v>
      </c>
      <c r="G146" s="655"/>
      <c r="H146" s="90"/>
      <c r="I146" s="90"/>
    </row>
    <row r="147" spans="1:10" ht="15" customHeight="1" x14ac:dyDescent="0.25">
      <c r="A147" s="89"/>
      <c r="C147" s="398" t="s">
        <v>589</v>
      </c>
      <c r="D147" s="399">
        <f>D115</f>
        <v>45.555777481135074</v>
      </c>
      <c r="E147" s="400">
        <f>ROUND(D147/4,0)</f>
        <v>11</v>
      </c>
      <c r="F147" s="627" t="str">
        <f>VLOOKUP($D147,$N$3:$O$8,2,TRUE)</f>
        <v>Moderate Risk</v>
      </c>
      <c r="G147" s="655"/>
      <c r="H147" s="90"/>
      <c r="I147" s="90"/>
    </row>
    <row r="148" spans="1:10" ht="15" customHeight="1" x14ac:dyDescent="0.25">
      <c r="A148" s="89"/>
      <c r="C148" s="398"/>
      <c r="D148" s="399"/>
      <c r="E148" s="400"/>
      <c r="F148" s="401"/>
      <c r="G148" s="402"/>
      <c r="H148" s="90"/>
      <c r="I148" s="90"/>
    </row>
    <row r="149" spans="1:10" ht="15" customHeight="1" x14ac:dyDescent="0.25">
      <c r="A149" s="89"/>
      <c r="C149" s="398" t="s">
        <v>329</v>
      </c>
      <c r="D149" s="613" t="str">
        <f>VLOOKUP($D146,$N$3:$O$8,2,TRUE)</f>
        <v>Low Risk</v>
      </c>
      <c r="E149" s="613"/>
      <c r="F149" s="613"/>
      <c r="G149" s="403"/>
      <c r="H149" s="90"/>
      <c r="I149" s="90"/>
    </row>
    <row r="150" spans="1:10" ht="15" customHeight="1" thickBot="1" x14ac:dyDescent="0.3">
      <c r="A150" s="89"/>
      <c r="C150" s="404"/>
      <c r="D150" s="405"/>
      <c r="E150" s="405"/>
      <c r="F150" s="405"/>
      <c r="G150" s="406"/>
      <c r="H150" s="88"/>
    </row>
    <row r="151" spans="1:10" customFormat="1" ht="15" customHeight="1" x14ac:dyDescent="0.25"/>
    <row r="152" spans="1:10" customFormat="1" ht="15" customHeight="1" x14ac:dyDescent="0.25"/>
    <row r="153" spans="1:10" customFormat="1" ht="15.75" customHeight="1" x14ac:dyDescent="0.25"/>
    <row r="154" spans="1:10" ht="15" x14ac:dyDescent="0.25">
      <c r="A154" s="89"/>
      <c r="C154"/>
      <c r="D154"/>
      <c r="E154"/>
      <c r="F154"/>
      <c r="G154"/>
      <c r="H154" s="90"/>
      <c r="I154" s="90"/>
      <c r="J154"/>
    </row>
    <row r="155" spans="1:10" ht="15" x14ac:dyDescent="0.25">
      <c r="A155" s="89"/>
      <c r="C155" s="90"/>
      <c r="D155" s="90"/>
      <c r="E155" s="90"/>
      <c r="F155" s="90"/>
      <c r="G155" s="90"/>
      <c r="H155" s="90"/>
      <c r="I155" s="90"/>
      <c r="J155"/>
    </row>
    <row r="156" spans="1:10" ht="15" x14ac:dyDescent="0.25">
      <c r="A156" s="89"/>
      <c r="C156" s="90"/>
      <c r="D156" s="90"/>
      <c r="E156" s="90"/>
      <c r="F156" s="90"/>
      <c r="G156" s="90"/>
      <c r="H156" s="90"/>
      <c r="I156" s="90"/>
      <c r="J156"/>
    </row>
    <row r="157" spans="1:10" ht="15" x14ac:dyDescent="0.25">
      <c r="A157" s="89"/>
      <c r="B157" s="88"/>
      <c r="C157" s="90"/>
      <c r="D157" s="90"/>
      <c r="E157" s="90"/>
      <c r="F157" s="90"/>
      <c r="G157" s="90"/>
      <c r="H157" s="90"/>
    </row>
    <row r="158" spans="1:10" ht="15" x14ac:dyDescent="0.25">
      <c r="A158" s="89"/>
      <c r="B158" s="88"/>
      <c r="C158" s="90"/>
      <c r="D158" s="90"/>
      <c r="E158" s="90"/>
      <c r="F158" s="90"/>
      <c r="G158" s="90"/>
      <c r="H158" s="90"/>
    </row>
    <row r="159" spans="1:10" ht="15" customHeight="1" x14ac:dyDescent="0.25">
      <c r="A159" s="89"/>
      <c r="B159" s="88"/>
      <c r="C159" s="90"/>
      <c r="D159" s="90"/>
      <c r="E159" s="90"/>
      <c r="F159" s="90"/>
      <c r="G159" s="90"/>
      <c r="H159" s="90"/>
    </row>
    <row r="160" spans="1:10" ht="15" x14ac:dyDescent="0.25">
      <c r="A160" s="89"/>
      <c r="B160" s="88"/>
      <c r="C160" s="90"/>
      <c r="D160" s="90"/>
      <c r="E160" s="90"/>
      <c r="F160" s="90"/>
      <c r="G160" s="90"/>
      <c r="H160" s="90"/>
    </row>
    <row r="161" spans="1:17" ht="15" x14ac:dyDescent="0.25">
      <c r="A161" s="89"/>
      <c r="B161" s="88"/>
      <c r="C161" s="90"/>
      <c r="D161" s="90"/>
      <c r="E161" s="90"/>
      <c r="F161" s="90"/>
      <c r="G161" s="90"/>
      <c r="H161" s="90"/>
    </row>
    <row r="162" spans="1:17" ht="15" x14ac:dyDescent="0.25">
      <c r="A162" s="89"/>
      <c r="B162" s="88"/>
      <c r="C162" s="90"/>
      <c r="D162" s="90"/>
      <c r="E162" s="90"/>
      <c r="F162" s="90"/>
      <c r="G162" s="90"/>
      <c r="H162" s="90"/>
    </row>
    <row r="163" spans="1:17" ht="15" x14ac:dyDescent="0.25">
      <c r="A163" s="89"/>
      <c r="B163" s="88"/>
      <c r="C163" s="90"/>
      <c r="D163" s="90"/>
      <c r="E163" s="90"/>
      <c r="F163" s="90"/>
      <c r="G163" s="90"/>
      <c r="H163" s="90"/>
    </row>
    <row r="164" spans="1:17" ht="15" x14ac:dyDescent="0.25">
      <c r="A164" s="89"/>
      <c r="B164" s="88"/>
      <c r="C164" s="90"/>
      <c r="D164" s="90"/>
      <c r="E164" s="90"/>
      <c r="F164" s="90"/>
      <c r="G164" s="90"/>
      <c r="H164" s="90"/>
    </row>
    <row r="165" spans="1:17" ht="15" x14ac:dyDescent="0.25">
      <c r="A165" s="89"/>
      <c r="B165" s="88"/>
      <c r="C165" s="90"/>
      <c r="D165" s="90"/>
      <c r="E165" s="90"/>
      <c r="F165" s="90"/>
      <c r="G165" s="90"/>
      <c r="H165" s="90"/>
    </row>
    <row r="166" spans="1:17" ht="15" x14ac:dyDescent="0.25">
      <c r="A166" s="89"/>
      <c r="B166" s="88"/>
      <c r="C166" s="90"/>
      <c r="D166" s="90"/>
      <c r="E166" s="90"/>
      <c r="F166" s="90"/>
      <c r="G166" s="90"/>
      <c r="H166" s="90"/>
    </row>
    <row r="167" spans="1:17" ht="15" x14ac:dyDescent="0.25">
      <c r="A167" s="89"/>
      <c r="B167" s="88"/>
      <c r="C167" s="90"/>
      <c r="D167" s="90"/>
      <c r="E167" s="90"/>
      <c r="F167" s="90"/>
      <c r="G167" s="90"/>
      <c r="H167" s="90"/>
    </row>
    <row r="168" spans="1:17" s="87" customFormat="1" ht="15" customHeight="1" x14ac:dyDescent="0.25">
      <c r="B168" s="88"/>
      <c r="C168" s="90"/>
      <c r="D168" s="90"/>
      <c r="E168" s="90"/>
      <c r="F168" s="90"/>
      <c r="G168" s="90"/>
      <c r="H168" s="90"/>
      <c r="I168"/>
      <c r="J168" s="90"/>
      <c r="K168" s="88"/>
      <c r="L168" s="88"/>
      <c r="M168" s="88"/>
      <c r="N168" s="88"/>
      <c r="O168" s="88"/>
      <c r="P168" s="88"/>
    </row>
    <row r="169" spans="1:17" s="87" customFormat="1" ht="15" x14ac:dyDescent="0.25">
      <c r="B169" s="510"/>
      <c r="C169" s="90"/>
      <c r="D169" s="90"/>
      <c r="E169" s="90"/>
      <c r="F169" s="90"/>
      <c r="G169" s="90"/>
      <c r="H169" s="90"/>
      <c r="I169"/>
      <c r="J169" s="88"/>
      <c r="K169" s="88"/>
      <c r="L169" s="88"/>
      <c r="M169" s="88"/>
      <c r="N169" s="88"/>
      <c r="O169" s="88"/>
      <c r="P169" s="88"/>
    </row>
    <row r="170" spans="1:17" s="87" customFormat="1" ht="15" x14ac:dyDescent="0.25">
      <c r="B170" s="88"/>
      <c r="C170" s="90"/>
      <c r="D170" s="90"/>
      <c r="E170" s="90"/>
      <c r="F170" s="90"/>
      <c r="G170" s="90"/>
      <c r="H170" s="90"/>
      <c r="I170" s="90"/>
      <c r="J170"/>
      <c r="K170" s="88"/>
      <c r="L170" s="88"/>
      <c r="M170" s="88"/>
      <c r="N170" s="88"/>
      <c r="O170" s="88"/>
      <c r="P170" s="88"/>
      <c r="Q170" s="88"/>
    </row>
  </sheetData>
  <sheetProtection selectLockedCells="1"/>
  <dataConsolidate/>
  <mergeCells count="75">
    <mergeCell ref="A77:H77"/>
    <mergeCell ref="D149:F149"/>
    <mergeCell ref="B110:B116"/>
    <mergeCell ref="A79:A116"/>
    <mergeCell ref="D93:E93"/>
    <mergeCell ref="F93:G93"/>
    <mergeCell ref="D94:E94"/>
    <mergeCell ref="F94:G94"/>
    <mergeCell ref="D102:E102"/>
    <mergeCell ref="F102:G102"/>
    <mergeCell ref="D103:E103"/>
    <mergeCell ref="F103:G103"/>
    <mergeCell ref="D107:E107"/>
    <mergeCell ref="C90:E90"/>
    <mergeCell ref="C91:E91"/>
    <mergeCell ref="B105:B108"/>
    <mergeCell ref="C92:E92"/>
    <mergeCell ref="C106:E106"/>
    <mergeCell ref="C101:E101"/>
    <mergeCell ref="C141:G141"/>
    <mergeCell ref="F107:G107"/>
    <mergeCell ref="D108:E108"/>
    <mergeCell ref="F108:G108"/>
    <mergeCell ref="F110:G110"/>
    <mergeCell ref="F111:G111"/>
    <mergeCell ref="F112:G112"/>
    <mergeCell ref="F113:G113"/>
    <mergeCell ref="F115:G115"/>
    <mergeCell ref="F114:G114"/>
    <mergeCell ref="B96:B103"/>
    <mergeCell ref="N10:N12"/>
    <mergeCell ref="O10:O15"/>
    <mergeCell ref="N13:N15"/>
    <mergeCell ref="D75:F75"/>
    <mergeCell ref="C72:F72"/>
    <mergeCell ref="F56:G56"/>
    <mergeCell ref="F53:G53"/>
    <mergeCell ref="E74:F74"/>
    <mergeCell ref="C74:D74"/>
    <mergeCell ref="B51:B57"/>
    <mergeCell ref="F51:G51"/>
    <mergeCell ref="O16:O19"/>
    <mergeCell ref="O22:O23"/>
    <mergeCell ref="F45:G45"/>
    <mergeCell ref="C89:E89"/>
    <mergeCell ref="O20:O21"/>
    <mergeCell ref="B24:G24"/>
    <mergeCell ref="N17:N18"/>
    <mergeCell ref="B26:B30"/>
    <mergeCell ref="F30:G30"/>
    <mergeCell ref="F146:G146"/>
    <mergeCell ref="F147:G147"/>
    <mergeCell ref="B38:B40"/>
    <mergeCell ref="F40:G40"/>
    <mergeCell ref="B9:C9"/>
    <mergeCell ref="F55:G55"/>
    <mergeCell ref="F52:G52"/>
    <mergeCell ref="F54:G54"/>
    <mergeCell ref="F143:G143"/>
    <mergeCell ref="F144:G144"/>
    <mergeCell ref="F145:G145"/>
    <mergeCell ref="F49:G49"/>
    <mergeCell ref="F36:G36"/>
    <mergeCell ref="B42:B45"/>
    <mergeCell ref="B47:B49"/>
    <mergeCell ref="B79:B94"/>
    <mergeCell ref="B4:G4"/>
    <mergeCell ref="B32:B36"/>
    <mergeCell ref="D6:G6"/>
    <mergeCell ref="D7:G7"/>
    <mergeCell ref="D8:G8"/>
    <mergeCell ref="B6:C6"/>
    <mergeCell ref="B7:C7"/>
    <mergeCell ref="B8:C8"/>
    <mergeCell ref="D9:G9"/>
  </mergeCells>
  <conditionalFormatting sqref="F30 F36 F40 F45 F49 F51:F52 D57 F110:F112 E113:F116 D116 F143:F145 E146:F148 D149:F149">
    <cfRule type="containsText" dxfId="9" priority="56" stopIfTrue="1" operator="containsText" text="VLR">
      <formula>NOT(ISERROR(SEARCH("VLR",D30)))</formula>
    </cfRule>
    <cfRule type="containsText" dxfId="8" priority="57" stopIfTrue="1" operator="containsText" text="LR">
      <formula>NOT(ISERROR(SEARCH("LR",D30)))</formula>
    </cfRule>
    <cfRule type="containsText" dxfId="7" priority="58" stopIfTrue="1" operator="containsText" text="MR">
      <formula>NOT(ISERROR(SEARCH("MR",D30)))</formula>
    </cfRule>
    <cfRule type="containsText" dxfId="6" priority="59" stopIfTrue="1" operator="containsText" text="VHR">
      <formula>NOT(ISERROR(SEARCH("VHR",D30)))</formula>
    </cfRule>
    <cfRule type="containsText" dxfId="5" priority="60" stopIfTrue="1" operator="containsText" text="HR">
      <formula>NOT(ISERROR(SEARCH("HR",D30)))</formula>
    </cfRule>
  </conditionalFormatting>
  <dataValidations count="7">
    <dataValidation type="list" allowBlank="1" showInputMessage="1" showErrorMessage="1" sqref="F106" xr:uid="{00000000-0002-0000-0200-000000000000}">
      <formula1>"High Probability, Moderate Probability,Not Applicable"</formula1>
    </dataValidation>
    <dataValidation type="list" allowBlank="1" showInputMessage="1" showErrorMessage="1" sqref="F101" xr:uid="{00000000-0002-0000-0200-000001000000}">
      <formula1>"No impact, Low Debt Service, High Debt Service"</formula1>
    </dataValidation>
    <dataValidation type="list" allowBlank="1" showInputMessage="1" showErrorMessage="1" sqref="F92" xr:uid="{00000000-0002-0000-0200-000002000000}">
      <formula1>"Sustainable and provides stability,Unsustainable peg or encumbers monetary policy,No impact"</formula1>
    </dataValidation>
    <dataValidation type="list" allowBlank="1" showInputMessage="1" showErrorMessage="1" sqref="F91" xr:uid="{00000000-0002-0000-0200-000003000000}">
      <formula1>"No concentration risk, Concentration to adverse export market"</formula1>
    </dataValidation>
    <dataValidation type="list" allowBlank="1" showInputMessage="1" showErrorMessage="1" sqref="F90" xr:uid="{00000000-0002-0000-0200-000004000000}">
      <formula1>"Applicable, Not Applicable"</formula1>
    </dataValidation>
    <dataValidation type="list" allowBlank="1" showInputMessage="1" showErrorMessage="1" sqref="D6" xr:uid="{00000000-0002-0000-0200-000005000000}">
      <formula1>LOW</formula1>
    </dataValidation>
    <dataValidation type="list" allowBlank="1" showInputMessage="1" showErrorMessage="1" sqref="F89" xr:uid="{00000000-0002-0000-0200-000006000000}">
      <formula1>"Yes, No"</formula1>
    </dataValidation>
  </dataValidations>
  <hyperlinks>
    <hyperlink ref="E74" location="'Low Segment'!A76" display="NO" xr:uid="{00000000-0004-0000-0200-000000000000}"/>
    <hyperlink ref="C74" location="'Low Segment'!A139" display="YES" xr:uid="{00000000-0004-0000-0200-000001000000}"/>
    <hyperlink ref="E74:F74" location="'Low Segment'!B104" display="NO" xr:uid="{00000000-0004-0000-0200-000002000000}"/>
    <hyperlink ref="C74:D74" location="'Low Segment'!A169" display="YES" xr:uid="{00000000-0004-0000-0200-000003000000}"/>
  </hyperlinks>
  <pageMargins left="0.7" right="0.7" top="0.75" bottom="0.75" header="0.3" footer="0.3"/>
  <pageSetup paperSize="9" scale="49" orientation="portrait" r:id="rId1"/>
  <rowBreaks count="2" manualBreakCount="2">
    <brk id="75" max="14" man="1"/>
    <brk id="139" max="14" man="1"/>
  </rowBreaks>
  <colBreaks count="1" manualBreakCount="1">
    <brk id="8" max="169" man="1"/>
  </colBreaks>
  <ignoredErrors>
    <ignoredError sqref="D7:D9" unlockedFormula="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5" tint="-0.249977111117893"/>
  </sheetPr>
  <dimension ref="A1:S13"/>
  <sheetViews>
    <sheetView view="pageBreakPreview" zoomScale="80" zoomScaleNormal="80" zoomScaleSheetLayoutView="80" workbookViewId="0">
      <selection activeCell="F6" sqref="F6:J6"/>
    </sheetView>
  </sheetViews>
  <sheetFormatPr defaultRowHeight="15" x14ac:dyDescent="0.25"/>
  <cols>
    <col min="1" max="1" width="9.140625" style="5"/>
    <col min="2" max="2" width="9.5703125" style="5" bestFit="1" customWidth="1"/>
    <col min="3" max="3" width="9.140625" style="5"/>
    <col min="4" max="4" width="21.28515625" style="5" bestFit="1" customWidth="1"/>
    <col min="5" max="11" width="9.140625" style="5"/>
    <col min="12" max="19" width="9.140625" style="5" hidden="1" customWidth="1"/>
    <col min="20" max="16384" width="9.140625" style="5"/>
  </cols>
  <sheetData>
    <row r="1" spans="1:18" ht="64.5" customHeight="1" x14ac:dyDescent="0.25">
      <c r="A1" s="87"/>
      <c r="B1" s="87"/>
      <c r="C1" s="87"/>
      <c r="G1" s="87"/>
      <c r="H1" s="87"/>
      <c r="L1" s="87" t="s">
        <v>591</v>
      </c>
      <c r="M1" s="87"/>
      <c r="N1" s="87"/>
      <c r="O1" s="87"/>
      <c r="P1" s="87"/>
      <c r="Q1" s="87"/>
      <c r="R1" s="87"/>
    </row>
    <row r="2" spans="1:18" x14ac:dyDescent="0.25">
      <c r="A2" s="87"/>
      <c r="B2" s="87"/>
      <c r="C2" s="87"/>
      <c r="G2" s="87"/>
      <c r="H2" s="87"/>
      <c r="L2" s="97" t="s">
        <v>322</v>
      </c>
      <c r="M2" s="97" t="s">
        <v>348</v>
      </c>
      <c r="N2" s="97" t="s">
        <v>325</v>
      </c>
      <c r="O2" s="97" t="s">
        <v>592</v>
      </c>
      <c r="P2" s="97" t="s">
        <v>350</v>
      </c>
      <c r="Q2" s="97" t="s">
        <v>328</v>
      </c>
      <c r="R2" s="89"/>
    </row>
    <row r="3" spans="1:18" x14ac:dyDescent="0.25">
      <c r="A3" s="87"/>
      <c r="B3" s="87"/>
      <c r="C3" s="87"/>
      <c r="G3" s="87"/>
      <c r="H3" s="87"/>
      <c r="L3" s="424">
        <v>0</v>
      </c>
      <c r="M3" s="424">
        <v>0</v>
      </c>
      <c r="N3" s="424">
        <v>0</v>
      </c>
      <c r="O3" s="424">
        <v>0</v>
      </c>
      <c r="P3" s="424">
        <v>0</v>
      </c>
      <c r="Q3" s="424">
        <v>0</v>
      </c>
      <c r="R3" s="424" t="s">
        <v>593</v>
      </c>
    </row>
    <row r="4" spans="1:18" ht="46.5" x14ac:dyDescent="0.25">
      <c r="A4" s="87"/>
      <c r="B4" s="620" t="s">
        <v>794</v>
      </c>
      <c r="C4" s="620"/>
      <c r="D4" s="620"/>
      <c r="E4" s="620"/>
      <c r="F4" s="620"/>
      <c r="G4" s="620"/>
      <c r="H4" s="620"/>
      <c r="I4" s="620"/>
      <c r="J4" s="620"/>
      <c r="K4"/>
      <c r="L4" s="424">
        <v>20</v>
      </c>
      <c r="M4" s="424">
        <v>20</v>
      </c>
      <c r="N4" s="424">
        <v>20</v>
      </c>
      <c r="O4" s="424">
        <v>20</v>
      </c>
      <c r="P4" s="424">
        <v>20</v>
      </c>
      <c r="Q4" s="424">
        <v>20</v>
      </c>
      <c r="R4" s="424" t="s">
        <v>594</v>
      </c>
    </row>
    <row r="5" spans="1:18" ht="21" x14ac:dyDescent="0.25">
      <c r="A5" s="491"/>
      <c r="B5" s="498"/>
      <c r="C5" s="491"/>
      <c r="D5" s="511"/>
      <c r="E5" s="511"/>
      <c r="F5" s="499"/>
      <c r="G5" s="499"/>
      <c r="H5" s="499"/>
      <c r="I5" s="491"/>
      <c r="J5" s="511"/>
      <c r="K5" s="511"/>
      <c r="L5" s="424">
        <v>40</v>
      </c>
      <c r="M5" s="424">
        <v>40</v>
      </c>
      <c r="N5" s="424">
        <v>40</v>
      </c>
      <c r="O5" s="424">
        <v>40</v>
      </c>
      <c r="P5" s="424">
        <v>40</v>
      </c>
      <c r="Q5" s="424">
        <v>40</v>
      </c>
      <c r="R5" s="424" t="s">
        <v>595</v>
      </c>
    </row>
    <row r="6" spans="1:18" ht="21" x14ac:dyDescent="0.25">
      <c r="A6" s="491"/>
      <c r="B6" s="686" t="s">
        <v>313</v>
      </c>
      <c r="C6" s="686"/>
      <c r="D6" s="686"/>
      <c r="E6" s="686"/>
      <c r="F6" s="686" t="s">
        <v>301</v>
      </c>
      <c r="G6" s="686"/>
      <c r="H6" s="686"/>
      <c r="I6" s="686"/>
      <c r="J6" s="686"/>
      <c r="K6" s="511"/>
      <c r="L6" s="424">
        <v>60</v>
      </c>
      <c r="M6" s="424">
        <v>60</v>
      </c>
      <c r="N6" s="424">
        <v>60</v>
      </c>
      <c r="O6" s="424">
        <v>60</v>
      </c>
      <c r="P6" s="424">
        <v>60</v>
      </c>
      <c r="Q6" s="424">
        <v>60</v>
      </c>
      <c r="R6" s="424" t="s">
        <v>596</v>
      </c>
    </row>
    <row r="7" spans="1:18" ht="21" x14ac:dyDescent="0.25">
      <c r="A7" s="491"/>
      <c r="B7" s="686" t="s">
        <v>314</v>
      </c>
      <c r="C7" s="686"/>
      <c r="D7" s="686"/>
      <c r="E7" s="686"/>
      <c r="F7" s="686" t="str">
        <f>IFERROR(VLOOKUP(F6,'Country List'!$A:$D,2,FALSE),"")</f>
        <v>JEY</v>
      </c>
      <c r="G7" s="686"/>
      <c r="H7" s="686"/>
      <c r="I7" s="686"/>
      <c r="J7" s="686"/>
      <c r="K7" s="511"/>
      <c r="L7" s="424">
        <v>80</v>
      </c>
      <c r="M7" s="424">
        <v>80</v>
      </c>
      <c r="N7" s="424">
        <v>80</v>
      </c>
      <c r="O7" s="424">
        <v>80</v>
      </c>
      <c r="P7" s="424">
        <v>80</v>
      </c>
      <c r="Q7" s="424">
        <v>80</v>
      </c>
      <c r="R7" s="424" t="s">
        <v>597</v>
      </c>
    </row>
    <row r="8" spans="1:18" ht="21" x14ac:dyDescent="0.25">
      <c r="A8" s="491"/>
      <c r="B8" s="686" t="s">
        <v>315</v>
      </c>
      <c r="C8" s="686"/>
      <c r="D8" s="686"/>
      <c r="E8" s="686"/>
      <c r="F8" s="686" t="str">
        <f>IFERROR(VLOOKUP(F7,'Country List'!$B:$D,2,FALSE),"")</f>
        <v>VERY HIGH HUMAN DEVELOPMENT</v>
      </c>
      <c r="G8" s="686"/>
      <c r="H8" s="686"/>
      <c r="I8" s="686"/>
      <c r="J8" s="686"/>
      <c r="K8" s="511"/>
      <c r="L8" s="87">
        <v>100</v>
      </c>
      <c r="M8" s="87">
        <v>100</v>
      </c>
      <c r="N8" s="87">
        <v>100</v>
      </c>
      <c r="O8" s="87">
        <v>100</v>
      </c>
      <c r="P8" s="87">
        <v>100</v>
      </c>
      <c r="Q8" s="87">
        <v>100</v>
      </c>
      <c r="R8" s="87" t="s">
        <v>959</v>
      </c>
    </row>
    <row r="9" spans="1:18" ht="21" x14ac:dyDescent="0.25">
      <c r="A9" s="491"/>
      <c r="B9" s="686" t="s">
        <v>316</v>
      </c>
      <c r="C9" s="686"/>
      <c r="D9" s="686"/>
      <c r="E9" s="686"/>
      <c r="F9" s="686" t="str">
        <f>IFERROR(VLOOKUP(F7,'Country List'!$B:$D,3,FALSE),"")</f>
        <v>DEVELOPED MARKET</v>
      </c>
      <c r="G9" s="686"/>
      <c r="H9" s="686"/>
      <c r="I9" s="686"/>
      <c r="J9" s="686"/>
      <c r="K9" s="511"/>
    </row>
    <row r="10" spans="1:18" x14ac:dyDescent="0.25">
      <c r="A10" s="511"/>
      <c r="B10" s="511"/>
      <c r="C10" s="511"/>
      <c r="D10" s="511"/>
      <c r="E10" s="511"/>
      <c r="F10" s="511"/>
      <c r="G10" s="511"/>
      <c r="H10" s="511"/>
      <c r="I10" s="511"/>
      <c r="J10" s="511"/>
      <c r="K10" s="511"/>
    </row>
    <row r="12" spans="1:18" ht="15.75" thickBot="1" x14ac:dyDescent="0.3">
      <c r="C12" s="423" t="s">
        <v>797</v>
      </c>
      <c r="D12" s="423" t="s">
        <v>796</v>
      </c>
      <c r="E12" s="423" t="s">
        <v>590</v>
      </c>
      <c r="F12" s="685" t="s">
        <v>350</v>
      </c>
      <c r="G12" s="685"/>
    </row>
    <row r="13" spans="1:18" ht="15.75" thickBot="1" x14ac:dyDescent="0.3">
      <c r="C13" s="420" t="s">
        <v>795</v>
      </c>
      <c r="D13" s="421">
        <f>IFERROR(VLOOKUP($F$7,Nodata_Raw!$C:$D,2,FALSE),"No Dependent Variable")</f>
        <v>19</v>
      </c>
      <c r="E13" s="422">
        <f>IFERROR(ROUND(D13/5,0),"")</f>
        <v>4</v>
      </c>
      <c r="F13" s="683" t="str">
        <f>IFERROR(VLOOKUP(D13,$Q$3:$R$8,2,TRUE),"")</f>
        <v>Very Low Risk</v>
      </c>
      <c r="G13" s="684"/>
    </row>
  </sheetData>
  <sheetProtection sheet="1" objects="1" scenarios="1" selectLockedCells="1"/>
  <mergeCells count="11">
    <mergeCell ref="B4:J4"/>
    <mergeCell ref="F13:G13"/>
    <mergeCell ref="F12:G12"/>
    <mergeCell ref="F8:J8"/>
    <mergeCell ref="B6:E6"/>
    <mergeCell ref="B7:E7"/>
    <mergeCell ref="B8:E8"/>
    <mergeCell ref="B9:E9"/>
    <mergeCell ref="F6:J6"/>
    <mergeCell ref="F7:J7"/>
    <mergeCell ref="F9:J9"/>
  </mergeCells>
  <conditionalFormatting sqref="F12">
    <cfRule type="containsText" dxfId="4" priority="1" stopIfTrue="1" operator="containsText" text="VLR">
      <formula>NOT(ISERROR(SEARCH("VLR",F12)))</formula>
    </cfRule>
    <cfRule type="containsText" dxfId="3" priority="2" stopIfTrue="1" operator="containsText" text="LR">
      <formula>NOT(ISERROR(SEARCH("LR",F12)))</formula>
    </cfRule>
    <cfRule type="containsText" dxfId="2" priority="3" stopIfTrue="1" operator="containsText" text="MR">
      <formula>NOT(ISERROR(SEARCH("MR",F12)))</formula>
    </cfRule>
    <cfRule type="containsText" dxfId="1" priority="4" stopIfTrue="1" operator="containsText" text="VHR">
      <formula>NOT(ISERROR(SEARCH("VHR",F12)))</formula>
    </cfRule>
    <cfRule type="containsText" dxfId="0" priority="5" stopIfTrue="1" operator="containsText" text="HR">
      <formula>NOT(ISERROR(SEARCH("HR",F12)))</formula>
    </cfRule>
  </conditionalFormatting>
  <dataValidations count="1">
    <dataValidation type="list" allowBlank="1" showInputMessage="1" showErrorMessage="1" sqref="F6" xr:uid="{00000000-0002-0000-0300-000000000000}">
      <formula1>Nodata</formula1>
    </dataValidation>
  </dataValidations>
  <pageMargins left="0.7" right="0.7" top="0.75" bottom="0.75" header="0.3" footer="0.3"/>
  <pageSetup paperSize="9" scale="76" orientation="portrait" r:id="rId1"/>
  <ignoredErrors>
    <ignoredError sqref="F7:F9"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rgb="FFFF0000"/>
  </sheetPr>
  <dimension ref="A1:B5"/>
  <sheetViews>
    <sheetView showGridLines="0" view="pageBreakPreview" zoomScale="80" zoomScaleNormal="80" zoomScaleSheetLayoutView="80" workbookViewId="0">
      <selection activeCell="L4" sqref="L4"/>
    </sheetView>
  </sheetViews>
  <sheetFormatPr defaultRowHeight="15" x14ac:dyDescent="0.25"/>
  <cols>
    <col min="1" max="1" width="20.42578125" customWidth="1"/>
    <col min="2" max="2" width="71.5703125" bestFit="1" customWidth="1"/>
  </cols>
  <sheetData>
    <row r="1" spans="1:2" ht="38.25" x14ac:dyDescent="0.25">
      <c r="A1" s="174" t="s">
        <v>785</v>
      </c>
      <c r="B1" s="175" t="s">
        <v>786</v>
      </c>
    </row>
    <row r="2" spans="1:2" ht="38.25" x14ac:dyDescent="0.25">
      <c r="A2" s="174" t="s">
        <v>731</v>
      </c>
      <c r="B2" s="175" t="s">
        <v>789</v>
      </c>
    </row>
    <row r="3" spans="1:2" ht="191.25" x14ac:dyDescent="0.25">
      <c r="A3" s="174" t="s">
        <v>787</v>
      </c>
      <c r="B3" s="175" t="s">
        <v>790</v>
      </c>
    </row>
    <row r="4" spans="1:2" ht="191.25" x14ac:dyDescent="0.25">
      <c r="A4" s="174" t="s">
        <v>788</v>
      </c>
      <c r="B4" s="175" t="s">
        <v>791</v>
      </c>
    </row>
    <row r="5" spans="1:2" ht="102.75" customHeight="1" x14ac:dyDescent="0.25">
      <c r="A5" s="174" t="s">
        <v>792</v>
      </c>
      <c r="B5" s="175" t="s">
        <v>793</v>
      </c>
    </row>
  </sheetData>
  <printOptions horizontalCentered="1"/>
  <pageMargins left="0.16" right="0.16" top="0.8" bottom="0.8" header="0.3" footer="0.3"/>
  <pageSetup paperSize="9" scale="88" orientation="landscape" r:id="rId1"/>
  <headerFooter>
    <oddFooter>&amp;LLloyds Banking Group - For Internal Use Only&amp;R&amp;P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S22"/>
  <sheetViews>
    <sheetView workbookViewId="0">
      <selection activeCell="G10" sqref="G10"/>
    </sheetView>
  </sheetViews>
  <sheetFormatPr defaultRowHeight="15" x14ac:dyDescent="0.25"/>
  <cols>
    <col min="1" max="1" width="13.7109375" bestFit="1" customWidth="1"/>
    <col min="4" max="4" width="12.42578125" customWidth="1"/>
    <col min="6" max="6" width="9.5703125" bestFit="1" customWidth="1"/>
    <col min="7" max="7" width="15.28515625" customWidth="1"/>
    <col min="8" max="8" width="13.7109375" bestFit="1" customWidth="1"/>
    <col min="9" max="9" width="16.28515625" customWidth="1"/>
    <col min="12" max="12" width="13.7109375" bestFit="1" customWidth="1"/>
    <col min="13" max="13" width="10" bestFit="1" customWidth="1"/>
  </cols>
  <sheetData>
    <row r="1" spans="1:19" ht="15.75" thickBot="1" x14ac:dyDescent="0.3">
      <c r="A1" s="232" t="s">
        <v>649</v>
      </c>
      <c r="B1" s="233" t="s">
        <v>616</v>
      </c>
      <c r="C1" s="233" t="s">
        <v>653</v>
      </c>
      <c r="D1" s="233" t="s">
        <v>654</v>
      </c>
      <c r="E1" s="233" t="s">
        <v>655</v>
      </c>
      <c r="F1" s="233" t="s">
        <v>656</v>
      </c>
      <c r="H1" s="384" t="s">
        <v>649</v>
      </c>
      <c r="I1" s="385" t="s">
        <v>616</v>
      </c>
      <c r="J1" s="385" t="s">
        <v>653</v>
      </c>
      <c r="K1" s="385" t="s">
        <v>654</v>
      </c>
      <c r="L1" s="385" t="s">
        <v>655</v>
      </c>
      <c r="M1" s="385" t="s">
        <v>656</v>
      </c>
      <c r="N1" s="75"/>
      <c r="O1" s="75"/>
      <c r="P1" s="75"/>
      <c r="Q1" s="75"/>
      <c r="R1" s="75"/>
      <c r="S1" s="75"/>
    </row>
    <row r="2" spans="1:19" ht="15.75" thickBot="1" x14ac:dyDescent="0.3">
      <c r="A2" s="235" t="s">
        <v>634</v>
      </c>
      <c r="B2" s="173">
        <v>794</v>
      </c>
      <c r="C2" s="173">
        <v>7.44</v>
      </c>
      <c r="D2" s="173">
        <v>90.11</v>
      </c>
      <c r="E2" s="173">
        <v>44.670999999999999</v>
      </c>
      <c r="F2" s="418">
        <v>16.715049</v>
      </c>
      <c r="H2" s="235" t="s">
        <v>634</v>
      </c>
      <c r="I2" s="173">
        <v>794</v>
      </c>
      <c r="J2" s="173">
        <v>7.44</v>
      </c>
      <c r="K2" s="173">
        <v>90.11</v>
      </c>
      <c r="L2" s="419">
        <v>44.670999999999999</v>
      </c>
      <c r="M2" s="173">
        <v>16.715049</v>
      </c>
      <c r="N2" s="75"/>
      <c r="O2" s="75"/>
      <c r="P2" s="75"/>
      <c r="Q2" s="75"/>
      <c r="R2" s="75"/>
      <c r="S2" s="75"/>
    </row>
    <row r="3" spans="1:19" ht="15.75" thickBot="1" x14ac:dyDescent="0.3">
      <c r="A3" s="235" t="s">
        <v>2</v>
      </c>
      <c r="B3" s="173">
        <v>794</v>
      </c>
      <c r="C3" s="173">
        <v>-0.68</v>
      </c>
      <c r="D3" s="173">
        <v>57.39</v>
      </c>
      <c r="E3" s="173">
        <v>6.4566999999999997</v>
      </c>
      <c r="F3" s="173">
        <v>5.3054733000000001</v>
      </c>
      <c r="H3" s="235" t="s">
        <v>2</v>
      </c>
      <c r="I3" s="173">
        <v>794</v>
      </c>
      <c r="J3" s="173">
        <v>-0.68</v>
      </c>
      <c r="K3" s="173">
        <v>57.386000000000003</v>
      </c>
      <c r="L3" s="419">
        <v>6.4566999999999997</v>
      </c>
      <c r="M3" s="173">
        <v>5.3054733000000001</v>
      </c>
      <c r="N3" s="75"/>
      <c r="O3" s="75"/>
      <c r="P3" s="75"/>
      <c r="Q3" s="75"/>
      <c r="R3" s="75"/>
      <c r="S3" s="75"/>
    </row>
    <row r="4" spans="1:19" ht="15.75" thickBot="1" x14ac:dyDescent="0.3">
      <c r="A4" s="235" t="s">
        <v>11</v>
      </c>
      <c r="B4" s="173">
        <v>794</v>
      </c>
      <c r="C4" s="173">
        <v>1</v>
      </c>
      <c r="D4" s="173">
        <v>9</v>
      </c>
      <c r="E4" s="173">
        <v>4.4370000000000003</v>
      </c>
      <c r="F4" s="173">
        <v>1.9737723</v>
      </c>
      <c r="H4" s="235" t="s">
        <v>11</v>
      </c>
      <c r="I4" s="173">
        <v>794</v>
      </c>
      <c r="J4" s="173">
        <v>1</v>
      </c>
      <c r="K4" s="173">
        <v>9</v>
      </c>
      <c r="L4" s="419">
        <v>4.4370000000000003</v>
      </c>
      <c r="M4" s="173">
        <v>1.9737723</v>
      </c>
      <c r="N4" s="75"/>
      <c r="O4" s="75"/>
      <c r="P4" s="75"/>
      <c r="Q4" s="75"/>
      <c r="R4" s="75"/>
      <c r="S4" s="75"/>
    </row>
    <row r="5" spans="1:19" ht="15.75" thickBot="1" x14ac:dyDescent="0.3">
      <c r="A5" s="235" t="s">
        <v>3</v>
      </c>
      <c r="B5" s="173">
        <v>794</v>
      </c>
      <c r="C5" s="173">
        <v>1</v>
      </c>
      <c r="D5" s="173">
        <v>6</v>
      </c>
      <c r="E5" s="173">
        <v>2.2732999999999999</v>
      </c>
      <c r="F5" s="173">
        <v>1.4862522</v>
      </c>
      <c r="H5" s="235" t="s">
        <v>3</v>
      </c>
      <c r="I5" s="173">
        <v>794</v>
      </c>
      <c r="J5" s="173">
        <v>1</v>
      </c>
      <c r="K5" s="173">
        <v>6</v>
      </c>
      <c r="L5" s="419">
        <v>2.2732999999999999</v>
      </c>
      <c r="M5" s="173">
        <v>1.4862522</v>
      </c>
      <c r="N5" s="75"/>
      <c r="O5" s="75"/>
      <c r="P5" s="75"/>
      <c r="Q5" s="75"/>
      <c r="R5" s="75"/>
      <c r="S5" s="75"/>
    </row>
    <row r="6" spans="1:19" ht="15.75" thickBot="1" x14ac:dyDescent="0.3">
      <c r="A6" s="235" t="s">
        <v>650</v>
      </c>
      <c r="B6" s="173">
        <v>794</v>
      </c>
      <c r="C6" s="173">
        <v>1.48</v>
      </c>
      <c r="D6" s="173">
        <v>65.39</v>
      </c>
      <c r="E6" s="173">
        <v>11.766999999999999</v>
      </c>
      <c r="F6" s="173">
        <v>7.4519868000000002</v>
      </c>
      <c r="H6" s="235" t="s">
        <v>650</v>
      </c>
      <c r="I6" s="173">
        <v>794</v>
      </c>
      <c r="J6" s="173">
        <v>1.4750000000000001</v>
      </c>
      <c r="K6" s="173">
        <v>65.391999999999996</v>
      </c>
      <c r="L6" s="419">
        <v>11.766999999999999</v>
      </c>
      <c r="M6" s="173">
        <v>7.4519868000000002</v>
      </c>
    </row>
    <row r="7" spans="1:19" ht="15.75" thickBot="1" x14ac:dyDescent="0.3">
      <c r="A7" s="235" t="s">
        <v>648</v>
      </c>
      <c r="B7" s="173">
        <v>794</v>
      </c>
      <c r="C7" s="173">
        <v>-0.22</v>
      </c>
      <c r="D7" s="173">
        <v>91.6</v>
      </c>
      <c r="E7" s="173">
        <v>9.2081</v>
      </c>
      <c r="F7" s="173">
        <v>11.648243000000001</v>
      </c>
      <c r="H7" s="235" t="s">
        <v>648</v>
      </c>
      <c r="I7" s="173">
        <v>794</v>
      </c>
      <c r="J7" s="173">
        <v>-0.223</v>
      </c>
      <c r="K7" s="173">
        <v>91.6</v>
      </c>
      <c r="L7" s="419">
        <v>9.2081</v>
      </c>
      <c r="M7" s="173">
        <v>11.648243000000001</v>
      </c>
    </row>
    <row r="8" spans="1:19" ht="15.75" thickBot="1" x14ac:dyDescent="0.3">
      <c r="A8" s="235" t="s">
        <v>10</v>
      </c>
      <c r="B8" s="173">
        <v>794</v>
      </c>
      <c r="C8" s="173">
        <v>0.02</v>
      </c>
      <c r="D8" s="173">
        <v>76.66</v>
      </c>
      <c r="E8" s="173">
        <v>10.193</v>
      </c>
      <c r="F8" s="173">
        <v>10.568419</v>
      </c>
      <c r="H8" s="235" t="s">
        <v>10</v>
      </c>
      <c r="I8" s="173">
        <v>794</v>
      </c>
      <c r="J8" s="173">
        <v>1.7299999999999999E-2</v>
      </c>
      <c r="K8" s="173">
        <v>76.66</v>
      </c>
      <c r="L8" s="419">
        <v>10.193</v>
      </c>
      <c r="M8" s="173">
        <v>10.568419</v>
      </c>
    </row>
    <row r="9" spans="1:19" ht="15.75" thickBot="1" x14ac:dyDescent="0.3">
      <c r="A9" s="235" t="s">
        <v>651</v>
      </c>
      <c r="B9" s="173">
        <v>794</v>
      </c>
      <c r="C9" s="173">
        <v>0.2</v>
      </c>
      <c r="D9" s="173">
        <v>20.68</v>
      </c>
      <c r="E9" s="173">
        <v>2.7612999999999999</v>
      </c>
      <c r="F9" s="173">
        <v>2.3480587000000002</v>
      </c>
      <c r="H9" s="235" t="s">
        <v>651</v>
      </c>
      <c r="I9" s="173">
        <v>794</v>
      </c>
      <c r="J9" s="173">
        <v>0.20499999999999999</v>
      </c>
      <c r="K9" s="173">
        <v>20.67865085</v>
      </c>
      <c r="L9" s="419">
        <v>2.7612999999999999</v>
      </c>
      <c r="M9" s="173">
        <v>2.3480587000000002</v>
      </c>
    </row>
    <row r="10" spans="1:19" ht="15.75" thickBot="1" x14ac:dyDescent="0.3">
      <c r="A10" s="235" t="s">
        <v>4</v>
      </c>
      <c r="B10" s="173">
        <v>794</v>
      </c>
      <c r="C10" s="173">
        <v>-43.08</v>
      </c>
      <c r="D10" s="173">
        <v>43.31</v>
      </c>
      <c r="E10" s="173">
        <v>1.5885</v>
      </c>
      <c r="F10" s="173">
        <v>10.355062999999999</v>
      </c>
      <c r="H10" s="235" t="s">
        <v>4</v>
      </c>
      <c r="I10" s="173">
        <v>794</v>
      </c>
      <c r="J10" s="173">
        <v>-43.08</v>
      </c>
      <c r="K10" s="173">
        <v>43.308268679999998</v>
      </c>
      <c r="L10" s="419">
        <v>1.5885</v>
      </c>
      <c r="M10" s="173">
        <v>10.355062999999999</v>
      </c>
    </row>
    <row r="11" spans="1:19" ht="15.75" thickBot="1" x14ac:dyDescent="0.3">
      <c r="A11" s="235" t="s">
        <v>598</v>
      </c>
      <c r="B11" s="173">
        <v>794</v>
      </c>
      <c r="C11" s="173">
        <v>164.2</v>
      </c>
      <c r="D11" s="173">
        <v>104570</v>
      </c>
      <c r="E11" s="173">
        <v>14228</v>
      </c>
      <c r="F11" s="173">
        <v>18014.759999999998</v>
      </c>
      <c r="H11" s="235" t="s">
        <v>598</v>
      </c>
      <c r="I11" s="173">
        <v>794</v>
      </c>
      <c r="J11" s="173">
        <v>164.2</v>
      </c>
      <c r="K11" s="173">
        <v>104570</v>
      </c>
      <c r="L11" s="419">
        <v>14228</v>
      </c>
      <c r="M11" s="173">
        <v>18014.759999999998</v>
      </c>
    </row>
    <row r="12" spans="1:19" ht="15.75" thickBot="1" x14ac:dyDescent="0.3">
      <c r="A12" s="235" t="s">
        <v>711</v>
      </c>
      <c r="B12" s="173">
        <v>794</v>
      </c>
      <c r="C12" s="173">
        <v>0.08</v>
      </c>
      <c r="D12" s="173">
        <v>70</v>
      </c>
      <c r="E12" s="173">
        <v>6.1683000000000003</v>
      </c>
      <c r="F12" s="173">
        <v>5.3562941000000004</v>
      </c>
      <c r="H12" s="235" t="s">
        <v>711</v>
      </c>
      <c r="I12" s="173">
        <v>794</v>
      </c>
      <c r="J12" s="173">
        <v>0.08</v>
      </c>
      <c r="K12" s="173">
        <v>70</v>
      </c>
      <c r="L12" s="419">
        <v>6.1683000000000003</v>
      </c>
      <c r="M12" s="173">
        <v>5.3562941000000004</v>
      </c>
    </row>
    <row r="13" spans="1:19" ht="15.75" thickBot="1" x14ac:dyDescent="0.3">
      <c r="A13" s="235" t="s">
        <v>5</v>
      </c>
      <c r="B13" s="173">
        <v>794</v>
      </c>
      <c r="C13" s="173">
        <v>-87.79</v>
      </c>
      <c r="D13" s="173">
        <v>359.62</v>
      </c>
      <c r="E13" s="173">
        <v>1.1828000000000001</v>
      </c>
      <c r="F13" s="173">
        <v>38.311976000000001</v>
      </c>
      <c r="H13" s="235" t="s">
        <v>5</v>
      </c>
      <c r="I13" s="173">
        <v>794</v>
      </c>
      <c r="J13" s="173">
        <v>-87.79</v>
      </c>
      <c r="K13" s="173">
        <v>359.61880109999998</v>
      </c>
      <c r="L13" s="419">
        <v>1.1828000000000001</v>
      </c>
      <c r="M13" s="173">
        <v>38.311976000000001</v>
      </c>
    </row>
    <row r="14" spans="1:19" ht="15.75" thickBot="1" x14ac:dyDescent="0.3">
      <c r="A14" s="235" t="s">
        <v>652</v>
      </c>
      <c r="B14" s="173">
        <v>794</v>
      </c>
      <c r="C14" s="173">
        <v>2.89</v>
      </c>
      <c r="D14" s="173">
        <v>1032</v>
      </c>
      <c r="E14" s="173">
        <v>75.227000000000004</v>
      </c>
      <c r="F14" s="173">
        <v>116.69909</v>
      </c>
      <c r="H14" s="235" t="s">
        <v>652</v>
      </c>
      <c r="I14" s="173">
        <v>794</v>
      </c>
      <c r="J14" s="173">
        <v>2.8946000000000001</v>
      </c>
      <c r="K14" s="173">
        <v>1032.0019090000001</v>
      </c>
      <c r="L14" s="419">
        <v>75.227000000000004</v>
      </c>
      <c r="M14" s="173">
        <v>116.69909</v>
      </c>
    </row>
    <row r="15" spans="1:19" ht="15.75" thickBot="1" x14ac:dyDescent="0.3">
      <c r="A15" s="235" t="s">
        <v>8</v>
      </c>
      <c r="B15" s="173">
        <v>794</v>
      </c>
      <c r="C15" s="173">
        <v>0.55000000000000004</v>
      </c>
      <c r="D15" s="173">
        <v>100</v>
      </c>
      <c r="E15" s="173">
        <v>44.026000000000003</v>
      </c>
      <c r="F15" s="173">
        <v>27.643450999999999</v>
      </c>
      <c r="H15" s="235" t="s">
        <v>8</v>
      </c>
      <c r="I15" s="173">
        <v>794</v>
      </c>
      <c r="J15" s="173">
        <v>0.5464</v>
      </c>
      <c r="K15" s="173">
        <v>100</v>
      </c>
      <c r="L15" s="419">
        <v>44.026000000000003</v>
      </c>
      <c r="M15" s="173">
        <v>27.643450999999999</v>
      </c>
    </row>
    <row r="16" spans="1:19" ht="15.75" thickBot="1" x14ac:dyDescent="0.3">
      <c r="A16" s="235" t="s">
        <v>6</v>
      </c>
      <c r="B16" s="173">
        <v>794</v>
      </c>
      <c r="C16" s="173">
        <v>1</v>
      </c>
      <c r="D16" s="173">
        <v>7</v>
      </c>
      <c r="E16" s="173">
        <v>3.8626999999999998</v>
      </c>
      <c r="F16" s="173">
        <v>1.8824323999999999</v>
      </c>
      <c r="H16" s="235" t="s">
        <v>6</v>
      </c>
      <c r="I16" s="173">
        <v>794</v>
      </c>
      <c r="J16" s="173">
        <v>1</v>
      </c>
      <c r="K16" s="173">
        <v>7</v>
      </c>
      <c r="L16" s="419">
        <v>3.8626999999999998</v>
      </c>
      <c r="M16" s="173">
        <v>1.8824323999999999</v>
      </c>
    </row>
    <row r="17" spans="1:13" ht="15.75" thickBot="1" x14ac:dyDescent="0.3">
      <c r="A17" s="235" t="s">
        <v>7</v>
      </c>
      <c r="B17" s="173">
        <v>794</v>
      </c>
      <c r="C17" s="173">
        <v>-1.93</v>
      </c>
      <c r="D17" s="173">
        <v>2</v>
      </c>
      <c r="E17" s="173">
        <v>4.5999999999999999E-2</v>
      </c>
      <c r="F17" s="173">
        <v>0.98378480000000001</v>
      </c>
      <c r="H17" s="235" t="s">
        <v>7</v>
      </c>
      <c r="I17" s="173">
        <v>794</v>
      </c>
      <c r="J17" s="173">
        <v>-1.9259999999999999</v>
      </c>
      <c r="K17" s="173">
        <v>2.0019229809999999</v>
      </c>
      <c r="L17" s="419">
        <v>4.5999999999999999E-2</v>
      </c>
      <c r="M17" s="173">
        <v>0.98378480000000001</v>
      </c>
    </row>
    <row r="18" spans="1:13" ht="15.75" thickBot="1" x14ac:dyDescent="0.3">
      <c r="A18" s="235" t="s">
        <v>9</v>
      </c>
      <c r="B18" s="173">
        <v>794</v>
      </c>
      <c r="C18" s="173">
        <v>1</v>
      </c>
      <c r="D18" s="173">
        <v>4.75</v>
      </c>
      <c r="E18" s="173">
        <v>2.6926999999999999</v>
      </c>
      <c r="F18" s="173">
        <v>0.90971190000000002</v>
      </c>
      <c r="H18" s="235" t="s">
        <v>9</v>
      </c>
      <c r="I18" s="173">
        <v>794</v>
      </c>
      <c r="J18" s="173">
        <v>1</v>
      </c>
      <c r="K18" s="173">
        <v>4.75</v>
      </c>
      <c r="L18" s="419">
        <v>2.6926999999999999</v>
      </c>
      <c r="M18" s="173">
        <v>0.90971190000000002</v>
      </c>
    </row>
    <row r="19" spans="1:13" ht="15.75" thickBot="1" x14ac:dyDescent="0.3">
      <c r="A19" s="234" t="s">
        <v>661</v>
      </c>
      <c r="B19" s="236">
        <v>794</v>
      </c>
      <c r="C19" s="236">
        <v>-45.14</v>
      </c>
      <c r="D19" s="236">
        <v>42.21</v>
      </c>
      <c r="E19" s="236">
        <v>-7.4999999999999997E-2</v>
      </c>
      <c r="F19" s="236">
        <v>5.4165324000000004</v>
      </c>
      <c r="H19" s="235" t="s">
        <v>661</v>
      </c>
      <c r="I19" s="173">
        <v>794</v>
      </c>
      <c r="J19" s="173">
        <v>-45.14</v>
      </c>
      <c r="K19" s="173">
        <v>42.212000000000003</v>
      </c>
      <c r="L19" s="419">
        <v>-7.4999999999999997E-2</v>
      </c>
      <c r="M19" s="173">
        <v>5.4165324000000004</v>
      </c>
    </row>
    <row r="20" spans="1:13" ht="15.75" thickBot="1" x14ac:dyDescent="0.3">
      <c r="A20" s="233" t="s">
        <v>715</v>
      </c>
      <c r="B20" s="173">
        <v>794</v>
      </c>
      <c r="C20" s="173">
        <v>0.53</v>
      </c>
      <c r="D20" s="173">
        <v>101.7</v>
      </c>
      <c r="E20" s="173">
        <v>40.947000000000003</v>
      </c>
      <c r="F20" s="173">
        <v>23.475432999999999</v>
      </c>
      <c r="H20" s="235" t="s">
        <v>715</v>
      </c>
      <c r="I20" s="173">
        <v>794</v>
      </c>
      <c r="J20" s="173">
        <v>0.52900000000000003</v>
      </c>
      <c r="K20" s="173">
        <v>101.7</v>
      </c>
      <c r="L20" s="419">
        <v>40.947000000000003</v>
      </c>
      <c r="M20" s="173">
        <v>23.475432999999999</v>
      </c>
    </row>
    <row r="21" spans="1:13" ht="15.75" thickBot="1" x14ac:dyDescent="0.3">
      <c r="A21" s="233" t="s">
        <v>716</v>
      </c>
      <c r="B21" s="173">
        <v>794</v>
      </c>
      <c r="C21" s="173">
        <v>0</v>
      </c>
      <c r="D21" s="173">
        <v>85.68</v>
      </c>
      <c r="E21" s="173">
        <v>25.17</v>
      </c>
      <c r="F21" s="173">
        <v>15.843089000000001</v>
      </c>
      <c r="H21" s="235" t="s">
        <v>716</v>
      </c>
      <c r="I21" s="173">
        <v>794</v>
      </c>
      <c r="J21" s="173">
        <v>0</v>
      </c>
      <c r="K21" s="173">
        <v>85.683999999999997</v>
      </c>
      <c r="L21" s="419">
        <v>25.17</v>
      </c>
      <c r="M21" s="173">
        <v>15.843089000000001</v>
      </c>
    </row>
    <row r="22" spans="1:13" ht="15.75" thickBot="1" x14ac:dyDescent="0.3">
      <c r="A22" s="235" t="s">
        <v>770</v>
      </c>
      <c r="B22" s="173">
        <v>794</v>
      </c>
      <c r="C22" s="173">
        <v>0</v>
      </c>
      <c r="D22" s="173">
        <v>78.519055899999998</v>
      </c>
      <c r="E22" s="173">
        <v>14.6</v>
      </c>
      <c r="F22" s="173">
        <v>11.163812999999999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J161"/>
  <sheetViews>
    <sheetView topLeftCell="AB1" zoomScale="80" zoomScaleNormal="80" workbookViewId="0">
      <selection activeCell="AI8" sqref="AI8"/>
    </sheetView>
  </sheetViews>
  <sheetFormatPr defaultRowHeight="15" x14ac:dyDescent="0.25"/>
  <cols>
    <col min="1" max="1" width="31.28515625" bestFit="1" customWidth="1"/>
    <col min="2" max="2" width="17.28515625" bestFit="1" customWidth="1"/>
    <col min="3" max="4" width="19" bestFit="1" customWidth="1"/>
    <col min="5" max="6" width="19.7109375" bestFit="1" customWidth="1"/>
    <col min="7" max="7" width="14.42578125" bestFit="1" customWidth="1"/>
    <col min="8" max="8" width="17" bestFit="1" customWidth="1"/>
    <col min="9" max="9" width="15.42578125" bestFit="1" customWidth="1"/>
    <col min="10" max="10" width="19.42578125" bestFit="1" customWidth="1"/>
    <col min="11" max="11" width="14" bestFit="1" customWidth="1"/>
    <col min="12" max="12" width="16.140625" bestFit="1" customWidth="1"/>
    <col min="13" max="13" width="19.42578125" bestFit="1" customWidth="1"/>
    <col min="14" max="14" width="13.28515625" bestFit="1" customWidth="1"/>
    <col min="15" max="15" width="13.28515625" customWidth="1"/>
    <col min="16" max="16" width="4.42578125" customWidth="1"/>
    <col min="17" max="17" width="14" bestFit="1" customWidth="1"/>
    <col min="18" max="18" width="28.28515625" bestFit="1" customWidth="1"/>
    <col min="19" max="19" width="19.7109375" bestFit="1" customWidth="1"/>
    <col min="20" max="20" width="19" bestFit="1" customWidth="1"/>
    <col min="21" max="21" width="19.7109375" style="134" bestFit="1" customWidth="1"/>
    <col min="22" max="22" width="19" style="134" bestFit="1" customWidth="1"/>
    <col min="23" max="23" width="14.42578125" bestFit="1" customWidth="1"/>
    <col min="24" max="24" width="17" bestFit="1" customWidth="1"/>
    <col min="25" max="25" width="15.42578125" bestFit="1" customWidth="1"/>
    <col min="26" max="26" width="19.42578125" bestFit="1" customWidth="1"/>
    <col min="27" max="27" width="14" bestFit="1" customWidth="1"/>
    <col min="28" max="28" width="17.5703125" style="132" bestFit="1" customWidth="1"/>
    <col min="29" max="29" width="19.42578125" bestFit="1" customWidth="1"/>
    <col min="30" max="31" width="19.42578125" customWidth="1"/>
    <col min="32" max="32" width="4.42578125" customWidth="1"/>
    <col min="34" max="34" width="53.7109375" customWidth="1"/>
    <col min="35" max="35" width="44.7109375" bestFit="1" customWidth="1"/>
    <col min="36" max="36" width="12.5703125" bestFit="1" customWidth="1"/>
  </cols>
  <sheetData>
    <row r="1" spans="1:36" ht="15.75" thickBot="1" x14ac:dyDescent="0.3">
      <c r="A1" s="687" t="s">
        <v>362</v>
      </c>
      <c r="B1" s="687"/>
      <c r="C1" s="687"/>
      <c r="D1" s="687"/>
      <c r="E1" s="687"/>
      <c r="F1" s="687"/>
      <c r="G1" s="687"/>
      <c r="H1" s="687"/>
      <c r="I1" s="687"/>
      <c r="J1" s="687"/>
      <c r="K1" s="687"/>
      <c r="P1" s="38"/>
      <c r="Q1" s="687" t="s">
        <v>363</v>
      </c>
      <c r="R1" s="687"/>
      <c r="S1" s="687"/>
      <c r="T1" s="687"/>
      <c r="U1" s="687"/>
      <c r="V1" s="687"/>
      <c r="W1" s="687"/>
      <c r="X1" s="687"/>
      <c r="AF1" s="38"/>
      <c r="AH1" s="318" t="s">
        <v>744</v>
      </c>
      <c r="AI1" s="319" t="s">
        <v>620</v>
      </c>
      <c r="AJ1" s="319" t="s">
        <v>625</v>
      </c>
    </row>
    <row r="2" spans="1:36" x14ac:dyDescent="0.25">
      <c r="P2" s="38"/>
      <c r="Q2" t="s">
        <v>364</v>
      </c>
      <c r="R2" s="33" t="s">
        <v>371</v>
      </c>
      <c r="S2" t="s">
        <v>365</v>
      </c>
      <c r="T2" t="s">
        <v>366</v>
      </c>
      <c r="U2" s="134" t="s">
        <v>662</v>
      </c>
      <c r="W2" t="s">
        <v>367</v>
      </c>
      <c r="X2" t="s">
        <v>368</v>
      </c>
      <c r="Z2" t="s">
        <v>369</v>
      </c>
      <c r="AA2" t="s">
        <v>370</v>
      </c>
      <c r="AB2" s="132" t="s">
        <v>657</v>
      </c>
      <c r="AC2" t="s">
        <v>369</v>
      </c>
      <c r="AF2" s="38"/>
      <c r="AH2" s="689" t="s">
        <v>334</v>
      </c>
      <c r="AI2" s="320" t="s">
        <v>335</v>
      </c>
      <c r="AJ2" s="321">
        <v>-1</v>
      </c>
    </row>
    <row r="3" spans="1:36" ht="15.75" thickBot="1" x14ac:dyDescent="0.3">
      <c r="A3" t="s">
        <v>364</v>
      </c>
      <c r="B3" s="33" t="s">
        <v>3</v>
      </c>
      <c r="C3" s="2" t="s">
        <v>365</v>
      </c>
      <c r="D3" s="2" t="s">
        <v>366</v>
      </c>
      <c r="E3" s="2"/>
      <c r="F3" s="2"/>
      <c r="G3" s="2" t="s">
        <v>367</v>
      </c>
      <c r="H3" s="2" t="s">
        <v>368</v>
      </c>
      <c r="I3" s="2"/>
      <c r="J3" s="2" t="s">
        <v>369</v>
      </c>
      <c r="K3" s="2" t="s">
        <v>370</v>
      </c>
      <c r="L3" t="s">
        <v>657</v>
      </c>
      <c r="M3" s="2" t="s">
        <v>369</v>
      </c>
      <c r="P3" s="38"/>
      <c r="R3">
        <v>1</v>
      </c>
      <c r="T3">
        <v>0</v>
      </c>
      <c r="U3" s="134">
        <v>-9999999999</v>
      </c>
      <c r="V3" s="134">
        <v>0</v>
      </c>
      <c r="X3" s="77">
        <v>0.54862195077004861</v>
      </c>
      <c r="Y3" s="77"/>
      <c r="Z3">
        <v>2</v>
      </c>
      <c r="AA3">
        <v>0.58450000000000002</v>
      </c>
      <c r="AB3" s="132">
        <f>AA3*Standardisation_Parameters!$F$3+Standardisation_Parameters!$E$3</f>
        <v>9.5577491438499997</v>
      </c>
      <c r="AC3">
        <v>1</v>
      </c>
      <c r="AF3" s="38"/>
      <c r="AG3" s="75"/>
      <c r="AH3" s="690"/>
      <c r="AI3" s="322" t="s">
        <v>627</v>
      </c>
      <c r="AJ3" s="323">
        <v>0</v>
      </c>
    </row>
    <row r="4" spans="1:36" x14ac:dyDescent="0.25">
      <c r="A4" t="str">
        <f>"&lt;= " &amp;F4</f>
        <v>&lt;= 1</v>
      </c>
      <c r="B4">
        <v>1</v>
      </c>
      <c r="C4">
        <v>1</v>
      </c>
      <c r="D4">
        <v>1</v>
      </c>
      <c r="E4" s="134">
        <v>-9999999999</v>
      </c>
      <c r="F4">
        <f>ROUND(D4,2)</f>
        <v>1</v>
      </c>
      <c r="G4">
        <v>299</v>
      </c>
      <c r="H4">
        <v>-0.88594772300000002</v>
      </c>
      <c r="J4">
        <v>1</v>
      </c>
      <c r="K4">
        <v>-0.7286999999999999</v>
      </c>
      <c r="L4">
        <f>K4*Standardisation_Parameters!$F$5+Standardisation_Parameters!$E$5</f>
        <v>1.1902680218599999</v>
      </c>
      <c r="M4">
        <v>1</v>
      </c>
      <c r="P4" s="38"/>
      <c r="Q4" t="s">
        <v>372</v>
      </c>
      <c r="R4">
        <v>0</v>
      </c>
      <c r="S4">
        <v>0</v>
      </c>
      <c r="T4">
        <v>3</v>
      </c>
      <c r="U4" s="134">
        <v>0</v>
      </c>
      <c r="V4" s="134">
        <v>3</v>
      </c>
      <c r="W4">
        <v>39</v>
      </c>
      <c r="X4">
        <v>0.58864961903390878</v>
      </c>
      <c r="Z4">
        <v>1</v>
      </c>
      <c r="AA4">
        <v>0.38800000000000001</v>
      </c>
      <c r="AB4" s="132">
        <f>AA4*Standardisation_Parameters!$F$3+Standardisation_Parameters!$E$3</f>
        <v>8.5152236404000003</v>
      </c>
      <c r="AC4">
        <v>1</v>
      </c>
      <c r="AF4" s="38"/>
    </row>
    <row r="5" spans="1:36" ht="15.75" thickBot="1" x14ac:dyDescent="0.3">
      <c r="A5" t="s">
        <v>381</v>
      </c>
      <c r="B5">
        <v>4</v>
      </c>
      <c r="C5">
        <v>2</v>
      </c>
      <c r="D5">
        <v>2</v>
      </c>
      <c r="E5">
        <f t="shared" ref="E5:F6" si="0">ROUND(C5,2)</f>
        <v>2</v>
      </c>
      <c r="F5">
        <f t="shared" si="0"/>
        <v>2</v>
      </c>
      <c r="G5">
        <v>88</v>
      </c>
      <c r="H5">
        <v>0.13776324400000001</v>
      </c>
      <c r="J5">
        <v>2</v>
      </c>
      <c r="K5">
        <v>-0.17669999999999986</v>
      </c>
      <c r="L5">
        <f>K5*Standardisation_Parameters!$F$5+Standardisation_Parameters!$E$5</f>
        <v>2.0106792362600001</v>
      </c>
      <c r="M5">
        <v>2</v>
      </c>
      <c r="P5" s="38"/>
      <c r="Q5" t="s">
        <v>373</v>
      </c>
      <c r="R5">
        <v>1</v>
      </c>
      <c r="S5">
        <v>3</v>
      </c>
      <c r="T5">
        <v>6</v>
      </c>
      <c r="U5" s="134">
        <v>3</v>
      </c>
      <c r="V5" s="134">
        <v>6</v>
      </c>
      <c r="W5">
        <v>74</v>
      </c>
      <c r="X5" s="77">
        <v>0.54862195077004861</v>
      </c>
      <c r="Y5" s="77"/>
      <c r="Z5">
        <v>2</v>
      </c>
      <c r="AA5">
        <v>0.58450000000000002</v>
      </c>
      <c r="AB5" s="132">
        <f>AA5*Standardisation_Parameters!$F$3+Standardisation_Parameters!$E$3</f>
        <v>9.5577491438499997</v>
      </c>
      <c r="AC5">
        <v>2</v>
      </c>
      <c r="AF5" s="38"/>
    </row>
    <row r="6" spans="1:36" ht="15.75" thickBot="1" x14ac:dyDescent="0.3">
      <c r="A6" t="s">
        <v>383</v>
      </c>
      <c r="B6">
        <v>5</v>
      </c>
      <c r="C6">
        <v>3</v>
      </c>
      <c r="D6">
        <v>6</v>
      </c>
      <c r="E6">
        <f t="shared" si="0"/>
        <v>3</v>
      </c>
      <c r="F6" s="134">
        <v>-9999999999</v>
      </c>
      <c r="G6">
        <v>89</v>
      </c>
      <c r="H6">
        <v>0.21801705120000001</v>
      </c>
      <c r="J6">
        <v>3</v>
      </c>
      <c r="K6">
        <v>0.37530000000000019</v>
      </c>
      <c r="L6">
        <f>K6*Standardisation_Parameters!$F$5+Standardisation_Parameters!$E$5</f>
        <v>2.8310904506600001</v>
      </c>
      <c r="M6">
        <v>3</v>
      </c>
      <c r="P6" s="38"/>
      <c r="Q6" t="s">
        <v>374</v>
      </c>
      <c r="R6">
        <v>2</v>
      </c>
      <c r="S6">
        <v>6</v>
      </c>
      <c r="T6">
        <v>10</v>
      </c>
      <c r="U6" s="134">
        <v>6</v>
      </c>
      <c r="V6" s="134">
        <v>10</v>
      </c>
      <c r="W6">
        <v>102</v>
      </c>
      <c r="X6">
        <v>0.64005278588259806</v>
      </c>
      <c r="Z6">
        <v>3</v>
      </c>
      <c r="AA6">
        <v>0.78100000000000003</v>
      </c>
      <c r="AB6" s="132">
        <f>AA6*Standardisation_Parameters!$F$3+Standardisation_Parameters!$E$3</f>
        <v>10.600274647300001</v>
      </c>
      <c r="AC6">
        <v>3</v>
      </c>
      <c r="AF6" s="38"/>
      <c r="AH6" s="318" t="s">
        <v>745</v>
      </c>
      <c r="AI6" s="319" t="s">
        <v>620</v>
      </c>
      <c r="AJ6" s="319" t="s">
        <v>625</v>
      </c>
    </row>
    <row r="7" spans="1:36" x14ac:dyDescent="0.25">
      <c r="P7" s="38"/>
      <c r="Q7" t="s">
        <v>375</v>
      </c>
      <c r="R7">
        <v>3</v>
      </c>
      <c r="S7">
        <v>10</v>
      </c>
      <c r="T7">
        <v>15</v>
      </c>
      <c r="U7" s="134">
        <v>10</v>
      </c>
      <c r="V7" s="134">
        <v>15</v>
      </c>
      <c r="W7">
        <v>81</v>
      </c>
      <c r="X7">
        <v>0.94352377073528826</v>
      </c>
      <c r="Z7">
        <v>4</v>
      </c>
      <c r="AA7">
        <v>0.97750000000000004</v>
      </c>
      <c r="AB7" s="132">
        <f>AA7*Standardisation_Parameters!$F$3+Standardisation_Parameters!$E$3</f>
        <v>11.64280015075</v>
      </c>
      <c r="AC7">
        <v>4</v>
      </c>
      <c r="AF7" s="38"/>
      <c r="AH7" s="691" t="s">
        <v>626</v>
      </c>
      <c r="AI7" s="320" t="s">
        <v>617</v>
      </c>
      <c r="AJ7" s="321">
        <v>-1</v>
      </c>
    </row>
    <row r="8" spans="1:36" x14ac:dyDescent="0.25">
      <c r="A8" t="s">
        <v>364</v>
      </c>
      <c r="B8" s="33" t="s">
        <v>354</v>
      </c>
      <c r="C8" s="2" t="s">
        <v>365</v>
      </c>
      <c r="D8" s="2" t="s">
        <v>366</v>
      </c>
      <c r="E8" s="2"/>
      <c r="F8" s="2"/>
      <c r="G8" s="2" t="s">
        <v>367</v>
      </c>
      <c r="H8" s="2" t="s">
        <v>368</v>
      </c>
      <c r="I8" s="2"/>
      <c r="J8" s="2" t="s">
        <v>369</v>
      </c>
      <c r="K8" t="s">
        <v>370</v>
      </c>
      <c r="L8" t="s">
        <v>657</v>
      </c>
      <c r="M8" s="2" t="s">
        <v>369</v>
      </c>
      <c r="P8" s="38"/>
      <c r="Q8" t="s">
        <v>376</v>
      </c>
      <c r="R8">
        <v>4</v>
      </c>
      <c r="S8">
        <v>15</v>
      </c>
      <c r="T8">
        <v>20</v>
      </c>
      <c r="U8" s="134">
        <v>15</v>
      </c>
      <c r="V8" s="134">
        <v>20</v>
      </c>
      <c r="W8">
        <v>11</v>
      </c>
      <c r="X8">
        <v>0.80585637276965694</v>
      </c>
      <c r="Z8">
        <v>5</v>
      </c>
      <c r="AA8">
        <v>1.1739999999999999</v>
      </c>
      <c r="AB8" s="132">
        <f>AA8*Standardisation_Parameters!$F$3+Standardisation_Parameters!$E$3</f>
        <v>12.6853256542</v>
      </c>
      <c r="AC8">
        <v>5</v>
      </c>
      <c r="AF8" s="38"/>
      <c r="AH8" s="691"/>
      <c r="AI8" s="320" t="s">
        <v>337</v>
      </c>
      <c r="AJ8" s="321">
        <v>0</v>
      </c>
    </row>
    <row r="9" spans="1:36" x14ac:dyDescent="0.25">
      <c r="B9">
        <v>1</v>
      </c>
      <c r="D9">
        <v>0</v>
      </c>
      <c r="E9" s="134">
        <v>-9999999999</v>
      </c>
      <c r="F9">
        <v>0</v>
      </c>
      <c r="H9" s="77">
        <v>-0.3354254750418515</v>
      </c>
      <c r="J9">
        <v>2</v>
      </c>
      <c r="K9">
        <v>-0.53870000000000007</v>
      </c>
      <c r="L9">
        <f>K9*Standardisation_Parameters!$F$3+Standardisation_Parameters!$E$3</f>
        <v>3.5986415332899995</v>
      </c>
      <c r="M9">
        <v>2</v>
      </c>
      <c r="P9" s="38"/>
      <c r="Q9" t="s">
        <v>377</v>
      </c>
      <c r="R9">
        <v>5</v>
      </c>
      <c r="S9">
        <v>20</v>
      </c>
      <c r="T9">
        <v>57.39</v>
      </c>
      <c r="U9" s="134">
        <v>20</v>
      </c>
      <c r="V9" s="134">
        <v>9999999999</v>
      </c>
      <c r="W9">
        <v>11</v>
      </c>
      <c r="X9">
        <v>1.7491906393391981</v>
      </c>
      <c r="Z9">
        <v>6</v>
      </c>
      <c r="AA9">
        <v>1.3705000000000001</v>
      </c>
      <c r="AB9" s="132">
        <f>AA9*Standardisation_Parameters!$F$3+Standardisation_Parameters!$E$3</f>
        <v>13.727851157650001</v>
      </c>
      <c r="AC9">
        <v>6</v>
      </c>
      <c r="AF9" s="38"/>
    </row>
    <row r="10" spans="1:36" ht="15.75" thickBot="1" x14ac:dyDescent="0.3">
      <c r="A10" t="s">
        <v>372</v>
      </c>
      <c r="B10">
        <v>0</v>
      </c>
      <c r="C10">
        <v>0</v>
      </c>
      <c r="D10">
        <v>3</v>
      </c>
      <c r="E10">
        <v>0</v>
      </c>
      <c r="F10">
        <v>3</v>
      </c>
      <c r="G10">
        <v>207</v>
      </c>
      <c r="H10">
        <v>-1.0651401325669982</v>
      </c>
      <c r="J10">
        <v>1</v>
      </c>
      <c r="K10">
        <v>-0.97330000000000005</v>
      </c>
      <c r="L10">
        <f>K10*Standardisation_Parameters!$F$3+Standardisation_Parameters!$E$3</f>
        <v>1.2928828371099996</v>
      </c>
      <c r="M10">
        <v>1</v>
      </c>
      <c r="P10" s="38"/>
      <c r="AF10" s="38"/>
    </row>
    <row r="11" spans="1:36" ht="15.75" thickBot="1" x14ac:dyDescent="0.3">
      <c r="A11" t="s">
        <v>373</v>
      </c>
      <c r="B11">
        <v>1</v>
      </c>
      <c r="C11">
        <v>3</v>
      </c>
      <c r="D11">
        <v>6</v>
      </c>
      <c r="E11">
        <v>3</v>
      </c>
      <c r="F11">
        <v>6</v>
      </c>
      <c r="G11">
        <v>132</v>
      </c>
      <c r="H11" s="77">
        <v>-0.3354254750418515</v>
      </c>
      <c r="J11">
        <v>2</v>
      </c>
      <c r="K11">
        <v>-0.53870000000000007</v>
      </c>
      <c r="L11">
        <f>K11*Standardisation_Parameters!$F$3+Standardisation_Parameters!$E$3</f>
        <v>3.5986415332899995</v>
      </c>
      <c r="M11">
        <v>2</v>
      </c>
      <c r="P11" s="38"/>
      <c r="AF11" s="38"/>
      <c r="AH11" s="63" t="s">
        <v>746</v>
      </c>
      <c r="AI11" s="64" t="s">
        <v>620</v>
      </c>
      <c r="AJ11" s="64" t="s">
        <v>625</v>
      </c>
    </row>
    <row r="12" spans="1:36" x14ac:dyDescent="0.25">
      <c r="A12" t="s">
        <v>374</v>
      </c>
      <c r="B12">
        <v>2</v>
      </c>
      <c r="C12">
        <v>6</v>
      </c>
      <c r="D12">
        <v>10</v>
      </c>
      <c r="E12">
        <v>6</v>
      </c>
      <c r="F12">
        <v>10</v>
      </c>
      <c r="G12">
        <v>64</v>
      </c>
      <c r="H12">
        <v>-0.15925001220242341</v>
      </c>
      <c r="J12">
        <v>3</v>
      </c>
      <c r="K12">
        <v>-5.9100000000000152E-2</v>
      </c>
      <c r="L12">
        <f>K12*Standardisation_Parameters!$F$3+Standardisation_Parameters!$E$3</f>
        <v>6.143146527969999</v>
      </c>
      <c r="M12">
        <v>3</v>
      </c>
      <c r="P12" s="38"/>
      <c r="R12" s="33" t="s">
        <v>378</v>
      </c>
      <c r="S12" t="s">
        <v>365</v>
      </c>
      <c r="T12" t="s">
        <v>366</v>
      </c>
      <c r="W12" t="s">
        <v>367</v>
      </c>
      <c r="X12" t="s">
        <v>368</v>
      </c>
      <c r="Z12" t="s">
        <v>369</v>
      </c>
      <c r="AA12" t="s">
        <v>370</v>
      </c>
      <c r="AC12" t="s">
        <v>369</v>
      </c>
      <c r="AF12" s="38"/>
      <c r="AG12" s="75"/>
      <c r="AH12" s="692" t="s">
        <v>338</v>
      </c>
      <c r="AI12" s="67" t="s">
        <v>618</v>
      </c>
      <c r="AJ12" s="66">
        <v>1</v>
      </c>
    </row>
    <row r="13" spans="1:36" x14ac:dyDescent="0.25">
      <c r="A13" t="s">
        <v>375</v>
      </c>
      <c r="B13">
        <v>3</v>
      </c>
      <c r="C13">
        <v>10</v>
      </c>
      <c r="D13">
        <v>15</v>
      </c>
      <c r="E13">
        <v>10</v>
      </c>
      <c r="F13">
        <v>15</v>
      </c>
      <c r="G13">
        <v>50</v>
      </c>
      <c r="H13">
        <v>0.46492233273528344</v>
      </c>
      <c r="J13">
        <v>4</v>
      </c>
      <c r="K13">
        <v>0.4654999999999998</v>
      </c>
      <c r="L13">
        <f>K13*Standardisation_Parameters!$F$3+Standardisation_Parameters!$E$3</f>
        <v>8.9263978211499992</v>
      </c>
      <c r="M13">
        <v>4</v>
      </c>
      <c r="P13" s="38"/>
      <c r="Q13" t="s">
        <v>380</v>
      </c>
      <c r="R13">
        <v>0</v>
      </c>
      <c r="S13">
        <v>2</v>
      </c>
      <c r="T13">
        <v>3</v>
      </c>
      <c r="U13" s="134">
        <v>-9999999999</v>
      </c>
      <c r="V13" s="134">
        <v>3</v>
      </c>
      <c r="W13">
        <v>43</v>
      </c>
      <c r="X13">
        <v>0.23056616299999999</v>
      </c>
      <c r="Z13" s="2">
        <v>1</v>
      </c>
      <c r="AA13">
        <v>0.30230000000000001</v>
      </c>
      <c r="AB13" s="132">
        <f>AA13*Standardisation_Parameters!$F$4+Standardisation_Parameters!$E$4</f>
        <v>5.0336713662900001</v>
      </c>
      <c r="AC13" s="2">
        <v>1</v>
      </c>
      <c r="AD13" s="2"/>
      <c r="AE13" s="2"/>
      <c r="AF13" s="38"/>
      <c r="AH13" s="692"/>
      <c r="AI13" s="67" t="s">
        <v>619</v>
      </c>
      <c r="AJ13" s="66">
        <v>-1</v>
      </c>
    </row>
    <row r="14" spans="1:36" x14ac:dyDescent="0.25">
      <c r="A14" t="s">
        <v>376</v>
      </c>
      <c r="B14">
        <v>4</v>
      </c>
      <c r="C14">
        <v>15</v>
      </c>
      <c r="D14">
        <v>20</v>
      </c>
      <c r="E14">
        <v>15</v>
      </c>
      <c r="F14">
        <v>20</v>
      </c>
      <c r="G14">
        <v>9</v>
      </c>
      <c r="H14">
        <v>0.98279659461330882</v>
      </c>
      <c r="J14">
        <v>5</v>
      </c>
      <c r="K14">
        <v>1.0350999999999997</v>
      </c>
      <c r="L14">
        <f>K14*Standardisation_Parameters!$F$3+Standardisation_Parameters!$E$3</f>
        <v>11.948395412829999</v>
      </c>
      <c r="M14">
        <v>5</v>
      </c>
      <c r="P14" s="38"/>
      <c r="Q14" t="s">
        <v>382</v>
      </c>
      <c r="R14">
        <v>1</v>
      </c>
      <c r="S14">
        <v>4</v>
      </c>
      <c r="T14">
        <v>4</v>
      </c>
      <c r="U14" s="134">
        <v>4</v>
      </c>
      <c r="V14" s="134">
        <v>4</v>
      </c>
      <c r="W14">
        <v>60</v>
      </c>
      <c r="X14">
        <v>0.56043417689999997</v>
      </c>
      <c r="Z14">
        <v>2</v>
      </c>
      <c r="AA14">
        <v>0.47070000000000001</v>
      </c>
      <c r="AB14" s="132">
        <f>AA14*Standardisation_Parameters!$F$4+Standardisation_Parameters!$E$4</f>
        <v>5.36605462161</v>
      </c>
      <c r="AC14">
        <v>2</v>
      </c>
      <c r="AF14" s="38"/>
      <c r="AH14" s="692"/>
      <c r="AI14" s="67" t="s">
        <v>339</v>
      </c>
      <c r="AJ14" s="66">
        <v>0</v>
      </c>
    </row>
    <row r="15" spans="1:36" ht="15.75" thickBot="1" x14ac:dyDescent="0.3">
      <c r="A15" t="s">
        <v>377</v>
      </c>
      <c r="B15">
        <v>5</v>
      </c>
      <c r="C15">
        <v>20</v>
      </c>
      <c r="D15">
        <v>21.28</v>
      </c>
      <c r="E15">
        <v>20</v>
      </c>
      <c r="F15" s="134">
        <v>-9999999999</v>
      </c>
      <c r="G15">
        <v>7</v>
      </c>
      <c r="H15">
        <v>1.6910252918243063</v>
      </c>
      <c r="J15">
        <v>6</v>
      </c>
      <c r="K15">
        <v>1.6496999999999999</v>
      </c>
      <c r="L15">
        <f>K15*Standardisation_Parameters!$F$3+Standardisation_Parameters!$E$3</f>
        <v>15.20913930301</v>
      </c>
      <c r="M15">
        <v>6</v>
      </c>
      <c r="P15" s="38"/>
      <c r="Q15" t="s">
        <v>384</v>
      </c>
      <c r="R15">
        <v>2</v>
      </c>
      <c r="S15">
        <v>5</v>
      </c>
      <c r="T15">
        <v>5</v>
      </c>
      <c r="U15" s="134">
        <v>5</v>
      </c>
      <c r="V15" s="134">
        <v>5</v>
      </c>
      <c r="W15">
        <v>80</v>
      </c>
      <c r="X15">
        <v>0.73860667170000005</v>
      </c>
      <c r="Z15" s="2">
        <v>3</v>
      </c>
      <c r="AA15">
        <v>0.64710000000000012</v>
      </c>
      <c r="AB15" s="132">
        <f>AA15*Standardisation_Parameters!$F$4+Standardisation_Parameters!$E$4</f>
        <v>5.7142280553300004</v>
      </c>
      <c r="AC15" s="2">
        <v>3</v>
      </c>
      <c r="AD15" s="2"/>
      <c r="AE15" s="2"/>
      <c r="AF15" s="38"/>
    </row>
    <row r="16" spans="1:36" ht="26.25" thickBot="1" x14ac:dyDescent="0.3">
      <c r="P16" s="38"/>
      <c r="Q16" t="s">
        <v>385</v>
      </c>
      <c r="R16">
        <v>3</v>
      </c>
      <c r="S16">
        <v>6</v>
      </c>
      <c r="T16">
        <v>6</v>
      </c>
      <c r="U16" s="134">
        <v>6</v>
      </c>
      <c r="V16" s="134">
        <v>6</v>
      </c>
      <c r="W16">
        <v>44</v>
      </c>
      <c r="X16">
        <v>0.73730839500000001</v>
      </c>
      <c r="Z16">
        <v>4</v>
      </c>
      <c r="AA16">
        <v>0.83150000000000002</v>
      </c>
      <c r="AB16" s="132">
        <f>AA16*Standardisation_Parameters!$F$4+Standardisation_Parameters!$E$4</f>
        <v>6.0781916674500005</v>
      </c>
      <c r="AC16">
        <v>4</v>
      </c>
      <c r="AF16" s="38"/>
      <c r="AH16" s="68" t="s">
        <v>331</v>
      </c>
      <c r="AI16" s="69" t="s">
        <v>620</v>
      </c>
      <c r="AJ16" s="69" t="s">
        <v>621</v>
      </c>
    </row>
    <row r="17" spans="1:36" x14ac:dyDescent="0.25">
      <c r="P17" s="38"/>
      <c r="Q17" t="s">
        <v>386</v>
      </c>
      <c r="R17">
        <v>4</v>
      </c>
      <c r="S17">
        <v>7</v>
      </c>
      <c r="T17">
        <v>7</v>
      </c>
      <c r="U17" s="134">
        <v>7</v>
      </c>
      <c r="V17" s="134">
        <v>7</v>
      </c>
      <c r="W17">
        <v>55</v>
      </c>
      <c r="X17">
        <v>0.93948421419999995</v>
      </c>
      <c r="Z17" s="2">
        <v>5</v>
      </c>
      <c r="AA17">
        <v>1.0239</v>
      </c>
      <c r="AB17" s="132">
        <f>AA17*Standardisation_Parameters!$F$4+Standardisation_Parameters!$E$4</f>
        <v>6.4579454579700002</v>
      </c>
      <c r="AC17" s="2">
        <v>5</v>
      </c>
      <c r="AD17" s="2"/>
      <c r="AE17" s="2"/>
      <c r="AF17" s="38"/>
      <c r="AH17" s="693" t="s">
        <v>332</v>
      </c>
      <c r="AI17" s="70" t="s">
        <v>622</v>
      </c>
      <c r="AJ17" s="71">
        <v>2</v>
      </c>
    </row>
    <row r="18" spans="1:36" x14ac:dyDescent="0.25">
      <c r="A18" t="s">
        <v>364</v>
      </c>
      <c r="B18" s="33" t="s">
        <v>392</v>
      </c>
      <c r="C18" s="2" t="s">
        <v>365</v>
      </c>
      <c r="D18" s="2" t="s">
        <v>366</v>
      </c>
      <c r="E18" s="2"/>
      <c r="F18" s="2"/>
      <c r="G18" s="2" t="s">
        <v>367</v>
      </c>
      <c r="H18" s="2" t="s">
        <v>368</v>
      </c>
      <c r="I18" s="2"/>
      <c r="J18" s="2" t="s">
        <v>369</v>
      </c>
      <c r="K18" s="2" t="s">
        <v>370</v>
      </c>
      <c r="L18" s="2"/>
      <c r="M18" s="2" t="s">
        <v>369</v>
      </c>
      <c r="P18" s="38"/>
      <c r="Q18" t="s">
        <v>387</v>
      </c>
      <c r="R18">
        <v>5</v>
      </c>
      <c r="S18">
        <v>8</v>
      </c>
      <c r="T18">
        <v>9</v>
      </c>
      <c r="U18" s="134">
        <v>8</v>
      </c>
      <c r="V18" s="134">
        <v>9999999999</v>
      </c>
      <c r="W18">
        <v>36</v>
      </c>
      <c r="X18">
        <v>1.2952654363</v>
      </c>
      <c r="Z18">
        <v>6</v>
      </c>
      <c r="AA18">
        <v>1.2243000000000002</v>
      </c>
      <c r="AB18" s="132">
        <f>AA18*Standardisation_Parameters!$F$4+Standardisation_Parameters!$E$4</f>
        <v>6.8534894268900004</v>
      </c>
      <c r="AC18">
        <v>6</v>
      </c>
      <c r="AF18" s="38"/>
      <c r="AH18" s="692"/>
      <c r="AI18" s="67" t="s">
        <v>623</v>
      </c>
      <c r="AJ18" s="66">
        <v>1</v>
      </c>
    </row>
    <row r="19" spans="1:36" ht="15.75" thickBot="1" x14ac:dyDescent="0.3">
      <c r="A19" t="s">
        <v>393</v>
      </c>
      <c r="B19">
        <v>0</v>
      </c>
      <c r="C19">
        <v>-0.69207701200000005</v>
      </c>
      <c r="D19">
        <v>-0.50359823100000001</v>
      </c>
      <c r="E19" s="134">
        <v>-9999999999</v>
      </c>
      <c r="F19" s="134">
        <f>D19*Standardisation_Parameters!$F$11+Standardisation_Parameters!$E$11</f>
        <v>5155.7987321104411</v>
      </c>
      <c r="G19">
        <v>79</v>
      </c>
      <c r="H19">
        <v>0.53179603239999995</v>
      </c>
      <c r="J19">
        <v>1</v>
      </c>
      <c r="K19">
        <v>0.55880000000000007</v>
      </c>
      <c r="L19">
        <f>K19*Standardisation_Parameters!$F$11+Standardisation_Parameters!$E$11</f>
        <v>24294.647888</v>
      </c>
      <c r="M19">
        <v>1</v>
      </c>
      <c r="P19" s="38"/>
      <c r="AF19" s="38"/>
      <c r="AH19" s="72"/>
      <c r="AI19" s="73" t="s">
        <v>333</v>
      </c>
      <c r="AJ19" s="65">
        <v>0</v>
      </c>
    </row>
    <row r="20" spans="1:36" ht="15.75" thickBot="1" x14ac:dyDescent="0.3">
      <c r="A20" t="s">
        <v>394</v>
      </c>
      <c r="B20">
        <v>1</v>
      </c>
      <c r="C20">
        <v>-0.500095548</v>
      </c>
      <c r="D20">
        <v>-0.29905484500000001</v>
      </c>
      <c r="E20" s="134">
        <f>C20*Standardisation_Parameters!$F$11+Standardisation_Parameters!$E$11</f>
        <v>5218.8987257115205</v>
      </c>
      <c r="F20" s="134">
        <f>D20*Standardisation_Parameters!$F$11+Standardisation_Parameters!$E$11</f>
        <v>8840.5987404877997</v>
      </c>
      <c r="G20">
        <v>79</v>
      </c>
      <c r="H20">
        <v>0.1662681154</v>
      </c>
      <c r="J20">
        <v>2</v>
      </c>
      <c r="K20">
        <v>0.15300000000000002</v>
      </c>
      <c r="L20">
        <f>K20*Standardisation_Parameters!$F$11+Standardisation_Parameters!$E$11</f>
        <v>16984.258280000002</v>
      </c>
      <c r="M20">
        <v>2</v>
      </c>
      <c r="P20" s="38"/>
      <c r="AF20" s="38"/>
    </row>
    <row r="21" spans="1:36" ht="15.75" thickBot="1" x14ac:dyDescent="0.3">
      <c r="A21" t="s">
        <v>395</v>
      </c>
      <c r="B21">
        <v>2</v>
      </c>
      <c r="C21">
        <v>-0.29808341999999999</v>
      </c>
      <c r="D21">
        <v>1.0863244399999999E-2</v>
      </c>
      <c r="E21" s="134">
        <f>C21*Standardisation_Parameters!$F$11+Standardisation_Parameters!$E$11</f>
        <v>8858.0987287208009</v>
      </c>
      <c r="F21" s="134">
        <f>D21*Standardisation_Parameters!$F$11+Standardisation_Parameters!$E$11</f>
        <v>14423.698740687343</v>
      </c>
      <c r="G21">
        <v>80</v>
      </c>
      <c r="H21">
        <v>-0.18005981099999999</v>
      </c>
      <c r="J21">
        <v>3</v>
      </c>
      <c r="K21">
        <v>-0.26319999999999977</v>
      </c>
      <c r="L21">
        <f>K21*Standardisation_Parameters!$F$11+Standardisation_Parameters!$E$11</f>
        <v>9486.5151680000054</v>
      </c>
      <c r="M21">
        <v>3</v>
      </c>
      <c r="P21" s="38"/>
      <c r="Q21" t="s">
        <v>364</v>
      </c>
      <c r="R21" s="33" t="s">
        <v>3</v>
      </c>
      <c r="S21" t="s">
        <v>365</v>
      </c>
      <c r="T21" t="s">
        <v>366</v>
      </c>
      <c r="W21" t="s">
        <v>367</v>
      </c>
      <c r="X21" t="s">
        <v>368</v>
      </c>
      <c r="Z21" t="s">
        <v>369</v>
      </c>
      <c r="AA21" t="s">
        <v>370</v>
      </c>
      <c r="AC21" t="s">
        <v>369</v>
      </c>
      <c r="AF21" s="38"/>
      <c r="AG21" s="75"/>
      <c r="AH21" s="68" t="s">
        <v>747</v>
      </c>
      <c r="AI21" s="69" t="s">
        <v>620</v>
      </c>
      <c r="AJ21" s="69" t="s">
        <v>624</v>
      </c>
    </row>
    <row r="22" spans="1:36" ht="25.5" x14ac:dyDescent="0.25">
      <c r="A22" t="s">
        <v>397</v>
      </c>
      <c r="B22">
        <v>3</v>
      </c>
      <c r="C22">
        <v>2.5118221999999999E-2</v>
      </c>
      <c r="D22">
        <v>0.72931855599999995</v>
      </c>
      <c r="E22" s="134">
        <f>C22*Standardisation_Parameters!$F$11+Standardisation_Parameters!$E$11</f>
        <v>14680.49874095672</v>
      </c>
      <c r="F22" s="134">
        <f>D22*Standardisation_Parameters!$F$11+Standardisation_Parameters!$E$11</f>
        <v>27366.498749886559</v>
      </c>
      <c r="G22">
        <v>79</v>
      </c>
      <c r="H22">
        <v>-0.74372901899999999</v>
      </c>
      <c r="J22">
        <v>4</v>
      </c>
      <c r="K22">
        <v>-0.68979999999999986</v>
      </c>
      <c r="L22">
        <f>K22*Standardisation_Parameters!$F$11+Standardisation_Parameters!$E$11</f>
        <v>1801.4185520000028</v>
      </c>
      <c r="M22">
        <v>4</v>
      </c>
      <c r="P22" s="38"/>
      <c r="Q22" t="s">
        <v>379</v>
      </c>
      <c r="R22">
        <v>0</v>
      </c>
      <c r="S22">
        <v>1</v>
      </c>
      <c r="T22">
        <v>1</v>
      </c>
      <c r="U22" s="134">
        <v>-9999999999</v>
      </c>
      <c r="V22" s="134">
        <v>1</v>
      </c>
      <c r="W22">
        <v>63</v>
      </c>
      <c r="X22">
        <v>0.31408492710000002</v>
      </c>
      <c r="Z22">
        <v>1</v>
      </c>
      <c r="AA22">
        <v>0.33199999999999996</v>
      </c>
      <c r="AB22" s="132">
        <f>AA22*Standardisation_Parameters!$F$5+Standardisation_Parameters!$E$5</f>
        <v>2.7667357303999998</v>
      </c>
      <c r="AC22">
        <v>1</v>
      </c>
      <c r="AF22" s="38"/>
      <c r="AH22" s="537" t="s">
        <v>341</v>
      </c>
      <c r="AI22" s="325" t="s">
        <v>339</v>
      </c>
      <c r="AJ22" s="331">
        <v>0</v>
      </c>
    </row>
    <row r="23" spans="1:36" ht="15" customHeight="1" x14ac:dyDescent="0.25">
      <c r="A23" t="s">
        <v>399</v>
      </c>
      <c r="B23">
        <v>4</v>
      </c>
      <c r="C23">
        <v>0.73641828980000001</v>
      </c>
      <c r="D23">
        <v>1.6665500269</v>
      </c>
      <c r="E23" s="134">
        <f>C23*Standardisation_Parameters!$F$11+Standardisation_Parameters!$E$11</f>
        <v>27494.398750357446</v>
      </c>
      <c r="F23" s="134">
        <f>D23*Standardisation_Parameters!$F$11+Standardisation_Parameters!$E$11</f>
        <v>44250.498762597039</v>
      </c>
      <c r="G23">
        <v>80</v>
      </c>
      <c r="H23">
        <v>-1.1798898449999999</v>
      </c>
      <c r="J23">
        <v>5</v>
      </c>
      <c r="K23">
        <v>-1.1267999999999998</v>
      </c>
      <c r="L23">
        <f>K23*Standardisation_Parameters!$F$11+Standardisation_Parameters!$E$11</f>
        <v>-6071.0315679999949</v>
      </c>
      <c r="M23">
        <v>5</v>
      </c>
      <c r="P23" s="38"/>
      <c r="Q23" t="s">
        <v>388</v>
      </c>
      <c r="R23">
        <v>1</v>
      </c>
      <c r="S23">
        <v>2</v>
      </c>
      <c r="T23">
        <v>2.5</v>
      </c>
      <c r="U23" s="134">
        <v>2</v>
      </c>
      <c r="V23" s="134">
        <v>2.5</v>
      </c>
      <c r="W23">
        <v>55</v>
      </c>
      <c r="X23">
        <v>0.56625737340000004</v>
      </c>
      <c r="Z23">
        <v>2</v>
      </c>
      <c r="AA23">
        <v>0.51300000000000001</v>
      </c>
      <c r="AB23" s="132">
        <f>AA23*Standardisation_Parameters!$F$5+Standardisation_Parameters!$E$5</f>
        <v>3.0357473786</v>
      </c>
      <c r="AC23">
        <v>2</v>
      </c>
      <c r="AF23" s="38"/>
      <c r="AH23" s="538"/>
      <c r="AI23" s="67" t="s">
        <v>628</v>
      </c>
      <c r="AJ23" s="330">
        <v>1</v>
      </c>
    </row>
    <row r="24" spans="1:36" x14ac:dyDescent="0.25">
      <c r="A24" t="s">
        <v>401</v>
      </c>
      <c r="B24">
        <v>5</v>
      </c>
      <c r="C24">
        <v>1.672639478</v>
      </c>
      <c r="D24">
        <v>5.0149154809000001</v>
      </c>
      <c r="E24" s="134">
        <f>C24*Standardisation_Parameters!$F$11+Standardisation_Parameters!$E$11</f>
        <v>44360.198762695276</v>
      </c>
      <c r="F24" s="134">
        <v>9999999999</v>
      </c>
      <c r="G24">
        <v>79</v>
      </c>
      <c r="H24">
        <v>-1.5312428979999999</v>
      </c>
      <c r="J24">
        <v>6</v>
      </c>
      <c r="K24">
        <v>-1.5741999999999994</v>
      </c>
      <c r="L24">
        <f>K24*Standardisation_Parameters!$F$11+Standardisation_Parameters!$E$11</f>
        <v>-14130.835191999988</v>
      </c>
      <c r="M24">
        <v>6</v>
      </c>
      <c r="P24" s="38"/>
      <c r="Q24" t="s">
        <v>389</v>
      </c>
      <c r="R24">
        <v>2</v>
      </c>
      <c r="S24">
        <v>3</v>
      </c>
      <c r="T24">
        <v>3</v>
      </c>
      <c r="U24" s="134">
        <v>3</v>
      </c>
      <c r="V24" s="134">
        <v>3</v>
      </c>
      <c r="W24">
        <v>77</v>
      </c>
      <c r="X24">
        <v>0.66492695690000003</v>
      </c>
      <c r="Z24">
        <v>3</v>
      </c>
      <c r="AA24">
        <v>0.71739999999999993</v>
      </c>
      <c r="AB24" s="132">
        <f>AA24*Standardisation_Parameters!$F$5+Standardisation_Parameters!$E$5</f>
        <v>3.3395373282799996</v>
      </c>
      <c r="AC24">
        <v>3</v>
      </c>
      <c r="AF24" s="38"/>
      <c r="AH24" s="538"/>
      <c r="AI24" s="67" t="s">
        <v>629</v>
      </c>
      <c r="AJ24" s="330">
        <v>-1</v>
      </c>
    </row>
    <row r="25" spans="1:36" ht="15.75" thickBot="1" x14ac:dyDescent="0.3">
      <c r="P25" s="38"/>
      <c r="Q25" t="s">
        <v>390</v>
      </c>
      <c r="R25">
        <v>3</v>
      </c>
      <c r="S25">
        <v>4</v>
      </c>
      <c r="T25">
        <v>4</v>
      </c>
      <c r="U25" s="134">
        <v>4</v>
      </c>
      <c r="V25" s="134">
        <v>4</v>
      </c>
      <c r="W25">
        <v>68</v>
      </c>
      <c r="X25">
        <v>0.96195198579999996</v>
      </c>
      <c r="Z25">
        <v>4</v>
      </c>
      <c r="AA25">
        <v>0.94520000000000004</v>
      </c>
      <c r="AB25" s="132">
        <f>AA25*Standardisation_Parameters!$F$5+Standardisation_Parameters!$E$5</f>
        <v>3.6781055794399999</v>
      </c>
      <c r="AC25">
        <v>4</v>
      </c>
      <c r="AF25" s="38"/>
    </row>
    <row r="26" spans="1:36" ht="15.75" thickBot="1" x14ac:dyDescent="0.3">
      <c r="P26" s="38"/>
      <c r="Q26" t="s">
        <v>391</v>
      </c>
      <c r="R26">
        <v>4</v>
      </c>
      <c r="S26">
        <v>5</v>
      </c>
      <c r="T26">
        <v>6</v>
      </c>
      <c r="U26" s="134">
        <v>5</v>
      </c>
      <c r="V26" s="134">
        <v>9999999999</v>
      </c>
      <c r="W26">
        <v>55</v>
      </c>
      <c r="X26">
        <v>1.1968739919</v>
      </c>
      <c r="Z26">
        <v>5</v>
      </c>
      <c r="AA26">
        <v>1.1964000000000001</v>
      </c>
      <c r="AB26" s="132">
        <f>AA26*Standardisation_Parameters!$F$5+Standardisation_Parameters!$E$5</f>
        <v>4.0514521320799997</v>
      </c>
      <c r="AC26">
        <v>5</v>
      </c>
      <c r="AF26" s="38"/>
      <c r="AH26" s="318" t="s">
        <v>613</v>
      </c>
      <c r="AI26" s="319" t="s">
        <v>620</v>
      </c>
      <c r="AJ26" s="319" t="s">
        <v>625</v>
      </c>
    </row>
    <row r="27" spans="1:36" x14ac:dyDescent="0.25">
      <c r="A27" t="s">
        <v>364</v>
      </c>
      <c r="B27" s="33" t="s">
        <v>711</v>
      </c>
      <c r="C27" s="2" t="s">
        <v>365</v>
      </c>
      <c r="D27" s="2" t="s">
        <v>366</v>
      </c>
      <c r="E27" s="2"/>
      <c r="F27" s="2"/>
      <c r="G27" s="2" t="s">
        <v>367</v>
      </c>
      <c r="H27" s="2" t="s">
        <v>368</v>
      </c>
      <c r="I27" s="2"/>
      <c r="J27" s="2" t="s">
        <v>369</v>
      </c>
      <c r="K27" s="2" t="s">
        <v>370</v>
      </c>
      <c r="M27" s="2" t="s">
        <v>369</v>
      </c>
      <c r="P27" s="38"/>
      <c r="AF27" s="38"/>
      <c r="AH27" s="691" t="s">
        <v>756</v>
      </c>
      <c r="AI27" s="320" t="s">
        <v>340</v>
      </c>
      <c r="AJ27" s="321">
        <v>-1</v>
      </c>
    </row>
    <row r="28" spans="1:36" x14ac:dyDescent="0.25">
      <c r="A28" t="s">
        <v>403</v>
      </c>
      <c r="B28">
        <v>0</v>
      </c>
      <c r="C28">
        <v>-1.1290053449999999</v>
      </c>
      <c r="D28">
        <v>-0.92531973899999997</v>
      </c>
      <c r="E28" s="134">
        <v>-9999999999</v>
      </c>
      <c r="F28" s="134">
        <f>D28*Standardisation_Parameters!$F$12+Standardisation_Parameters!$E$12</f>
        <v>1.2120153413807602</v>
      </c>
      <c r="G28">
        <v>78</v>
      </c>
      <c r="H28">
        <v>-1.1304607289999999</v>
      </c>
      <c r="J28">
        <v>1</v>
      </c>
      <c r="K28">
        <v>-1.2093</v>
      </c>
      <c r="L28">
        <f>K28*Standardisation_Parameters!$F$12+Standardisation_Parameters!$E$12</f>
        <v>-0.30906645512999997</v>
      </c>
      <c r="M28">
        <v>1</v>
      </c>
      <c r="P28" s="38"/>
      <c r="AF28" s="38"/>
      <c r="AH28" s="691"/>
      <c r="AI28" s="320" t="s">
        <v>327</v>
      </c>
      <c r="AJ28" s="321">
        <v>0</v>
      </c>
    </row>
    <row r="29" spans="1:36" ht="15.75" thickBot="1" x14ac:dyDescent="0.3">
      <c r="A29" t="s">
        <v>404</v>
      </c>
      <c r="B29">
        <v>1</v>
      </c>
      <c r="C29">
        <v>-0.92233259899999998</v>
      </c>
      <c r="D29">
        <v>-0.58385230399999999</v>
      </c>
      <c r="E29" s="134">
        <f>C29*Standardisation_Parameters!$F$12+Standardisation_Parameters!$E$12</f>
        <v>1.2280153417386339</v>
      </c>
      <c r="F29" s="134">
        <f>D29*Standardisation_Parameters!$F$12+Standardisation_Parameters!$E$12</f>
        <v>3.041015348813394</v>
      </c>
      <c r="G29">
        <v>80</v>
      </c>
      <c r="H29">
        <v>-0.83365993599999999</v>
      </c>
      <c r="J29">
        <v>2</v>
      </c>
      <c r="K29">
        <v>-0.92049999999999998</v>
      </c>
      <c r="L29">
        <f>K29*Standardisation_Parameters!$F$12+Standardisation_Parameters!$E$12</f>
        <v>1.2378312809500001</v>
      </c>
      <c r="M29">
        <v>2</v>
      </c>
      <c r="P29" s="38"/>
      <c r="Q29" t="s">
        <v>364</v>
      </c>
      <c r="R29" s="76" t="s">
        <v>647</v>
      </c>
      <c r="S29" t="s">
        <v>365</v>
      </c>
      <c r="T29" t="s">
        <v>366</v>
      </c>
      <c r="W29" t="s">
        <v>367</v>
      </c>
      <c r="X29" t="s">
        <v>368</v>
      </c>
      <c r="Z29" t="s">
        <v>369</v>
      </c>
      <c r="AA29" t="s">
        <v>370</v>
      </c>
      <c r="AC29" t="s">
        <v>369</v>
      </c>
      <c r="AF29" s="38"/>
      <c r="AG29" s="75"/>
    </row>
    <row r="30" spans="1:36" x14ac:dyDescent="0.25">
      <c r="A30" t="s">
        <v>405</v>
      </c>
      <c r="B30">
        <v>2</v>
      </c>
      <c r="C30">
        <v>-0.57843811300000003</v>
      </c>
      <c r="D30">
        <v>-0.34805494399999998</v>
      </c>
      <c r="E30" s="134">
        <f>C30*Standardisation_Parameters!$F$12+Standardisation_Parameters!$E$12</f>
        <v>3.0700153481229666</v>
      </c>
      <c r="F30" s="134">
        <f>D30*Standardisation_Parameters!$F$12+Standardisation_Parameters!$E$12</f>
        <v>4.3040153569769704</v>
      </c>
      <c r="G30">
        <v>80</v>
      </c>
      <c r="H30">
        <v>-0.91407981400000005</v>
      </c>
      <c r="J30">
        <v>3</v>
      </c>
      <c r="K30">
        <v>-0.63169999999999993</v>
      </c>
      <c r="L30">
        <f>K30*Standardisation_Parameters!$F$12+Standardisation_Parameters!$E$12</f>
        <v>2.7847290170300005</v>
      </c>
      <c r="M30">
        <v>3</v>
      </c>
      <c r="P30" s="38"/>
      <c r="Q30" t="s">
        <v>396</v>
      </c>
      <c r="R30">
        <v>0</v>
      </c>
      <c r="S30">
        <v>-1.002008231</v>
      </c>
      <c r="T30">
        <v>-0.36862010099999998</v>
      </c>
      <c r="U30" s="134">
        <v>-9999999999</v>
      </c>
      <c r="V30" s="134">
        <f>T30*Standardisation_Parameters!$F$6+Standardisation_Parameters!$E$6</f>
        <v>9.0200478731333327</v>
      </c>
      <c r="W30">
        <v>53</v>
      </c>
      <c r="X30">
        <v>0.57734774</v>
      </c>
      <c r="Z30">
        <v>1</v>
      </c>
      <c r="AA30">
        <v>0.48080000000000001</v>
      </c>
      <c r="AB30" s="132">
        <f>AA30*Standardisation_Parameters!$F$6+Standardisation_Parameters!$E$6</f>
        <v>15.349915253439999</v>
      </c>
      <c r="AC30">
        <v>1</v>
      </c>
      <c r="AF30" s="38"/>
    </row>
    <row r="31" spans="1:36" x14ac:dyDescent="0.25">
      <c r="A31" t="s">
        <v>406</v>
      </c>
      <c r="B31">
        <v>3</v>
      </c>
      <c r="C31">
        <v>-0.34357423399999998</v>
      </c>
      <c r="D31">
        <v>-0.16621279999999999</v>
      </c>
      <c r="E31" s="134">
        <f>C31*Standardisation_Parameters!$F$12+Standardisation_Parameters!$E$12</f>
        <v>4.328015357513781</v>
      </c>
      <c r="F31" s="134">
        <f>D31*Standardisation_Parameters!$F$12+Standardisation_Parameters!$E$12</f>
        <v>5.2780153600155204</v>
      </c>
      <c r="G31">
        <v>83</v>
      </c>
      <c r="H31">
        <v>-0.373137777</v>
      </c>
      <c r="J31">
        <v>4</v>
      </c>
      <c r="K31">
        <v>-0.34289999999999998</v>
      </c>
      <c r="L31">
        <f>K31*Standardisation_Parameters!$F$12+Standardisation_Parameters!$E$12</f>
        <v>4.3316267531100001</v>
      </c>
      <c r="M31">
        <v>4</v>
      </c>
      <c r="P31" s="38"/>
      <c r="Q31" t="s">
        <v>398</v>
      </c>
      <c r="R31">
        <v>1</v>
      </c>
      <c r="S31">
        <v>-0.36727817699999998</v>
      </c>
      <c r="T31">
        <v>3.1273251600000003E-2</v>
      </c>
      <c r="U31" s="134">
        <f>S31*Standardisation_Parameters!$F$6+Standardisation_Parameters!$E$6</f>
        <v>9.0300478730679359</v>
      </c>
      <c r="V31" s="134">
        <f>T31*Standardisation_Parameters!$F$6+Standardisation_Parameters!$E$6</f>
        <v>12.000047858116279</v>
      </c>
      <c r="W31">
        <v>53</v>
      </c>
      <c r="X31">
        <v>0.50845590620000003</v>
      </c>
      <c r="Z31">
        <v>2</v>
      </c>
      <c r="AA31">
        <v>0.58199999999999996</v>
      </c>
      <c r="AB31" s="132">
        <f>AA31*Standardisation_Parameters!$F$6+Standardisation_Parameters!$E$6</f>
        <v>16.104056317599998</v>
      </c>
      <c r="AC31">
        <v>2</v>
      </c>
      <c r="AF31" s="38"/>
    </row>
    <row r="32" spans="1:36" x14ac:dyDescent="0.25">
      <c r="A32" t="s">
        <v>407</v>
      </c>
      <c r="B32">
        <v>4</v>
      </c>
      <c r="C32">
        <v>-0.162105482</v>
      </c>
      <c r="D32">
        <v>0.2486262605</v>
      </c>
      <c r="E32" s="134">
        <f>C32*Standardisation_Parameters!$F$12+Standardisation_Parameters!$E$12</f>
        <v>5.3000153631857438</v>
      </c>
      <c r="F32" s="134">
        <f>D32*Standardisation_Parameters!$F$12+Standardisation_Parameters!$E$12</f>
        <v>7.5000153722212133</v>
      </c>
      <c r="G32">
        <v>76</v>
      </c>
      <c r="H32">
        <v>0.1133680733</v>
      </c>
      <c r="J32">
        <v>5</v>
      </c>
      <c r="K32">
        <v>-5.4100000000000037E-2</v>
      </c>
      <c r="L32">
        <f>K32*Standardisation_Parameters!$F$12+Standardisation_Parameters!$E$12</f>
        <v>5.8785244891900001</v>
      </c>
      <c r="M32">
        <v>5</v>
      </c>
      <c r="P32" s="38"/>
      <c r="Q32" t="s">
        <v>400</v>
      </c>
      <c r="R32">
        <v>2</v>
      </c>
      <c r="S32">
        <v>5.00601876E-2</v>
      </c>
      <c r="T32">
        <v>0.34930924029999999</v>
      </c>
      <c r="U32" s="134">
        <f>S32*Standardisation_Parameters!$F$6+Standardisation_Parameters!$E$6</f>
        <v>12.140047857200724</v>
      </c>
      <c r="V32" s="134">
        <f>T32*Standardisation_Parameters!$F$6+Standardisation_Parameters!$E$6</f>
        <v>14.370047847833627</v>
      </c>
      <c r="W32">
        <v>53</v>
      </c>
      <c r="X32">
        <v>0.66250179909999996</v>
      </c>
      <c r="Z32">
        <v>3</v>
      </c>
      <c r="AA32">
        <v>0.68320000000000003</v>
      </c>
      <c r="AB32" s="132">
        <f>AA32*Standardisation_Parameters!$F$6+Standardisation_Parameters!$E$6</f>
        <v>16.85819738176</v>
      </c>
      <c r="AC32">
        <v>3</v>
      </c>
      <c r="AF32" s="38"/>
    </row>
    <row r="33" spans="1:33" x14ac:dyDescent="0.25">
      <c r="A33" t="s">
        <v>408</v>
      </c>
      <c r="B33">
        <v>5</v>
      </c>
      <c r="C33">
        <v>0.25011983040000002</v>
      </c>
      <c r="D33">
        <v>7.8098242550999997</v>
      </c>
      <c r="E33" s="134">
        <f>C33*Standardisation_Parameters!$F$12+Standardisation_Parameters!$E$12</f>
        <v>7.5080153718645217</v>
      </c>
      <c r="F33" s="134">
        <v>9999999999</v>
      </c>
      <c r="G33">
        <v>79</v>
      </c>
      <c r="H33">
        <v>0.21491003219999999</v>
      </c>
      <c r="J33">
        <v>6</v>
      </c>
      <c r="K33">
        <v>0.23470000000000013</v>
      </c>
      <c r="L33">
        <f>K33*Standardisation_Parameters!$F$12+Standardisation_Parameters!$E$12</f>
        <v>7.4254222252700011</v>
      </c>
      <c r="M33">
        <v>6</v>
      </c>
      <c r="P33" s="38"/>
      <c r="Q33" t="s">
        <v>402</v>
      </c>
      <c r="R33">
        <v>3</v>
      </c>
      <c r="S33">
        <v>0.36138655629999999</v>
      </c>
      <c r="T33">
        <v>0.55006107110000002</v>
      </c>
      <c r="U33" s="134">
        <f>S33*Standardisation_Parameters!$F$6+Standardisation_Parameters!$E$6</f>
        <v>14.460047847245056</v>
      </c>
      <c r="V33" s="134">
        <f>T33*Standardisation_Parameters!$F$6+Standardisation_Parameters!$E$6</f>
        <v>15.866047841031062</v>
      </c>
      <c r="W33">
        <v>53</v>
      </c>
      <c r="X33">
        <v>0.77136815449999996</v>
      </c>
      <c r="Z33">
        <v>4</v>
      </c>
      <c r="AA33">
        <v>0.78439999999999999</v>
      </c>
      <c r="AB33" s="132">
        <f>AA33*Standardisation_Parameters!$F$6+Standardisation_Parameters!$E$6</f>
        <v>17.612338445919999</v>
      </c>
      <c r="AC33">
        <v>4</v>
      </c>
      <c r="AF33" s="38"/>
    </row>
    <row r="34" spans="1:33" x14ac:dyDescent="0.25">
      <c r="P34" s="38"/>
      <c r="R34">
        <v>4</v>
      </c>
      <c r="S34">
        <v>0.56522481229999999</v>
      </c>
      <c r="T34">
        <v>1.0390581778000001</v>
      </c>
      <c r="U34" s="134">
        <f>S34*Standardisation_Parameters!$F$6+Standardisation_Parameters!$E$6</f>
        <v>15.979047840292077</v>
      </c>
      <c r="V34" s="134">
        <f>T34*Standardisation_Parameters!$F$6+Standardisation_Parameters!$E$6</f>
        <v>19.510047825397653</v>
      </c>
      <c r="W34">
        <v>53</v>
      </c>
      <c r="X34">
        <v>0.78589453840000001</v>
      </c>
      <c r="Z34">
        <v>5</v>
      </c>
      <c r="AA34">
        <v>0.88559999999999994</v>
      </c>
      <c r="AB34" s="132">
        <f>AA34*Standardisation_Parameters!$F$6+Standardisation_Parameters!$E$6</f>
        <v>18.366479510079998</v>
      </c>
      <c r="AC34">
        <v>5</v>
      </c>
      <c r="AF34" s="38"/>
    </row>
    <row r="35" spans="1:33" x14ac:dyDescent="0.25">
      <c r="P35" s="38"/>
      <c r="R35">
        <v>5</v>
      </c>
      <c r="S35">
        <v>1.0402659094</v>
      </c>
      <c r="T35">
        <v>7.1960738879999999</v>
      </c>
      <c r="U35" s="134">
        <f>S35*Standardisation_Parameters!$F$6+Standardisation_Parameters!$E$6</f>
        <v>19.519047825338795</v>
      </c>
      <c r="V35" s="134">
        <v>9999999999</v>
      </c>
      <c r="W35">
        <v>53</v>
      </c>
      <c r="X35">
        <v>1.0976712245</v>
      </c>
      <c r="Z35">
        <v>6</v>
      </c>
      <c r="AA35">
        <v>0.9867999999999999</v>
      </c>
      <c r="AB35" s="132">
        <f>AA35*Standardisation_Parameters!$F$6+Standardisation_Parameters!$E$6</f>
        <v>19.12062057424</v>
      </c>
      <c r="AC35">
        <v>6</v>
      </c>
      <c r="AF35" s="38"/>
    </row>
    <row r="36" spans="1:33" x14ac:dyDescent="0.25">
      <c r="A36" t="s">
        <v>364</v>
      </c>
      <c r="B36" s="33" t="s">
        <v>5</v>
      </c>
      <c r="C36" s="2" t="s">
        <v>365</v>
      </c>
      <c r="D36" s="2" t="s">
        <v>366</v>
      </c>
      <c r="E36" s="2"/>
      <c r="F36" s="2"/>
      <c r="G36" s="2" t="s">
        <v>367</v>
      </c>
      <c r="H36" s="2" t="s">
        <v>368</v>
      </c>
      <c r="I36" s="2"/>
      <c r="J36" s="2" t="s">
        <v>369</v>
      </c>
      <c r="K36" s="2" t="s">
        <v>370</v>
      </c>
      <c r="M36" s="2" t="s">
        <v>369</v>
      </c>
      <c r="N36" s="2" t="s">
        <v>755</v>
      </c>
      <c r="O36" s="2"/>
      <c r="P36" s="38"/>
      <c r="AF36" s="38"/>
    </row>
    <row r="37" spans="1:33" ht="15.75" thickBot="1" x14ac:dyDescent="0.3">
      <c r="A37" t="s">
        <v>409</v>
      </c>
      <c r="B37">
        <v>0</v>
      </c>
      <c r="C37">
        <v>-1.5071844569999999</v>
      </c>
      <c r="D37">
        <v>-0.47081863699999998</v>
      </c>
      <c r="E37" s="134">
        <v>-9999999999</v>
      </c>
      <c r="F37" s="134">
        <f>D37*Standardisation_Parameters!$F$13+Standardisation_Parameters!$E$13</f>
        <v>-16.855192321096713</v>
      </c>
      <c r="G37">
        <v>79</v>
      </c>
      <c r="H37">
        <v>1.3801016500000001E-2</v>
      </c>
      <c r="J37">
        <v>1</v>
      </c>
      <c r="K37">
        <v>-0.1792</v>
      </c>
      <c r="L37">
        <f>K37*Standardisation_Parameters!$F$13+Standardisation_Parameters!$E$13</f>
        <v>-5.6827060991999998</v>
      </c>
      <c r="M37">
        <v>1</v>
      </c>
      <c r="N37" s="386">
        <v>-0.73370411999999996</v>
      </c>
      <c r="O37">
        <f>N37*Standardisation_Parameters!$F$13+Standardisation_Parameters!$E$13</f>
        <v>-26.926854636541119</v>
      </c>
      <c r="P37" s="38"/>
      <c r="AF37" s="38"/>
    </row>
    <row r="38" spans="1:33" ht="15.75" thickBot="1" x14ac:dyDescent="0.3">
      <c r="A38" t="s">
        <v>410</v>
      </c>
      <c r="B38">
        <v>1</v>
      </c>
      <c r="C38">
        <v>-0.47033545100000002</v>
      </c>
      <c r="D38">
        <v>-0.160552533</v>
      </c>
      <c r="E38" s="134">
        <f>C38*Standardisation_Parameters!$F$13+Standardisation_Parameters!$E$13</f>
        <v>-16.836680510661179</v>
      </c>
      <c r="F38" s="134">
        <f>D38*Standardisation_Parameters!$F$13+Standardisation_Parameters!$E$13</f>
        <v>-4.9682847910352077</v>
      </c>
      <c r="G38">
        <v>79</v>
      </c>
      <c r="H38">
        <v>-0.366855977</v>
      </c>
      <c r="J38">
        <v>2</v>
      </c>
      <c r="K38">
        <v>-0.30330000000000001</v>
      </c>
      <c r="L38">
        <f>K38*Standardisation_Parameters!$F$13+Standardisation_Parameters!$E$13</f>
        <v>-10.4372223208</v>
      </c>
      <c r="M38">
        <v>2</v>
      </c>
      <c r="N38" s="386">
        <v>-0.299705471</v>
      </c>
      <c r="O38">
        <f>N38*Standardisation_Parameters!$F$13+Standardisation_Parameters!$E$13</f>
        <v>-10.299508812020695</v>
      </c>
      <c r="P38" s="38"/>
      <c r="Q38" t="s">
        <v>364</v>
      </c>
      <c r="R38" s="33" t="s">
        <v>411</v>
      </c>
      <c r="S38" t="s">
        <v>365</v>
      </c>
      <c r="T38" t="s">
        <v>366</v>
      </c>
      <c r="W38" t="s">
        <v>367</v>
      </c>
      <c r="X38" t="s">
        <v>368</v>
      </c>
      <c r="Z38" t="s">
        <v>369</v>
      </c>
      <c r="AA38" t="s">
        <v>370</v>
      </c>
      <c r="AC38" t="s">
        <v>369</v>
      </c>
      <c r="AF38" s="38"/>
      <c r="AG38" s="75"/>
    </row>
    <row r="39" spans="1:33" ht="15.75" thickBot="1" x14ac:dyDescent="0.3">
      <c r="A39" t="s">
        <v>412</v>
      </c>
      <c r="B39">
        <v>2</v>
      </c>
      <c r="C39">
        <v>-0.159830836</v>
      </c>
      <c r="D39">
        <v>7.0269782899999994E-2</v>
      </c>
      <c r="E39" s="134">
        <f>C39*Standardisation_Parameters!$F$13+Standardisation_Parameters!$E$13</f>
        <v>-4.9406351528919359</v>
      </c>
      <c r="F39" s="134">
        <f>D39*Standardisation_Parameters!$F$13+Standardisation_Parameters!$E$13</f>
        <v>3.8749742359900106</v>
      </c>
      <c r="G39">
        <v>80</v>
      </c>
      <c r="H39">
        <v>-0.53395164399999995</v>
      </c>
      <c r="J39">
        <v>3</v>
      </c>
      <c r="K39">
        <v>-0.4274</v>
      </c>
      <c r="L39">
        <f>K39*Standardisation_Parameters!$F$13+Standardisation_Parameters!$E$13</f>
        <v>-15.1917385424</v>
      </c>
      <c r="M39">
        <v>3</v>
      </c>
      <c r="N39" s="386">
        <v>-4.0468841999999998E-2</v>
      </c>
      <c r="O39">
        <f>N39*Standardisation_Parameters!$F$13+Standardisation_Parameters!$E$13</f>
        <v>-0.3676413034517918</v>
      </c>
      <c r="P39" s="38"/>
      <c r="R39" s="2">
        <v>0</v>
      </c>
      <c r="S39" s="2">
        <v>-0.95346184499999997</v>
      </c>
      <c r="T39" s="2">
        <v>-0.69391432900000005</v>
      </c>
      <c r="U39" s="134">
        <v>-9999999999</v>
      </c>
      <c r="V39" s="134">
        <f>T39*Standardisation_Parameters!$F$8+Standardisation_Parameters!$E$8</f>
        <v>2.859422621024148</v>
      </c>
      <c r="W39" s="2">
        <v>53</v>
      </c>
      <c r="X39">
        <v>0.69159344789999999</v>
      </c>
      <c r="Z39" s="2">
        <v>1</v>
      </c>
      <c r="AA39">
        <v>0.64990000000000003</v>
      </c>
      <c r="AB39" s="132">
        <f>AA39*Standardisation_Parameters!$F$8+Standardisation_Parameters!$E$8</f>
        <v>17.061415508100001</v>
      </c>
      <c r="AC39" s="2">
        <v>1</v>
      </c>
      <c r="AD39" s="2"/>
      <c r="AE39" s="2"/>
      <c r="AF39" s="38"/>
    </row>
    <row r="40" spans="1:33" ht="15.75" thickBot="1" x14ac:dyDescent="0.3">
      <c r="A40" t="s">
        <v>413</v>
      </c>
      <c r="B40">
        <v>3</v>
      </c>
      <c r="C40">
        <v>7.2919729899999994E-2</v>
      </c>
      <c r="D40">
        <v>0.3371689705</v>
      </c>
      <c r="E40" s="134">
        <f>C40*Standardisation_Parameters!$F$13+Standardisation_Parameters!$E$13</f>
        <v>3.9764989418552821</v>
      </c>
      <c r="F40" s="134">
        <f>D40*Standardisation_Parameters!$F$13+Standardisation_Parameters!$E$13</f>
        <v>14.100409505740709</v>
      </c>
      <c r="G40">
        <v>79</v>
      </c>
      <c r="H40">
        <v>-0.64697529200000004</v>
      </c>
      <c r="J40">
        <v>4</v>
      </c>
      <c r="K40">
        <v>-0.55149999999999999</v>
      </c>
      <c r="L40">
        <f>K40*Standardisation_Parameters!$F$13+Standardisation_Parameters!$E$13</f>
        <v>-19.946254763999999</v>
      </c>
      <c r="M40">
        <v>4</v>
      </c>
      <c r="N40" s="386">
        <v>0.21038890299999999</v>
      </c>
      <c r="O40">
        <f>N40*Standardisation_Parameters!$F$13+Standardisation_Parameters!$E$13</f>
        <v>9.2432146024023289</v>
      </c>
      <c r="P40" s="38"/>
      <c r="R40" s="2">
        <v>1</v>
      </c>
      <c r="S40">
        <v>-0.68844520499999995</v>
      </c>
      <c r="T40">
        <v>-0.48760153699999997</v>
      </c>
      <c r="U40" s="134">
        <f>S40*Standardisation_Parameters!$F$8+Standardisation_Parameters!$E$8</f>
        <v>2.9172226150191047</v>
      </c>
      <c r="V40" s="134">
        <f>T40*Standardisation_Parameters!$F$8+Standardisation_Parameters!$E$8</f>
        <v>5.0398226519399962</v>
      </c>
      <c r="W40">
        <v>53</v>
      </c>
      <c r="X40">
        <v>0.59273326510000002</v>
      </c>
      <c r="Z40">
        <v>2</v>
      </c>
      <c r="AA40">
        <v>0.66459999999999997</v>
      </c>
      <c r="AB40" s="132">
        <f>AA40*Standardisation_Parameters!$F$8+Standardisation_Parameters!$E$8</f>
        <v>17.216771267399999</v>
      </c>
      <c r="AC40">
        <v>2</v>
      </c>
      <c r="AF40" s="38"/>
    </row>
    <row r="41" spans="1:33" ht="15.75" thickBot="1" x14ac:dyDescent="0.3">
      <c r="A41" t="s">
        <v>414</v>
      </c>
      <c r="B41">
        <v>4</v>
      </c>
      <c r="C41">
        <v>0.33913025400000002</v>
      </c>
      <c r="D41">
        <v>0.74203701960000001</v>
      </c>
      <c r="E41" s="134">
        <f>C41*Standardisation_Parameters!$F$13+Standardisation_Parameters!$E$13</f>
        <v>14.175550152121906</v>
      </c>
      <c r="F41" s="134">
        <f>D41*Standardisation_Parameters!$F$13+Standardisation_Parameters!$E$13</f>
        <v>29.611704486026731</v>
      </c>
      <c r="G41">
        <v>80</v>
      </c>
      <c r="H41">
        <v>-0.87478721199999998</v>
      </c>
      <c r="J41">
        <v>5</v>
      </c>
      <c r="K41">
        <v>-0.67560000000000009</v>
      </c>
      <c r="L41">
        <f>K41*Standardisation_Parameters!$F$13+Standardisation_Parameters!$E$13</f>
        <v>-24.700770985600006</v>
      </c>
      <c r="M41">
        <v>5</v>
      </c>
      <c r="N41" s="386">
        <v>0.52390446199999996</v>
      </c>
      <c r="O41">
        <f>N41*Standardisation_Parameters!$F$13+Standardisation_Parameters!$E$13</f>
        <v>21.254615174436911</v>
      </c>
      <c r="P41" s="38"/>
      <c r="R41" s="2">
        <v>2</v>
      </c>
      <c r="S41">
        <v>-0.47938838700000003</v>
      </c>
      <c r="T41">
        <v>-0.26781463700000002</v>
      </c>
      <c r="U41" s="134">
        <f>S41*Standardisation_Parameters!$F$8+Standardisation_Parameters!$E$8</f>
        <v>5.1266226624498463</v>
      </c>
      <c r="V41" s="134">
        <f>T41*Standardisation_Parameters!$F$8+Standardisation_Parameters!$E$8</f>
        <v>7.3626227018510964</v>
      </c>
      <c r="W41">
        <v>53</v>
      </c>
      <c r="X41">
        <v>0.68895958440000005</v>
      </c>
      <c r="Z41" s="2">
        <v>3</v>
      </c>
      <c r="AA41">
        <v>0.69330000000000003</v>
      </c>
      <c r="AB41" s="132">
        <f>AA41*Standardisation_Parameters!$F$8+Standardisation_Parameters!$E$8</f>
        <v>17.520084892699998</v>
      </c>
      <c r="AC41" s="2">
        <v>3</v>
      </c>
      <c r="AD41" s="2"/>
      <c r="AE41" s="2"/>
      <c r="AF41" s="38"/>
    </row>
    <row r="42" spans="1:33" ht="15.75" thickBot="1" x14ac:dyDescent="0.3">
      <c r="A42" t="s">
        <v>415</v>
      </c>
      <c r="B42">
        <v>5</v>
      </c>
      <c r="C42">
        <v>0.74911080129999996</v>
      </c>
      <c r="D42">
        <v>9.3557169285999997</v>
      </c>
      <c r="E42" s="134">
        <f>C42*Standardisation_Parameters!$F$13+Standardisation_Parameters!$E$13</f>
        <v>29.882715040746369</v>
      </c>
      <c r="F42" s="134">
        <v>9999999999</v>
      </c>
      <c r="G42">
        <v>79</v>
      </c>
      <c r="H42">
        <v>-0.52747073200000005</v>
      </c>
      <c r="J42">
        <v>6</v>
      </c>
      <c r="K42">
        <v>-0.79970000000000008</v>
      </c>
      <c r="L42">
        <f>K42*Standardisation_Parameters!$F$13+Standardisation_Parameters!$E$13</f>
        <v>-29.455287207200005</v>
      </c>
      <c r="M42">
        <v>6</v>
      </c>
      <c r="N42" s="386">
        <v>1.598827612</v>
      </c>
      <c r="O42">
        <f>N42*Standardisation_Parameters!$F$13+Standardisation_Parameters!$E$13</f>
        <v>62.437045099081317</v>
      </c>
      <c r="P42" s="38"/>
      <c r="R42" s="2">
        <v>3</v>
      </c>
      <c r="S42">
        <v>-0.25927977499999999</v>
      </c>
      <c r="T42">
        <v>-4.4867378999999999E-2</v>
      </c>
      <c r="U42" s="134">
        <f>S42*Standardisation_Parameters!$F$8+Standardisation_Parameters!$E$8</f>
        <v>7.4528226995742752</v>
      </c>
      <c r="V42" s="134">
        <f>T42*Standardisation_Parameters!$F$8+Standardisation_Parameters!$E$8</f>
        <v>9.7188227392961988</v>
      </c>
      <c r="W42">
        <v>53</v>
      </c>
      <c r="X42">
        <v>0.76685923109999998</v>
      </c>
      <c r="Z42">
        <v>4</v>
      </c>
      <c r="AA42">
        <v>0.73599999999999999</v>
      </c>
      <c r="AB42" s="132">
        <f>AA42*Standardisation_Parameters!$F$8+Standardisation_Parameters!$E$8</f>
        <v>17.971356384</v>
      </c>
      <c r="AC42">
        <v>4</v>
      </c>
      <c r="AF42" s="38"/>
    </row>
    <row r="43" spans="1:33" x14ac:dyDescent="0.25">
      <c r="P43" s="38"/>
      <c r="R43" s="2">
        <v>4</v>
      </c>
      <c r="S43">
        <v>-4.0968971999999999E-2</v>
      </c>
      <c r="T43">
        <v>0.2237063832</v>
      </c>
      <c r="U43" s="134">
        <f>S43*Standardisation_Parameters!$F$8+Standardisation_Parameters!$E$8</f>
        <v>9.7600227379047322</v>
      </c>
      <c r="V43" s="134">
        <f>T43*Standardisation_Parameters!$F$8+Standardisation_Parameters!$E$8</f>
        <v>12.55722279063216</v>
      </c>
      <c r="W43">
        <v>53</v>
      </c>
      <c r="X43">
        <v>0.82728632940000002</v>
      </c>
      <c r="Z43" s="2">
        <v>5</v>
      </c>
      <c r="AA43">
        <v>0.79269999999999996</v>
      </c>
      <c r="AB43" s="132">
        <f>AA43*Standardisation_Parameters!$F$8+Standardisation_Parameters!$E$8</f>
        <v>18.5705857413</v>
      </c>
      <c r="AC43" s="2">
        <v>5</v>
      </c>
      <c r="AD43" s="2"/>
      <c r="AE43" s="2"/>
      <c r="AF43" s="38"/>
    </row>
    <row r="44" spans="1:33" x14ac:dyDescent="0.25">
      <c r="P44" s="38"/>
      <c r="R44">
        <v>5</v>
      </c>
      <c r="S44">
        <v>0.23097331700000001</v>
      </c>
      <c r="T44">
        <v>1.9188133162000001</v>
      </c>
      <c r="U44" s="134">
        <f>S44*Standardisation_Parameters!$F$8+Standardisation_Parameters!$E$8</f>
        <v>12.634022791875823</v>
      </c>
      <c r="V44" s="134">
        <v>9999999999</v>
      </c>
      <c r="W44">
        <v>53</v>
      </c>
      <c r="X44">
        <v>0.83580750479999999</v>
      </c>
      <c r="Z44">
        <v>6</v>
      </c>
      <c r="AA44">
        <v>0.86339999999999995</v>
      </c>
      <c r="AB44" s="132">
        <f>AA44*Standardisation_Parameters!$F$8+Standardisation_Parameters!$E$8</f>
        <v>19.3177729646</v>
      </c>
      <c r="AC44">
        <v>6</v>
      </c>
      <c r="AF44" s="38"/>
    </row>
    <row r="45" spans="1:33" x14ac:dyDescent="0.25">
      <c r="A45" t="s">
        <v>364</v>
      </c>
      <c r="B45" s="33" t="s">
        <v>4</v>
      </c>
      <c r="C45" s="2" t="s">
        <v>365</v>
      </c>
      <c r="D45" s="2" t="s">
        <v>366</v>
      </c>
      <c r="E45" s="2"/>
      <c r="F45" s="2"/>
      <c r="G45" s="2" t="s">
        <v>367</v>
      </c>
      <c r="H45" s="2" t="s">
        <v>368</v>
      </c>
      <c r="I45" s="2"/>
      <c r="J45" s="2" t="s">
        <v>369</v>
      </c>
      <c r="K45" s="2" t="s">
        <v>370</v>
      </c>
      <c r="M45" s="2" t="s">
        <v>369</v>
      </c>
      <c r="P45" s="38"/>
      <c r="U45" s="135"/>
      <c r="V45" s="135"/>
      <c r="AB45" s="133"/>
      <c r="AF45" s="38"/>
    </row>
    <row r="46" spans="1:33" x14ac:dyDescent="0.25">
      <c r="A46" t="s">
        <v>417</v>
      </c>
      <c r="B46">
        <v>0</v>
      </c>
      <c r="C46">
        <v>-3.4354657300000002</v>
      </c>
      <c r="D46">
        <v>-0.65800984799999995</v>
      </c>
      <c r="E46" s="134">
        <v>-9999999999</v>
      </c>
      <c r="F46" s="134">
        <f>D46*Standardisation_Parameters!$F$10+Standardisation_Parameters!$E$10</f>
        <v>-5.2252334306604231</v>
      </c>
      <c r="G46">
        <v>79</v>
      </c>
      <c r="H46">
        <v>-0.47219154299999999</v>
      </c>
      <c r="J46">
        <v>1</v>
      </c>
      <c r="K46">
        <v>-0.54859999999999998</v>
      </c>
      <c r="L46">
        <f>K46*Standardisation_Parameters!$F$10+Standardisation_Parameters!$E$10</f>
        <v>-4.0922875618000001</v>
      </c>
      <c r="M46">
        <v>1</v>
      </c>
      <c r="P46" s="38"/>
      <c r="AF46" s="38"/>
    </row>
    <row r="47" spans="1:33" x14ac:dyDescent="0.25">
      <c r="A47" t="s">
        <v>418</v>
      </c>
      <c r="B47">
        <v>1</v>
      </c>
      <c r="C47">
        <v>-0.657735132</v>
      </c>
      <c r="D47">
        <v>-0.36712308399999999</v>
      </c>
      <c r="E47" s="134">
        <f>C47*Standardisation_Parameters!$F$10+Standardisation_Parameters!$E$10</f>
        <v>-5.222388729173316</v>
      </c>
      <c r="F47" s="134">
        <f>D47*Standardisation_Parameters!$F$10+Standardisation_Parameters!$E$10</f>
        <v>-2.2130826635742915</v>
      </c>
      <c r="G47">
        <v>79</v>
      </c>
      <c r="H47">
        <v>-0.64067291199999998</v>
      </c>
      <c r="J47">
        <v>2</v>
      </c>
      <c r="K47">
        <v>-0.52529999999999999</v>
      </c>
      <c r="L47">
        <f>K47*Standardisation_Parameters!$F$10+Standardisation_Parameters!$E$10</f>
        <v>-3.8510145938999996</v>
      </c>
      <c r="M47">
        <v>2</v>
      </c>
      <c r="P47" s="38"/>
      <c r="AF47" s="38"/>
    </row>
    <row r="48" spans="1:33" x14ac:dyDescent="0.25">
      <c r="A48" t="s">
        <v>419</v>
      </c>
      <c r="B48">
        <v>2</v>
      </c>
      <c r="C48">
        <v>-0.35466186900000002</v>
      </c>
      <c r="D48">
        <v>-5.4929665000000003E-2</v>
      </c>
      <c r="E48" s="134">
        <f>C48*Standardisation_Parameters!$F$10+Standardisation_Parameters!$E$10</f>
        <v>-2.0840459971927467</v>
      </c>
      <c r="F48" s="134">
        <f>D48*Standardisation_Parameters!$F$10+Standardisation_Parameters!$E$10</f>
        <v>1.019699858356105</v>
      </c>
      <c r="G48">
        <v>80</v>
      </c>
      <c r="H48">
        <v>-0.49397436300000003</v>
      </c>
      <c r="J48">
        <v>3</v>
      </c>
      <c r="K48">
        <v>-0.502</v>
      </c>
      <c r="L48">
        <f>K48*Standardisation_Parameters!$F$10+Standardisation_Parameters!$E$10</f>
        <v>-3.6097416259999999</v>
      </c>
      <c r="M48">
        <v>3</v>
      </c>
      <c r="P48" s="38"/>
      <c r="AF48" s="38"/>
    </row>
    <row r="49" spans="1:33" x14ac:dyDescent="0.25">
      <c r="A49" t="s">
        <v>420</v>
      </c>
      <c r="B49">
        <v>3</v>
      </c>
      <c r="C49">
        <v>-5.4813832999999999E-2</v>
      </c>
      <c r="D49">
        <v>0.2464970293</v>
      </c>
      <c r="E49" s="134">
        <f>C49*Standardisation_Parameters!$F$10+Standardisation_Parameters!$E$10</f>
        <v>1.0208993060135212</v>
      </c>
      <c r="F49" s="134">
        <f>D49*Standardisation_Parameters!$F$10+Standardisation_Parameters!$E$10</f>
        <v>4.1409922677143456</v>
      </c>
      <c r="G49">
        <v>79</v>
      </c>
      <c r="H49">
        <v>-0.45520625100000001</v>
      </c>
      <c r="J49">
        <v>4</v>
      </c>
      <c r="K49">
        <v>-0.47869999999999996</v>
      </c>
      <c r="L49">
        <f>K49*Standardisation_Parameters!$F$10+Standardisation_Parameters!$E$10</f>
        <v>-3.3684686580999994</v>
      </c>
      <c r="M49">
        <v>4</v>
      </c>
      <c r="P49" s="38"/>
      <c r="Q49" t="s">
        <v>364</v>
      </c>
      <c r="R49" s="33" t="s">
        <v>6</v>
      </c>
      <c r="S49" t="s">
        <v>365</v>
      </c>
      <c r="T49" t="s">
        <v>366</v>
      </c>
      <c r="W49" t="s">
        <v>367</v>
      </c>
      <c r="X49" t="s">
        <v>368</v>
      </c>
      <c r="Z49" t="s">
        <v>369</v>
      </c>
      <c r="AA49" t="s">
        <v>370</v>
      </c>
      <c r="AC49" t="s">
        <v>369</v>
      </c>
      <c r="AF49" s="38"/>
      <c r="AG49" s="75"/>
    </row>
    <row r="50" spans="1:33" x14ac:dyDescent="0.25">
      <c r="A50" t="s">
        <v>421</v>
      </c>
      <c r="B50">
        <v>4</v>
      </c>
      <c r="C50">
        <v>0.2485905877</v>
      </c>
      <c r="D50">
        <v>0.79314448729999998</v>
      </c>
      <c r="E50" s="134">
        <f>C50*Standardisation_Parameters!$F$10+Standardisation_Parameters!$E$10</f>
        <v>4.1626711968405248</v>
      </c>
      <c r="F50" s="134">
        <f>D50*Standardisation_Parameters!$F$10+Standardisation_Parameters!$E$10</f>
        <v>9.8015611340941984</v>
      </c>
      <c r="G50">
        <v>80</v>
      </c>
      <c r="H50">
        <v>-0.44696998100000002</v>
      </c>
      <c r="J50">
        <v>5</v>
      </c>
      <c r="K50">
        <v>-0.45539999999999997</v>
      </c>
      <c r="L50">
        <f>K50*Standardisation_Parameters!$F$10+Standardisation_Parameters!$E$10</f>
        <v>-3.1271956901999998</v>
      </c>
      <c r="M50">
        <v>5</v>
      </c>
      <c r="P50" s="38"/>
      <c r="Q50" t="s">
        <v>372</v>
      </c>
      <c r="R50">
        <v>0</v>
      </c>
      <c r="S50">
        <v>2</v>
      </c>
      <c r="T50">
        <v>3</v>
      </c>
      <c r="U50" s="134">
        <v>-9999999999</v>
      </c>
      <c r="V50" s="134">
        <v>3</v>
      </c>
      <c r="W50">
        <v>65</v>
      </c>
      <c r="X50">
        <v>0.26237728710000002</v>
      </c>
      <c r="Z50">
        <v>1</v>
      </c>
      <c r="AA50">
        <v>0.29599999999999999</v>
      </c>
      <c r="AB50" s="132">
        <f>AA50*Standardisation_Parameters!$F$16+Standardisation_Parameters!$E$16</f>
        <v>4.4198999903999994</v>
      </c>
      <c r="AC50">
        <v>1</v>
      </c>
      <c r="AF50" s="38"/>
    </row>
    <row r="51" spans="1:33" x14ac:dyDescent="0.25">
      <c r="A51" t="s">
        <v>423</v>
      </c>
      <c r="B51">
        <v>5</v>
      </c>
      <c r="C51">
        <v>0.79798219680000004</v>
      </c>
      <c r="D51">
        <v>4.0246836322000004</v>
      </c>
      <c r="E51" s="134">
        <f>C51*Standardisation_Parameters!$F$10+Standardisation_Parameters!$E$10</f>
        <v>9.8516559207423988</v>
      </c>
      <c r="F51" s="134">
        <v>9999999999</v>
      </c>
      <c r="G51">
        <v>79</v>
      </c>
      <c r="H51">
        <v>-0.43314624000000002</v>
      </c>
      <c r="J51">
        <v>6</v>
      </c>
      <c r="K51">
        <v>-0.43209999999999993</v>
      </c>
      <c r="L51">
        <f>K51*Standardisation_Parameters!$F$10+Standardisation_Parameters!$E$10</f>
        <v>-2.8859227222999992</v>
      </c>
      <c r="M51">
        <v>6</v>
      </c>
      <c r="P51" s="38"/>
      <c r="Q51" t="s">
        <v>390</v>
      </c>
      <c r="R51">
        <v>1</v>
      </c>
      <c r="S51">
        <v>4</v>
      </c>
      <c r="T51">
        <v>4</v>
      </c>
      <c r="U51" s="134">
        <v>4</v>
      </c>
      <c r="V51" s="134">
        <v>4</v>
      </c>
      <c r="W51">
        <v>52</v>
      </c>
      <c r="X51">
        <v>0.60662436220000004</v>
      </c>
      <c r="Z51">
        <v>2</v>
      </c>
      <c r="AA51">
        <v>0.4914</v>
      </c>
      <c r="AB51" s="132">
        <f>AA51*Standardisation_Parameters!$F$16+Standardisation_Parameters!$E$16</f>
        <v>4.7877272813599996</v>
      </c>
      <c r="AC51">
        <v>2</v>
      </c>
      <c r="AF51" s="38"/>
    </row>
    <row r="52" spans="1:33" x14ac:dyDescent="0.25">
      <c r="P52" s="38"/>
      <c r="Q52" t="s">
        <v>422</v>
      </c>
      <c r="R52">
        <v>2</v>
      </c>
      <c r="S52">
        <v>5</v>
      </c>
      <c r="T52">
        <v>5</v>
      </c>
      <c r="U52" s="134">
        <v>5</v>
      </c>
      <c r="V52" s="134">
        <v>5</v>
      </c>
      <c r="W52">
        <v>64</v>
      </c>
      <c r="X52">
        <v>0.56643294330000005</v>
      </c>
      <c r="Z52">
        <v>3</v>
      </c>
      <c r="AA52">
        <v>0.71219999999999994</v>
      </c>
      <c r="AB52" s="132">
        <f>AA52*Standardisation_Parameters!$F$16+Standardisation_Parameters!$E$16</f>
        <v>5.2033683552799994</v>
      </c>
      <c r="AC52">
        <v>3</v>
      </c>
      <c r="AF52" s="38"/>
    </row>
    <row r="53" spans="1:33" x14ac:dyDescent="0.25">
      <c r="P53" s="38"/>
      <c r="Q53" t="s">
        <v>424</v>
      </c>
      <c r="R53">
        <v>4</v>
      </c>
      <c r="S53">
        <v>6</v>
      </c>
      <c r="T53">
        <v>6</v>
      </c>
      <c r="U53" s="134">
        <v>6</v>
      </c>
      <c r="V53" s="134">
        <v>6</v>
      </c>
      <c r="W53">
        <v>100</v>
      </c>
      <c r="X53">
        <v>1.0360064988</v>
      </c>
      <c r="Z53">
        <v>4</v>
      </c>
      <c r="AA53">
        <v>0.95840000000000003</v>
      </c>
      <c r="AB53" s="132">
        <f>AA53*Standardisation_Parameters!$F$16+Standardisation_Parameters!$E$16</f>
        <v>5.6668232121599997</v>
      </c>
      <c r="AC53">
        <v>4</v>
      </c>
      <c r="AF53" s="38"/>
    </row>
    <row r="54" spans="1:33" x14ac:dyDescent="0.25">
      <c r="A54" t="s">
        <v>364</v>
      </c>
      <c r="B54" s="33" t="s">
        <v>602</v>
      </c>
      <c r="C54" s="2" t="s">
        <v>365</v>
      </c>
      <c r="D54" s="2" t="s">
        <v>366</v>
      </c>
      <c r="E54" s="2"/>
      <c r="F54" s="2"/>
      <c r="G54" s="2" t="s">
        <v>367</v>
      </c>
      <c r="H54" s="2" t="s">
        <v>368</v>
      </c>
      <c r="I54" s="2"/>
      <c r="J54" s="2" t="s">
        <v>369</v>
      </c>
      <c r="K54" s="2" t="s">
        <v>370</v>
      </c>
      <c r="L54" s="2"/>
      <c r="M54" s="2" t="s">
        <v>369</v>
      </c>
      <c r="P54" s="38"/>
      <c r="Q54" t="s">
        <v>425</v>
      </c>
      <c r="R54">
        <v>5</v>
      </c>
      <c r="S54">
        <v>7</v>
      </c>
      <c r="T54">
        <v>7</v>
      </c>
      <c r="U54" s="134">
        <v>7</v>
      </c>
      <c r="V54" s="134">
        <v>9999999999</v>
      </c>
      <c r="W54">
        <v>37</v>
      </c>
      <c r="X54">
        <v>1.2140631750999999</v>
      </c>
      <c r="Z54">
        <v>5</v>
      </c>
      <c r="AA54">
        <v>1.23</v>
      </c>
      <c r="AB54" s="132">
        <f>AA54*Standardisation_Parameters!$F$16+Standardisation_Parameters!$E$16</f>
        <v>6.1780918519999997</v>
      </c>
      <c r="AC54">
        <v>5</v>
      </c>
      <c r="AF54" s="38"/>
    </row>
    <row r="55" spans="1:33" x14ac:dyDescent="0.25">
      <c r="A55" t="s">
        <v>426</v>
      </c>
      <c r="B55" s="2">
        <v>0</v>
      </c>
      <c r="C55" s="2">
        <v>-0.61889194800000003</v>
      </c>
      <c r="D55" s="2">
        <v>-0.43738723600000001</v>
      </c>
      <c r="E55" s="134">
        <v>-9999999999</v>
      </c>
      <c r="F55" s="134">
        <f>D55*Standardisation_Parameters!$F$14+Standardisation_Parameters!$E$14</f>
        <v>24.184307581184761</v>
      </c>
      <c r="G55" s="2">
        <v>79</v>
      </c>
      <c r="H55">
        <v>1.44952038E-2</v>
      </c>
      <c r="J55">
        <v>1</v>
      </c>
      <c r="K55">
        <v>0.19330000000000003</v>
      </c>
      <c r="L55">
        <f>K55*Standardisation_Parameters!$F$14+Standardisation_Parameters!$E$14</f>
        <v>97.784934097000004</v>
      </c>
      <c r="M55">
        <v>1</v>
      </c>
      <c r="P55" s="38"/>
      <c r="AF55" s="38"/>
    </row>
    <row r="56" spans="1:33" x14ac:dyDescent="0.25">
      <c r="A56" t="s">
        <v>427</v>
      </c>
      <c r="B56" s="2">
        <v>1</v>
      </c>
      <c r="C56">
        <v>-0.43325585</v>
      </c>
      <c r="D56">
        <v>-0.307627967</v>
      </c>
      <c r="E56" s="134">
        <f>C56*Standardisation_Parameters!$F$14+Standardisation_Parameters!$E$14</f>
        <v>24.666436567823503</v>
      </c>
      <c r="F56" s="134">
        <f>D56*Standardisation_Parameters!$F$14+Standardisation_Parameters!$E$14</f>
        <v>39.327096192549973</v>
      </c>
      <c r="G56">
        <v>79</v>
      </c>
      <c r="H56">
        <v>-9.5427888000000002E-2</v>
      </c>
      <c r="J56">
        <v>2</v>
      </c>
      <c r="K56">
        <v>-7.9899999999999971E-2</v>
      </c>
      <c r="L56">
        <f>K56*Standardisation_Parameters!$F$14+Standardisation_Parameters!$E$14</f>
        <v>65.902742709000009</v>
      </c>
      <c r="M56">
        <v>2</v>
      </c>
      <c r="P56" s="38"/>
      <c r="AF56" s="38"/>
    </row>
    <row r="57" spans="1:33" x14ac:dyDescent="0.25">
      <c r="A57" t="s">
        <v>429</v>
      </c>
      <c r="B57" s="2">
        <v>2</v>
      </c>
      <c r="C57">
        <v>-0.30651890300000001</v>
      </c>
      <c r="D57">
        <v>-0.18438347199999999</v>
      </c>
      <c r="E57" s="134">
        <f>C57*Standardisation_Parameters!$F$14+Standardisation_Parameters!$E$14</f>
        <v>39.456522952101736</v>
      </c>
      <c r="F57" s="134">
        <f>D57*Standardisation_Parameters!$F$14+Standardisation_Parameters!$E$14</f>
        <v>53.709616606559521</v>
      </c>
      <c r="G57">
        <v>80</v>
      </c>
      <c r="H57">
        <v>-0.27038177600000002</v>
      </c>
      <c r="J57">
        <v>3</v>
      </c>
      <c r="K57">
        <v>-0.35309999999999997</v>
      </c>
      <c r="L57">
        <f>K57*Standardisation_Parameters!$F$14+Standardisation_Parameters!$E$14</f>
        <v>34.020551321000006</v>
      </c>
      <c r="M57">
        <v>3</v>
      </c>
      <c r="P57" s="38"/>
      <c r="Q57" t="s">
        <v>364</v>
      </c>
      <c r="R57" s="33" t="s">
        <v>7</v>
      </c>
      <c r="S57" t="s">
        <v>365</v>
      </c>
      <c r="T57" t="s">
        <v>366</v>
      </c>
      <c r="W57" t="s">
        <v>367</v>
      </c>
      <c r="X57" t="s">
        <v>368</v>
      </c>
      <c r="Z57" t="s">
        <v>369</v>
      </c>
      <c r="AA57" t="s">
        <v>370</v>
      </c>
      <c r="AC57" t="s">
        <v>369</v>
      </c>
      <c r="AF57" s="38"/>
      <c r="AG57" s="75"/>
    </row>
    <row r="58" spans="1:33" x14ac:dyDescent="0.25">
      <c r="A58" t="s">
        <v>382</v>
      </c>
      <c r="B58" s="2">
        <v>3</v>
      </c>
      <c r="C58">
        <v>-0.18187799499999999</v>
      </c>
      <c r="D58">
        <v>0.1025221711</v>
      </c>
      <c r="E58" s="134">
        <f>C58*Standardisation_Parameters!$F$14+Standardisation_Parameters!$E$14</f>
        <v>54.002003492475453</v>
      </c>
      <c r="F58" s="134">
        <f>D58*Standardisation_Parameters!$F$14+Standardisation_Parameters!$E$14</f>
        <v>87.191244072194309</v>
      </c>
      <c r="G58">
        <v>79</v>
      </c>
      <c r="H58">
        <v>-0.249215205</v>
      </c>
      <c r="J58">
        <v>4</v>
      </c>
      <c r="K58">
        <v>-0.62629999999999997</v>
      </c>
      <c r="L58">
        <f>K58*Standardisation_Parameters!$F$14+Standardisation_Parameters!$E$14</f>
        <v>2.1383599330000038</v>
      </c>
      <c r="M58">
        <v>4</v>
      </c>
      <c r="P58" s="38"/>
      <c r="Q58" t="s">
        <v>428</v>
      </c>
      <c r="R58">
        <v>0</v>
      </c>
      <c r="S58">
        <v>-2.0042784010000001</v>
      </c>
      <c r="T58">
        <v>-1.230055874</v>
      </c>
      <c r="U58" s="134">
        <v>-9999999999</v>
      </c>
      <c r="V58" s="134">
        <f>T58*Standardisation_Parameters!$F$17+Standardisation_Parameters!$E$17</f>
        <v>-1.1641102719919152</v>
      </c>
      <c r="W58">
        <v>53</v>
      </c>
      <c r="X58">
        <v>1.4012290024</v>
      </c>
      <c r="Z58">
        <v>1</v>
      </c>
      <c r="AA58">
        <v>1.4056</v>
      </c>
      <c r="AB58" s="132">
        <f>AA58*Standardisation_Parameters!$F$17+Standardisation_Parameters!$E$17</f>
        <v>1.4288079148799999</v>
      </c>
      <c r="AC58">
        <v>1</v>
      </c>
      <c r="AF58" s="38"/>
    </row>
    <row r="59" spans="1:33" x14ac:dyDescent="0.25">
      <c r="A59" t="s">
        <v>384</v>
      </c>
      <c r="B59" s="2">
        <v>4</v>
      </c>
      <c r="C59">
        <v>0.1037452188</v>
      </c>
      <c r="D59">
        <v>0.6692109423</v>
      </c>
      <c r="E59" s="134">
        <f>C59*Standardisation_Parameters!$F$14+Standardisation_Parameters!$E$14</f>
        <v>87.333972625810901</v>
      </c>
      <c r="F59" s="134">
        <f>D59*Standardisation_Parameters!$F$14+Standardisation_Parameters!$E$14</f>
        <v>153.32330798445253</v>
      </c>
      <c r="G59">
        <v>80</v>
      </c>
      <c r="H59">
        <v>-0.94656633999999995</v>
      </c>
      <c r="J59">
        <v>5</v>
      </c>
      <c r="K59">
        <v>-0.89950000000000008</v>
      </c>
      <c r="L59">
        <f>K59*Standardisation_Parameters!$F$14+Standardisation_Parameters!$E$14</f>
        <v>-29.743831455000006</v>
      </c>
      <c r="M59">
        <v>5</v>
      </c>
      <c r="P59" s="38"/>
      <c r="Q59" t="s">
        <v>430</v>
      </c>
      <c r="R59">
        <v>1</v>
      </c>
      <c r="S59">
        <v>-1.2296045360000001</v>
      </c>
      <c r="T59">
        <v>-0.96087198900000004</v>
      </c>
      <c r="U59" s="134">
        <f>S59*Standardisation_Parameters!$F$17+Standardisation_Parameters!$E$17</f>
        <v>-1.1636662525278529</v>
      </c>
      <c r="V59" s="134">
        <f>T59*Standardisation_Parameters!$F$17+Standardisation_Parameters!$E$17</f>
        <v>-0.89929125752396721</v>
      </c>
      <c r="W59">
        <v>53</v>
      </c>
      <c r="X59">
        <v>1.1586489257000001</v>
      </c>
      <c r="Z59">
        <v>2</v>
      </c>
      <c r="AA59">
        <v>1.1200000000000001</v>
      </c>
      <c r="AB59" s="132">
        <f>AA59*Standardisation_Parameters!$F$17+Standardisation_Parameters!$E$17</f>
        <v>1.1478389760000001</v>
      </c>
      <c r="AC59">
        <v>2</v>
      </c>
      <c r="AF59" s="38"/>
    </row>
    <row r="60" spans="1:33" x14ac:dyDescent="0.25">
      <c r="A60" t="s">
        <v>433</v>
      </c>
      <c r="B60">
        <v>5</v>
      </c>
      <c r="C60">
        <v>0.6789550741</v>
      </c>
      <c r="D60">
        <v>8.1986465358</v>
      </c>
      <c r="E60" s="134">
        <f>C60*Standardisation_Parameters!$F$14+Standardisation_Parameters!$E$14</f>
        <v>154.46043929835258</v>
      </c>
      <c r="F60" s="134">
        <v>9999999999</v>
      </c>
      <c r="G60">
        <v>79</v>
      </c>
      <c r="H60">
        <v>-1.391571565</v>
      </c>
      <c r="J60">
        <v>6</v>
      </c>
      <c r="K60">
        <v>-1.1726999999999999</v>
      </c>
      <c r="L60">
        <f>K60*Standardisation_Parameters!$F$14+Standardisation_Parameters!$E$14</f>
        <v>-61.626022842999987</v>
      </c>
      <c r="M60">
        <v>6</v>
      </c>
      <c r="P60" s="38"/>
      <c r="Q60" t="s">
        <v>431</v>
      </c>
      <c r="R60">
        <v>2</v>
      </c>
      <c r="S60">
        <v>-0.96034559799999997</v>
      </c>
      <c r="T60">
        <v>-0.71364258700000005</v>
      </c>
      <c r="U60" s="134">
        <f>S60*Standardisation_Parameters!$F$17+Standardisation_Parameters!$E$17</f>
        <v>-0.89877340205931033</v>
      </c>
      <c r="V60" s="134">
        <f>T60*Standardisation_Parameters!$F$17+Standardisation_Parameters!$E$17</f>
        <v>-0.65607072972327762</v>
      </c>
      <c r="W60">
        <v>53</v>
      </c>
      <c r="X60">
        <v>0.79718127039999997</v>
      </c>
      <c r="Z60">
        <v>3</v>
      </c>
      <c r="AA60">
        <v>0.84699999999999998</v>
      </c>
      <c r="AB60" s="132">
        <f>AA60*Standardisation_Parameters!$F$17+Standardisation_Parameters!$E$17</f>
        <v>0.87926572560000005</v>
      </c>
      <c r="AC60">
        <v>3</v>
      </c>
      <c r="AF60" s="38"/>
    </row>
    <row r="61" spans="1:33" x14ac:dyDescent="0.25">
      <c r="P61" s="38"/>
      <c r="Q61" t="s">
        <v>432</v>
      </c>
      <c r="R61">
        <v>3</v>
      </c>
      <c r="S61">
        <v>-0.71188425099999997</v>
      </c>
      <c r="T61">
        <v>-0.50182507200000004</v>
      </c>
      <c r="U61" s="134">
        <f>S61*Standardisation_Parameters!$F$17+Standardisation_Parameters!$E$17</f>
        <v>-0.65434090549318469</v>
      </c>
      <c r="V61" s="134">
        <f>T61*Standardisation_Parameters!$F$17+Standardisation_Parameters!$E$17</f>
        <v>-0.44768787809250565</v>
      </c>
      <c r="W61">
        <v>53</v>
      </c>
      <c r="X61">
        <v>0.54837649639999997</v>
      </c>
      <c r="Z61">
        <v>4</v>
      </c>
      <c r="AA61">
        <v>0.58660000000000001</v>
      </c>
      <c r="AB61" s="132">
        <f>AA61*Standardisation_Parameters!$F$17+Standardisation_Parameters!$E$17</f>
        <v>0.62308816368000008</v>
      </c>
      <c r="AC61">
        <v>4</v>
      </c>
      <c r="AF61" s="38"/>
    </row>
    <row r="62" spans="1:33" x14ac:dyDescent="0.25">
      <c r="P62" s="38"/>
      <c r="Q62" t="s">
        <v>434</v>
      </c>
      <c r="R62">
        <v>4</v>
      </c>
      <c r="S62">
        <v>-0.49424690399999999</v>
      </c>
      <c r="T62">
        <v>-0.236654794</v>
      </c>
      <c r="U62" s="134">
        <f>S62*Standardisation_Parameters!$F$17+Standardisation_Parameters!$E$17</f>
        <v>-0.44023259160225919</v>
      </c>
      <c r="V62" s="134">
        <f>T62*Standardisation_Parameters!$F$17+Standardisation_Parameters!$E$17</f>
        <v>-0.18681738918433122</v>
      </c>
      <c r="W62">
        <v>53</v>
      </c>
      <c r="X62">
        <v>0.43333812100000002</v>
      </c>
      <c r="Z62">
        <v>5</v>
      </c>
      <c r="AA62">
        <v>0.33879999999999999</v>
      </c>
      <c r="AB62" s="132">
        <f>AA62*Standardisation_Parameters!$F$17+Standardisation_Parameters!$E$17</f>
        <v>0.37930629023999995</v>
      </c>
      <c r="AC62">
        <v>5</v>
      </c>
      <c r="AF62" s="38"/>
    </row>
    <row r="63" spans="1:33" x14ac:dyDescent="0.25">
      <c r="A63" t="s">
        <v>364</v>
      </c>
      <c r="B63" s="33" t="s">
        <v>648</v>
      </c>
      <c r="C63" s="2" t="s">
        <v>365</v>
      </c>
      <c r="D63" s="2" t="s">
        <v>366</v>
      </c>
      <c r="E63" s="2"/>
      <c r="F63" s="2"/>
      <c r="G63" s="2" t="s">
        <v>367</v>
      </c>
      <c r="H63" s="2" t="s">
        <v>368</v>
      </c>
      <c r="I63" s="2"/>
      <c r="J63" s="2" t="s">
        <v>369</v>
      </c>
      <c r="K63" s="2" t="s">
        <v>370</v>
      </c>
      <c r="M63" s="2" t="s">
        <v>369</v>
      </c>
      <c r="P63" s="38"/>
      <c r="Q63" t="s">
        <v>435</v>
      </c>
      <c r="R63">
        <v>5</v>
      </c>
      <c r="S63">
        <v>-0.23551776399999999</v>
      </c>
      <c r="T63">
        <v>0.63083916429999998</v>
      </c>
      <c r="U63" s="134">
        <f>S63*Standardisation_Parameters!$F$17+Standardisation_Parameters!$E$17</f>
        <v>-0.1856987963531872</v>
      </c>
      <c r="V63" s="134">
        <v>9999999999</v>
      </c>
      <c r="W63">
        <v>53</v>
      </c>
      <c r="X63">
        <v>6.4465546799999995E-2</v>
      </c>
      <c r="Z63">
        <v>6</v>
      </c>
      <c r="AA63">
        <v>0.10359999999999991</v>
      </c>
      <c r="AB63" s="132">
        <f>AA63*Standardisation_Parameters!$F$17+Standardisation_Parameters!$E$17</f>
        <v>0.14792010527999994</v>
      </c>
      <c r="AC63">
        <v>6</v>
      </c>
      <c r="AF63" s="38"/>
    </row>
    <row r="64" spans="1:33" x14ac:dyDescent="0.25">
      <c r="A64" t="s">
        <v>436</v>
      </c>
      <c r="B64">
        <v>0</v>
      </c>
      <c r="C64">
        <v>-0.78916001899999999</v>
      </c>
      <c r="D64">
        <v>-0.75445942300000002</v>
      </c>
      <c r="E64" s="134">
        <v>-9999999999</v>
      </c>
      <c r="F64" s="134">
        <f>D64*Standardisation_Parameters!$F$7+Standardisation_Parameters!$E$7</f>
        <v>0.4199733072562104</v>
      </c>
      <c r="G64">
        <v>75</v>
      </c>
      <c r="H64">
        <v>-1.34053029</v>
      </c>
      <c r="J64" s="2">
        <v>1</v>
      </c>
      <c r="K64">
        <v>-1.1383000000000001</v>
      </c>
      <c r="L64">
        <f>K64*Standardisation_Parameters!$F$7+Standardisation_Parameters!$E$7</f>
        <v>-4.0510950069000025</v>
      </c>
      <c r="M64" s="2">
        <v>1</v>
      </c>
      <c r="P64" s="38"/>
      <c r="AF64" s="38"/>
    </row>
    <row r="65" spans="1:33" x14ac:dyDescent="0.25">
      <c r="A65" t="s">
        <v>437</v>
      </c>
      <c r="B65">
        <v>1</v>
      </c>
      <c r="C65">
        <v>-0.75430477200000001</v>
      </c>
      <c r="D65">
        <v>-0.66174163900000005</v>
      </c>
      <c r="E65" s="134">
        <f>C65*Standardisation_Parameters!$F$7+Standardisation_Parameters!$E$7</f>
        <v>0.42177471968440372</v>
      </c>
      <c r="F65" s="134">
        <f>D65*Standardisation_Parameters!$F$7+Standardisation_Parameters!$E$7</f>
        <v>1.4999725857097221</v>
      </c>
      <c r="G65">
        <v>83</v>
      </c>
      <c r="H65">
        <v>-1.2476160700000001</v>
      </c>
      <c r="J65">
        <v>2</v>
      </c>
      <c r="K65">
        <v>-0.88020000000000009</v>
      </c>
      <c r="L65">
        <f>K65*Standardisation_Parameters!$F$7+Standardisation_Parameters!$E$7</f>
        <v>-1.0446834886000023</v>
      </c>
      <c r="M65">
        <v>2</v>
      </c>
      <c r="P65" s="38"/>
      <c r="AF65" s="38"/>
    </row>
    <row r="66" spans="1:33" x14ac:dyDescent="0.25">
      <c r="A66" t="s">
        <v>439</v>
      </c>
      <c r="B66">
        <v>2</v>
      </c>
      <c r="C66">
        <v>-0.65315665300000003</v>
      </c>
      <c r="D66">
        <v>-0.24966233199999999</v>
      </c>
      <c r="E66" s="134">
        <f>C66*Standardisation_Parameters!$F$7+Standardisation_Parameters!$E$7</f>
        <v>1.5999725887893197</v>
      </c>
      <c r="F66" s="134">
        <f>D66*Standardisation_Parameters!$F$7+Standardisation_Parameters!$E$7</f>
        <v>6.2999724889173239</v>
      </c>
      <c r="G66">
        <v>80</v>
      </c>
      <c r="H66">
        <v>-3.3896615999999997E-2</v>
      </c>
      <c r="J66" s="2">
        <v>3</v>
      </c>
      <c r="K66">
        <v>-0.6221000000000001</v>
      </c>
      <c r="L66">
        <f>K66*Standardisation_Parameters!$F$7+Standardisation_Parameters!$E$7</f>
        <v>1.9617280296999979</v>
      </c>
      <c r="M66" s="2">
        <v>3</v>
      </c>
      <c r="P66" s="38"/>
      <c r="Q66" t="s">
        <v>364</v>
      </c>
      <c r="R66" s="33" t="s">
        <v>9</v>
      </c>
      <c r="S66" t="s">
        <v>365</v>
      </c>
      <c r="T66" t="s">
        <v>366</v>
      </c>
      <c r="W66" t="s">
        <v>367</v>
      </c>
      <c r="X66" t="s">
        <v>368</v>
      </c>
      <c r="Z66" t="s">
        <v>369</v>
      </c>
      <c r="AA66" t="s">
        <v>370</v>
      </c>
      <c r="AC66" t="s">
        <v>369</v>
      </c>
      <c r="AF66" s="38"/>
      <c r="AG66" s="75"/>
    </row>
    <row r="67" spans="1:33" x14ac:dyDescent="0.25">
      <c r="A67" t="s">
        <v>441</v>
      </c>
      <c r="B67">
        <v>3</v>
      </c>
      <c r="C67">
        <v>-0.241077346</v>
      </c>
      <c r="D67">
        <v>0.23753559860000001</v>
      </c>
      <c r="E67" s="134">
        <f>C67*Standardisation_Parameters!$F$7+Standardisation_Parameters!$E$7</f>
        <v>6.3999724919969214</v>
      </c>
      <c r="F67" s="134">
        <f>D67*Standardisation_Parameters!$F$7+Standardisation_Parameters!$E$7</f>
        <v>11.97497237364326</v>
      </c>
      <c r="G67">
        <v>79</v>
      </c>
      <c r="H67">
        <v>-8.1621553999999999E-2</v>
      </c>
      <c r="J67">
        <v>4</v>
      </c>
      <c r="K67">
        <v>-0.3640000000000001</v>
      </c>
      <c r="L67">
        <f>K67*Standardisation_Parameters!$F$7+Standardisation_Parameters!$E$7</f>
        <v>4.9681395479999981</v>
      </c>
      <c r="M67">
        <v>4</v>
      </c>
      <c r="P67" s="38"/>
      <c r="Q67" t="s">
        <v>438</v>
      </c>
      <c r="R67">
        <v>0</v>
      </c>
      <c r="S67">
        <v>1.5</v>
      </c>
      <c r="T67">
        <v>2.25</v>
      </c>
      <c r="U67" s="134">
        <v>-9999999999</v>
      </c>
      <c r="V67" s="134">
        <v>2.25</v>
      </c>
      <c r="W67">
        <v>44</v>
      </c>
      <c r="X67">
        <v>0.27865046630000001</v>
      </c>
      <c r="Z67">
        <v>1</v>
      </c>
      <c r="AA67">
        <v>0.19720000000000001</v>
      </c>
      <c r="AB67" s="132">
        <f>AA67*Standardisation_Parameters!$F$18+Standardisation_Parameters!$E$18</f>
        <v>2.8720951866799997</v>
      </c>
      <c r="AC67">
        <v>1</v>
      </c>
      <c r="AF67" s="38"/>
    </row>
    <row r="68" spans="1:33" x14ac:dyDescent="0.25">
      <c r="A68" t="s">
        <v>443</v>
      </c>
      <c r="B68">
        <v>4</v>
      </c>
      <c r="C68">
        <v>0.239681845</v>
      </c>
      <c r="D68">
        <v>0.98485859139999998</v>
      </c>
      <c r="E68" s="134">
        <f>C68*Standardisation_Parameters!$F$7+Standardisation_Parameters!$E$7</f>
        <v>11.999972373248335</v>
      </c>
      <c r="F68" s="134">
        <f>D68*Standardisation_Parameters!$F$7+Standardisation_Parameters!$E$7</f>
        <v>20.679972193264909</v>
      </c>
      <c r="G68">
        <v>80</v>
      </c>
      <c r="H68">
        <v>4.4455929499999998E-2</v>
      </c>
      <c r="J68" s="2">
        <v>5</v>
      </c>
      <c r="K68">
        <v>-0.10590000000000011</v>
      </c>
      <c r="L68">
        <f>K68*Standardisation_Parameters!$F$7+Standardisation_Parameters!$E$7</f>
        <v>7.9745510662999983</v>
      </c>
      <c r="M68" s="2">
        <v>5</v>
      </c>
      <c r="P68" s="38"/>
      <c r="Q68" t="s">
        <v>440</v>
      </c>
      <c r="R68">
        <v>1</v>
      </c>
      <c r="S68">
        <v>2.5</v>
      </c>
      <c r="T68">
        <v>2.75</v>
      </c>
      <c r="U68" s="134">
        <v>2.5</v>
      </c>
      <c r="V68" s="134">
        <v>2.75</v>
      </c>
      <c r="W68">
        <v>45</v>
      </c>
      <c r="X68">
        <v>0.37394923870000002</v>
      </c>
      <c r="Z68">
        <v>2</v>
      </c>
      <c r="AA68">
        <v>0.40560000000000002</v>
      </c>
      <c r="AB68" s="132">
        <f>AA68*Standardisation_Parameters!$F$18+Standardisation_Parameters!$E$18</f>
        <v>3.06167914664</v>
      </c>
      <c r="AC68">
        <v>2</v>
      </c>
      <c r="AF68" s="38"/>
    </row>
    <row r="69" spans="1:33" x14ac:dyDescent="0.25">
      <c r="A69" t="s">
        <v>445</v>
      </c>
      <c r="B69">
        <v>5</v>
      </c>
      <c r="C69">
        <v>0.99601907270000001</v>
      </c>
      <c r="D69">
        <v>7.0733303493999999</v>
      </c>
      <c r="E69" s="134">
        <f>C69*Standardisation_Parameters!$F$7+Standardisation_Parameters!$E$7</f>
        <v>20.809972191444267</v>
      </c>
      <c r="F69" s="134">
        <v>9999999999</v>
      </c>
      <c r="G69">
        <v>79</v>
      </c>
      <c r="H69">
        <v>-0.29970155700000001</v>
      </c>
      <c r="J69">
        <v>6</v>
      </c>
      <c r="K69">
        <v>0.15219999999999989</v>
      </c>
      <c r="L69">
        <f>K69*Standardisation_Parameters!$F$7+Standardisation_Parameters!$E$7</f>
        <v>10.980962584599999</v>
      </c>
      <c r="M69">
        <v>6</v>
      </c>
      <c r="P69" s="38"/>
      <c r="Q69" t="s">
        <v>442</v>
      </c>
      <c r="R69">
        <v>2</v>
      </c>
      <c r="S69">
        <v>3</v>
      </c>
      <c r="T69">
        <v>3</v>
      </c>
      <c r="U69" s="134">
        <v>3</v>
      </c>
      <c r="V69" s="134">
        <v>3</v>
      </c>
      <c r="W69">
        <v>51</v>
      </c>
      <c r="X69">
        <v>0.6291582684</v>
      </c>
      <c r="Z69">
        <v>3</v>
      </c>
      <c r="AA69">
        <v>0.61399999999999999</v>
      </c>
      <c r="AB69" s="132">
        <f>AA69*Standardisation_Parameters!$F$18+Standardisation_Parameters!$E$18</f>
        <v>3.2512631065999997</v>
      </c>
      <c r="AC69">
        <v>3</v>
      </c>
      <c r="AF69" s="38"/>
    </row>
    <row r="70" spans="1:33" x14ac:dyDescent="0.25">
      <c r="P70" s="38"/>
      <c r="Q70" t="s">
        <v>444</v>
      </c>
      <c r="R70">
        <v>3</v>
      </c>
      <c r="S70">
        <v>3.25</v>
      </c>
      <c r="T70">
        <v>3.5</v>
      </c>
      <c r="U70" s="134">
        <v>3.25</v>
      </c>
      <c r="V70" s="134">
        <v>3.5</v>
      </c>
      <c r="W70">
        <v>66</v>
      </c>
      <c r="X70">
        <v>0.65613444369999996</v>
      </c>
      <c r="Z70">
        <v>4</v>
      </c>
      <c r="AA70">
        <v>0.82240000000000002</v>
      </c>
      <c r="AB70" s="132">
        <f>AA70*Standardisation_Parameters!$F$18+Standardisation_Parameters!$E$18</f>
        <v>3.4408470665599999</v>
      </c>
      <c r="AC70">
        <v>4</v>
      </c>
      <c r="AF70" s="38"/>
    </row>
    <row r="71" spans="1:33" x14ac:dyDescent="0.25">
      <c r="P71" s="38"/>
      <c r="Q71" t="s">
        <v>446</v>
      </c>
      <c r="R71">
        <v>4</v>
      </c>
      <c r="S71">
        <v>3.75</v>
      </c>
      <c r="T71">
        <v>4</v>
      </c>
      <c r="U71" s="134">
        <v>3.75</v>
      </c>
      <c r="V71" s="134">
        <v>4</v>
      </c>
      <c r="W71">
        <v>69</v>
      </c>
      <c r="X71">
        <v>1.0364585296</v>
      </c>
      <c r="Z71">
        <v>5</v>
      </c>
      <c r="AA71">
        <v>1.0307999999999999</v>
      </c>
      <c r="AB71" s="132">
        <f>AA71*Standardisation_Parameters!$F$18+Standardisation_Parameters!$E$18</f>
        <v>3.6304310265199997</v>
      </c>
      <c r="AC71">
        <v>5</v>
      </c>
      <c r="AF71" s="38"/>
    </row>
    <row r="72" spans="1:33" x14ac:dyDescent="0.25">
      <c r="A72" t="s">
        <v>364</v>
      </c>
      <c r="B72" s="33" t="s">
        <v>378</v>
      </c>
      <c r="C72" s="2" t="s">
        <v>365</v>
      </c>
      <c r="D72" s="2" t="s">
        <v>366</v>
      </c>
      <c r="E72" s="2"/>
      <c r="F72" s="2"/>
      <c r="G72" s="2" t="s">
        <v>367</v>
      </c>
      <c r="H72" s="2" t="s">
        <v>368</v>
      </c>
      <c r="I72" s="2"/>
      <c r="J72" s="2" t="s">
        <v>369</v>
      </c>
      <c r="K72" s="2" t="s">
        <v>370</v>
      </c>
      <c r="M72" s="2" t="s">
        <v>369</v>
      </c>
      <c r="P72" s="38"/>
      <c r="Q72" t="s">
        <v>391</v>
      </c>
      <c r="R72">
        <v>5</v>
      </c>
      <c r="S72">
        <v>4.25</v>
      </c>
      <c r="T72">
        <v>4.75</v>
      </c>
      <c r="U72" s="134">
        <v>4.25</v>
      </c>
      <c r="V72" s="134">
        <v>9999999999</v>
      </c>
      <c r="W72">
        <v>43</v>
      </c>
      <c r="X72">
        <v>1.3343201498999999</v>
      </c>
      <c r="Z72">
        <v>6</v>
      </c>
      <c r="AA72">
        <v>1.2391999999999999</v>
      </c>
      <c r="AB72" s="132">
        <f>AA72*Standardisation_Parameters!$F$18+Standardisation_Parameters!$E$18</f>
        <v>3.8200149864799995</v>
      </c>
      <c r="AC72">
        <v>6</v>
      </c>
      <c r="AF72" s="38"/>
    </row>
    <row r="73" spans="1:33" x14ac:dyDescent="0.25">
      <c r="A73" t="s">
        <v>379</v>
      </c>
      <c r="B73">
        <v>0</v>
      </c>
      <c r="C73">
        <v>1</v>
      </c>
      <c r="D73">
        <v>1</v>
      </c>
      <c r="E73" s="134">
        <v>-9999999999</v>
      </c>
      <c r="F73">
        <v>1</v>
      </c>
      <c r="G73">
        <v>52</v>
      </c>
      <c r="H73">
        <v>-1.728957079</v>
      </c>
      <c r="J73" s="2">
        <v>1</v>
      </c>
      <c r="K73">
        <v>-1.6417999999999999</v>
      </c>
      <c r="L73">
        <f>K73*Standardisation_Parameters!$F$4+Standardisation_Parameters!$E$4</f>
        <v>1.1964606378600005</v>
      </c>
      <c r="M73" s="2">
        <v>1</v>
      </c>
      <c r="P73" s="38"/>
      <c r="AF73" s="38"/>
    </row>
    <row r="74" spans="1:33" x14ac:dyDescent="0.25">
      <c r="A74" t="s">
        <v>447</v>
      </c>
      <c r="B74">
        <v>1</v>
      </c>
      <c r="C74">
        <v>2</v>
      </c>
      <c r="D74">
        <v>2</v>
      </c>
      <c r="E74">
        <v>2</v>
      </c>
      <c r="F74">
        <v>2</v>
      </c>
      <c r="G74">
        <v>82</v>
      </c>
      <c r="H74">
        <v>-1.0245124029999999</v>
      </c>
      <c r="J74">
        <v>2</v>
      </c>
      <c r="K74">
        <v>-1.1528999999999998</v>
      </c>
      <c r="L74">
        <f>K74*Standardisation_Parameters!$F$4+Standardisation_Parameters!$E$4</f>
        <v>2.1614379153300005</v>
      </c>
      <c r="M74">
        <v>2</v>
      </c>
      <c r="P74" s="38"/>
      <c r="AF74" s="38"/>
    </row>
    <row r="75" spans="1:33" x14ac:dyDescent="0.25">
      <c r="A75" t="s">
        <v>449</v>
      </c>
      <c r="B75">
        <v>2</v>
      </c>
      <c r="C75">
        <v>3</v>
      </c>
      <c r="D75">
        <v>3</v>
      </c>
      <c r="E75">
        <v>3</v>
      </c>
      <c r="F75">
        <v>3</v>
      </c>
      <c r="G75">
        <v>98</v>
      </c>
      <c r="H75">
        <v>-0.68891549699999999</v>
      </c>
      <c r="J75" s="2">
        <v>3</v>
      </c>
      <c r="K75">
        <v>-0.71019999999999972</v>
      </c>
      <c r="L75">
        <f>K75*Standardisation_Parameters!$F$4+Standardisation_Parameters!$E$4</f>
        <v>3.0352269125400007</v>
      </c>
      <c r="M75" s="2">
        <v>3</v>
      </c>
      <c r="P75" s="38"/>
      <c r="R75" s="34" t="s">
        <v>734</v>
      </c>
      <c r="S75" t="s">
        <v>365</v>
      </c>
      <c r="T75" t="s">
        <v>366</v>
      </c>
      <c r="W75" t="s">
        <v>367</v>
      </c>
      <c r="X75" t="s">
        <v>368</v>
      </c>
      <c r="Z75" t="s">
        <v>369</v>
      </c>
      <c r="AA75" t="s">
        <v>370</v>
      </c>
      <c r="AC75" t="s">
        <v>369</v>
      </c>
      <c r="AF75" s="38"/>
    </row>
    <row r="76" spans="1:33" x14ac:dyDescent="0.25">
      <c r="A76" t="s">
        <v>451</v>
      </c>
      <c r="B76">
        <v>3</v>
      </c>
      <c r="C76">
        <v>4</v>
      </c>
      <c r="D76">
        <v>4</v>
      </c>
      <c r="E76">
        <v>4</v>
      </c>
      <c r="F76">
        <v>5</v>
      </c>
      <c r="G76">
        <v>83</v>
      </c>
      <c r="H76">
        <v>-0.27622633600000002</v>
      </c>
      <c r="J76">
        <v>4</v>
      </c>
      <c r="K76">
        <v>-0.31369999999999965</v>
      </c>
      <c r="L76">
        <f>K76*Standardisation_Parameters!$F$4+Standardisation_Parameters!$E$4</f>
        <v>3.8178276294900009</v>
      </c>
      <c r="M76">
        <v>4</v>
      </c>
      <c r="P76" s="38"/>
      <c r="Q76" t="s">
        <v>448</v>
      </c>
      <c r="R76">
        <v>0</v>
      </c>
      <c r="S76" s="134">
        <v>-1.3554289909999999</v>
      </c>
      <c r="T76">
        <v>0.5818079115</v>
      </c>
      <c r="U76" s="134">
        <v>-9999999999</v>
      </c>
      <c r="V76" s="134">
        <f>T76*Standardisation_Parameters!$F$15+Standardisation_Parameters!$E$15</f>
        <v>60.109178492962585</v>
      </c>
      <c r="W76">
        <v>96</v>
      </c>
      <c r="X76">
        <v>0.72896770870000005</v>
      </c>
      <c r="Z76">
        <v>1</v>
      </c>
      <c r="AA76">
        <v>0.72899999999999998</v>
      </c>
      <c r="AB76" s="132">
        <f>AA76*Standardisation_Parameters!$F$15+Standardisation_Parameters!$E$15</f>
        <v>64.178075778999997</v>
      </c>
      <c r="AC76">
        <v>1</v>
      </c>
      <c r="AF76" s="38"/>
    </row>
    <row r="77" spans="1:33" x14ac:dyDescent="0.25">
      <c r="A77" t="s">
        <v>453</v>
      </c>
      <c r="B77">
        <v>4</v>
      </c>
      <c r="C77">
        <v>5</v>
      </c>
      <c r="D77">
        <v>5</v>
      </c>
      <c r="E77">
        <v>6</v>
      </c>
      <c r="F77">
        <v>7</v>
      </c>
      <c r="G77">
        <v>67</v>
      </c>
      <c r="H77">
        <v>-0.179425322</v>
      </c>
      <c r="J77" s="2">
        <v>5</v>
      </c>
      <c r="K77">
        <v>3.660000000000041E-2</v>
      </c>
      <c r="L77">
        <f>K77*Standardisation_Parameters!$F$4+Standardisation_Parameters!$E$4</f>
        <v>4.5092400661800012</v>
      </c>
      <c r="M77" s="2">
        <v>5</v>
      </c>
      <c r="P77" s="38"/>
      <c r="Q77" t="s">
        <v>450</v>
      </c>
      <c r="R77">
        <v>1</v>
      </c>
      <c r="S77">
        <v>0.58584882729999999</v>
      </c>
      <c r="T77">
        <v>1.2539105103999999</v>
      </c>
      <c r="U77" s="134">
        <f>S77*Standardisation_Parameters!$F$15+Standardisation_Parameters!$E$15</f>
        <v>60.220883350875013</v>
      </c>
      <c r="V77" s="134">
        <f>T77*Standardisation_Parameters!$F$15+Standardisation_Parameters!$E$15</f>
        <v>78.688413752627383</v>
      </c>
      <c r="W77">
        <v>97</v>
      </c>
      <c r="X77">
        <v>0.77446863970000002</v>
      </c>
      <c r="Z77">
        <v>2</v>
      </c>
      <c r="AA77">
        <v>0.77459999999999996</v>
      </c>
      <c r="AB77" s="132">
        <f>AA77*Standardisation_Parameters!$F$15+Standardisation_Parameters!$E$15</f>
        <v>65.438617144600002</v>
      </c>
      <c r="AC77">
        <v>2</v>
      </c>
      <c r="AF77" s="38"/>
    </row>
    <row r="78" spans="1:33" x14ac:dyDescent="0.25">
      <c r="B78">
        <v>5</v>
      </c>
      <c r="C78">
        <v>6</v>
      </c>
      <c r="D78">
        <v>9</v>
      </c>
      <c r="E78">
        <v>7</v>
      </c>
      <c r="F78" s="134">
        <v>9999999999</v>
      </c>
      <c r="G78">
        <v>94</v>
      </c>
      <c r="H78">
        <v>0.45751170359999999</v>
      </c>
      <c r="J78">
        <v>6</v>
      </c>
      <c r="K78">
        <v>0.34070000000000045</v>
      </c>
      <c r="L78">
        <f>K78*Standardisation_Parameters!$F$4+Standardisation_Parameters!$E$4</f>
        <v>5.1094642226100015</v>
      </c>
      <c r="M78">
        <v>6</v>
      </c>
      <c r="P78" s="38"/>
      <c r="Q78" t="s">
        <v>452</v>
      </c>
      <c r="R78">
        <v>2</v>
      </c>
      <c r="S78">
        <v>1.2653779743</v>
      </c>
      <c r="T78" s="134">
        <v>2.0248517267000001</v>
      </c>
      <c r="U78" s="134">
        <f>S78*Standardisation_Parameters!$F$15+Standardisation_Parameters!$E$15</f>
        <v>79.005414029041305</v>
      </c>
      <c r="V78" s="134">
        <v>9999999999</v>
      </c>
      <c r="W78">
        <v>95</v>
      </c>
      <c r="X78">
        <v>0.96748159919999999</v>
      </c>
      <c r="Z78">
        <v>3</v>
      </c>
      <c r="AA78">
        <v>0.96779999999999988</v>
      </c>
      <c r="AB78" s="132">
        <f>AA78*Standardisation_Parameters!$F$15+Standardisation_Parameters!$E$15</f>
        <v>70.779331877800004</v>
      </c>
      <c r="AC78">
        <v>3</v>
      </c>
      <c r="AF78" s="38"/>
    </row>
    <row r="79" spans="1:33" x14ac:dyDescent="0.25">
      <c r="P79" s="38"/>
      <c r="AF79" s="38"/>
    </row>
    <row r="80" spans="1:33" x14ac:dyDescent="0.25">
      <c r="A80" t="s">
        <v>364</v>
      </c>
      <c r="B80" s="33" t="s">
        <v>8</v>
      </c>
      <c r="C80" s="2" t="s">
        <v>365</v>
      </c>
      <c r="D80" s="2" t="s">
        <v>366</v>
      </c>
      <c r="E80" s="2"/>
      <c r="F80" s="2"/>
      <c r="G80" s="2" t="s">
        <v>367</v>
      </c>
      <c r="H80" s="2" t="s">
        <v>368</v>
      </c>
      <c r="I80" s="2"/>
      <c r="J80" s="2" t="s">
        <v>369</v>
      </c>
      <c r="K80" s="2" t="s">
        <v>370</v>
      </c>
      <c r="M80" s="2" t="s">
        <v>369</v>
      </c>
      <c r="P80" s="38"/>
      <c r="AF80" s="38"/>
    </row>
    <row r="81" spans="1:32" x14ac:dyDescent="0.25">
      <c r="A81" t="s">
        <v>436</v>
      </c>
      <c r="B81">
        <v>0</v>
      </c>
      <c r="C81">
        <v>-1.57287395</v>
      </c>
      <c r="D81">
        <v>-1.3158935439999999</v>
      </c>
      <c r="E81" s="134">
        <v>-9999999999</v>
      </c>
      <c r="F81" s="134">
        <f>D81*Standardisation_Parameters!$F$15+Standardisation_Parameters!$E$15</f>
        <v>7.6501612952196609</v>
      </c>
      <c r="G81">
        <v>78</v>
      </c>
      <c r="H81">
        <v>-1.470227392</v>
      </c>
      <c r="J81">
        <v>1</v>
      </c>
      <c r="K81">
        <v>-1.4909999999999999</v>
      </c>
      <c r="L81">
        <f>K81*Standardisation_Parameters!$F$15+Standardisation_Parameters!$E$15</f>
        <v>2.8096145590000106</v>
      </c>
      <c r="M81">
        <v>1</v>
      </c>
      <c r="P81" s="38"/>
      <c r="AF81" s="38"/>
    </row>
    <row r="82" spans="1:32" x14ac:dyDescent="0.25">
      <c r="A82" t="s">
        <v>437</v>
      </c>
      <c r="B82">
        <v>1</v>
      </c>
      <c r="C82">
        <v>-1.3128355540000001</v>
      </c>
      <c r="D82">
        <v>-1.0589131389999999</v>
      </c>
      <c r="E82" s="134">
        <f>C82*Standardisation_Parameters!$F$15+Standardisation_Parameters!$E$15</f>
        <v>7.7346946919431474</v>
      </c>
      <c r="F82" s="134">
        <f>D82*Standardisation_Parameters!$F$15+Standardisation_Parameters!$E$15</f>
        <v>14.753986528797316</v>
      </c>
      <c r="G82">
        <v>82</v>
      </c>
      <c r="H82">
        <v>-1.1261555489999999</v>
      </c>
      <c r="J82">
        <v>2</v>
      </c>
      <c r="K82">
        <v>-1.0901999999999998</v>
      </c>
      <c r="L82">
        <f>K82*Standardisation_Parameters!$F$15+Standardisation_Parameters!$E$15</f>
        <v>13.889109719800008</v>
      </c>
      <c r="M82">
        <v>2</v>
      </c>
      <c r="P82" s="38"/>
      <c r="AF82" s="38"/>
    </row>
    <row r="83" spans="1:32" ht="30" x14ac:dyDescent="0.25">
      <c r="A83" t="s">
        <v>439</v>
      </c>
      <c r="B83">
        <v>2</v>
      </c>
      <c r="C83">
        <v>-1.0551855109999999</v>
      </c>
      <c r="D83">
        <v>-0.683326392</v>
      </c>
      <c r="E83" s="134">
        <f>C83*Standardisation_Parameters!$F$15+Standardisation_Parameters!$E$15</f>
        <v>14.857031030761547</v>
      </c>
      <c r="F83" s="134">
        <f>D83*Standardisation_Parameters!$F$15+Standardisation_Parameters!$E$15</f>
        <v>25.136500365741213</v>
      </c>
      <c r="G83">
        <v>78</v>
      </c>
      <c r="H83">
        <v>-0.66541841999999995</v>
      </c>
      <c r="J83">
        <v>3</v>
      </c>
      <c r="K83">
        <v>-0.68940000000000001</v>
      </c>
      <c r="L83">
        <f>K83*Standardisation_Parameters!$F$15+Standardisation_Parameters!$E$15</f>
        <v>24.968604880600004</v>
      </c>
      <c r="M83">
        <v>3</v>
      </c>
      <c r="P83" s="38"/>
      <c r="R83" s="34" t="s">
        <v>735</v>
      </c>
      <c r="S83" t="s">
        <v>365</v>
      </c>
      <c r="T83" t="s">
        <v>366</v>
      </c>
      <c r="W83" t="s">
        <v>367</v>
      </c>
      <c r="X83" t="s">
        <v>368</v>
      </c>
      <c r="Z83" t="s">
        <v>369</v>
      </c>
      <c r="AA83" t="s">
        <v>370</v>
      </c>
      <c r="AC83" t="s">
        <v>369</v>
      </c>
      <c r="AF83" s="38"/>
    </row>
    <row r="84" spans="1:32" x14ac:dyDescent="0.25">
      <c r="A84" t="s">
        <v>441</v>
      </c>
      <c r="B84">
        <v>3</v>
      </c>
      <c r="C84">
        <v>-0.67327870999999995</v>
      </c>
      <c r="D84">
        <v>-0.249001267</v>
      </c>
      <c r="E84" s="134">
        <f>C84*Standardisation_Parameters!$F$15+Standardisation_Parameters!$E$15</f>
        <v>25.414252970771795</v>
      </c>
      <c r="F84" s="134">
        <f>D84*Standardisation_Parameters!$F$15+Standardisation_Parameters!$E$15</f>
        <v>37.142745676747587</v>
      </c>
      <c r="G84">
        <v>80</v>
      </c>
      <c r="H84">
        <v>-0.29406635399999997</v>
      </c>
      <c r="J84">
        <v>4</v>
      </c>
      <c r="K84">
        <v>-0.28859999999999997</v>
      </c>
      <c r="L84">
        <f>K84*Standardisation_Parameters!$F$15+Standardisation_Parameters!$E$15</f>
        <v>36.048100041400005</v>
      </c>
      <c r="M84">
        <v>4</v>
      </c>
      <c r="P84" s="38"/>
      <c r="Q84" t="s">
        <v>454</v>
      </c>
      <c r="R84">
        <v>0</v>
      </c>
      <c r="S84" s="134">
        <v>-1.2205566379999999</v>
      </c>
      <c r="T84">
        <v>-0.63330640699999996</v>
      </c>
      <c r="U84" s="134">
        <v>-9999999999</v>
      </c>
      <c r="V84" s="134">
        <f>T84*Standardisation_Parameters!$F$15+Standardisation_Parameters!$E$15</f>
        <v>26.519225370109449</v>
      </c>
      <c r="W84">
        <v>10</v>
      </c>
      <c r="X84">
        <v>-0.16304005199999999</v>
      </c>
      <c r="Z84">
        <v>1</v>
      </c>
      <c r="AA84">
        <v>-0.25190000000000001</v>
      </c>
      <c r="AB84" s="132">
        <f>AA84*Standardisation_Parameters!$F$15+Standardisation_Parameters!$E$15</f>
        <v>37.062614693100002</v>
      </c>
      <c r="AC84">
        <v>1</v>
      </c>
      <c r="AF84" s="38"/>
    </row>
    <row r="85" spans="1:32" x14ac:dyDescent="0.25">
      <c r="A85" t="s">
        <v>443</v>
      </c>
      <c r="B85">
        <v>4</v>
      </c>
      <c r="C85">
        <v>-0.228668752</v>
      </c>
      <c r="D85">
        <v>0.44343384699999999</v>
      </c>
      <c r="E85" s="134">
        <f>C85*Standardisation_Parameters!$F$15+Standardisation_Parameters!$E$15</f>
        <v>37.704806558856852</v>
      </c>
      <c r="F85" s="134">
        <f>D85*Standardisation_Parameters!$F$15+Standardisation_Parameters!$E$15</f>
        <v>56.284041821285996</v>
      </c>
      <c r="G85">
        <v>79</v>
      </c>
      <c r="H85">
        <v>8.9868802400000003E-2</v>
      </c>
      <c r="J85">
        <v>5</v>
      </c>
      <c r="K85">
        <v>0.11220000000000008</v>
      </c>
      <c r="L85">
        <f>K85*Standardisation_Parameters!$F$15+Standardisation_Parameters!$E$15</f>
        <v>47.127595202200006</v>
      </c>
      <c r="M85">
        <v>5</v>
      </c>
      <c r="P85" s="38"/>
      <c r="Q85" t="s">
        <v>455</v>
      </c>
      <c r="R85">
        <v>1</v>
      </c>
      <c r="S85">
        <v>-0.60041491199999997</v>
      </c>
      <c r="T85">
        <v>0.2471121131</v>
      </c>
      <c r="U85" s="134">
        <f>S85*Standardisation_Parameters!$F$15+Standardisation_Parameters!$E$15</f>
        <v>27.428459800458693</v>
      </c>
      <c r="V85" s="134">
        <f>T85*Standardisation_Parameters!$F$15+Standardisation_Parameters!$E$15</f>
        <v>50.857031589986313</v>
      </c>
      <c r="W85">
        <v>11</v>
      </c>
      <c r="X85">
        <v>-0.285545031</v>
      </c>
      <c r="Z85">
        <v>2</v>
      </c>
      <c r="AA85">
        <v>-0.10770000000000002</v>
      </c>
      <c r="AB85" s="132">
        <f>AA85*Standardisation_Parameters!$F$15+Standardisation_Parameters!$E$15</f>
        <v>41.0488003273</v>
      </c>
      <c r="AC85">
        <v>2</v>
      </c>
      <c r="AF85" s="38"/>
    </row>
    <row r="86" spans="1:32" x14ac:dyDescent="0.25">
      <c r="A86" t="s">
        <v>445</v>
      </c>
      <c r="B86">
        <v>5</v>
      </c>
      <c r="C86">
        <v>0.4459457677</v>
      </c>
      <c r="D86">
        <v>1.9062453856999999</v>
      </c>
      <c r="E86" s="134">
        <f>C86*Standardisation_Parameters!$F$15+Standardisation_Parameters!$E$15</f>
        <v>56.353479978072336</v>
      </c>
      <c r="F86" s="134">
        <v>9999999999</v>
      </c>
      <c r="G86">
        <v>79</v>
      </c>
      <c r="H86">
        <v>0.53138120280000001</v>
      </c>
      <c r="J86">
        <v>6</v>
      </c>
      <c r="K86">
        <v>0.5129999999999999</v>
      </c>
      <c r="L86">
        <f>K86*Standardisation_Parameters!$F$15+Standardisation_Parameters!$E$15</f>
        <v>58.207090362999999</v>
      </c>
      <c r="M86">
        <v>6</v>
      </c>
      <c r="P86" s="38"/>
      <c r="Q86" t="s">
        <v>456</v>
      </c>
      <c r="R86">
        <v>2</v>
      </c>
      <c r="S86">
        <v>0.28529205899999999</v>
      </c>
      <c r="T86" s="134">
        <v>1.1773247015999999</v>
      </c>
      <c r="U86" s="134">
        <f>S86*Standardisation_Parameters!$F$15+Standardisation_Parameters!$E$15</f>
        <v>51.912457053655615</v>
      </c>
      <c r="V86" s="134">
        <v>9999999999</v>
      </c>
      <c r="W86">
        <v>9</v>
      </c>
      <c r="X86">
        <v>0.1253302288</v>
      </c>
      <c r="Z86">
        <v>3</v>
      </c>
      <c r="AA86">
        <v>3.6499999999999977E-2</v>
      </c>
      <c r="AB86" s="132">
        <f>AA86*Standardisation_Parameters!$F$15+Standardisation_Parameters!$E$15</f>
        <v>45.034985961500006</v>
      </c>
      <c r="AC86">
        <v>3</v>
      </c>
      <c r="AF86" s="38"/>
    </row>
    <row r="87" spans="1:32" x14ac:dyDescent="0.25">
      <c r="P87" s="38"/>
      <c r="AF87" s="38"/>
    </row>
    <row r="88" spans="1:32" x14ac:dyDescent="0.25">
      <c r="P88" s="38"/>
      <c r="Q88" s="688" t="s">
        <v>632</v>
      </c>
      <c r="R88" s="688"/>
      <c r="S88" s="688"/>
      <c r="T88" s="688"/>
      <c r="U88" s="688"/>
      <c r="V88" s="688"/>
      <c r="W88" s="688"/>
      <c r="X88" s="688"/>
      <c r="Y88" s="688"/>
      <c r="Z88" s="688"/>
      <c r="AA88" s="688"/>
      <c r="AB88" s="688"/>
      <c r="AF88" s="38"/>
    </row>
    <row r="89" spans="1:32" x14ac:dyDescent="0.25">
      <c r="A89" t="s">
        <v>364</v>
      </c>
      <c r="B89" s="33" t="s">
        <v>6</v>
      </c>
      <c r="C89" s="2" t="s">
        <v>365</v>
      </c>
      <c r="D89" s="2" t="s">
        <v>366</v>
      </c>
      <c r="E89" s="2"/>
      <c r="F89" s="2"/>
      <c r="G89" s="2" t="s">
        <v>367</v>
      </c>
      <c r="H89" s="2" t="s">
        <v>368</v>
      </c>
      <c r="I89" s="2"/>
      <c r="J89" s="2" t="s">
        <v>369</v>
      </c>
      <c r="K89" s="2" t="s">
        <v>370</v>
      </c>
      <c r="M89" s="2" t="s">
        <v>369</v>
      </c>
      <c r="P89" s="38"/>
      <c r="AF89" s="38"/>
    </row>
    <row r="90" spans="1:32" x14ac:dyDescent="0.25">
      <c r="A90" t="s">
        <v>379</v>
      </c>
      <c r="B90">
        <v>0</v>
      </c>
      <c r="C90">
        <v>1</v>
      </c>
      <c r="D90">
        <v>1</v>
      </c>
      <c r="E90" s="134">
        <v>-9999999999</v>
      </c>
      <c r="F90">
        <v>1</v>
      </c>
      <c r="G90">
        <v>122</v>
      </c>
      <c r="H90">
        <v>-1.563947591</v>
      </c>
      <c r="J90">
        <v>1</v>
      </c>
      <c r="K90">
        <v>-1.5285000000000002</v>
      </c>
      <c r="L90">
        <f>K90*Standardisation_Parameters!$F$16+Standardisation_Parameters!$E$16</f>
        <v>0.98540207659999979</v>
      </c>
      <c r="M90">
        <v>1</v>
      </c>
      <c r="P90" s="38"/>
      <c r="R90" s="33" t="s">
        <v>633</v>
      </c>
      <c r="S90" s="33" t="s">
        <v>365</v>
      </c>
      <c r="T90" s="33" t="s">
        <v>366</v>
      </c>
      <c r="W90" s="2" t="s">
        <v>367</v>
      </c>
      <c r="X90" s="2" t="s">
        <v>368</v>
      </c>
      <c r="Z90" s="2" t="s">
        <v>369</v>
      </c>
      <c r="AA90" s="2" t="s">
        <v>370</v>
      </c>
      <c r="AB90"/>
      <c r="AC90" s="2" t="s">
        <v>369</v>
      </c>
      <c r="AD90" t="s">
        <v>754</v>
      </c>
      <c r="AF90" s="38"/>
    </row>
    <row r="91" spans="1:32" ht="15.75" thickBot="1" x14ac:dyDescent="0.3">
      <c r="A91" t="s">
        <v>447</v>
      </c>
      <c r="B91">
        <v>2</v>
      </c>
      <c r="C91">
        <v>2</v>
      </c>
      <c r="D91">
        <v>2</v>
      </c>
      <c r="E91">
        <v>2</v>
      </c>
      <c r="F91">
        <v>2</v>
      </c>
      <c r="G91">
        <v>85</v>
      </c>
      <c r="H91">
        <v>-0.87386127300000005</v>
      </c>
      <c r="J91">
        <v>2</v>
      </c>
      <c r="K91">
        <v>-0.93150000000000022</v>
      </c>
      <c r="L91">
        <f>K91*Standardisation_Parameters!$F$16+Standardisation_Parameters!$E$16</f>
        <v>2.1092142193999992</v>
      </c>
      <c r="M91">
        <v>2</v>
      </c>
      <c r="P91" s="38"/>
      <c r="R91">
        <v>0</v>
      </c>
      <c r="S91" s="60">
        <v>-8.3194216660000002</v>
      </c>
      <c r="T91">
        <v>-0.73818761200000005</v>
      </c>
      <c r="U91" s="134">
        <v>-9999999999</v>
      </c>
      <c r="V91" s="134">
        <f>T91*Standardisation_Parameters!$F$19+Standardisation_Parameters!$E$19</f>
        <v>-4.0734171176766294</v>
      </c>
      <c r="W91">
        <v>53</v>
      </c>
      <c r="X91">
        <v>0.93578770659999999</v>
      </c>
      <c r="Z91">
        <v>1</v>
      </c>
      <c r="AA91">
        <v>0.88960000000000006</v>
      </c>
      <c r="AB91" s="134">
        <f>AA91*Standardisation_Parameters!$F$19+Standardisation_Parameters!$E$19</f>
        <v>4.7435472230400002</v>
      </c>
      <c r="AC91">
        <v>1</v>
      </c>
      <c r="AD91" s="173">
        <v>-1.6545240530000001</v>
      </c>
      <c r="AE91" s="134">
        <f>AD91*Standardisation_Parameters!$F$19+Standardisation_Parameters!$E$19</f>
        <v>-9.0367831396538172</v>
      </c>
      <c r="AF91" s="38"/>
    </row>
    <row r="92" spans="1:32" ht="15.75" thickBot="1" x14ac:dyDescent="0.3">
      <c r="A92" t="s">
        <v>449</v>
      </c>
      <c r="B92">
        <v>3</v>
      </c>
      <c r="C92">
        <v>3</v>
      </c>
      <c r="D92">
        <v>3</v>
      </c>
      <c r="E92">
        <v>3</v>
      </c>
      <c r="F92">
        <v>3</v>
      </c>
      <c r="G92">
        <v>83</v>
      </c>
      <c r="H92">
        <v>-0.317399983</v>
      </c>
      <c r="J92">
        <v>3</v>
      </c>
      <c r="K92">
        <v>-0.35830000000000006</v>
      </c>
      <c r="L92">
        <f>K92*Standardisation_Parameters!$F$16+Standardisation_Parameters!$E$16</f>
        <v>3.1882244710799998</v>
      </c>
      <c r="M92">
        <v>3</v>
      </c>
      <c r="P92" s="38"/>
      <c r="R92">
        <v>1</v>
      </c>
      <c r="S92">
        <v>-0.69465422499999996</v>
      </c>
      <c r="T92">
        <v>-0.31245398299999999</v>
      </c>
      <c r="U92" s="134">
        <f>S92*Standardisation_Parameters!$F$19+Standardisation_Parameters!$E$19</f>
        <v>-3.8376171165093904</v>
      </c>
      <c r="V92" s="134">
        <f>T92*Standardisation_Parameters!$F$19+Standardisation_Parameters!$E$19</f>
        <v>-1.7674171224285493</v>
      </c>
      <c r="W92">
        <v>53</v>
      </c>
      <c r="X92">
        <v>0.71917376070000005</v>
      </c>
      <c r="Z92">
        <v>2</v>
      </c>
      <c r="AA92">
        <v>0.75890000000000013</v>
      </c>
      <c r="AB92" s="134">
        <f>AA92*Standardisation_Parameters!$F$19+Standardisation_Parameters!$E$19</f>
        <v>4.0356064383600012</v>
      </c>
      <c r="AC92">
        <v>2</v>
      </c>
      <c r="AD92" s="173">
        <v>-0.49132703799999999</v>
      </c>
      <c r="AE92" s="134">
        <f>AD92*Standardisation_Parameters!$F$19+Standardisation_Parameters!$E$19</f>
        <v>-2.7362888203230313</v>
      </c>
      <c r="AF92" s="38"/>
    </row>
    <row r="93" spans="1:32" ht="15.75" thickBot="1" x14ac:dyDescent="0.3">
      <c r="A93" t="s">
        <v>451</v>
      </c>
      <c r="B93">
        <v>4</v>
      </c>
      <c r="C93">
        <v>4</v>
      </c>
      <c r="D93">
        <v>5</v>
      </c>
      <c r="E93">
        <v>4</v>
      </c>
      <c r="F93">
        <v>5</v>
      </c>
      <c r="G93">
        <v>123</v>
      </c>
      <c r="H93">
        <v>7.9565160600000004E-2</v>
      </c>
      <c r="J93">
        <v>4</v>
      </c>
      <c r="K93">
        <v>0.19110000000000005</v>
      </c>
      <c r="L93">
        <f>K93*Standardisation_Parameters!$F$16+Standardisation_Parameters!$E$16</f>
        <v>4.2224328316399999</v>
      </c>
      <c r="M93">
        <v>4</v>
      </c>
      <c r="P93" s="38"/>
      <c r="R93">
        <v>2</v>
      </c>
      <c r="S93">
        <v>-0.31201089500000001</v>
      </c>
      <c r="T93">
        <v>-7.9611289000000002E-2</v>
      </c>
      <c r="U93" s="134">
        <f>S93*Standardisation_Parameters!$F$19+Standardisation_Parameters!$E$19</f>
        <v>-1.7650171219204982</v>
      </c>
      <c r="V93" s="134">
        <f>T93*Standardisation_Parameters!$F$19+Standardisation_Parameters!$E$19</f>
        <v>-0.50621712627426363</v>
      </c>
      <c r="W93">
        <v>53</v>
      </c>
      <c r="X93">
        <v>0.56165493079999995</v>
      </c>
      <c r="Z93">
        <v>3</v>
      </c>
      <c r="AA93">
        <v>0.67959999999999998</v>
      </c>
      <c r="AB93" s="134">
        <f>AA93*Standardisation_Parameters!$F$19+Standardisation_Parameters!$E$19</f>
        <v>3.6060754190400002</v>
      </c>
      <c r="AC93">
        <v>3</v>
      </c>
      <c r="AD93" s="173">
        <v>-0.18722730900000001</v>
      </c>
      <c r="AE93" s="134">
        <f>AD93*Standardisation_Parameters!$F$19+Standardisation_Parameters!$E$19</f>
        <v>-1.0891227853633116</v>
      </c>
      <c r="AF93" s="38"/>
    </row>
    <row r="94" spans="1:32" ht="15.75" thickBot="1" x14ac:dyDescent="0.3">
      <c r="A94" t="s">
        <v>453</v>
      </c>
      <c r="B94">
        <v>5</v>
      </c>
      <c r="C94">
        <v>6</v>
      </c>
      <c r="D94">
        <v>7</v>
      </c>
      <c r="E94">
        <v>6</v>
      </c>
      <c r="F94" s="134">
        <v>9999999999</v>
      </c>
      <c r="G94">
        <v>63</v>
      </c>
      <c r="H94">
        <v>0.76612399899999994</v>
      </c>
      <c r="J94">
        <v>5</v>
      </c>
      <c r="K94">
        <v>0.71669999999999989</v>
      </c>
      <c r="L94">
        <f>K94*Standardisation_Parameters!$F$16+Standardisation_Parameters!$E$16</f>
        <v>5.2118393010799995</v>
      </c>
      <c r="M94">
        <v>5</v>
      </c>
      <c r="P94" s="38"/>
      <c r="R94">
        <v>3</v>
      </c>
      <c r="S94">
        <v>-5.9746181000000002E-2</v>
      </c>
      <c r="T94">
        <v>0.2325441399</v>
      </c>
      <c r="U94" s="134">
        <f>S94*Standardisation_Parameters!$F$19+Standardisation_Parameters!$E$19</f>
        <v>-0.39861712516276443</v>
      </c>
      <c r="V94" s="134">
        <f>T94*Standardisation_Parameters!$F$19+Standardisation_Parameters!$E$19</f>
        <v>1.1845828681984829</v>
      </c>
      <c r="W94">
        <v>53</v>
      </c>
      <c r="X94">
        <v>0.78063559110000003</v>
      </c>
      <c r="Z94">
        <v>4</v>
      </c>
      <c r="AA94">
        <v>0.65170000000000006</v>
      </c>
      <c r="AB94" s="134">
        <f>AA94*Standardisation_Parameters!$F$19+Standardisation_Parameters!$E$19</f>
        <v>3.4549541650800002</v>
      </c>
      <c r="AC94">
        <v>4</v>
      </c>
      <c r="AD94" s="173">
        <v>6.9462014000000002E-2</v>
      </c>
      <c r="AE94" s="134">
        <f>AD94*Standardisation_Parameters!$F$19+Standardisation_Parameters!$E$19</f>
        <v>0.30124324940025365</v>
      </c>
      <c r="AF94" s="38"/>
    </row>
    <row r="95" spans="1:32" ht="15.75" thickBot="1" x14ac:dyDescent="0.3">
      <c r="P95" s="38"/>
      <c r="R95">
        <v>4</v>
      </c>
      <c r="S95">
        <v>0.25455083909999998</v>
      </c>
      <c r="T95">
        <v>0.72913490940000003</v>
      </c>
      <c r="U95" s="134">
        <f>S95*Standardisation_Parameters!$F$19+Standardisation_Parameters!$E$19</f>
        <v>1.3037828674323368</v>
      </c>
      <c r="V95" s="134">
        <f>T95*Standardisation_Parameters!$F$19+Standardisation_Parameters!$E$19</f>
        <v>3.8743828607361648</v>
      </c>
      <c r="W95">
        <v>53</v>
      </c>
      <c r="X95">
        <v>0.69710574780000001</v>
      </c>
      <c r="Z95">
        <v>5</v>
      </c>
      <c r="AA95">
        <v>0.67520000000000002</v>
      </c>
      <c r="AB95" s="134">
        <f>AA95*Standardisation_Parameters!$F$19+Standardisation_Parameters!$E$19</f>
        <v>3.5822426764800004</v>
      </c>
      <c r="AC95">
        <v>5</v>
      </c>
      <c r="AD95" s="173">
        <v>0.47359928699999998</v>
      </c>
      <c r="AE95" s="134">
        <f>AD95*Standardisation_Parameters!$F$19+Standardisation_Parameters!$E$19</f>
        <v>2.4902658826523987</v>
      </c>
      <c r="AF95" s="38"/>
    </row>
    <row r="96" spans="1:32" ht="15.75" thickBot="1" x14ac:dyDescent="0.3">
      <c r="P96" s="38"/>
      <c r="R96">
        <v>5</v>
      </c>
      <c r="S96">
        <v>0.72976261720000002</v>
      </c>
      <c r="T96" s="60">
        <v>5.9134110933999997</v>
      </c>
      <c r="U96" s="134">
        <f>S96*Standardisation_Parameters!$F$19+Standardisation_Parameters!$E$19</f>
        <v>3.8777828603725975</v>
      </c>
      <c r="V96" s="134">
        <v>9999999999</v>
      </c>
      <c r="W96">
        <v>53</v>
      </c>
      <c r="X96">
        <v>0.70888162580000003</v>
      </c>
      <c r="Z96">
        <v>6</v>
      </c>
      <c r="AA96">
        <v>0.75009999999999999</v>
      </c>
      <c r="AB96" s="134">
        <f>AA96*Standardisation_Parameters!$F$19+Standardisation_Parameters!$E$19</f>
        <v>3.9879409532399999</v>
      </c>
      <c r="AC96">
        <v>6</v>
      </c>
      <c r="AD96" s="173">
        <v>1.4647548829999999</v>
      </c>
      <c r="AE96" s="134">
        <f>AD96*Standardisation_Parameters!$F$19+Standardisation_Parameters!$E$19</f>
        <v>7.8588922818277087</v>
      </c>
      <c r="AF96" s="38"/>
    </row>
    <row r="97" spans="1:32" x14ac:dyDescent="0.25">
      <c r="P97" s="38"/>
      <c r="AF97" s="38"/>
    </row>
    <row r="98" spans="1:32" x14ac:dyDescent="0.25">
      <c r="P98" s="38"/>
      <c r="R98" s="33" t="s">
        <v>715</v>
      </c>
      <c r="S98" s="33" t="s">
        <v>365</v>
      </c>
      <c r="T98" s="33" t="s">
        <v>366</v>
      </c>
      <c r="W98" s="2" t="s">
        <v>367</v>
      </c>
      <c r="X98" s="2" t="s">
        <v>368</v>
      </c>
      <c r="Y98" s="2"/>
      <c r="Z98" s="2" t="s">
        <v>369</v>
      </c>
      <c r="AA98" s="2" t="s">
        <v>370</v>
      </c>
      <c r="AB98"/>
      <c r="AC98" s="2" t="s">
        <v>369</v>
      </c>
      <c r="AD98" s="2"/>
      <c r="AE98" s="2"/>
      <c r="AF98" s="38"/>
    </row>
    <row r="99" spans="1:32" x14ac:dyDescent="0.25">
      <c r="A99" t="s">
        <v>364</v>
      </c>
      <c r="B99" s="33" t="s">
        <v>7</v>
      </c>
      <c r="C99" t="s">
        <v>365</v>
      </c>
      <c r="D99" t="s">
        <v>366</v>
      </c>
      <c r="G99" t="s">
        <v>367</v>
      </c>
      <c r="H99" t="s">
        <v>368</v>
      </c>
      <c r="J99" t="s">
        <v>369</v>
      </c>
      <c r="K99" t="s">
        <v>370</v>
      </c>
      <c r="M99" t="s">
        <v>369</v>
      </c>
      <c r="P99" s="38"/>
      <c r="R99">
        <v>0</v>
      </c>
      <c r="S99">
        <v>-1.503074204</v>
      </c>
      <c r="T99">
        <v>-1.1066597869999999</v>
      </c>
      <c r="U99" s="134">
        <v>-9999999999</v>
      </c>
      <c r="V99" s="134">
        <f>T99*Standardisation_Parameters!$F$20+Standardisation_Parameters!$E$20</f>
        <v>14.967682316487235</v>
      </c>
      <c r="W99">
        <v>53</v>
      </c>
      <c r="X99">
        <v>0.65707102350000002</v>
      </c>
      <c r="Y99">
        <v>-1.294385195</v>
      </c>
      <c r="Z99">
        <v>1</v>
      </c>
      <c r="AA99">
        <v>0.73970000000000002</v>
      </c>
      <c r="AB99" s="134">
        <f>AA99*Standardisation_Parameters!$F$20+Standardisation_Parameters!$E$20</f>
        <v>58.311777790100003</v>
      </c>
      <c r="AC99">
        <v>1</v>
      </c>
      <c r="AF99" s="38"/>
    </row>
    <row r="100" spans="1:32" x14ac:dyDescent="0.25">
      <c r="A100" t="s">
        <v>457</v>
      </c>
      <c r="B100">
        <v>0</v>
      </c>
      <c r="C100">
        <v>-1.7162723660000001</v>
      </c>
      <c r="D100">
        <v>-0.61627232300000001</v>
      </c>
      <c r="E100" s="134">
        <v>-9999999999</v>
      </c>
      <c r="F100" s="134">
        <f>D100*Standardisation_Parameters!$F$17+Standardisation_Parameters!$E$17</f>
        <v>-0.56027934402809043</v>
      </c>
      <c r="G100">
        <v>79</v>
      </c>
      <c r="H100">
        <v>0.85752387549999998</v>
      </c>
      <c r="J100">
        <v>1</v>
      </c>
      <c r="K100">
        <v>0.8449000000000001</v>
      </c>
      <c r="L100">
        <f>K100*Standardisation_Parameters!$F$17+Standardisation_Parameters!$E$17</f>
        <v>0.87719977752000011</v>
      </c>
      <c r="M100">
        <v>1</v>
      </c>
      <c r="P100" s="38"/>
      <c r="R100">
        <v>1</v>
      </c>
      <c r="S100">
        <v>-1.0937952740000001</v>
      </c>
      <c r="T100">
        <v>-0.64238719499999997</v>
      </c>
      <c r="U100" s="134">
        <f>S100*Standardisation_Parameters!$F$20+Standardisation_Parameters!$E$20</f>
        <v>15.269682329496359</v>
      </c>
      <c r="V100" s="134">
        <f>T100*Standardisation_Parameters!$F$20+Standardisation_Parameters!$E$20</f>
        <v>25.866682443719569</v>
      </c>
      <c r="W100">
        <v>53</v>
      </c>
      <c r="X100">
        <v>0.76084022600000001</v>
      </c>
      <c r="Y100">
        <v>-0.90918620900000002</v>
      </c>
      <c r="Z100">
        <v>2</v>
      </c>
      <c r="AA100">
        <v>0.62650000000000006</v>
      </c>
      <c r="AB100" s="134">
        <f>AA100*Standardisation_Parameters!$F$20+Standardisation_Parameters!$E$20</f>
        <v>55.654358774500004</v>
      </c>
      <c r="AC100">
        <v>2</v>
      </c>
      <c r="AF100" s="38"/>
    </row>
    <row r="101" spans="1:32" x14ac:dyDescent="0.25">
      <c r="A101" t="s">
        <v>458</v>
      </c>
      <c r="B101">
        <v>1</v>
      </c>
      <c r="C101">
        <v>-0.61423372600000004</v>
      </c>
      <c r="D101">
        <v>-9.7946630000000007E-2</v>
      </c>
      <c r="E101" s="134">
        <f>C101*Standardisation_Parameters!$F$17+Standardisation_Parameters!$E$17</f>
        <v>-0.55827380328616483</v>
      </c>
      <c r="F101" s="134">
        <f>D101*Standardisation_Parameters!$F$17+Standardisation_Parameters!$E$17</f>
        <v>-5.0358405805224007E-2</v>
      </c>
      <c r="G101">
        <v>79</v>
      </c>
      <c r="H101">
        <v>0.21675025980000001</v>
      </c>
      <c r="J101">
        <v>2</v>
      </c>
      <c r="K101">
        <v>0.24360000000000026</v>
      </c>
      <c r="L101">
        <f>K101*Standardisation_Parameters!$F$17+Standardisation_Parameters!$E$17</f>
        <v>0.28564997728000024</v>
      </c>
      <c r="M101">
        <v>2</v>
      </c>
      <c r="P101" s="38"/>
      <c r="R101">
        <v>2</v>
      </c>
      <c r="S101">
        <v>-0.64136484900000001</v>
      </c>
      <c r="T101">
        <v>-0.23574932300000001</v>
      </c>
      <c r="U101" s="134">
        <f>S101*Standardisation_Parameters!$F$20+Standardisation_Parameters!$E$20</f>
        <v>25.890682458745388</v>
      </c>
      <c r="V101" s="134">
        <f>T101*Standardisation_Parameters!$F$20+Standardisation_Parameters!$E$20</f>
        <v>35.412682563118146</v>
      </c>
      <c r="W101">
        <v>57</v>
      </c>
      <c r="X101">
        <v>0.61704626709999999</v>
      </c>
      <c r="Y101">
        <v>-0.417178622</v>
      </c>
      <c r="Z101">
        <v>3</v>
      </c>
      <c r="AA101">
        <v>0.59650000000000003</v>
      </c>
      <c r="AB101" s="134">
        <f>AA101*Standardisation_Parameters!$F$20+Standardisation_Parameters!$E$20</f>
        <v>54.9500957845</v>
      </c>
      <c r="AC101">
        <v>3</v>
      </c>
      <c r="AF101" s="38"/>
    </row>
    <row r="102" spans="1:32" x14ac:dyDescent="0.25">
      <c r="A102" t="s">
        <v>459</v>
      </c>
      <c r="B102">
        <v>2</v>
      </c>
      <c r="C102">
        <v>-6.2014940999999997E-2</v>
      </c>
      <c r="D102">
        <v>0.5368197777</v>
      </c>
      <c r="E102" s="134">
        <f>C102*Standardisation_Parameters!$F$17+Standardisation_Parameters!$E$17</f>
        <v>-1.50093563286968E-2</v>
      </c>
      <c r="F102" s="134">
        <f>D102*Standardisation_Parameters!$F$17+Standardisation_Parameters!$E$17</f>
        <v>0.57411513764063904</v>
      </c>
      <c r="G102">
        <v>80</v>
      </c>
      <c r="H102">
        <v>-0.30279933599999997</v>
      </c>
      <c r="J102">
        <v>3</v>
      </c>
      <c r="K102">
        <v>-0.30669999999999975</v>
      </c>
      <c r="L102">
        <f>K102*Standardisation_Parameters!$F$17+Standardisation_Parameters!$E$17</f>
        <v>-0.25572679815999977</v>
      </c>
      <c r="M102">
        <v>3</v>
      </c>
      <c r="P102" s="38"/>
      <c r="R102">
        <v>3</v>
      </c>
      <c r="S102">
        <v>-0.225355479</v>
      </c>
      <c r="T102">
        <v>0.22494505980000001</v>
      </c>
      <c r="U102" s="134">
        <f>S102*Standardisation_Parameters!$F$20+Standardisation_Parameters!$E$20</f>
        <v>35.656682551552599</v>
      </c>
      <c r="V102" s="134">
        <f>T102*Standardisation_Parameters!$F$20+Standardisation_Parameters!$E$20</f>
        <v>46.227682680015896</v>
      </c>
      <c r="W102">
        <v>49</v>
      </c>
      <c r="X102">
        <v>0.60631429940000003</v>
      </c>
      <c r="Y102">
        <v>1.6455994599999999E-2</v>
      </c>
      <c r="Z102">
        <v>4</v>
      </c>
      <c r="AA102">
        <v>0.64970000000000006</v>
      </c>
      <c r="AB102" s="134">
        <f>AA102*Standardisation_Parameters!$F$20+Standardisation_Parameters!$E$20</f>
        <v>56.198988820100006</v>
      </c>
      <c r="AC102">
        <v>4</v>
      </c>
      <c r="AF102" s="38"/>
    </row>
    <row r="103" spans="1:32" x14ac:dyDescent="0.25">
      <c r="A103" t="s">
        <v>460</v>
      </c>
      <c r="B103">
        <v>3</v>
      </c>
      <c r="C103">
        <v>0.5406515234</v>
      </c>
      <c r="D103">
        <v>0.98123937309999998</v>
      </c>
      <c r="E103" s="134">
        <f>C103*Standardisation_Parameters!$F$17+Standardisation_Parameters!$E$17</f>
        <v>0.57788475081776436</v>
      </c>
      <c r="F103" s="134">
        <f>D103*Standardisation_Parameters!$F$17+Standardisation_Parameters!$E$17</f>
        <v>1.0113283804173088</v>
      </c>
      <c r="G103">
        <v>79</v>
      </c>
      <c r="H103">
        <v>-0.78706986899999998</v>
      </c>
      <c r="J103">
        <v>4</v>
      </c>
      <c r="K103">
        <v>-0.80599999999999983</v>
      </c>
      <c r="L103">
        <f>K103*Standardisation_Parameters!$F$17+Standardisation_Parameters!$E$17</f>
        <v>-0.74693054879999976</v>
      </c>
      <c r="M103">
        <v>4</v>
      </c>
      <c r="P103" s="38"/>
      <c r="R103">
        <v>4</v>
      </c>
      <c r="S103">
        <v>0.27857559409999999</v>
      </c>
      <c r="T103">
        <v>1.3693329101</v>
      </c>
      <c r="U103" s="134">
        <f>S103*Standardisation_Parameters!$F$20+Standardisation_Parameters!$E$20</f>
        <v>47.486682694729751</v>
      </c>
      <c r="V103" s="134">
        <f>T103*Standardisation_Parameters!$F$20+Standardisation_Parameters!$E$20</f>
        <v>73.092682985747572</v>
      </c>
      <c r="W103">
        <v>53</v>
      </c>
      <c r="X103">
        <v>0.68467014969999995</v>
      </c>
      <c r="Y103">
        <v>0.89741902340000002</v>
      </c>
      <c r="Z103">
        <v>5</v>
      </c>
      <c r="AA103">
        <v>0.78610000000000013</v>
      </c>
      <c r="AB103" s="134">
        <f>AA103*Standardisation_Parameters!$F$20+Standardisation_Parameters!$E$20</f>
        <v>59.401037881300006</v>
      </c>
      <c r="AC103">
        <v>5</v>
      </c>
      <c r="AF103" s="38"/>
    </row>
    <row r="104" spans="1:32" x14ac:dyDescent="0.25">
      <c r="A104" t="s">
        <v>461</v>
      </c>
      <c r="B104">
        <v>4</v>
      </c>
      <c r="C104">
        <v>0.9832841457</v>
      </c>
      <c r="D104">
        <v>1.6696466940000001</v>
      </c>
      <c r="E104" s="134">
        <f>C104*Standardisation_Parameters!$F$17+Standardisation_Parameters!$E$17</f>
        <v>1.0133399966206453</v>
      </c>
      <c r="F104" s="134">
        <f>D104*Standardisation_Parameters!$F$17+Standardisation_Parameters!$E$17</f>
        <v>1.6885730389274514</v>
      </c>
      <c r="G104">
        <v>80</v>
      </c>
      <c r="H104">
        <v>-1.2647933730000001</v>
      </c>
      <c r="J104">
        <v>5</v>
      </c>
      <c r="K104">
        <v>-1.2543</v>
      </c>
      <c r="L104">
        <f>K104*Standardisation_Parameters!$F$17+Standardisation_Parameters!$E$17</f>
        <v>-1.1879612746399999</v>
      </c>
      <c r="M104">
        <v>5</v>
      </c>
      <c r="P104" s="38"/>
      <c r="R104">
        <v>5</v>
      </c>
      <c r="S104">
        <v>1.3824104113</v>
      </c>
      <c r="T104">
        <v>2.5879259952</v>
      </c>
      <c r="U104" s="134">
        <f>S104*Standardisation_Parameters!$F$20+Standardisation_Parameters!$E$20</f>
        <v>73.399682988975599</v>
      </c>
      <c r="V104" s="134">
        <v>9999999999</v>
      </c>
      <c r="W104">
        <v>53</v>
      </c>
      <c r="X104">
        <v>1.0764874370999999</v>
      </c>
      <c r="Y104">
        <v>1.9719728297000001</v>
      </c>
      <c r="Z104">
        <v>6</v>
      </c>
      <c r="AA104">
        <v>1.0057</v>
      </c>
      <c r="AB104" s="134">
        <f>AA104*Standardisation_Parameters!$F$20+Standardisation_Parameters!$E$20</f>
        <v>64.556242968100008</v>
      </c>
      <c r="AC104">
        <v>6</v>
      </c>
      <c r="AF104" s="38"/>
    </row>
    <row r="105" spans="1:32" x14ac:dyDescent="0.25">
      <c r="A105" t="s">
        <v>462</v>
      </c>
      <c r="B105">
        <v>5</v>
      </c>
      <c r="C105">
        <v>1.6699654167</v>
      </c>
      <c r="D105">
        <v>1.9881797161999999</v>
      </c>
      <c r="E105" s="134">
        <f>C105*Standardisation_Parameters!$F$17+Standardisation_Parameters!$E$17</f>
        <v>1.6888865934751263</v>
      </c>
      <c r="F105" s="134">
        <v>9999999999</v>
      </c>
      <c r="G105">
        <v>79</v>
      </c>
      <c r="H105">
        <v>-1.6538405890000001</v>
      </c>
      <c r="J105">
        <v>6</v>
      </c>
      <c r="K105">
        <v>-1.6515999999999995</v>
      </c>
      <c r="L105">
        <f>K105*Standardisation_Parameters!$F$17+Standardisation_Parameters!$E$17</f>
        <v>-1.5788189756799995</v>
      </c>
      <c r="M105">
        <v>6</v>
      </c>
      <c r="P105" s="38"/>
      <c r="U105"/>
      <c r="V105"/>
      <c r="AB105"/>
      <c r="AF105" s="38"/>
    </row>
    <row r="106" spans="1:32" x14ac:dyDescent="0.25">
      <c r="P106" s="38"/>
      <c r="U106"/>
      <c r="V106"/>
      <c r="AB106"/>
      <c r="AF106" s="38"/>
    </row>
    <row r="107" spans="1:32" x14ac:dyDescent="0.25">
      <c r="P107" s="38"/>
      <c r="R107" s="33" t="s">
        <v>716</v>
      </c>
      <c r="S107" s="33" t="s">
        <v>365</v>
      </c>
      <c r="T107" s="33" t="s">
        <v>366</v>
      </c>
      <c r="W107" t="s">
        <v>367</v>
      </c>
      <c r="X107" t="s">
        <v>368</v>
      </c>
      <c r="Z107" t="s">
        <v>369</v>
      </c>
      <c r="AA107" t="s">
        <v>370</v>
      </c>
      <c r="AB107"/>
      <c r="AC107" t="s">
        <v>369</v>
      </c>
      <c r="AF107" s="38"/>
    </row>
    <row r="108" spans="1:32" x14ac:dyDescent="0.25">
      <c r="A108" t="s">
        <v>364</v>
      </c>
      <c r="B108" s="33" t="s">
        <v>9</v>
      </c>
      <c r="C108" t="s">
        <v>365</v>
      </c>
      <c r="D108" t="s">
        <v>366</v>
      </c>
      <c r="G108" t="s">
        <v>367</v>
      </c>
      <c r="H108" t="s">
        <v>368</v>
      </c>
      <c r="J108" t="s">
        <v>369</v>
      </c>
      <c r="K108" t="s">
        <v>370</v>
      </c>
      <c r="M108" t="s">
        <v>369</v>
      </c>
      <c r="P108" s="38"/>
      <c r="R108">
        <v>0</v>
      </c>
      <c r="S108">
        <v>-1.5887264910000001</v>
      </c>
      <c r="T108">
        <v>-0.94844732499999995</v>
      </c>
      <c r="U108" s="134">
        <v>-9999999999</v>
      </c>
      <c r="V108" s="134">
        <f>T108*Standardisation_Parameters!$F$21+Standardisation_Parameters!$E$21</f>
        <v>10.143664618213077</v>
      </c>
      <c r="W108">
        <v>53</v>
      </c>
      <c r="X108">
        <v>0.61282588049999998</v>
      </c>
      <c r="Y108">
        <v>-1.217338832</v>
      </c>
      <c r="Z108">
        <v>1</v>
      </c>
      <c r="AA108">
        <v>0.56929999999999992</v>
      </c>
      <c r="AB108" s="134">
        <f>AA108*Standardisation_Parameters!$F$21+Standardisation_Parameters!$E$21</f>
        <v>34.189470567699999</v>
      </c>
      <c r="AC108">
        <v>1</v>
      </c>
      <c r="AF108" s="38"/>
    </row>
    <row r="109" spans="1:32" x14ac:dyDescent="0.25">
      <c r="A109" t="s">
        <v>463</v>
      </c>
      <c r="B109">
        <v>0</v>
      </c>
      <c r="C109">
        <v>1</v>
      </c>
      <c r="D109">
        <v>1.25</v>
      </c>
      <c r="E109" s="134">
        <v>-9999999999</v>
      </c>
      <c r="F109">
        <v>1.25</v>
      </c>
      <c r="G109">
        <v>69</v>
      </c>
      <c r="H109">
        <v>-1.3739355</v>
      </c>
      <c r="J109">
        <v>1</v>
      </c>
      <c r="K109">
        <v>-1.4615</v>
      </c>
      <c r="L109">
        <f>K109*Standardisation_Parameters!$F$18+Standardisation_Parameters!$E$18</f>
        <v>1.3631560581499997</v>
      </c>
      <c r="M109">
        <v>1</v>
      </c>
      <c r="P109" s="38"/>
      <c r="R109">
        <v>1</v>
      </c>
      <c r="S109">
        <v>-0.94365027999999995</v>
      </c>
      <c r="T109">
        <v>-0.47865258500000002</v>
      </c>
      <c r="U109" s="134">
        <f>S109*Standardisation_Parameters!$F$21+Standardisation_Parameters!$E$21</f>
        <v>10.219664629085081</v>
      </c>
      <c r="V109" s="134">
        <f>T109*Standardisation_Parameters!$F$21+Standardisation_Parameters!$E$21</f>
        <v>17.586664495764936</v>
      </c>
      <c r="W109">
        <v>53</v>
      </c>
      <c r="X109">
        <v>0.63689939230000003</v>
      </c>
      <c r="Y109">
        <v>-0.73758783500000002</v>
      </c>
      <c r="Z109">
        <v>2</v>
      </c>
      <c r="AA109">
        <v>0.65669999999999995</v>
      </c>
      <c r="AB109" s="134">
        <f>AA109*Standardisation_Parameters!$F$21+Standardisation_Parameters!$E$21</f>
        <v>35.574156546300003</v>
      </c>
      <c r="AC109">
        <v>2</v>
      </c>
      <c r="AF109" s="38"/>
    </row>
    <row r="110" spans="1:32" x14ac:dyDescent="0.25">
      <c r="A110" t="s">
        <v>464</v>
      </c>
      <c r="B110">
        <v>1</v>
      </c>
      <c r="C110">
        <v>1.5</v>
      </c>
      <c r="D110">
        <v>1.75</v>
      </c>
      <c r="E110">
        <v>1.5</v>
      </c>
      <c r="F110">
        <v>1.75</v>
      </c>
      <c r="G110">
        <v>57</v>
      </c>
      <c r="H110">
        <v>-1.418673362</v>
      </c>
      <c r="J110">
        <v>2</v>
      </c>
      <c r="K110">
        <v>-1.1981999999999999</v>
      </c>
      <c r="L110">
        <f>K110*Standardisation_Parameters!$F$18+Standardisation_Parameters!$E$18</f>
        <v>1.6026832014199999</v>
      </c>
      <c r="M110">
        <v>2</v>
      </c>
      <c r="P110" s="38"/>
      <c r="R110">
        <v>2</v>
      </c>
      <c r="S110">
        <v>-0.47259316099999998</v>
      </c>
      <c r="T110">
        <v>-0.13509585199999999</v>
      </c>
      <c r="U110" s="134">
        <f>S110*Standardisation_Parameters!$F$21+Standardisation_Parameters!$E$21</f>
        <v>17.682664489485674</v>
      </c>
      <c r="V110" s="134">
        <f>T110*Standardisation_Parameters!$F$21+Standardisation_Parameters!$E$21</f>
        <v>23.029664393233173</v>
      </c>
      <c r="W110">
        <v>52</v>
      </c>
      <c r="X110">
        <v>0.64661212550000002</v>
      </c>
      <c r="Y110">
        <v>-0.29899440999999999</v>
      </c>
      <c r="Z110">
        <v>3</v>
      </c>
      <c r="AA110">
        <v>0.72809999999999997</v>
      </c>
      <c r="AB110" s="134">
        <f>AA110*Standardisation_Parameters!$F$21+Standardisation_Parameters!$E$21</f>
        <v>36.705353100899998</v>
      </c>
      <c r="AC110">
        <v>3</v>
      </c>
      <c r="AF110" s="38"/>
    </row>
    <row r="111" spans="1:32" x14ac:dyDescent="0.25">
      <c r="A111" t="s">
        <v>465</v>
      </c>
      <c r="B111">
        <v>2</v>
      </c>
      <c r="C111">
        <v>2</v>
      </c>
      <c r="D111">
        <v>2</v>
      </c>
      <c r="E111">
        <v>2</v>
      </c>
      <c r="F111">
        <v>2</v>
      </c>
      <c r="G111">
        <v>96</v>
      </c>
      <c r="H111">
        <v>-0.63567357099999999</v>
      </c>
      <c r="J111">
        <v>3</v>
      </c>
      <c r="K111">
        <v>-0.85809999999999986</v>
      </c>
      <c r="L111">
        <f>K111*Standardisation_Parameters!$F$18+Standardisation_Parameters!$E$18</f>
        <v>1.91207621861</v>
      </c>
      <c r="M111">
        <v>3</v>
      </c>
      <c r="P111" s="38"/>
      <c r="R111">
        <v>3</v>
      </c>
      <c r="S111">
        <v>-0.13279200799999999</v>
      </c>
      <c r="T111">
        <v>0.45853837139999998</v>
      </c>
      <c r="U111" s="134">
        <f>S111*Standardisation_Parameters!$F$21+Standardisation_Parameters!$E$21</f>
        <v>23.066164398767292</v>
      </c>
      <c r="V111" s="134">
        <f>T111*Standardisation_Parameters!$F$21+Standardisation_Parameters!$E$21</f>
        <v>32.434664228005254</v>
      </c>
      <c r="W111">
        <v>54</v>
      </c>
      <c r="X111">
        <v>0.70696399200000004</v>
      </c>
      <c r="Y111">
        <v>0.1434779269</v>
      </c>
      <c r="Z111">
        <v>4</v>
      </c>
      <c r="AA111">
        <v>0.78349999999999997</v>
      </c>
      <c r="AB111" s="134">
        <f>AA111*Standardisation_Parameters!$F$21+Standardisation_Parameters!$E$21</f>
        <v>37.583060231499999</v>
      </c>
      <c r="AC111">
        <v>4</v>
      </c>
      <c r="AF111" s="38"/>
    </row>
    <row r="112" spans="1:32" x14ac:dyDescent="0.25">
      <c r="A112" t="s">
        <v>466</v>
      </c>
      <c r="B112">
        <v>3</v>
      </c>
      <c r="C112">
        <v>2.25</v>
      </c>
      <c r="D112">
        <v>2.5</v>
      </c>
      <c r="E112">
        <v>2.25</v>
      </c>
      <c r="F112">
        <v>2.5</v>
      </c>
      <c r="G112">
        <v>91</v>
      </c>
      <c r="H112">
        <v>-0.66098136200000002</v>
      </c>
      <c r="J112">
        <v>4</v>
      </c>
      <c r="K112">
        <v>-0.44120000000000004</v>
      </c>
      <c r="L112">
        <f>K112*Standardisation_Parameters!$F$18+Standardisation_Parameters!$E$18</f>
        <v>2.2913351097199999</v>
      </c>
      <c r="M112">
        <v>4</v>
      </c>
      <c r="P112" s="38"/>
      <c r="R112">
        <v>4</v>
      </c>
      <c r="S112">
        <v>0.46295670160000002</v>
      </c>
      <c r="T112">
        <v>1.1380144388</v>
      </c>
      <c r="U112" s="134">
        <f>S112*Standardisation_Parameters!$F$21+Standardisation_Parameters!$E$21</f>
        <v>32.504664226595246</v>
      </c>
      <c r="V112" s="134">
        <f>T112*Standardisation_Parameters!$F$21+Standardisation_Parameters!$E$21</f>
        <v>43.199664037193457</v>
      </c>
      <c r="W112">
        <v>53</v>
      </c>
      <c r="X112">
        <v>1.0762554063000001</v>
      </c>
      <c r="Y112">
        <v>0.80986172960000002</v>
      </c>
      <c r="Z112">
        <v>5</v>
      </c>
      <c r="AA112">
        <v>0.82289999999999996</v>
      </c>
      <c r="AB112" s="134">
        <f>AA112*Standardisation_Parameters!$F$21+Standardisation_Parameters!$E$21</f>
        <v>38.207277938100006</v>
      </c>
      <c r="AC112">
        <v>5</v>
      </c>
      <c r="AF112" s="38"/>
    </row>
    <row r="113" spans="1:32" x14ac:dyDescent="0.25">
      <c r="A113" t="s">
        <v>467</v>
      </c>
      <c r="B113">
        <v>4</v>
      </c>
      <c r="C113">
        <v>2.75</v>
      </c>
      <c r="D113">
        <v>3.25</v>
      </c>
      <c r="E113">
        <v>2.75</v>
      </c>
      <c r="F113">
        <v>3.25</v>
      </c>
      <c r="G113">
        <v>90</v>
      </c>
      <c r="H113">
        <v>0.26957888819999998</v>
      </c>
      <c r="J113">
        <v>5</v>
      </c>
      <c r="K113">
        <v>5.2499999999999991E-2</v>
      </c>
      <c r="L113">
        <f>K113*Standardisation_Parameters!$F$18+Standardisation_Parameters!$E$18</f>
        <v>2.74045987475</v>
      </c>
      <c r="M113">
        <v>5</v>
      </c>
      <c r="P113" s="38"/>
      <c r="R113">
        <v>5</v>
      </c>
      <c r="S113">
        <v>1.1688165122</v>
      </c>
      <c r="T113">
        <v>3.5910713715</v>
      </c>
      <c r="U113" s="134">
        <f>S113*Standardisation_Parameters!$F$21+Standardisation_Parameters!$E$21</f>
        <v>43.68766402745419</v>
      </c>
      <c r="V113" s="134">
        <v>9999999999</v>
      </c>
      <c r="W113">
        <v>53</v>
      </c>
      <c r="X113">
        <v>0.72254385170000002</v>
      </c>
      <c r="Y113">
        <v>1.9131359369000001</v>
      </c>
      <c r="Z113">
        <v>6</v>
      </c>
      <c r="AA113">
        <v>0.84629999999999994</v>
      </c>
      <c r="AB113" s="134">
        <f>AA113*Standardisation_Parameters!$F$21+Standardisation_Parameters!$E$21</f>
        <v>38.578006220700004</v>
      </c>
      <c r="AC113">
        <v>6</v>
      </c>
      <c r="AF113" s="38"/>
    </row>
    <row r="114" spans="1:32" x14ac:dyDescent="0.25">
      <c r="A114" t="s">
        <v>468</v>
      </c>
      <c r="B114">
        <v>5</v>
      </c>
      <c r="C114">
        <v>3.5</v>
      </c>
      <c r="D114">
        <v>4.25</v>
      </c>
      <c r="E114">
        <v>3.5</v>
      </c>
      <c r="F114" s="134">
        <v>9999999999</v>
      </c>
      <c r="G114">
        <v>73</v>
      </c>
      <c r="H114">
        <v>0.53707002339999999</v>
      </c>
      <c r="J114">
        <v>6</v>
      </c>
      <c r="K114">
        <v>0.623</v>
      </c>
      <c r="L114">
        <f>K114*Standardisation_Parameters!$F$18+Standardisation_Parameters!$E$18</f>
        <v>3.2594505137000001</v>
      </c>
      <c r="M114">
        <v>6</v>
      </c>
      <c r="P114" s="38"/>
      <c r="AF114" s="38"/>
    </row>
    <row r="115" spans="1:32" x14ac:dyDescent="0.25">
      <c r="P115" s="38"/>
      <c r="AF115" s="38"/>
    </row>
    <row r="116" spans="1:32" x14ac:dyDescent="0.25">
      <c r="P116" s="38"/>
      <c r="R116" s="33" t="s">
        <v>5</v>
      </c>
      <c r="S116" s="2" t="s">
        <v>365</v>
      </c>
      <c r="T116" s="2" t="s">
        <v>366</v>
      </c>
      <c r="W116" s="2" t="s">
        <v>367</v>
      </c>
      <c r="X116" s="2" t="s">
        <v>368</v>
      </c>
      <c r="Y116" s="2"/>
      <c r="Z116" s="2" t="s">
        <v>369</v>
      </c>
      <c r="AA116" s="2" t="s">
        <v>370</v>
      </c>
      <c r="AC116" s="2" t="s">
        <v>369</v>
      </c>
      <c r="AD116" s="2" t="s">
        <v>755</v>
      </c>
      <c r="AE116" s="2"/>
      <c r="AF116" s="38"/>
    </row>
    <row r="117" spans="1:32" ht="15.75" thickBot="1" x14ac:dyDescent="0.3">
      <c r="A117" s="688" t="s">
        <v>632</v>
      </c>
      <c r="B117" s="688"/>
      <c r="C117" s="688"/>
      <c r="D117" s="688"/>
      <c r="E117" s="688"/>
      <c r="F117" s="688"/>
      <c r="G117" s="688"/>
      <c r="H117" s="688"/>
      <c r="I117" s="688"/>
      <c r="J117" s="688"/>
      <c r="K117" s="688"/>
      <c r="L117" s="688"/>
      <c r="P117" s="38"/>
      <c r="R117">
        <v>0</v>
      </c>
      <c r="S117">
        <v>-2.3223268259999998</v>
      </c>
      <c r="T117">
        <v>-1.0672663950000001</v>
      </c>
      <c r="U117" s="134">
        <v>-9999999999</v>
      </c>
      <c r="V117" s="134">
        <f>T117*Standardisation_Parameters!$F$13+Standardisation_Parameters!$E$13</f>
        <v>-39.706284510846523</v>
      </c>
      <c r="W117">
        <v>53</v>
      </c>
      <c r="X117">
        <v>0.92801404679999999</v>
      </c>
      <c r="Y117">
        <v>-1.5903647329999999</v>
      </c>
      <c r="Z117">
        <v>1</v>
      </c>
      <c r="AA117">
        <v>0.90429999999999988</v>
      </c>
      <c r="AB117" s="134">
        <f>AA117*Standardisation_Parameters!$F$13+Standardisation_Parameters!$E$13</f>
        <v>35.828319896799997</v>
      </c>
      <c r="AC117">
        <v>1</v>
      </c>
      <c r="AD117" s="173">
        <v>-1.5681056849999999</v>
      </c>
      <c r="AE117" s="134">
        <f>AD117*Standardisation_Parameters!$F$13+Standardisation_Parameters!$E$13</f>
        <v>-58.89442736918356</v>
      </c>
      <c r="AF117" s="38"/>
    </row>
    <row r="118" spans="1:32" ht="15.75" thickBot="1" x14ac:dyDescent="0.3">
      <c r="P118" s="38"/>
      <c r="R118">
        <v>1</v>
      </c>
      <c r="S118">
        <v>-0.98455188500000002</v>
      </c>
      <c r="T118">
        <v>-0.602954879</v>
      </c>
      <c r="U118" s="134">
        <f>S118*Standardisation_Parameters!$F$13+Standardisation_Parameters!$E$13</f>
        <v>-36.53732818887476</v>
      </c>
      <c r="V118" s="134">
        <f>T118*Standardisation_Parameters!$F$13+Standardisation_Parameters!$E$13</f>
        <v>-21.917592853330905</v>
      </c>
      <c r="W118">
        <v>53</v>
      </c>
      <c r="X118">
        <v>0.78000597230000002</v>
      </c>
      <c r="Y118">
        <v>-0.83888540099999998</v>
      </c>
      <c r="Z118">
        <v>2</v>
      </c>
      <c r="AA118">
        <v>0.80139999999999989</v>
      </c>
      <c r="AB118" s="134">
        <f>AA118*Standardisation_Parameters!$F$13+Standardisation_Parameters!$E$13</f>
        <v>31.886017566399996</v>
      </c>
      <c r="AC118">
        <v>2</v>
      </c>
      <c r="AD118" s="173">
        <v>-0.77809083199999995</v>
      </c>
      <c r="AE118" s="134">
        <f>AD118*Standardisation_Parameters!$F$13+Standardisation_Parameters!$E$13</f>
        <v>-28.627397281404033</v>
      </c>
      <c r="AF118" s="38"/>
    </row>
    <row r="119" spans="1:32" ht="15.75" thickBot="1" x14ac:dyDescent="0.3">
      <c r="A119" t="s">
        <v>364</v>
      </c>
      <c r="B119" t="s">
        <v>633</v>
      </c>
      <c r="C119" t="s">
        <v>365</v>
      </c>
      <c r="D119" t="s">
        <v>366</v>
      </c>
      <c r="G119" t="s">
        <v>367</v>
      </c>
      <c r="H119" t="s">
        <v>368</v>
      </c>
      <c r="J119" t="s">
        <v>369</v>
      </c>
      <c r="K119" t="s">
        <v>370</v>
      </c>
      <c r="M119" t="s">
        <v>369</v>
      </c>
      <c r="N119" t="s">
        <v>755</v>
      </c>
      <c r="P119" s="38"/>
      <c r="R119">
        <v>2</v>
      </c>
      <c r="S119">
        <v>-0.60016575800000005</v>
      </c>
      <c r="T119">
        <v>-0.32271804799999998</v>
      </c>
      <c r="U119" s="134">
        <f>S119*Standardisation_Parameters!$F$13+Standardisation_Parameters!$E$13</f>
        <v>-21.810736116517809</v>
      </c>
      <c r="V119" s="134">
        <f>T119*Standardisation_Parameters!$F$13+Standardisation_Parameters!$E$13</f>
        <v>-11.181166109742847</v>
      </c>
      <c r="W119">
        <v>53</v>
      </c>
      <c r="X119">
        <v>0.66537521870000005</v>
      </c>
      <c r="Y119">
        <v>-0.51809794799999997</v>
      </c>
      <c r="Z119">
        <v>3</v>
      </c>
      <c r="AA119">
        <v>0.72449999999999992</v>
      </c>
      <c r="AB119" s="134">
        <f>AA119*Standardisation_Parameters!$F$13+Standardisation_Parameters!$E$13</f>
        <v>28.939826611999997</v>
      </c>
      <c r="AC119">
        <v>3</v>
      </c>
      <c r="AD119" s="173">
        <v>-0.47445999300000002</v>
      </c>
      <c r="AE119" s="134">
        <f>AD119*Standardisation_Parameters!$F$13+Standardisation_Parameters!$E$13</f>
        <v>-16.99469986477617</v>
      </c>
      <c r="AF119" s="38"/>
    </row>
    <row r="120" spans="1:32" ht="15.75" thickBot="1" x14ac:dyDescent="0.3">
      <c r="A120" t="s">
        <v>725</v>
      </c>
      <c r="B120">
        <v>0</v>
      </c>
      <c r="C120">
        <v>-3.1853621109999999</v>
      </c>
      <c r="D120">
        <v>-0.46727628199999999</v>
      </c>
      <c r="E120" s="134">
        <v>-9999999999</v>
      </c>
      <c r="F120" s="134">
        <f>D120*Standardisation_Parameters!$F$19+Standardisation_Parameters!$E$19</f>
        <v>-2.6060171212045371</v>
      </c>
      <c r="G120">
        <v>79</v>
      </c>
      <c r="H120">
        <v>-7.0848607999999993E-2</v>
      </c>
      <c r="J120">
        <v>1</v>
      </c>
      <c r="K120">
        <v>-2.1199999999999997E-2</v>
      </c>
      <c r="L120" s="134">
        <f>K120*Standardisation_Parameters!$F$19+Standardisation_Parameters!$E$19</f>
        <v>-0.18983048687999998</v>
      </c>
      <c r="M120">
        <v>1</v>
      </c>
      <c r="N120" s="173">
        <v>-0.98902117099999998</v>
      </c>
      <c r="O120" s="134">
        <f>N120*Standardisation_Parameters!$F$19+Standardisation_Parameters!$E$19</f>
        <v>-5.432065217007441</v>
      </c>
      <c r="P120" s="38"/>
      <c r="R120">
        <v>3</v>
      </c>
      <c r="S120">
        <v>-0.31647652300000001</v>
      </c>
      <c r="T120">
        <v>-0.10556423099999999</v>
      </c>
      <c r="U120" s="134">
        <f>S120*Standardisation_Parameters!$F$13+Standardisation_Parameters!$E$13</f>
        <v>-10.942040953739449</v>
      </c>
      <c r="V120" s="134">
        <f>T120*Standardisation_Parameters!$F$13+Standardisation_Parameters!$E$13</f>
        <v>-2.8615742845304553</v>
      </c>
      <c r="W120">
        <v>53</v>
      </c>
      <c r="X120">
        <v>0.74425566590000003</v>
      </c>
      <c r="Y120">
        <v>-0.236004874</v>
      </c>
      <c r="Z120">
        <v>4</v>
      </c>
      <c r="AA120">
        <v>0.67359999999999987</v>
      </c>
      <c r="AB120" s="134">
        <f>AA120*Standardisation_Parameters!$F$13+Standardisation_Parameters!$E$13</f>
        <v>26.989747033599997</v>
      </c>
      <c r="AC120">
        <v>4</v>
      </c>
      <c r="AD120" s="173">
        <v>-0.19987033800000001</v>
      </c>
      <c r="AE120" s="134">
        <f>AD120*Standardisation_Parameters!$F$13+Standardisation_Parameters!$E$13</f>
        <v>-6.474627592567888</v>
      </c>
      <c r="AF120" s="38"/>
    </row>
    <row r="121" spans="1:32" ht="15.75" thickBot="1" x14ac:dyDescent="0.3">
      <c r="A121" t="s">
        <v>726</v>
      </c>
      <c r="B121">
        <v>1</v>
      </c>
      <c r="C121">
        <v>-0.46413774299999999</v>
      </c>
      <c r="D121">
        <v>-0.144006731</v>
      </c>
      <c r="E121" s="134">
        <f>C121*Standardisation_Parameters!$F$19+Standardisation_Parameters!$E$19</f>
        <v>-2.5890171230223733</v>
      </c>
      <c r="F121" s="134">
        <f>D121*Standardisation_Parameters!$F$19+Standardisation_Parameters!$E$19</f>
        <v>-0.85501712427958443</v>
      </c>
      <c r="G121">
        <v>79</v>
      </c>
      <c r="H121">
        <v>-0.47608488199999999</v>
      </c>
      <c r="J121">
        <v>2</v>
      </c>
      <c r="K121">
        <v>-0.53169999999999984</v>
      </c>
      <c r="L121" s="134">
        <f>K121*Standardisation_Parameters!$F$19+Standardisation_Parameters!$E$19</f>
        <v>-2.9549702770799997</v>
      </c>
      <c r="M121">
        <v>2</v>
      </c>
      <c r="N121" s="173">
        <v>-0.29532405499999997</v>
      </c>
      <c r="O121" s="134">
        <f>N121*Standardisation_Parameters!$F$19+Standardisation_Parameters!$E$19</f>
        <v>-1.6746323124068818</v>
      </c>
      <c r="P121" s="38"/>
      <c r="R121">
        <v>4</v>
      </c>
      <c r="S121">
        <v>-0.102686863</v>
      </c>
      <c r="T121">
        <v>0.29315862329999998</v>
      </c>
      <c r="U121" s="134">
        <f>S121*Standardisation_Parameters!$F$13+Standardisation_Parameters!$E$13</f>
        <v>-2.7513366307712879</v>
      </c>
      <c r="V121" s="134">
        <f>T121*Standardisation_Parameters!$F$13+Standardisation_Parameters!$E$13</f>
        <v>12.414286140062641</v>
      </c>
      <c r="W121">
        <v>53</v>
      </c>
      <c r="X121">
        <v>0.65359056110000002</v>
      </c>
      <c r="Y121">
        <v>4.0308383900000001E-2</v>
      </c>
      <c r="Z121">
        <v>5</v>
      </c>
      <c r="AA121">
        <v>0.64869999999999983</v>
      </c>
      <c r="AB121" s="134">
        <f>AA121*Standardisation_Parameters!$F$13+Standardisation_Parameters!$E$13</f>
        <v>26.035778831199995</v>
      </c>
      <c r="AC121">
        <v>5</v>
      </c>
      <c r="AD121" s="173">
        <v>0.105040045</v>
      </c>
      <c r="AE121" s="134">
        <f>AD121*Standardisation_Parameters!$F$13+Standardisation_Parameters!$E$13</f>
        <v>5.2070916830789207</v>
      </c>
      <c r="AF121" s="38"/>
    </row>
    <row r="122" spans="1:32" ht="15.75" thickBot="1" x14ac:dyDescent="0.3">
      <c r="A122" t="s">
        <v>727</v>
      </c>
      <c r="B122">
        <v>2</v>
      </c>
      <c r="C122">
        <v>-0.141532824</v>
      </c>
      <c r="D122">
        <v>-1.0452652E-2</v>
      </c>
      <c r="E122" s="134">
        <f>C122*Standardisation_Parameters!$F$19+Standardisation_Parameters!$E$19</f>
        <v>-0.84161712685949763</v>
      </c>
      <c r="F122" s="134">
        <f>D122*Standardisation_Parameters!$F$19+Standardisation_Parameters!$E$19</f>
        <v>-0.1316171282239248</v>
      </c>
      <c r="G122">
        <v>80</v>
      </c>
      <c r="H122">
        <v>-0.76526930500000001</v>
      </c>
      <c r="J122">
        <v>3</v>
      </c>
      <c r="K122">
        <v>-0.79959999999999964</v>
      </c>
      <c r="L122" s="134">
        <f>K122*Standardisation_Parameters!$F$19+Standardisation_Parameters!$E$19</f>
        <v>-4.4060593070399987</v>
      </c>
      <c r="M122">
        <v>3</v>
      </c>
      <c r="N122" s="173">
        <v>-6.7965923999999997E-2</v>
      </c>
      <c r="O122" s="134">
        <f>N122*Standardisation_Parameters!$F$19+Standardisation_Parameters!$E$19</f>
        <v>-0.44313962944193763</v>
      </c>
      <c r="P122" s="38"/>
      <c r="R122">
        <v>5</v>
      </c>
      <c r="S122">
        <v>0.29813679609999999</v>
      </c>
      <c r="T122">
        <v>8.3818602365999997</v>
      </c>
      <c r="U122" s="134">
        <f>S122*Standardisation_Parameters!$F$13+Standardisation_Parameters!$E$13</f>
        <v>12.605009776900093</v>
      </c>
      <c r="V122" s="134">
        <v>9999999999</v>
      </c>
      <c r="W122">
        <v>53</v>
      </c>
      <c r="X122">
        <v>0.63199789780000004</v>
      </c>
      <c r="Y122">
        <v>0.9755259933</v>
      </c>
      <c r="Z122">
        <v>6</v>
      </c>
      <c r="AA122">
        <v>0.64979999999999993</v>
      </c>
      <c r="AB122" s="134">
        <f>AA122*Standardisation_Parameters!$F$13+Standardisation_Parameters!$E$13</f>
        <v>26.077922004799998</v>
      </c>
      <c r="AC122">
        <v>6</v>
      </c>
      <c r="AD122" s="173">
        <v>1.0293812090000001</v>
      </c>
      <c r="AE122" s="134">
        <f>AD122*Standardisation_Parameters!$F$13+Standardisation_Parameters!$E$13</f>
        <v>40.620428174058986</v>
      </c>
      <c r="AF122" s="38"/>
    </row>
    <row r="123" spans="1:32" ht="15.75" thickBot="1" x14ac:dyDescent="0.3">
      <c r="A123" t="s">
        <v>728</v>
      </c>
      <c r="B123">
        <v>3</v>
      </c>
      <c r="C123">
        <v>-8.4956800000000002E-3</v>
      </c>
      <c r="D123">
        <v>0.14920668970000001</v>
      </c>
      <c r="E123" s="134">
        <f>C123*Standardisation_Parameters!$F$19+Standardisation_Parameters!$E$19</f>
        <v>-0.121017125980032</v>
      </c>
      <c r="F123" s="134">
        <f>D123*Standardisation_Parameters!$F$19+Standardisation_Parameters!$E$19</f>
        <v>0.73318286905679642</v>
      </c>
      <c r="G123">
        <v>79</v>
      </c>
      <c r="H123">
        <v>-0.76654127699999997</v>
      </c>
      <c r="J123">
        <v>4</v>
      </c>
      <c r="K123">
        <v>-0.82489999999999974</v>
      </c>
      <c r="L123" s="134">
        <f>K123*Standardisation_Parameters!$F$19+Standardisation_Parameters!$E$19</f>
        <v>-4.5430975767599993</v>
      </c>
      <c r="M123">
        <v>4</v>
      </c>
      <c r="N123" s="173">
        <v>6.1006023E-2</v>
      </c>
      <c r="O123" s="134">
        <f>N123*Standardisation_Parameters!$F$19+Standardisation_Parameters!$E$19</f>
        <v>0.25544110017464522</v>
      </c>
      <c r="P123" s="38"/>
      <c r="U123"/>
      <c r="V123"/>
      <c r="AF123" s="38"/>
    </row>
    <row r="124" spans="1:32" ht="15.75" thickBot="1" x14ac:dyDescent="0.3">
      <c r="A124" t="s">
        <v>729</v>
      </c>
      <c r="B124">
        <v>4</v>
      </c>
      <c r="C124">
        <v>0.15751458800000001</v>
      </c>
      <c r="D124">
        <v>0.44197702290000002</v>
      </c>
      <c r="E124" s="134">
        <f>C124*Standardisation_Parameters!$F$19+Standardisation_Parameters!$E$19</f>
        <v>0.77818286937465131</v>
      </c>
      <c r="F124" s="134">
        <f>D124*Standardisation_Parameters!$F$19+Standardisation_Parameters!$E$19</f>
        <v>2.3189828645933921</v>
      </c>
      <c r="G124">
        <v>80</v>
      </c>
      <c r="H124">
        <v>-0.80332134099999997</v>
      </c>
      <c r="J124">
        <v>5</v>
      </c>
      <c r="K124">
        <v>-0.6075999999999997</v>
      </c>
      <c r="L124" s="134">
        <f>K124*Standardisation_Parameters!$F$19+Standardisation_Parameters!$E$19</f>
        <v>-3.3660850862399987</v>
      </c>
      <c r="M124">
        <v>5</v>
      </c>
      <c r="N124" s="173">
        <v>0.265099101</v>
      </c>
      <c r="O124" s="134">
        <f>N124*Standardisation_Parameters!$F$19+Standardisation_Parameters!$E$19</f>
        <v>1.3609178697773725</v>
      </c>
      <c r="P124" s="38"/>
      <c r="U124"/>
      <c r="V124"/>
      <c r="AF124" s="38"/>
    </row>
    <row r="125" spans="1:32" ht="15.75" thickBot="1" x14ac:dyDescent="0.3">
      <c r="A125" t="s">
        <v>730</v>
      </c>
      <c r="B125">
        <v>5</v>
      </c>
      <c r="C125">
        <v>0.45848204739999998</v>
      </c>
      <c r="D125">
        <v>7.8069472552999999</v>
      </c>
      <c r="E125" s="134">
        <f>C125*Standardisation_Parameters!$F$19+Standardisation_Parameters!$E$19</f>
        <v>2.4083828645604357</v>
      </c>
      <c r="F125" s="134">
        <v>9999999999</v>
      </c>
      <c r="G125">
        <v>79</v>
      </c>
      <c r="H125">
        <v>-5.2150987000000003E-2</v>
      </c>
      <c r="J125">
        <v>6</v>
      </c>
      <c r="K125">
        <v>-0.14769999999999905</v>
      </c>
      <c r="L125" s="134">
        <f>K125*Standardisation_Parameters!$F$19+Standardisation_Parameters!$E$19</f>
        <v>-0.8750218354799949</v>
      </c>
      <c r="M125">
        <v>6</v>
      </c>
      <c r="N125" s="173">
        <v>1.241924561</v>
      </c>
      <c r="O125" s="134">
        <f>N125*Standardisation_Parameters!$F$19+Standardisation_Parameters!$E$19</f>
        <v>6.6519246230122766</v>
      </c>
      <c r="P125" s="38"/>
      <c r="U125"/>
      <c r="V125"/>
      <c r="AF125" s="38"/>
    </row>
    <row r="126" spans="1:32" x14ac:dyDescent="0.25">
      <c r="P126" s="38"/>
      <c r="U126"/>
      <c r="V126"/>
      <c r="AF126" s="38"/>
    </row>
    <row r="127" spans="1:32" x14ac:dyDescent="0.25">
      <c r="P127" s="38"/>
      <c r="U127"/>
      <c r="V127"/>
      <c r="AF127" s="38"/>
    </row>
    <row r="128" spans="1:32" x14ac:dyDescent="0.25">
      <c r="A128" s="2" t="s">
        <v>364</v>
      </c>
      <c r="B128" s="2" t="s">
        <v>761</v>
      </c>
      <c r="C128" s="2" t="s">
        <v>365</v>
      </c>
      <c r="D128" s="2" t="s">
        <v>366</v>
      </c>
      <c r="G128" s="2" t="s">
        <v>367</v>
      </c>
      <c r="H128" s="2" t="s">
        <v>368</v>
      </c>
      <c r="I128" s="2"/>
      <c r="J128" s="2" t="s">
        <v>369</v>
      </c>
      <c r="K128" s="2" t="s">
        <v>370</v>
      </c>
      <c r="M128" t="s">
        <v>369</v>
      </c>
      <c r="P128" s="38"/>
      <c r="U128"/>
      <c r="V128"/>
      <c r="AF128" s="38"/>
    </row>
    <row r="129" spans="1:32" x14ac:dyDescent="0.25">
      <c r="A129" s="58" t="str">
        <f>"&lt;= "&amp;D129</f>
        <v>&lt;= -0.667877889</v>
      </c>
      <c r="B129">
        <v>0</v>
      </c>
      <c r="C129">
        <v>-1.08868896</v>
      </c>
      <c r="D129">
        <v>-0.667877889</v>
      </c>
      <c r="E129" s="134">
        <v>-9999999999</v>
      </c>
      <c r="F129" s="134">
        <f>D129*Standardisation_Parameters!$F$9+Standardisation_Parameters!$E$9</f>
        <v>1.1930835121959154</v>
      </c>
      <c r="G129">
        <v>79</v>
      </c>
      <c r="H129">
        <v>-0.96041896400000004</v>
      </c>
      <c r="I129">
        <v>-0.82236913199999995</v>
      </c>
      <c r="J129">
        <v>1</v>
      </c>
      <c r="K129">
        <v>-0.8518</v>
      </c>
      <c r="L129" s="134">
        <f>K129*Standardisation_Parameters!$F$9+Standardisation_Parameters!$E$9</f>
        <v>0.76122359933999961</v>
      </c>
      <c r="M129">
        <v>1</v>
      </c>
      <c r="P129" s="38"/>
      <c r="U129"/>
      <c r="V129"/>
      <c r="AF129" s="38"/>
    </row>
    <row r="130" spans="1:32" x14ac:dyDescent="0.25">
      <c r="A130" t="str">
        <f>C130&amp;" - "&amp;D130</f>
        <v>-0.667307654 - -0.405595704</v>
      </c>
      <c r="B130">
        <v>1</v>
      </c>
      <c r="C130">
        <v>-0.66730765400000003</v>
      </c>
      <c r="D130">
        <v>-0.405595704</v>
      </c>
      <c r="E130" s="134">
        <f>C130*Standardisation_Parameters!$F$9+Standardisation_Parameters!$E$9</f>
        <v>1.1944224574487099</v>
      </c>
      <c r="F130" s="134">
        <f>D130*Standardisation_Parameters!$F$9+Standardisation_Parameters!$E$9</f>
        <v>1.8089374785401748</v>
      </c>
      <c r="G130">
        <v>79</v>
      </c>
      <c r="H130">
        <v>-0.54088579699999995</v>
      </c>
      <c r="I130">
        <v>-0.54787398799999998</v>
      </c>
      <c r="J130">
        <v>2</v>
      </c>
      <c r="K130">
        <v>-0.70730000000000004</v>
      </c>
      <c r="L130" s="134">
        <f>K130*Standardisation_Parameters!$F$9+Standardisation_Parameters!$E$9</f>
        <v>1.1005180814899997</v>
      </c>
      <c r="M130">
        <v>2</v>
      </c>
      <c r="P130" s="38"/>
      <c r="U130"/>
      <c r="V130"/>
      <c r="AF130" s="38"/>
    </row>
    <row r="131" spans="1:32" x14ac:dyDescent="0.25">
      <c r="A131" t="str">
        <f>C131&amp;" - "&amp;D131</f>
        <v>-0.403287907 - -0.137900466</v>
      </c>
      <c r="B131">
        <v>2</v>
      </c>
      <c r="C131">
        <v>-0.403287907</v>
      </c>
      <c r="D131">
        <v>-0.137900466</v>
      </c>
      <c r="E131" s="134">
        <f>C131*Standardisation_Parameters!$F$9+Standardisation_Parameters!$E$9</f>
        <v>1.8143563213638589</v>
      </c>
      <c r="F131" s="134">
        <f>D131*Standardisation_Parameters!$F$9+Standardisation_Parameters!$E$9</f>
        <v>2.4375016110746457</v>
      </c>
      <c r="G131">
        <v>80</v>
      </c>
      <c r="H131">
        <v>-0.61262243199999999</v>
      </c>
      <c r="I131">
        <v>-0.27118693999999999</v>
      </c>
      <c r="J131">
        <v>3</v>
      </c>
      <c r="K131">
        <v>-0.56279999999999997</v>
      </c>
      <c r="L131" s="134">
        <f>K131*Standardisation_Parameters!$F$9+Standardisation_Parameters!$E$9</f>
        <v>1.4398125636399999</v>
      </c>
      <c r="M131">
        <v>3</v>
      </c>
      <c r="P131" s="38"/>
      <c r="U131"/>
      <c r="V131"/>
      <c r="AF131" s="38"/>
    </row>
    <row r="132" spans="1:32" x14ac:dyDescent="0.25">
      <c r="A132" t="str">
        <f>C132&amp;" - "&amp;D132</f>
        <v>-0.136725415 - 0.2631904404</v>
      </c>
      <c r="B132">
        <v>3</v>
      </c>
      <c r="C132">
        <v>-0.13672541499999999</v>
      </c>
      <c r="D132">
        <v>0.2631904404</v>
      </c>
      <c r="E132" s="134">
        <f>C132*Standardisation_Parameters!$F$9+Standardisation_Parameters!$E$9</f>
        <v>2.4402606997981393</v>
      </c>
      <c r="F132" s="134">
        <f>D132*Standardisation_Parameters!$F$9+Standardisation_Parameters!$E$9</f>
        <v>3.3792866033380515</v>
      </c>
      <c r="G132">
        <v>79</v>
      </c>
      <c r="H132">
        <v>-0.408993569</v>
      </c>
      <c r="I132">
        <v>5.6845891699999998E-2</v>
      </c>
      <c r="J132">
        <v>4</v>
      </c>
      <c r="K132">
        <v>-0.41830000000000001</v>
      </c>
      <c r="L132" s="134">
        <f>K132*Standardisation_Parameters!$F$9+Standardisation_Parameters!$E$9</f>
        <v>1.7791070457899998</v>
      </c>
      <c r="M132">
        <v>4</v>
      </c>
      <c r="P132" s="38"/>
      <c r="U132"/>
      <c r="V132"/>
      <c r="AF132" s="38"/>
    </row>
    <row r="133" spans="1:32" x14ac:dyDescent="0.25">
      <c r="A133" t="str">
        <f>C133&amp;" - "&amp;D133</f>
        <v>0.2686651108 - 0.8837047143</v>
      </c>
      <c r="B133">
        <v>4</v>
      </c>
      <c r="C133">
        <v>0.2686651108</v>
      </c>
      <c r="D133">
        <v>0.88370471429999997</v>
      </c>
      <c r="E133" s="134">
        <f>C133*Standardisation_Parameters!$F$9+Standardisation_Parameters!$E$9</f>
        <v>3.3921414508004037</v>
      </c>
      <c r="F133" s="134">
        <f>D133*Standardisation_Parameters!$F$9+Standardisation_Parameters!$E$9</f>
        <v>4.8362905426431295</v>
      </c>
      <c r="G133">
        <v>80</v>
      </c>
      <c r="H133">
        <v>-0.264724034</v>
      </c>
      <c r="I133">
        <v>0.51191031040000001</v>
      </c>
      <c r="J133">
        <v>5</v>
      </c>
      <c r="K133">
        <v>-0.27380000000000004</v>
      </c>
      <c r="L133" s="134">
        <f>K133*Standardisation_Parameters!$F$9+Standardisation_Parameters!$E$9</f>
        <v>2.1184015279399997</v>
      </c>
      <c r="M133">
        <v>5</v>
      </c>
      <c r="P133" s="38"/>
      <c r="U133"/>
      <c r="V133"/>
      <c r="AF133" s="38"/>
    </row>
    <row r="134" spans="1:32" x14ac:dyDescent="0.25">
      <c r="A134" t="str">
        <f>C134&amp;" - "&amp;D134</f>
        <v>0.8897763177 - 4.6925816361</v>
      </c>
      <c r="B134">
        <v>5</v>
      </c>
      <c r="C134">
        <v>0.88977631769999999</v>
      </c>
      <c r="D134">
        <v>4.6925816360999999</v>
      </c>
      <c r="E134" s="134">
        <f>C134*Standardisation_Parameters!$F$9+Standardisation_Parameters!$E$9</f>
        <v>4.8505470238294492</v>
      </c>
      <c r="F134" s="134">
        <v>9999999999</v>
      </c>
      <c r="G134">
        <v>79</v>
      </c>
      <c r="H134">
        <v>-0.15532153000000001</v>
      </c>
      <c r="I134">
        <v>1.9832325286000001</v>
      </c>
      <c r="J134">
        <v>6</v>
      </c>
      <c r="K134">
        <v>-0.12929999999999997</v>
      </c>
      <c r="L134" s="134">
        <f>K134*Standardisation_Parameters!$F$9+Standardisation_Parameters!$E$9</f>
        <v>2.4576960100899998</v>
      </c>
      <c r="M134">
        <v>6</v>
      </c>
      <c r="P134" s="38"/>
      <c r="AF134" s="38"/>
    </row>
    <row r="135" spans="1:32" x14ac:dyDescent="0.25">
      <c r="P135" s="38"/>
      <c r="AF135" s="38"/>
    </row>
    <row r="136" spans="1:32" x14ac:dyDescent="0.25">
      <c r="P136" s="38"/>
      <c r="AF136" s="38"/>
    </row>
    <row r="137" spans="1:32" x14ac:dyDescent="0.25">
      <c r="A137" t="s">
        <v>364</v>
      </c>
      <c r="B137" t="s">
        <v>763</v>
      </c>
      <c r="C137" t="s">
        <v>365</v>
      </c>
      <c r="D137" t="s">
        <v>366</v>
      </c>
      <c r="G137" t="s">
        <v>367</v>
      </c>
      <c r="H137" t="s">
        <v>368</v>
      </c>
      <c r="J137" t="s">
        <v>369</v>
      </c>
      <c r="K137" t="s">
        <v>370</v>
      </c>
      <c r="M137" t="s">
        <v>369</v>
      </c>
      <c r="P137" s="38"/>
      <c r="AF137" s="38"/>
    </row>
    <row r="138" spans="1:32" x14ac:dyDescent="0.25">
      <c r="A138" t="s">
        <v>764</v>
      </c>
      <c r="B138">
        <v>0</v>
      </c>
      <c r="C138">
        <v>-1.283431188</v>
      </c>
      <c r="D138">
        <v>-0.78273543000000001</v>
      </c>
      <c r="E138" s="134">
        <v>-9999999999</v>
      </c>
      <c r="F138" s="134">
        <f>D138*Standardisation_Parameters!$F$22+Standardisation_Parameters!$E$22</f>
        <v>5.8616880310054107</v>
      </c>
      <c r="G138">
        <v>79</v>
      </c>
      <c r="H138">
        <v>-0.39622725399999997</v>
      </c>
      <c r="I138">
        <v>-0.96098866900000002</v>
      </c>
      <c r="J138">
        <v>1</v>
      </c>
      <c r="K138">
        <v>-0.33739999999999998</v>
      </c>
      <c r="L138" s="134">
        <f>K138*Standardisation_Parameters!$F$22+Standardisation_Parameters!$E$22</f>
        <v>10.833329493800001</v>
      </c>
      <c r="M138">
        <v>1</v>
      </c>
      <c r="P138" s="38"/>
      <c r="AF138" s="38"/>
    </row>
    <row r="139" spans="1:32" x14ac:dyDescent="0.25">
      <c r="A139" t="s">
        <v>765</v>
      </c>
      <c r="B139">
        <v>1</v>
      </c>
      <c r="C139">
        <v>-0.77720529999999999</v>
      </c>
      <c r="D139">
        <v>-0.50145293000000002</v>
      </c>
      <c r="E139" s="134">
        <f>C139*Standardisation_Parameters!$F$22+Standardisation_Parameters!$E$22</f>
        <v>5.9234253681911007</v>
      </c>
      <c r="F139" s="134">
        <f>D139*Standardisation_Parameters!$F$22+Standardisation_Parameters!$E$22</f>
        <v>9.0018732611779093</v>
      </c>
      <c r="G139">
        <v>79</v>
      </c>
      <c r="H139">
        <v>-0.226407996</v>
      </c>
      <c r="I139">
        <v>-0.63583948599999995</v>
      </c>
      <c r="J139">
        <v>2</v>
      </c>
      <c r="K139">
        <v>-0.37829999999999997</v>
      </c>
      <c r="L139" s="134">
        <f>K139*Standardisation_Parameters!$F$22+Standardisation_Parameters!$E$22</f>
        <v>10.376729542100001</v>
      </c>
      <c r="M139">
        <v>2</v>
      </c>
      <c r="P139" s="38"/>
      <c r="AF139" s="38"/>
    </row>
    <row r="140" spans="1:32" x14ac:dyDescent="0.25">
      <c r="A140" t="s">
        <v>766</v>
      </c>
      <c r="B140">
        <v>2</v>
      </c>
      <c r="C140">
        <v>-0.50064322000000006</v>
      </c>
      <c r="D140">
        <v>-0.12074700300000001</v>
      </c>
      <c r="E140" s="134">
        <f>C140*Standardisation_Parameters!$F$22+Standardisation_Parameters!$E$22</f>
        <v>9.0109127122021384</v>
      </c>
      <c r="F140" s="134">
        <f>D140*Standardisation_Parameters!$F$22+Standardisation_Parameters!$E$22</f>
        <v>13.252003038197561</v>
      </c>
      <c r="G140">
        <v>80</v>
      </c>
      <c r="H140">
        <v>-0.55945843200000001</v>
      </c>
      <c r="I140">
        <v>-0.31450650800000002</v>
      </c>
      <c r="J140">
        <v>3</v>
      </c>
      <c r="K140">
        <v>-0.43420000000000003</v>
      </c>
      <c r="L140" s="134">
        <f>K140*Standardisation_Parameters!$F$22+Standardisation_Parameters!$E$22</f>
        <v>9.7526723953999994</v>
      </c>
      <c r="M140">
        <v>3</v>
      </c>
      <c r="P140" s="38"/>
      <c r="AF140" s="38"/>
    </row>
    <row r="141" spans="1:32" x14ac:dyDescent="0.25">
      <c r="A141" t="s">
        <v>767</v>
      </c>
      <c r="B141">
        <v>3</v>
      </c>
      <c r="C141">
        <v>-0.117069982</v>
      </c>
      <c r="D141">
        <v>0.36615626480000002</v>
      </c>
      <c r="E141" s="134">
        <f>C141*Standardisation_Parameters!$F$22+Standardisation_Parameters!$E$22</f>
        <v>13.293052613038634</v>
      </c>
      <c r="F141" s="134">
        <f>D141*Standardisation_Parameters!$F$22+Standardisation_Parameters!$E$22</f>
        <v>18.687700069005682</v>
      </c>
      <c r="G141">
        <v>79</v>
      </c>
      <c r="H141">
        <v>-0.45461303600000003</v>
      </c>
      <c r="I141">
        <v>0.1142580679</v>
      </c>
      <c r="J141">
        <v>4</v>
      </c>
      <c r="K141">
        <v>-0.50509999999999999</v>
      </c>
      <c r="L141" s="134">
        <f>K141*Standardisation_Parameters!$F$22+Standardisation_Parameters!$E$22</f>
        <v>8.9611580537000002</v>
      </c>
      <c r="M141">
        <v>4</v>
      </c>
      <c r="P141" s="38"/>
      <c r="AF141" s="38"/>
    </row>
    <row r="142" spans="1:32" x14ac:dyDescent="0.25">
      <c r="A142" t="s">
        <v>768</v>
      </c>
      <c r="B142">
        <v>4</v>
      </c>
      <c r="C142">
        <v>0.36686960600000001</v>
      </c>
      <c r="D142">
        <v>1.0528118246</v>
      </c>
      <c r="E142" s="134">
        <f>C142*Standardisation_Parameters!$F$22+Standardisation_Parameters!$E$22</f>
        <v>18.695663676767676</v>
      </c>
      <c r="F142" s="134">
        <f>D142*Standardisation_Parameters!$F$22+Standardisation_Parameters!$E$22</f>
        <v>26.3533943340232</v>
      </c>
      <c r="G142">
        <v>80</v>
      </c>
      <c r="H142">
        <v>-0.63164969699999995</v>
      </c>
      <c r="I142">
        <v>0.67254821119999997</v>
      </c>
      <c r="J142">
        <v>5</v>
      </c>
      <c r="K142">
        <v>-0.59099999999999997</v>
      </c>
      <c r="L142" s="134">
        <f>K142*Standardisation_Parameters!$F$22+Standardisation_Parameters!$E$22</f>
        <v>8.0021865170000002</v>
      </c>
      <c r="M142">
        <v>5</v>
      </c>
      <c r="P142" s="38"/>
      <c r="AF142" s="38"/>
    </row>
    <row r="143" spans="1:32" x14ac:dyDescent="0.25">
      <c r="A143" t="s">
        <v>769</v>
      </c>
      <c r="B143">
        <v>5</v>
      </c>
      <c r="C143">
        <v>1.0883066003999999</v>
      </c>
      <c r="D143">
        <v>5.7255492292000003</v>
      </c>
      <c r="E143" s="134">
        <f>C143*Standardisation_Parameters!$F$22+Standardisation_Parameters!$E$22</f>
        <v>26.749651373531321</v>
      </c>
      <c r="F143" s="134">
        <v>9999999999</v>
      </c>
      <c r="G143">
        <v>79</v>
      </c>
      <c r="H143">
        <v>-0.67063824500000002</v>
      </c>
      <c r="I143">
        <v>1.9005598449000001</v>
      </c>
      <c r="J143">
        <v>6</v>
      </c>
      <c r="K143">
        <v>-0.69189999999999996</v>
      </c>
      <c r="L143" s="134">
        <f>K143*Standardisation_Parameters!$F$22+Standardisation_Parameters!$E$22</f>
        <v>6.8757577853000003</v>
      </c>
      <c r="M143">
        <v>6</v>
      </c>
      <c r="P143" s="38"/>
      <c r="AF143" s="38"/>
    </row>
    <row r="144" spans="1:32" x14ac:dyDescent="0.25">
      <c r="P144" s="38"/>
      <c r="AF144" s="38"/>
    </row>
    <row r="145" spans="1:32" x14ac:dyDescent="0.25">
      <c r="P145" s="38"/>
      <c r="AF145" s="38"/>
    </row>
    <row r="146" spans="1:32" x14ac:dyDescent="0.25">
      <c r="A146" t="s">
        <v>364</v>
      </c>
      <c r="B146" t="s">
        <v>715</v>
      </c>
      <c r="C146" t="s">
        <v>365</v>
      </c>
      <c r="D146" t="s">
        <v>366</v>
      </c>
      <c r="G146" t="s">
        <v>367</v>
      </c>
      <c r="H146" t="s">
        <v>368</v>
      </c>
      <c r="J146" t="s">
        <v>369</v>
      </c>
      <c r="K146" t="s">
        <v>370</v>
      </c>
      <c r="M146" t="s">
        <v>369</v>
      </c>
      <c r="P146" s="38"/>
      <c r="AF146" s="38"/>
    </row>
    <row r="147" spans="1:32" x14ac:dyDescent="0.25">
      <c r="A147" t="s">
        <v>771</v>
      </c>
      <c r="B147">
        <v>0</v>
      </c>
      <c r="C147">
        <v>-1.7217283210000001</v>
      </c>
      <c r="D147">
        <v>-0.87100917899999997</v>
      </c>
      <c r="E147" s="134">
        <v>-9999999999</v>
      </c>
      <c r="F147" s="134">
        <f>D147*Standardisation_Parameters!$F$20+Standardisation_Parameters!$E$20</f>
        <v>20.499682376000496</v>
      </c>
      <c r="G147">
        <v>79</v>
      </c>
      <c r="H147">
        <v>-0.56803399099999996</v>
      </c>
      <c r="I147">
        <v>-1.1152801640000001</v>
      </c>
      <c r="J147">
        <v>1</v>
      </c>
      <c r="K147">
        <v>-0.43139999999999995</v>
      </c>
      <c r="L147" s="134">
        <f>K147*Standardisation_Parameters!$F$20+Standardisation_Parameters!$E$20</f>
        <v>30.819698203800005</v>
      </c>
      <c r="M147">
        <v>1</v>
      </c>
      <c r="P147" s="38"/>
      <c r="AF147" s="38"/>
    </row>
    <row r="148" spans="1:32" x14ac:dyDescent="0.25">
      <c r="A148" t="s">
        <v>772</v>
      </c>
      <c r="B148">
        <v>1</v>
      </c>
      <c r="C148">
        <v>-0.86389535900000003</v>
      </c>
      <c r="D148">
        <v>-0.53887472599999997</v>
      </c>
      <c r="E148" s="134">
        <f>C148*Standardisation_Parameters!$F$20+Standardisation_Parameters!$E$20</f>
        <v>20.666682380784557</v>
      </c>
      <c r="F148" s="134">
        <f>D148*Standardisation_Parameters!$F$20+Standardisation_Parameters!$E$20</f>
        <v>28.296682474393648</v>
      </c>
      <c r="G148">
        <v>79</v>
      </c>
      <c r="H148">
        <v>-0.60717858400000002</v>
      </c>
      <c r="I148">
        <v>-0.71735649300000004</v>
      </c>
      <c r="J148">
        <v>2</v>
      </c>
      <c r="K148">
        <v>-0.69029999999999991</v>
      </c>
      <c r="L148" s="134">
        <f>K148*Standardisation_Parameters!$F$20+Standardisation_Parameters!$E$20</f>
        <v>24.741908600100004</v>
      </c>
      <c r="M148">
        <v>2</v>
      </c>
      <c r="P148" s="38"/>
      <c r="AF148" s="38"/>
    </row>
    <row r="149" spans="1:32" x14ac:dyDescent="0.25">
      <c r="A149" t="s">
        <v>773</v>
      </c>
      <c r="B149">
        <v>2</v>
      </c>
      <c r="C149">
        <v>-0.538406151</v>
      </c>
      <c r="D149">
        <v>-0.16950986300000001</v>
      </c>
      <c r="E149" s="134">
        <f>C149*Standardisation_Parameters!$F$20+Standardisation_Parameters!$E$20</f>
        <v>28.307682475411621</v>
      </c>
      <c r="F149" s="134">
        <f>D149*Standardisation_Parameters!$F$20+Standardisation_Parameters!$E$20</f>
        <v>36.967682568304326</v>
      </c>
      <c r="G149">
        <v>80</v>
      </c>
      <c r="H149">
        <v>-0.42453095400000002</v>
      </c>
      <c r="I149">
        <v>-0.35945923699999999</v>
      </c>
      <c r="J149">
        <v>3</v>
      </c>
      <c r="K149">
        <v>-0.77279999999999993</v>
      </c>
      <c r="L149" s="134">
        <f>K149*Standardisation_Parameters!$F$20+Standardisation_Parameters!$E$20</f>
        <v>22.805185377600004</v>
      </c>
      <c r="M149">
        <v>3</v>
      </c>
      <c r="P149" s="38"/>
      <c r="AF149" s="38"/>
    </row>
    <row r="150" spans="1:32" x14ac:dyDescent="0.25">
      <c r="A150" t="s">
        <v>774</v>
      </c>
      <c r="B150">
        <v>3</v>
      </c>
      <c r="C150">
        <v>-0.16431293999999999</v>
      </c>
      <c r="D150">
        <v>0.15559596540000001</v>
      </c>
      <c r="E150" s="134">
        <f>C150*Standardisation_Parameters!$F$20+Standardisation_Parameters!$E$20</f>
        <v>37.089682585996982</v>
      </c>
      <c r="F150" s="134">
        <f>D150*Standardisation_Parameters!$F$20+Standardisation_Parameters!$E$20</f>
        <v>44.599682660818019</v>
      </c>
      <c r="G150">
        <v>79</v>
      </c>
      <c r="H150">
        <v>-0.85151401400000004</v>
      </c>
      <c r="I150">
        <v>-3.5782126999999997E-2</v>
      </c>
      <c r="J150">
        <v>4</v>
      </c>
      <c r="K150">
        <v>-0.67889999999999984</v>
      </c>
      <c r="L150" s="134">
        <f>K150*Standardisation_Parameters!$F$20+Standardisation_Parameters!$E$20</f>
        <v>25.009528536300007</v>
      </c>
      <c r="M150">
        <v>4</v>
      </c>
      <c r="P150" s="38"/>
      <c r="AF150" s="38"/>
    </row>
    <row r="151" spans="1:32" x14ac:dyDescent="0.25">
      <c r="A151" t="s">
        <v>775</v>
      </c>
      <c r="B151">
        <v>4</v>
      </c>
      <c r="C151">
        <v>0.1615596467</v>
      </c>
      <c r="D151">
        <v>0.85228173839999999</v>
      </c>
      <c r="E151" s="134">
        <f>C151*Standardisation_Parameters!$F$20+Standardisation_Parameters!$E$20</f>
        <v>44.739682661609521</v>
      </c>
      <c r="F151" s="134">
        <f>D151*Standardisation_Parameters!$F$20+Standardisation_Parameters!$E$20</f>
        <v>60.954682846932727</v>
      </c>
      <c r="G151">
        <v>80</v>
      </c>
      <c r="H151">
        <v>-0.75173193599999999</v>
      </c>
      <c r="I151">
        <v>0.47658738589999999</v>
      </c>
      <c r="J151">
        <v>5</v>
      </c>
      <c r="K151">
        <v>-0.40859999999999963</v>
      </c>
      <c r="L151" s="134">
        <f>K151*Standardisation_Parameters!$F$20+Standardisation_Parameters!$E$20</f>
        <v>31.354938076200014</v>
      </c>
      <c r="M151">
        <v>5</v>
      </c>
      <c r="P151" s="38"/>
      <c r="AF151" s="38"/>
    </row>
    <row r="152" spans="1:32" x14ac:dyDescent="0.25">
      <c r="A152" t="s">
        <v>776</v>
      </c>
      <c r="B152">
        <v>5</v>
      </c>
      <c r="C152">
        <v>0.86450728509999997</v>
      </c>
      <c r="D152">
        <v>2.4303144171</v>
      </c>
      <c r="E152" s="134">
        <f>C152*Standardisation_Parameters!$F$20+Standardisation_Parameters!$E$20</f>
        <v>61.24168284937695</v>
      </c>
      <c r="F152" s="134">
        <v>9999999999</v>
      </c>
      <c r="G152">
        <v>79</v>
      </c>
      <c r="H152">
        <v>0.2638069052</v>
      </c>
      <c r="I152">
        <v>1.5786187624000001</v>
      </c>
      <c r="J152">
        <v>6</v>
      </c>
      <c r="K152">
        <v>3.8100000000000231E-2</v>
      </c>
      <c r="L152" s="134">
        <f>K152*Standardisation_Parameters!$F$20+Standardisation_Parameters!$E$20</f>
        <v>41.841413997300009</v>
      </c>
      <c r="M152">
        <v>6</v>
      </c>
      <c r="P152" s="38"/>
      <c r="AF152" s="38"/>
    </row>
    <row r="153" spans="1:32" x14ac:dyDescent="0.25">
      <c r="P153" s="38"/>
      <c r="AF153" s="38"/>
    </row>
    <row r="154" spans="1:32" x14ac:dyDescent="0.25">
      <c r="P154" s="38"/>
      <c r="AF154" s="38"/>
    </row>
    <row r="155" spans="1:32" x14ac:dyDescent="0.25">
      <c r="A155" s="2" t="s">
        <v>364</v>
      </c>
      <c r="B155" t="s">
        <v>716</v>
      </c>
      <c r="C155" s="2" t="s">
        <v>365</v>
      </c>
      <c r="D155" s="2" t="s">
        <v>366</v>
      </c>
      <c r="G155" s="2" t="s">
        <v>367</v>
      </c>
      <c r="H155" s="2" t="s">
        <v>368</v>
      </c>
      <c r="I155" s="2"/>
      <c r="J155" s="2" t="s">
        <v>369</v>
      </c>
      <c r="K155" s="2" t="s">
        <v>370</v>
      </c>
      <c r="M155" t="s">
        <v>369</v>
      </c>
      <c r="P155" s="38"/>
      <c r="AF155" s="38"/>
    </row>
    <row r="156" spans="1:32" x14ac:dyDescent="0.25">
      <c r="A156" s="58" t="s">
        <v>777</v>
      </c>
      <c r="B156">
        <v>0</v>
      </c>
      <c r="C156">
        <v>-1.5672029110000001</v>
      </c>
      <c r="D156">
        <v>-0.85376881999999998</v>
      </c>
      <c r="E156" s="134">
        <v>-9999999999</v>
      </c>
      <c r="F156" s="134">
        <f>D156*Standardisation_Parameters!$F$21+Standardisation_Parameters!$E$21</f>
        <v>11.643664599315022</v>
      </c>
      <c r="G156">
        <v>79</v>
      </c>
      <c r="H156">
        <v>-0.71056537600000003</v>
      </c>
      <c r="I156">
        <v>-1.007491556</v>
      </c>
      <c r="J156">
        <v>1</v>
      </c>
      <c r="K156">
        <v>-0.51839999999999997</v>
      </c>
      <c r="L156" s="134">
        <f>K156*Standardisation_Parameters!$F$21+Standardisation_Parameters!$E$21</f>
        <v>16.956942662400003</v>
      </c>
      <c r="M156">
        <v>1</v>
      </c>
      <c r="P156" s="38"/>
      <c r="AF156" s="38"/>
    </row>
    <row r="157" spans="1:32" x14ac:dyDescent="0.25">
      <c r="A157" t="s">
        <v>778</v>
      </c>
      <c r="B157">
        <v>1</v>
      </c>
      <c r="C157">
        <v>-0.85326386799999998</v>
      </c>
      <c r="D157">
        <v>-0.60615297099999998</v>
      </c>
      <c r="E157" s="134">
        <f>C157*Standardisation_Parameters!$F$21+Standardisation_Parameters!$E$21</f>
        <v>11.651664598791749</v>
      </c>
      <c r="F157" s="134">
        <f>D157*Standardisation_Parameters!$F$21+Standardisation_Parameters!$E$21</f>
        <v>15.566664532832583</v>
      </c>
      <c r="G157">
        <v>79</v>
      </c>
      <c r="H157">
        <v>-0.33352572899999999</v>
      </c>
      <c r="I157">
        <v>-0.72064045600000004</v>
      </c>
      <c r="J157">
        <v>2</v>
      </c>
      <c r="K157">
        <v>-0.63919999999999999</v>
      </c>
      <c r="L157" s="134">
        <f>K157*Standardisation_Parameters!$F$21+Standardisation_Parameters!$E$21</f>
        <v>15.043097511200001</v>
      </c>
      <c r="M157">
        <v>2</v>
      </c>
      <c r="P157" s="38"/>
      <c r="AF157" s="38"/>
    </row>
    <row r="158" spans="1:32" x14ac:dyDescent="0.25">
      <c r="A158" t="s">
        <v>779</v>
      </c>
      <c r="B158">
        <v>2</v>
      </c>
      <c r="C158">
        <v>-0.60394380599999997</v>
      </c>
      <c r="D158">
        <v>-0.34067444499999999</v>
      </c>
      <c r="E158" s="134">
        <f>C158*Standardisation_Parameters!$F$21+Standardisation_Parameters!$E$21</f>
        <v>15.601664530543268</v>
      </c>
      <c r="F158" s="134">
        <f>D158*Standardisation_Parameters!$F$21+Standardisation_Parameters!$E$21</f>
        <v>19.772664447839396</v>
      </c>
      <c r="G158">
        <v>80</v>
      </c>
      <c r="H158">
        <v>-0.60037963900000002</v>
      </c>
      <c r="I158">
        <v>-0.460143727</v>
      </c>
      <c r="J158">
        <v>3</v>
      </c>
      <c r="K158">
        <v>-0.66099999999999992</v>
      </c>
      <c r="L158" s="134">
        <f>K158*Standardisation_Parameters!$F$21+Standardisation_Parameters!$E$21</f>
        <v>14.697718171000002</v>
      </c>
      <c r="M158">
        <v>3</v>
      </c>
      <c r="P158" s="38"/>
      <c r="AF158" s="38"/>
    </row>
    <row r="159" spans="1:32" x14ac:dyDescent="0.25">
      <c r="A159" t="s">
        <v>780</v>
      </c>
      <c r="B159">
        <v>3</v>
      </c>
      <c r="C159">
        <v>-0.33171154600000002</v>
      </c>
      <c r="D159">
        <v>5.8679487400000001E-2</v>
      </c>
      <c r="E159" s="134">
        <f>C159*Standardisation_Parameters!$F$21+Standardisation_Parameters!$E$21</f>
        <v>19.914664454394405</v>
      </c>
      <c r="F159" s="134">
        <f>D159*Standardisation_Parameters!$F$21+Standardisation_Parameters!$E$21</f>
        <v>26.099664341352579</v>
      </c>
      <c r="G159">
        <v>79</v>
      </c>
      <c r="H159">
        <v>-0.67448614600000001</v>
      </c>
      <c r="I159">
        <v>-0.16848380700000001</v>
      </c>
      <c r="J159">
        <v>4</v>
      </c>
      <c r="K159">
        <v>-0.58379999999999987</v>
      </c>
      <c r="L159" s="134">
        <f>K159*Standardisation_Parameters!$F$21+Standardisation_Parameters!$E$21</f>
        <v>15.920804641800004</v>
      </c>
      <c r="M159">
        <v>4</v>
      </c>
      <c r="P159" s="38"/>
      <c r="AF159" s="38"/>
    </row>
    <row r="160" spans="1:32" x14ac:dyDescent="0.25">
      <c r="A160" t="s">
        <v>781</v>
      </c>
      <c r="B160">
        <v>4</v>
      </c>
      <c r="C160">
        <v>5.9941867400000001E-2</v>
      </c>
      <c r="D160">
        <v>0.62719234739999996</v>
      </c>
      <c r="E160" s="134">
        <f>C160*Standardisation_Parameters!$F$21+Standardisation_Parameters!$E$21</f>
        <v>26.119664340044402</v>
      </c>
      <c r="F160" s="134">
        <f>D160*Standardisation_Parameters!$F$21+Standardisation_Parameters!$E$21</f>
        <v>35.106664179977116</v>
      </c>
      <c r="G160">
        <v>80</v>
      </c>
      <c r="H160">
        <v>-0.66497046800000004</v>
      </c>
      <c r="I160">
        <v>0.31252123679999999</v>
      </c>
      <c r="J160">
        <v>5</v>
      </c>
      <c r="K160">
        <v>-0.40759999999999974</v>
      </c>
      <c r="L160" s="134">
        <f>K160*Standardisation_Parameters!$F$21+Standardisation_Parameters!$E$21</f>
        <v>18.712356923600005</v>
      </c>
      <c r="M160">
        <v>5</v>
      </c>
      <c r="P160" s="38"/>
      <c r="AF160" s="38"/>
    </row>
    <row r="161" spans="1:13" x14ac:dyDescent="0.25">
      <c r="A161" t="s">
        <v>782</v>
      </c>
      <c r="B161">
        <v>5</v>
      </c>
      <c r="C161">
        <v>0.66891400840000004</v>
      </c>
      <c r="D161">
        <v>3.8195621624</v>
      </c>
      <c r="E161" s="134">
        <f>C161*Standardisation_Parameters!$F$21+Standardisation_Parameters!$E$21</f>
        <v>35.767664168427949</v>
      </c>
      <c r="F161" s="134">
        <v>9999999999</v>
      </c>
      <c r="G161">
        <v>79</v>
      </c>
      <c r="H161">
        <v>4.5872471300000002E-2</v>
      </c>
      <c r="I161">
        <v>1.6046931766999999</v>
      </c>
      <c r="J161">
        <v>6</v>
      </c>
      <c r="K161">
        <v>-0.13239999999999985</v>
      </c>
      <c r="L161" s="134">
        <f>K161*Standardisation_Parameters!$F$21+Standardisation_Parameters!$E$21</f>
        <v>23.072375016400002</v>
      </c>
      <c r="M161">
        <v>6</v>
      </c>
    </row>
  </sheetData>
  <mergeCells count="9">
    <mergeCell ref="A1:K1"/>
    <mergeCell ref="Q1:X1"/>
    <mergeCell ref="Q88:AB88"/>
    <mergeCell ref="A117:L117"/>
    <mergeCell ref="AH2:AH3"/>
    <mergeCell ref="AH7:AH8"/>
    <mergeCell ref="AH12:AH14"/>
    <mergeCell ref="AH17:AH18"/>
    <mergeCell ref="AH27:AH2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00B050"/>
  </sheetPr>
  <dimension ref="A1:DB62"/>
  <sheetViews>
    <sheetView zoomScale="80" zoomScaleNormal="80" workbookViewId="0">
      <selection activeCell="F24" sqref="F24"/>
    </sheetView>
  </sheetViews>
  <sheetFormatPr defaultRowHeight="15" x14ac:dyDescent="0.25"/>
  <cols>
    <col min="2" max="2" width="38.85546875" bestFit="1" customWidth="1"/>
    <col min="3" max="3" width="30.28515625" bestFit="1" customWidth="1"/>
  </cols>
  <sheetData>
    <row r="1" spans="1:106" s="2" customFormat="1" ht="15" customHeight="1" x14ac:dyDescent="0.25">
      <c r="A1" s="694" t="s">
        <v>469</v>
      </c>
      <c r="B1" t="s">
        <v>492</v>
      </c>
      <c r="C1" t="s">
        <v>0</v>
      </c>
      <c r="D1" t="s">
        <v>1</v>
      </c>
      <c r="E1" t="s">
        <v>493</v>
      </c>
      <c r="F1" t="s">
        <v>494</v>
      </c>
      <c r="G1" t="s">
        <v>495</v>
      </c>
      <c r="H1" t="s">
        <v>496</v>
      </c>
      <c r="I1" t="s">
        <v>497</v>
      </c>
      <c r="J1" s="157" t="s">
        <v>498</v>
      </c>
      <c r="K1" s="157" t="s">
        <v>499</v>
      </c>
      <c r="L1" t="s">
        <v>500</v>
      </c>
      <c r="M1" t="s">
        <v>501</v>
      </c>
      <c r="N1" t="s">
        <v>502</v>
      </c>
      <c r="O1" t="s">
        <v>503</v>
      </c>
      <c r="P1" t="s">
        <v>504</v>
      </c>
      <c r="Q1" t="s">
        <v>505</v>
      </c>
      <c r="R1" t="s">
        <v>506</v>
      </c>
      <c r="S1" t="s">
        <v>507</v>
      </c>
      <c r="T1" t="s">
        <v>508</v>
      </c>
      <c r="U1" t="s">
        <v>509</v>
      </c>
      <c r="V1" t="s">
        <v>510</v>
      </c>
      <c r="W1" t="s">
        <v>511</v>
      </c>
      <c r="X1" t="s">
        <v>512</v>
      </c>
      <c r="Y1" t="s">
        <v>513</v>
      </c>
      <c r="Z1" t="s">
        <v>514</v>
      </c>
      <c r="AA1" t="s">
        <v>515</v>
      </c>
      <c r="AB1" t="s">
        <v>516</v>
      </c>
      <c r="AC1" t="s">
        <v>517</v>
      </c>
      <c r="AD1" t="s">
        <v>518</v>
      </c>
      <c r="AE1" t="s">
        <v>519</v>
      </c>
      <c r="AF1" t="s">
        <v>520</v>
      </c>
      <c r="AG1" t="s">
        <v>521</v>
      </c>
      <c r="AH1" t="s">
        <v>522</v>
      </c>
      <c r="AI1" t="s">
        <v>523</v>
      </c>
      <c r="AJ1" t="s">
        <v>524</v>
      </c>
      <c r="AK1" s="157" t="s">
        <v>525</v>
      </c>
      <c r="AL1" t="s">
        <v>526</v>
      </c>
      <c r="AM1" t="s">
        <v>527</v>
      </c>
      <c r="AN1" t="s">
        <v>528</v>
      </c>
      <c r="AO1" t="s">
        <v>529</v>
      </c>
      <c r="AP1" t="s">
        <v>530</v>
      </c>
      <c r="AQ1" t="s">
        <v>531</v>
      </c>
      <c r="AR1" t="s">
        <v>532</v>
      </c>
      <c r="AS1" t="s">
        <v>533</v>
      </c>
      <c r="AT1" t="s">
        <v>534</v>
      </c>
      <c r="AU1" t="s">
        <v>535</v>
      </c>
      <c r="AV1" t="s">
        <v>536</v>
      </c>
      <c r="AW1" t="s">
        <v>537</v>
      </c>
      <c r="AX1" t="s">
        <v>538</v>
      </c>
      <c r="AY1" t="s">
        <v>539</v>
      </c>
      <c r="AZ1" t="s">
        <v>540</v>
      </c>
      <c r="BA1" t="s">
        <v>541</v>
      </c>
      <c r="BB1" t="s">
        <v>542</v>
      </c>
      <c r="BC1" t="s">
        <v>543</v>
      </c>
      <c r="BD1" t="s">
        <v>544</v>
      </c>
      <c r="BE1" t="s">
        <v>545</v>
      </c>
      <c r="BF1" t="s">
        <v>546</v>
      </c>
      <c r="BG1" t="s">
        <v>547</v>
      </c>
      <c r="BH1" t="s">
        <v>548</v>
      </c>
      <c r="BI1" t="s">
        <v>549</v>
      </c>
      <c r="BJ1" t="s">
        <v>550</v>
      </c>
      <c r="BK1" t="s">
        <v>551</v>
      </c>
      <c r="BL1" t="s">
        <v>552</v>
      </c>
      <c r="BM1" t="s">
        <v>553</v>
      </c>
      <c r="BN1" t="s">
        <v>554</v>
      </c>
      <c r="BO1" t="s">
        <v>555</v>
      </c>
      <c r="BP1" t="s">
        <v>556</v>
      </c>
      <c r="BQ1" t="s">
        <v>557</v>
      </c>
      <c r="BR1" t="s">
        <v>558</v>
      </c>
      <c r="BS1" t="s">
        <v>559</v>
      </c>
      <c r="BT1" t="s">
        <v>560</v>
      </c>
      <c r="BU1" t="s">
        <v>561</v>
      </c>
      <c r="BV1" t="s">
        <v>562</v>
      </c>
      <c r="BW1" t="s">
        <v>563</v>
      </c>
      <c r="BX1" s="694" t="s">
        <v>736</v>
      </c>
      <c r="BY1" s="33" t="s">
        <v>8</v>
      </c>
      <c r="BZ1" s="33" t="s">
        <v>358</v>
      </c>
      <c r="CA1" s="33" t="s">
        <v>359</v>
      </c>
      <c r="CB1" s="2" t="s">
        <v>954</v>
      </c>
      <c r="CC1" s="2" t="s">
        <v>955</v>
      </c>
      <c r="CD1" s="2" t="s">
        <v>757</v>
      </c>
      <c r="CF1" s="2" t="s">
        <v>492</v>
      </c>
      <c r="CG1" s="2" t="s">
        <v>0</v>
      </c>
      <c r="CH1" s="2" t="s">
        <v>1</v>
      </c>
      <c r="CI1" s="2" t="s">
        <v>737</v>
      </c>
      <c r="CJ1" s="2" t="s">
        <v>361</v>
      </c>
      <c r="CK1" s="2" t="s">
        <v>738</v>
      </c>
      <c r="CL1" s="2" t="s">
        <v>739</v>
      </c>
      <c r="CM1" s="2" t="s">
        <v>951</v>
      </c>
      <c r="CN1" s="2" t="s">
        <v>603</v>
      </c>
      <c r="CP1" s="429" t="s">
        <v>492</v>
      </c>
      <c r="CQ1" s="429" t="s">
        <v>0</v>
      </c>
      <c r="CR1" s="429" t="s">
        <v>1</v>
      </c>
      <c r="CS1" s="429"/>
      <c r="CT1" s="429" t="s">
        <v>798</v>
      </c>
      <c r="CU1" s="429" t="s">
        <v>799</v>
      </c>
      <c r="CV1" s="429" t="s">
        <v>800</v>
      </c>
      <c r="CW1" s="429" t="s">
        <v>634</v>
      </c>
      <c r="CX1" s="429" t="s">
        <v>801</v>
      </c>
      <c r="CY1" s="429" t="s">
        <v>802</v>
      </c>
      <c r="CZ1" s="429" t="s">
        <v>803</v>
      </c>
      <c r="DA1" s="429" t="s">
        <v>804</v>
      </c>
      <c r="DB1" s="429" t="s">
        <v>805</v>
      </c>
    </row>
    <row r="2" spans="1:106" x14ac:dyDescent="0.25">
      <c r="A2" s="694"/>
      <c r="B2" s="74" t="s">
        <v>291</v>
      </c>
      <c r="C2" s="74" t="s">
        <v>13</v>
      </c>
      <c r="D2" s="74" t="s">
        <v>486</v>
      </c>
      <c r="E2" s="75"/>
      <c r="F2" s="75">
        <v>-3.6985000000000001</v>
      </c>
      <c r="G2" s="75">
        <v>7.9104999999999999</v>
      </c>
      <c r="H2" s="75"/>
      <c r="I2" s="75">
        <v>16.820836721162198</v>
      </c>
      <c r="J2" s="75"/>
      <c r="K2" s="75"/>
      <c r="L2" s="75">
        <v>8.67077026566845</v>
      </c>
      <c r="M2" s="75"/>
      <c r="N2" s="75"/>
      <c r="O2" s="75"/>
      <c r="P2" s="75">
        <v>3</v>
      </c>
      <c r="Q2" s="75">
        <v>7.3297636643182003</v>
      </c>
      <c r="R2" s="75"/>
      <c r="S2" s="75"/>
      <c r="T2" s="75"/>
      <c r="U2" s="75">
        <v>13.459758586141</v>
      </c>
      <c r="V2" s="75"/>
      <c r="W2" s="75">
        <v>-24.363052886267901</v>
      </c>
      <c r="X2" s="75"/>
      <c r="Y2" s="75">
        <v>3.8190928070223098</v>
      </c>
      <c r="Z2" s="75"/>
      <c r="AA2" s="75">
        <v>7</v>
      </c>
      <c r="AB2" s="75">
        <v>0.39800000000000002</v>
      </c>
      <c r="AC2" s="75">
        <v>-1.45459453185388</v>
      </c>
      <c r="AD2" s="75">
        <v>-1.8976236020648301</v>
      </c>
      <c r="AE2" s="75">
        <v>84.153005464480898</v>
      </c>
      <c r="AF2" s="75"/>
      <c r="AG2" s="75">
        <v>4.5</v>
      </c>
      <c r="AH2" s="75">
        <v>4</v>
      </c>
      <c r="AI2" s="75">
        <v>4.75</v>
      </c>
      <c r="AJ2" s="75"/>
      <c r="AK2" s="75"/>
      <c r="AL2" s="75"/>
      <c r="AM2" s="75">
        <v>1.4924093495642099</v>
      </c>
      <c r="AN2" s="75">
        <v>1.46918896587994</v>
      </c>
      <c r="AO2" s="75">
        <v>21.989290992954601</v>
      </c>
      <c r="AP2" s="75"/>
      <c r="AQ2" s="75">
        <v>3</v>
      </c>
      <c r="AR2" s="75">
        <v>163.46489125625499</v>
      </c>
      <c r="AS2" s="75">
        <v>27.151403296621702</v>
      </c>
      <c r="AT2" s="75"/>
      <c r="AU2" s="75"/>
      <c r="AV2" s="75"/>
      <c r="AW2" s="75"/>
      <c r="AX2" s="75">
        <v>0</v>
      </c>
      <c r="AY2" s="75">
        <v>2.0538148093288</v>
      </c>
      <c r="AZ2" s="75">
        <v>15.2115375049727</v>
      </c>
      <c r="BA2" s="75">
        <v>16.721439051372801</v>
      </c>
      <c r="BB2" s="75"/>
      <c r="BC2" s="75"/>
      <c r="BD2" s="75">
        <v>-0.343189336565353</v>
      </c>
      <c r="BE2" s="75">
        <v>18.9947132543161</v>
      </c>
      <c r="BF2" s="75">
        <v>16.477656379093101</v>
      </c>
      <c r="BG2" s="75">
        <v>20.867000000000001</v>
      </c>
      <c r="BH2" s="75">
        <v>12.739000000000001</v>
      </c>
      <c r="BI2" s="75"/>
      <c r="BJ2" s="75">
        <v>5.367</v>
      </c>
      <c r="BK2" s="75">
        <v>11.654500000000001</v>
      </c>
      <c r="BL2" s="75">
        <v>8.8537499999999998</v>
      </c>
      <c r="BM2" s="75">
        <v>9</v>
      </c>
      <c r="BN2" s="75"/>
      <c r="BO2" s="75"/>
      <c r="BP2" s="75"/>
      <c r="BQ2" s="75"/>
      <c r="BR2" s="75"/>
      <c r="BS2" s="75">
        <v>83</v>
      </c>
      <c r="BT2" s="75">
        <v>38</v>
      </c>
      <c r="BU2" s="75">
        <v>84</v>
      </c>
      <c r="BV2" s="75">
        <v>68.3333333333333</v>
      </c>
      <c r="BW2">
        <v>2011</v>
      </c>
      <c r="BX2" s="694"/>
      <c r="BY2">
        <f>(AE2-Standardisation_Parameters!$E$15)/Standardisation_Parameters!$F$15</f>
        <v>1.4515917518576424</v>
      </c>
      <c r="BZ2" t="e">
        <f>VLOOKUP($D2,$CH:$CN,2,FALSE)</f>
        <v>#N/A</v>
      </c>
      <c r="CA2" t="e">
        <f>VLOOKUP($D2,$CH:$CN,3,FALSE)</f>
        <v>#N/A</v>
      </c>
      <c r="CB2" t="e">
        <f>VLOOKUP($D2,$CH:$CN,5,FALSE)</f>
        <v>#N/A</v>
      </c>
      <c r="CC2" t="e">
        <f>VLOOKUP($D2,$CH:$CN,6,FALSE)</f>
        <v>#N/A</v>
      </c>
      <c r="CD2" t="e">
        <f>VLOOKUP($D2,$CH:$CN,4,FALSE)</f>
        <v>#N/A</v>
      </c>
      <c r="CF2" t="s">
        <v>12</v>
      </c>
      <c r="CG2" t="s">
        <v>13</v>
      </c>
      <c r="CH2" t="s">
        <v>14</v>
      </c>
      <c r="CI2">
        <v>1.0000432615460795</v>
      </c>
      <c r="CJ2">
        <v>1.2666654599006839</v>
      </c>
      <c r="CK2">
        <v>0.61131203609444995</v>
      </c>
      <c r="CL2">
        <v>1.2612366085</v>
      </c>
      <c r="CM2">
        <v>1.2017587957</v>
      </c>
      <c r="CN2">
        <v>1.0054000000000001</v>
      </c>
      <c r="CP2" t="s">
        <v>12</v>
      </c>
      <c r="CQ2" t="s">
        <v>13</v>
      </c>
      <c r="CR2" t="s">
        <v>14</v>
      </c>
      <c r="CS2" t="s">
        <v>888</v>
      </c>
      <c r="CT2">
        <v>7</v>
      </c>
      <c r="CU2">
        <v>1.0000432615460795</v>
      </c>
      <c r="CV2">
        <v>1.2666654599006839</v>
      </c>
      <c r="CW2">
        <v>0.61131203609444995</v>
      </c>
      <c r="CX2">
        <v>1.2017545487314776</v>
      </c>
      <c r="CY2">
        <v>54.8888888888889</v>
      </c>
      <c r="CZ2">
        <v>64.758164606315518</v>
      </c>
      <c r="DA2">
        <v>61.386550493268885</v>
      </c>
      <c r="DB2">
        <v>65.843153687703207</v>
      </c>
    </row>
    <row r="3" spans="1:106" x14ac:dyDescent="0.25">
      <c r="A3" s="694"/>
      <c r="B3" s="74" t="s">
        <v>22</v>
      </c>
      <c r="C3" s="74" t="s">
        <v>58</v>
      </c>
      <c r="D3" s="74" t="s">
        <v>82</v>
      </c>
      <c r="E3" s="75">
        <v>4.5309999999999997</v>
      </c>
      <c r="F3" s="75">
        <v>4.7276666666666696</v>
      </c>
      <c r="G3" s="75">
        <v>4.8714000000000004</v>
      </c>
      <c r="H3" s="75">
        <v>3.4689999999999999</v>
      </c>
      <c r="I3" s="75">
        <v>1.3044917784332699</v>
      </c>
      <c r="J3" s="75">
        <v>98.302999999999997</v>
      </c>
      <c r="K3" s="75">
        <v>24.225000000000001</v>
      </c>
      <c r="L3" s="75">
        <v>0.42778499272415099</v>
      </c>
      <c r="M3" s="75">
        <v>2.5</v>
      </c>
      <c r="N3" s="75">
        <v>5680</v>
      </c>
      <c r="O3" s="75">
        <v>3.9295192923565101</v>
      </c>
      <c r="P3" s="75">
        <v>1</v>
      </c>
      <c r="Q3" s="75">
        <v>36.700000000000003</v>
      </c>
      <c r="R3" s="75">
        <v>0.89563399017185297</v>
      </c>
      <c r="S3" s="75">
        <v>8.9</v>
      </c>
      <c r="T3" s="75">
        <v>10.2913634158176</v>
      </c>
      <c r="U3" s="75">
        <v>1.9147501213003399</v>
      </c>
      <c r="V3" s="75">
        <v>1.7</v>
      </c>
      <c r="W3" s="75">
        <v>-51.241650672197103</v>
      </c>
      <c r="X3" s="75">
        <v>3.113</v>
      </c>
      <c r="Y3" s="75">
        <v>-7.4197347995460996</v>
      </c>
      <c r="Z3" s="75">
        <v>1.06</v>
      </c>
      <c r="AA3" s="75">
        <v>5</v>
      </c>
      <c r="AB3" s="75">
        <v>0.69799999999999995</v>
      </c>
      <c r="AC3" s="75">
        <v>-1.0087942089973601</v>
      </c>
      <c r="AD3" s="75">
        <v>-0.75892414878161496</v>
      </c>
      <c r="AE3" s="75">
        <v>78.142076502732294</v>
      </c>
      <c r="AF3" s="75">
        <v>3.9584222369830599</v>
      </c>
      <c r="AG3" s="75">
        <v>3.5</v>
      </c>
      <c r="AH3" s="75">
        <v>3</v>
      </c>
      <c r="AI3" s="75">
        <v>3.5</v>
      </c>
      <c r="AJ3" s="75">
        <v>-0.19666666666666699</v>
      </c>
      <c r="AK3" s="75">
        <v>-1.2714000000000001</v>
      </c>
      <c r="AL3" s="75">
        <v>8</v>
      </c>
      <c r="AM3" s="75">
        <v>0</v>
      </c>
      <c r="AN3" s="75">
        <v>6.4050867763069004</v>
      </c>
      <c r="AO3" s="75">
        <v>110.1</v>
      </c>
      <c r="AP3" s="75">
        <v>2.6869019705155601</v>
      </c>
      <c r="AQ3" s="75">
        <v>3</v>
      </c>
      <c r="AR3" s="75">
        <v>5.8428186756026204</v>
      </c>
      <c r="AS3" s="75">
        <v>0</v>
      </c>
      <c r="AT3" s="75">
        <v>1180.4000000000001</v>
      </c>
      <c r="AU3" s="75">
        <v>0.18211576196547599</v>
      </c>
      <c r="AV3" s="75">
        <v>5.2610141949189098</v>
      </c>
      <c r="AW3" s="75">
        <v>-0.99104366009828104</v>
      </c>
      <c r="AX3" s="75">
        <v>10</v>
      </c>
      <c r="AY3" s="75">
        <v>3.8803787921975998</v>
      </c>
      <c r="AZ3" s="75">
        <v>3.0328998480043499</v>
      </c>
      <c r="BA3" s="75">
        <v>3.3850489559238</v>
      </c>
      <c r="BB3" s="75">
        <v>1.9666666666666699</v>
      </c>
      <c r="BC3" s="75">
        <v>1.1918</v>
      </c>
      <c r="BD3" s="75">
        <v>-0.56189926046318095</v>
      </c>
      <c r="BE3" s="75">
        <v>111.706</v>
      </c>
      <c r="BF3" s="75">
        <v>112.0188</v>
      </c>
      <c r="BG3" s="75">
        <v>2.7333333333333298</v>
      </c>
      <c r="BH3" s="75">
        <v>2.74</v>
      </c>
      <c r="BI3" s="75">
        <v>1.7</v>
      </c>
      <c r="BJ3" s="75">
        <v>1.5</v>
      </c>
      <c r="BK3" s="75">
        <v>1.2333333333333301</v>
      </c>
      <c r="BL3" s="75">
        <v>1.1155999999999999</v>
      </c>
      <c r="BM3" s="75">
        <v>5</v>
      </c>
      <c r="BN3" s="75">
        <v>5.5679999999999996</v>
      </c>
      <c r="BO3" s="75">
        <v>8.9</v>
      </c>
      <c r="BP3" s="75">
        <v>5.5679999999999996</v>
      </c>
      <c r="BQ3" s="75">
        <v>0.25017959770115</v>
      </c>
      <c r="BR3" s="75">
        <v>0.173451265246338</v>
      </c>
      <c r="BS3" s="75">
        <v>80</v>
      </c>
      <c r="BT3" s="75">
        <v>69</v>
      </c>
      <c r="BU3" s="75">
        <v>69</v>
      </c>
      <c r="BV3" s="75">
        <v>72.6666666666667</v>
      </c>
      <c r="BW3">
        <v>2011</v>
      </c>
      <c r="BX3" s="694"/>
      <c r="BY3">
        <f>(AE3-Standardisation_Parameters!$E$15)/Standardisation_Parameters!$F$15</f>
        <v>1.2341467967487956</v>
      </c>
      <c r="BZ3">
        <f t="shared" ref="BZ3:BZ62" si="0">VLOOKUP($D3,$CH:$CN,2,FALSE)</f>
        <v>0.31284052463894285</v>
      </c>
      <c r="CA3">
        <f t="shared" ref="CA3:CA62" si="1">VLOOKUP($D3,$CH:$CN,3,FALSE)</f>
        <v>0.83406274986555118</v>
      </c>
      <c r="CB3">
        <f t="shared" ref="CB3:CB62" si="2">VLOOKUP($D3,$CH:$CN,5,FALSE)</f>
        <v>0.68928126899999997</v>
      </c>
      <c r="CC3">
        <f t="shared" ref="CC3:CC62" si="3">VLOOKUP($D3,$CH:$CN,6,FALSE)</f>
        <v>0.50387547269999999</v>
      </c>
      <c r="CD3">
        <f t="shared" ref="CD3:CD62" si="4">VLOOKUP($D3,$CH:$CN,4,FALSE)</f>
        <v>1.0566858009800699</v>
      </c>
      <c r="CF3" t="s">
        <v>34</v>
      </c>
      <c r="CG3" t="s">
        <v>13</v>
      </c>
      <c r="CH3" t="s">
        <v>35</v>
      </c>
      <c r="CI3">
        <v>0.25120715076207389</v>
      </c>
      <c r="CJ3">
        <v>0.51701511578002846</v>
      </c>
      <c r="CK3">
        <v>0.35206462071326899</v>
      </c>
      <c r="CL3">
        <v>0.404991092</v>
      </c>
      <c r="CM3">
        <v>0.29076185409999999</v>
      </c>
      <c r="CN3">
        <v>0.89659999999999995</v>
      </c>
      <c r="CP3" t="s">
        <v>34</v>
      </c>
      <c r="CQ3" t="s">
        <v>13</v>
      </c>
      <c r="CR3" t="s">
        <v>35</v>
      </c>
      <c r="CS3" t="s">
        <v>889</v>
      </c>
      <c r="CT3">
        <v>12</v>
      </c>
      <c r="CU3">
        <v>0.25120715076207389</v>
      </c>
      <c r="CV3">
        <v>0.51701511578002846</v>
      </c>
      <c r="CW3">
        <v>0.35206462071326899</v>
      </c>
      <c r="CX3">
        <v>0.29075932379676406</v>
      </c>
      <c r="CY3">
        <v>50.555555555555593</v>
      </c>
      <c r="CZ3">
        <v>49.530834494218944</v>
      </c>
      <c r="DA3">
        <v>48.869717971359947</v>
      </c>
      <c r="DB3">
        <v>53.312711215416826</v>
      </c>
    </row>
    <row r="4" spans="1:106" x14ac:dyDescent="0.25">
      <c r="A4" s="694"/>
      <c r="B4" s="74" t="s">
        <v>12</v>
      </c>
      <c r="C4" s="74" t="s">
        <v>13</v>
      </c>
      <c r="D4" s="74" t="s">
        <v>14</v>
      </c>
      <c r="E4" s="75">
        <v>13.465</v>
      </c>
      <c r="F4" s="75">
        <v>13.945</v>
      </c>
      <c r="G4" s="75">
        <v>13.3116</v>
      </c>
      <c r="H4" s="75">
        <v>3.5350000000000001</v>
      </c>
      <c r="I4" s="75">
        <v>3.1412233763296702</v>
      </c>
      <c r="J4" s="75">
        <v>96.623999999999995</v>
      </c>
      <c r="K4" s="75">
        <v>43.063000000000002</v>
      </c>
      <c r="L4" s="75">
        <v>8.4735089071765302</v>
      </c>
      <c r="M4" s="75">
        <v>3.4</v>
      </c>
      <c r="N4" s="75">
        <v>5330</v>
      </c>
      <c r="O4" s="75">
        <v>8.8121996527164104</v>
      </c>
      <c r="P4" s="75">
        <v>3</v>
      </c>
      <c r="Q4" s="75">
        <v>7.7</v>
      </c>
      <c r="R4" s="75">
        <v>11.546170391296901</v>
      </c>
      <c r="S4" s="75">
        <v>13.2</v>
      </c>
      <c r="T4" s="75">
        <v>24.034577723378199</v>
      </c>
      <c r="U4" s="75">
        <v>17.360197368421101</v>
      </c>
      <c r="V4" s="75">
        <v>8.9</v>
      </c>
      <c r="W4" s="75">
        <v>-21.126398859270601</v>
      </c>
      <c r="X4" s="75">
        <v>-0.40000000000000602</v>
      </c>
      <c r="Y4" s="75">
        <v>22.865688223857202</v>
      </c>
      <c r="Z4" s="75"/>
      <c r="AA4" s="75">
        <v>5</v>
      </c>
      <c r="AB4" s="75">
        <v>0.48599999999999999</v>
      </c>
      <c r="AC4" s="75">
        <v>-1.1392456507564901</v>
      </c>
      <c r="AD4" s="75">
        <v>-1.2437800769287</v>
      </c>
      <c r="AE4" s="75">
        <v>93.442622950819697</v>
      </c>
      <c r="AF4" s="75">
        <v>2.9614976805361501</v>
      </c>
      <c r="AG4" s="75">
        <v>3.25</v>
      </c>
      <c r="AH4" s="75">
        <v>3.25</v>
      </c>
      <c r="AI4" s="75">
        <v>3.5</v>
      </c>
      <c r="AJ4" s="75">
        <v>-0.48</v>
      </c>
      <c r="AK4" s="75">
        <v>-2.0116000000000001</v>
      </c>
      <c r="AL4" s="75">
        <v>17</v>
      </c>
      <c r="AM4" s="75">
        <v>3.6503999780845899</v>
      </c>
      <c r="AN4" s="75">
        <v>0.97258409594875395</v>
      </c>
      <c r="AO4" s="75">
        <v>23.1</v>
      </c>
      <c r="AP4" s="75">
        <v>34.638511173890599</v>
      </c>
      <c r="AQ4" s="75">
        <v>3</v>
      </c>
      <c r="AR4" s="75">
        <v>17.122808624373</v>
      </c>
      <c r="AS4" s="75">
        <v>64.612079612097304</v>
      </c>
      <c r="AT4" s="75">
        <v>1010</v>
      </c>
      <c r="AU4" s="75"/>
      <c r="AV4" s="75">
        <v>22.204027439468302</v>
      </c>
      <c r="AW4" s="75">
        <v>-0.88453829608703105</v>
      </c>
      <c r="AX4" s="75">
        <v>0</v>
      </c>
      <c r="AY4" s="75">
        <v>8.3976007578335707</v>
      </c>
      <c r="AZ4" s="75">
        <v>20.626019508353199</v>
      </c>
      <c r="BA4" s="75">
        <v>19.8418758955927</v>
      </c>
      <c r="BB4" s="75">
        <v>7.3666666666666698</v>
      </c>
      <c r="BC4" s="75">
        <v>6.88</v>
      </c>
      <c r="BD4" s="75">
        <v>-0.104812000532384</v>
      </c>
      <c r="BE4" s="75">
        <v>18.311</v>
      </c>
      <c r="BF4" s="75">
        <v>17.0352</v>
      </c>
      <c r="BG4" s="75">
        <v>2.5206666666666702</v>
      </c>
      <c r="BH4" s="75">
        <v>8.2411999999999992</v>
      </c>
      <c r="BI4" s="75">
        <v>0.5</v>
      </c>
      <c r="BJ4" s="75">
        <v>0.5</v>
      </c>
      <c r="BK4" s="75">
        <v>-0.34899999999999998</v>
      </c>
      <c r="BL4" s="75">
        <v>5.1673999999999998</v>
      </c>
      <c r="BM4" s="75">
        <v>7</v>
      </c>
      <c r="BN4" s="75">
        <v>4.056</v>
      </c>
      <c r="BO4" s="75">
        <v>13.2</v>
      </c>
      <c r="BP4" s="75">
        <v>4.056</v>
      </c>
      <c r="BQ4" s="75">
        <v>1.0359960552268199</v>
      </c>
      <c r="BR4" s="75">
        <v>1.7973969726616199</v>
      </c>
      <c r="BS4" s="75">
        <v>75</v>
      </c>
      <c r="BT4" s="75">
        <v>38</v>
      </c>
      <c r="BU4" s="75">
        <v>72</v>
      </c>
      <c r="BV4" s="75">
        <v>61.6666666666667</v>
      </c>
      <c r="BW4">
        <v>2011</v>
      </c>
      <c r="BX4" s="694"/>
      <c r="BY4">
        <f>(AE4-Standardisation_Parameters!$E$15)/Standardisation_Parameters!$F$15</f>
        <v>1.7876430461167709</v>
      </c>
      <c r="BZ4">
        <f t="shared" si="0"/>
        <v>1.0000432615460795</v>
      </c>
      <c r="CA4">
        <f t="shared" si="1"/>
        <v>1.2666654599006839</v>
      </c>
      <c r="CB4">
        <f t="shared" si="2"/>
        <v>1.2612366085</v>
      </c>
      <c r="CC4">
        <f t="shared" si="3"/>
        <v>1.2017587957</v>
      </c>
      <c r="CD4">
        <f t="shared" si="4"/>
        <v>0.61131203609444995</v>
      </c>
      <c r="CF4" t="s">
        <v>48</v>
      </c>
      <c r="CG4" t="s">
        <v>13</v>
      </c>
      <c r="CH4" t="s">
        <v>49</v>
      </c>
      <c r="CI4">
        <v>0.81968458368935992</v>
      </c>
      <c r="CJ4">
        <v>0.74080165466847381</v>
      </c>
      <c r="CK4">
        <v>0.64454888422023904</v>
      </c>
      <c r="CL4">
        <v>0.76586176490000002</v>
      </c>
      <c r="CM4">
        <v>0.79554382509999999</v>
      </c>
      <c r="CN4">
        <v>0.67900000000000005</v>
      </c>
      <c r="CP4" t="s">
        <v>48</v>
      </c>
      <c r="CQ4" t="s">
        <v>13</v>
      </c>
      <c r="CR4" t="s">
        <v>49</v>
      </c>
      <c r="CS4" t="s">
        <v>890</v>
      </c>
      <c r="CT4">
        <v>18</v>
      </c>
      <c r="CU4">
        <v>0.81968458368935992</v>
      </c>
      <c r="CV4">
        <v>0.74080165466847381</v>
      </c>
      <c r="CW4">
        <v>0.64454888422023904</v>
      </c>
      <c r="CX4">
        <v>0.79554115709977546</v>
      </c>
      <c r="CY4">
        <v>55.444444444444393</v>
      </c>
      <c r="CZ4">
        <v>57.968287732072206</v>
      </c>
      <c r="DA4">
        <v>58.371846298192153</v>
      </c>
      <c r="DB4">
        <v>57.053314249359303</v>
      </c>
    </row>
    <row r="5" spans="1:106" x14ac:dyDescent="0.25">
      <c r="A5" s="694"/>
      <c r="B5" s="74" t="s">
        <v>48</v>
      </c>
      <c r="C5" s="74" t="s">
        <v>13</v>
      </c>
      <c r="D5" s="74" t="s">
        <v>49</v>
      </c>
      <c r="E5" s="75">
        <v>10.706</v>
      </c>
      <c r="F5" s="75">
        <v>8.0853333333333293</v>
      </c>
      <c r="G5" s="75">
        <v>8.4529999999999994</v>
      </c>
      <c r="H5" s="75">
        <v>2.294</v>
      </c>
      <c r="I5" s="75">
        <v>2.6446919480347799</v>
      </c>
      <c r="J5" s="75">
        <v>65.834000000000003</v>
      </c>
      <c r="K5" s="75">
        <v>22.141999999999999</v>
      </c>
      <c r="L5" s="75">
        <v>0.35062444295856798</v>
      </c>
      <c r="M5" s="75">
        <v>6.6619999999999999</v>
      </c>
      <c r="N5" s="75">
        <v>649</v>
      </c>
      <c r="O5" s="75">
        <v>2.31838514703683</v>
      </c>
      <c r="P5" s="75">
        <v>3</v>
      </c>
      <c r="Q5" s="75">
        <v>3</v>
      </c>
      <c r="R5" s="75">
        <v>35.066690169810201</v>
      </c>
      <c r="S5" s="75">
        <v>0.4</v>
      </c>
      <c r="T5" s="75">
        <v>1.41451414514145</v>
      </c>
      <c r="U5" s="75">
        <v>23.3917820381211</v>
      </c>
      <c r="V5" s="75">
        <v>3.4</v>
      </c>
      <c r="W5" s="75">
        <v>-12.178116646884099</v>
      </c>
      <c r="X5" s="75">
        <v>-0.39999999999999097</v>
      </c>
      <c r="Y5" s="75">
        <v>65.941995692790798</v>
      </c>
      <c r="Z5" s="75">
        <v>5</v>
      </c>
      <c r="AA5" s="75">
        <v>3</v>
      </c>
      <c r="AB5" s="75">
        <v>0.5</v>
      </c>
      <c r="AC5" s="75">
        <v>-0.27560594042262099</v>
      </c>
      <c r="AD5" s="75">
        <v>-0.76846154415506396</v>
      </c>
      <c r="AE5" s="75">
        <v>64.480874316939904</v>
      </c>
      <c r="AF5" s="75">
        <v>3.7308962304601301</v>
      </c>
      <c r="AG5" s="75">
        <v>3.5</v>
      </c>
      <c r="AH5" s="75">
        <v>3.25</v>
      </c>
      <c r="AI5" s="75">
        <v>3.75</v>
      </c>
      <c r="AJ5" s="75">
        <v>2.6206666666666698</v>
      </c>
      <c r="AK5" s="75">
        <v>1.647</v>
      </c>
      <c r="AL5" s="75">
        <v>13</v>
      </c>
      <c r="AM5" s="75">
        <v>1.60064986802237</v>
      </c>
      <c r="AN5" s="75">
        <v>17.734074520111999</v>
      </c>
      <c r="AO5" s="75">
        <v>9</v>
      </c>
      <c r="AP5" s="75">
        <v>105.200070509431</v>
      </c>
      <c r="AQ5" s="75">
        <v>3</v>
      </c>
      <c r="AR5" s="75">
        <v>18.229861597803701</v>
      </c>
      <c r="AS5" s="75">
        <v>25.610397888358001</v>
      </c>
      <c r="AT5" s="75">
        <v>40.299999999999997</v>
      </c>
      <c r="AU5" s="75">
        <v>0.85903661304469703</v>
      </c>
      <c r="AV5" s="75">
        <v>7.6624430670679802</v>
      </c>
      <c r="AW5" s="75">
        <v>-0.649333098301898</v>
      </c>
      <c r="AX5" s="75">
        <v>0</v>
      </c>
      <c r="AY5" s="75">
        <v>2.3590199503333</v>
      </c>
      <c r="AZ5" s="75">
        <v>24.989637724374901</v>
      </c>
      <c r="BA5" s="75">
        <v>26.9631985677551</v>
      </c>
      <c r="BB5" s="75">
        <v>3.3450000000000002</v>
      </c>
      <c r="BC5" s="75">
        <v>3.6728000000000001</v>
      </c>
      <c r="BD5" s="75">
        <v>1.3441241720527299</v>
      </c>
      <c r="BE5" s="75">
        <v>12.992000000000001</v>
      </c>
      <c r="BF5" s="75">
        <v>11.394600000000001</v>
      </c>
      <c r="BG5" s="75">
        <v>6.1573333333333302</v>
      </c>
      <c r="BH5" s="75">
        <v>6.218</v>
      </c>
      <c r="BI5" s="75">
        <v>16.542000000000002</v>
      </c>
      <c r="BJ5" s="75">
        <v>10.593</v>
      </c>
      <c r="BK5" s="75">
        <v>8.4933333333333305</v>
      </c>
      <c r="BL5" s="75">
        <v>7.0119999999999996</v>
      </c>
      <c r="BM5" s="75">
        <v>7</v>
      </c>
      <c r="BN5" s="75">
        <v>2.2933333333333299</v>
      </c>
      <c r="BO5" s="75">
        <v>0.4</v>
      </c>
      <c r="BP5" s="75">
        <v>2.2933333333333299</v>
      </c>
      <c r="BQ5" s="75">
        <v>-0.91569767441860495</v>
      </c>
      <c r="BR5" s="75">
        <v>1.193019566367</v>
      </c>
      <c r="BS5" s="75">
        <v>68</v>
      </c>
      <c r="BT5" s="75">
        <v>38</v>
      </c>
      <c r="BU5" s="75">
        <v>81</v>
      </c>
      <c r="BV5" s="75">
        <v>62.3333333333333</v>
      </c>
      <c r="BW5">
        <v>2011</v>
      </c>
      <c r="BX5" s="694"/>
      <c r="BY5">
        <f>(AE5-Standardisation_Parameters!$E$15)/Standardisation_Parameters!$F$15</f>
        <v>0.73995371695595824</v>
      </c>
      <c r="BZ5">
        <f t="shared" si="0"/>
        <v>0.81968458368935992</v>
      </c>
      <c r="CA5">
        <f t="shared" si="1"/>
        <v>0.74080165466847381</v>
      </c>
      <c r="CB5">
        <f t="shared" si="2"/>
        <v>0.76586176490000002</v>
      </c>
      <c r="CC5">
        <f t="shared" si="3"/>
        <v>0.79554382509999999</v>
      </c>
      <c r="CD5">
        <f t="shared" si="4"/>
        <v>0.64454888422023904</v>
      </c>
      <c r="CF5" t="s">
        <v>57</v>
      </c>
      <c r="CG5" t="s">
        <v>58</v>
      </c>
      <c r="CH5" t="s">
        <v>59</v>
      </c>
      <c r="CI5">
        <v>0.91507548261949534</v>
      </c>
      <c r="CJ5">
        <v>1.1625483361329763</v>
      </c>
      <c r="CK5">
        <v>1.2228700416090299</v>
      </c>
      <c r="CL5">
        <v>1.1481240182000001</v>
      </c>
      <c r="CM5">
        <v>1.0880820865</v>
      </c>
      <c r="CN5">
        <v>0.89659999999999995</v>
      </c>
      <c r="CP5" t="s">
        <v>57</v>
      </c>
      <c r="CQ5" t="s">
        <v>58</v>
      </c>
      <c r="CR5" t="s">
        <v>59</v>
      </c>
      <c r="CS5" t="s">
        <v>891</v>
      </c>
      <c r="CT5">
        <v>24</v>
      </c>
      <c r="CU5">
        <v>0.91507548261949534</v>
      </c>
      <c r="CV5">
        <v>1.1625483361329763</v>
      </c>
      <c r="CW5">
        <v>1.2228700416090299</v>
      </c>
      <c r="CX5">
        <v>1.0880780986826544</v>
      </c>
      <c r="CY5">
        <v>65.111111111111043</v>
      </c>
      <c r="CZ5">
        <v>62.85805713759774</v>
      </c>
      <c r="DA5">
        <v>59.966309878177341</v>
      </c>
      <c r="DB5">
        <v>64.102830829209054</v>
      </c>
    </row>
    <row r="6" spans="1:106" x14ac:dyDescent="0.25">
      <c r="A6" s="694"/>
      <c r="B6" s="74" t="s">
        <v>57</v>
      </c>
      <c r="C6" s="74" t="s">
        <v>58</v>
      </c>
      <c r="D6" s="74" t="s">
        <v>59</v>
      </c>
      <c r="E6" s="75">
        <v>9.8829999999999991</v>
      </c>
      <c r="F6" s="75">
        <v>5.2436666666666696</v>
      </c>
      <c r="G6" s="75">
        <v>7.6887999999999996</v>
      </c>
      <c r="H6" s="75">
        <v>1.0169999999999999</v>
      </c>
      <c r="I6" s="75">
        <v>3.9485442507334301</v>
      </c>
      <c r="J6" s="75">
        <v>14.103</v>
      </c>
      <c r="K6" s="75">
        <v>42.366999999999997</v>
      </c>
      <c r="L6" s="75">
        <v>1.02148602535718</v>
      </c>
      <c r="M6" s="75">
        <v>4.4000000000000004</v>
      </c>
      <c r="N6" s="75">
        <v>2220</v>
      </c>
      <c r="O6" s="75">
        <v>0.35199551939595097</v>
      </c>
      <c r="P6" s="75">
        <v>3</v>
      </c>
      <c r="Q6" s="75">
        <v>17.600000000000001</v>
      </c>
      <c r="R6" s="75">
        <v>1.39848850232577</v>
      </c>
      <c r="S6" s="75">
        <v>4.0999999999999996</v>
      </c>
      <c r="T6" s="75">
        <v>6.9101992137461901</v>
      </c>
      <c r="U6" s="75">
        <v>25.961835770131199</v>
      </c>
      <c r="V6" s="75">
        <v>4.8</v>
      </c>
      <c r="W6" s="75">
        <v>-23.0631661149664</v>
      </c>
      <c r="X6" s="75">
        <v>4.6760000000000002</v>
      </c>
      <c r="Y6" s="75">
        <v>49.371658238956897</v>
      </c>
      <c r="Z6" s="75">
        <v>1.8</v>
      </c>
      <c r="AA6" s="75">
        <v>6</v>
      </c>
      <c r="AB6" s="75">
        <v>0.66300000000000003</v>
      </c>
      <c r="AC6" s="75">
        <v>-8.8978093105609404E-2</v>
      </c>
      <c r="AD6" s="75">
        <v>-1.0649305922754699</v>
      </c>
      <c r="AE6" s="75">
        <v>80.327868852459005</v>
      </c>
      <c r="AF6" s="75">
        <v>3.8158868152153</v>
      </c>
      <c r="AG6" s="75">
        <v>4</v>
      </c>
      <c r="AH6" s="75">
        <v>4.25</v>
      </c>
      <c r="AI6" s="75">
        <v>3.25</v>
      </c>
      <c r="AJ6" s="75">
        <v>4.6393333333333304</v>
      </c>
      <c r="AK6" s="75">
        <v>-3.1888000000000001</v>
      </c>
      <c r="AL6" s="75">
        <v>10.9</v>
      </c>
      <c r="AM6" s="75">
        <v>1.57727343856415</v>
      </c>
      <c r="AN6" s="75">
        <v>4.4241427565490099</v>
      </c>
      <c r="AO6" s="75">
        <v>52.8</v>
      </c>
      <c r="AP6" s="75">
        <v>4.1954655069773104</v>
      </c>
      <c r="AQ6" s="75">
        <v>3</v>
      </c>
      <c r="AR6" s="75">
        <v>16.414098450298901</v>
      </c>
      <c r="AS6" s="75">
        <v>20.285313693373599</v>
      </c>
      <c r="AT6" s="75">
        <v>275.5</v>
      </c>
      <c r="AU6" s="75">
        <v>0.30925318069609098</v>
      </c>
      <c r="AV6" s="75">
        <v>-11.001342208022599</v>
      </c>
      <c r="AW6" s="75">
        <v>-0.98601511497674199</v>
      </c>
      <c r="AX6" s="75">
        <v>3</v>
      </c>
      <c r="AY6" s="75">
        <v>0.33870193176497598</v>
      </c>
      <c r="AZ6" s="75">
        <v>29.017892890837299</v>
      </c>
      <c r="BA6" s="75">
        <v>31.672396725025301</v>
      </c>
      <c r="BB6" s="75">
        <v>7.6689999999999996</v>
      </c>
      <c r="BC6" s="75">
        <v>9.1058000000000003</v>
      </c>
      <c r="BD6" s="75">
        <v>1.6782945761232</v>
      </c>
      <c r="BE6" s="75">
        <v>56.231999999999999</v>
      </c>
      <c r="BF6" s="75">
        <v>52.597799999999999</v>
      </c>
      <c r="BG6" s="75">
        <v>3.96133333333333</v>
      </c>
      <c r="BH6" s="75">
        <v>4.5191999999999997</v>
      </c>
      <c r="BI6" s="75">
        <v>3.5059999999999998</v>
      </c>
      <c r="BJ6" s="75">
        <v>2.9775</v>
      </c>
      <c r="BK6" s="75">
        <v>2.5750000000000002</v>
      </c>
      <c r="BL6" s="75">
        <v>3.0028000000000001</v>
      </c>
      <c r="BM6" s="75">
        <v>7</v>
      </c>
      <c r="BN6" s="75">
        <v>4.532</v>
      </c>
      <c r="BO6" s="75">
        <v>4.0999999999999996</v>
      </c>
      <c r="BP6" s="75">
        <v>4.532</v>
      </c>
      <c r="BQ6" s="75">
        <v>-0.14805825242718501</v>
      </c>
      <c r="BR6" s="75">
        <v>1.2830375250991399</v>
      </c>
      <c r="BS6" s="75">
        <v>75</v>
      </c>
      <c r="BT6" s="75">
        <v>63</v>
      </c>
      <c r="BU6" s="75">
        <v>75</v>
      </c>
      <c r="BV6" s="75">
        <v>71</v>
      </c>
      <c r="BW6">
        <v>2011</v>
      </c>
      <c r="BX6" s="694"/>
      <c r="BY6">
        <f>(AE6-Standardisation_Parameters!$E$15)/Standardisation_Parameters!$F$15</f>
        <v>1.3132176895156471</v>
      </c>
      <c r="BZ6">
        <f t="shared" si="0"/>
        <v>0.91507548261949534</v>
      </c>
      <c r="CA6">
        <f t="shared" si="1"/>
        <v>1.1625483361329763</v>
      </c>
      <c r="CB6">
        <f t="shared" si="2"/>
        <v>1.1481240182000001</v>
      </c>
      <c r="CC6">
        <f t="shared" si="3"/>
        <v>1.0880820865</v>
      </c>
      <c r="CD6">
        <f t="shared" si="4"/>
        <v>1.2228700416090299</v>
      </c>
      <c r="CF6" t="s">
        <v>20</v>
      </c>
      <c r="CG6" t="s">
        <v>58</v>
      </c>
      <c r="CH6" t="s">
        <v>65</v>
      </c>
      <c r="CI6">
        <v>0.10257793830894824</v>
      </c>
      <c r="CJ6">
        <v>-0.23900036535803776</v>
      </c>
      <c r="CK6">
        <v>-0.538682909057974</v>
      </c>
      <c r="CL6">
        <v>-0.27341966200000001</v>
      </c>
      <c r="CM6">
        <v>-0.218539389</v>
      </c>
      <c r="CN6">
        <v>0.46139999999999998</v>
      </c>
      <c r="CP6" t="s">
        <v>20</v>
      </c>
      <c r="CQ6" t="s">
        <v>58</v>
      </c>
      <c r="CR6" t="s">
        <v>65</v>
      </c>
      <c r="CS6" t="s">
        <v>892</v>
      </c>
      <c r="CT6">
        <v>30</v>
      </c>
      <c r="CU6">
        <v>0.10257793830894824</v>
      </c>
      <c r="CV6">
        <v>-0.23900036535803776</v>
      </c>
      <c r="CW6">
        <v>-0.538682909057974</v>
      </c>
      <c r="CX6">
        <v>-0.21853952928554404</v>
      </c>
      <c r="CY6">
        <v>35.6666666666667</v>
      </c>
      <c r="CZ6">
        <v>41.017879047990057</v>
      </c>
      <c r="DA6">
        <v>46.385373355298015</v>
      </c>
      <c r="DB6">
        <v>40.675875163976634</v>
      </c>
    </row>
    <row r="7" spans="1:106" x14ac:dyDescent="0.25">
      <c r="A7" s="694"/>
      <c r="B7" s="74" t="s">
        <v>20</v>
      </c>
      <c r="C7" s="74" t="s">
        <v>58</v>
      </c>
      <c r="D7" s="74" t="s">
        <v>65</v>
      </c>
      <c r="E7" s="75">
        <v>8.5</v>
      </c>
      <c r="F7" s="75">
        <v>7.8559999999999999</v>
      </c>
      <c r="G7" s="75">
        <v>8.6532</v>
      </c>
      <c r="H7" s="75">
        <v>2.5</v>
      </c>
      <c r="I7" s="75">
        <v>2.5058413158059301</v>
      </c>
      <c r="J7" s="75">
        <v>69.8</v>
      </c>
      <c r="K7" s="75">
        <v>55.274999999999999</v>
      </c>
      <c r="L7" s="75">
        <v>4.7294233580849996</v>
      </c>
      <c r="M7" s="75">
        <v>5.4</v>
      </c>
      <c r="N7" s="75">
        <v>8450</v>
      </c>
      <c r="O7" s="75">
        <v>0.36897064517383499</v>
      </c>
      <c r="P7" s="75">
        <v>1</v>
      </c>
      <c r="Q7" s="75">
        <v>13.5</v>
      </c>
      <c r="R7" s="75">
        <v>5.5360353478971103</v>
      </c>
      <c r="S7" s="75">
        <v>-2.8</v>
      </c>
      <c r="T7" s="75">
        <v>-0.92586023412557605</v>
      </c>
      <c r="U7" s="75">
        <v>11.663119309447801</v>
      </c>
      <c r="V7" s="75">
        <v>2.1</v>
      </c>
      <c r="W7" s="75">
        <v>-17.2576936741414</v>
      </c>
      <c r="X7" s="75">
        <v>14.9</v>
      </c>
      <c r="Y7" s="75">
        <v>9.3515394713118702</v>
      </c>
      <c r="Z7" s="75">
        <v>9.5</v>
      </c>
      <c r="AA7" s="75">
        <v>3</v>
      </c>
      <c r="AB7" s="75">
        <v>0.63300000000000001</v>
      </c>
      <c r="AC7" s="75">
        <v>0.43229164784590801</v>
      </c>
      <c r="AD7" s="75">
        <v>0.66341102390832596</v>
      </c>
      <c r="AE7" s="75">
        <v>28.415300546448101</v>
      </c>
      <c r="AF7" s="75">
        <v>4.04707453745546</v>
      </c>
      <c r="AG7" s="75">
        <v>2</v>
      </c>
      <c r="AH7" s="75">
        <v>2.25</v>
      </c>
      <c r="AI7" s="75">
        <v>1.5</v>
      </c>
      <c r="AJ7" s="75">
        <v>0.64400000000000102</v>
      </c>
      <c r="AK7" s="75">
        <v>-2.3532000000000002</v>
      </c>
      <c r="AL7" s="75">
        <v>11</v>
      </c>
      <c r="AM7" s="75">
        <v>2.5826885216765998</v>
      </c>
      <c r="AN7" s="75">
        <v>0.64798597375746303</v>
      </c>
      <c r="AO7" s="75">
        <v>40.5</v>
      </c>
      <c r="AP7" s="75">
        <v>16.608106043691301</v>
      </c>
      <c r="AQ7" s="75">
        <v>3</v>
      </c>
      <c r="AR7" s="75">
        <v>22.905895467781999</v>
      </c>
      <c r="AS7" s="75">
        <v>41.891207821594399</v>
      </c>
      <c r="AT7" s="75">
        <v>936.9</v>
      </c>
      <c r="AU7" s="75">
        <v>1.6321695647849199</v>
      </c>
      <c r="AV7" s="75">
        <v>9.0604026845637708</v>
      </c>
      <c r="AW7" s="75">
        <v>-0.94463964652102905</v>
      </c>
      <c r="AX7" s="75">
        <v>3</v>
      </c>
      <c r="AY7" s="75">
        <v>0.52256681125664295</v>
      </c>
      <c r="AZ7" s="75">
        <v>12.4196348429863</v>
      </c>
      <c r="BA7" s="75">
        <v>8.7632765909746393</v>
      </c>
      <c r="BB7" s="75">
        <v>2.11866666666667</v>
      </c>
      <c r="BC7" s="75">
        <v>1.6382000000000001</v>
      </c>
      <c r="BD7" s="75">
        <v>-0.18565310706282401</v>
      </c>
      <c r="BE7" s="75">
        <v>50.622</v>
      </c>
      <c r="BF7" s="75">
        <v>58.841999999999999</v>
      </c>
      <c r="BG7" s="75">
        <v>2.55433333333333</v>
      </c>
      <c r="BH7" s="75">
        <v>3.0646</v>
      </c>
      <c r="BI7" s="75">
        <v>3.8</v>
      </c>
      <c r="BJ7" s="75">
        <v>4.6619999999999999</v>
      </c>
      <c r="BK7" s="75">
        <v>1.0113333333333301</v>
      </c>
      <c r="BL7" s="75">
        <v>1.613</v>
      </c>
      <c r="BM7" s="75">
        <v>3</v>
      </c>
      <c r="BN7" s="75">
        <v>-4.2013333333333298</v>
      </c>
      <c r="BO7" s="75">
        <v>-2.8</v>
      </c>
      <c r="BP7" s="75">
        <v>-4.2013333333333298</v>
      </c>
      <c r="BQ7" s="75">
        <v>-0.54078070453824201</v>
      </c>
      <c r="BR7" s="75">
        <v>-0.82102776831145596</v>
      </c>
      <c r="BS7" s="75">
        <v>40</v>
      </c>
      <c r="BT7" s="75">
        <v>25</v>
      </c>
      <c r="BU7" s="75">
        <v>38</v>
      </c>
      <c r="BV7" s="75">
        <v>34.3333333333333</v>
      </c>
      <c r="BW7">
        <v>2011</v>
      </c>
      <c r="BX7" s="694"/>
      <c r="BY7">
        <f>(AE7-Standardisation_Parameters!$E$15)/Standardisation_Parameters!$F$15</f>
        <v>-0.56471601369712854</v>
      </c>
      <c r="BZ7">
        <f t="shared" si="0"/>
        <v>0.10257793830894824</v>
      </c>
      <c r="CA7">
        <f t="shared" si="1"/>
        <v>-0.23900036535803776</v>
      </c>
      <c r="CB7">
        <f t="shared" si="2"/>
        <v>-0.27341966200000001</v>
      </c>
      <c r="CC7">
        <f t="shared" si="3"/>
        <v>-0.218539389</v>
      </c>
      <c r="CD7">
        <f t="shared" si="4"/>
        <v>-0.538682909057974</v>
      </c>
      <c r="CF7" t="s">
        <v>71</v>
      </c>
      <c r="CG7" t="s">
        <v>13</v>
      </c>
      <c r="CH7" t="s">
        <v>72</v>
      </c>
      <c r="CI7">
        <v>0.95445380793645462</v>
      </c>
      <c r="CJ7">
        <v>1.4467230281905532</v>
      </c>
      <c r="CK7">
        <v>1.0367436921045901</v>
      </c>
      <c r="CL7">
        <v>1.3980963024999999</v>
      </c>
      <c r="CM7">
        <v>1.2683905139</v>
      </c>
      <c r="CN7">
        <v>1.0054000000000001</v>
      </c>
      <c r="CP7" t="s">
        <v>71</v>
      </c>
      <c r="CQ7" t="s">
        <v>13</v>
      </c>
      <c r="CR7" t="s">
        <v>72</v>
      </c>
      <c r="CS7" t="s">
        <v>893</v>
      </c>
      <c r="CT7">
        <v>33</v>
      </c>
      <c r="CU7">
        <v>0.95445380793645462</v>
      </c>
      <c r="CV7">
        <v>1.4467230281905532</v>
      </c>
      <c r="CW7">
        <v>1.0367436921045901</v>
      </c>
      <c r="CX7">
        <v>1.2683856096870685</v>
      </c>
      <c r="CY7">
        <v>61.999999999999915</v>
      </c>
      <c r="CZ7">
        <v>65.871906076214799</v>
      </c>
      <c r="DA7">
        <v>60.624520527860867</v>
      </c>
      <c r="DB7">
        <v>68.852824821520301</v>
      </c>
    </row>
    <row r="8" spans="1:106" x14ac:dyDescent="0.25">
      <c r="A8" s="694"/>
      <c r="B8" s="74" t="s">
        <v>34</v>
      </c>
      <c r="C8" s="74" t="s">
        <v>13</v>
      </c>
      <c r="D8" s="74" t="s">
        <v>35</v>
      </c>
      <c r="E8" s="75">
        <v>2.7</v>
      </c>
      <c r="F8" s="75">
        <v>1.5146666666666699</v>
      </c>
      <c r="G8" s="75">
        <v>2.9946000000000002</v>
      </c>
      <c r="H8" s="75"/>
      <c r="I8" s="75"/>
      <c r="J8" s="75"/>
      <c r="K8" s="75">
        <v>7.7690000000000001</v>
      </c>
      <c r="L8" s="75">
        <v>1.8687567524961599</v>
      </c>
      <c r="M8" s="75">
        <v>5.6</v>
      </c>
      <c r="N8" s="75">
        <v>597</v>
      </c>
      <c r="O8" s="75">
        <v>17.115318478615301</v>
      </c>
      <c r="P8" s="75">
        <v>3</v>
      </c>
      <c r="Q8" s="75">
        <v>4.5</v>
      </c>
      <c r="R8" s="75">
        <v>4.4264078319805904</v>
      </c>
      <c r="S8" s="75">
        <v>-3.5</v>
      </c>
      <c r="T8" s="75"/>
      <c r="U8" s="75">
        <v>22.680157946693001</v>
      </c>
      <c r="V8" s="75">
        <v>3.3</v>
      </c>
      <c r="W8" s="75">
        <v>15.8169909642309</v>
      </c>
      <c r="X8" s="75">
        <v>-1.5</v>
      </c>
      <c r="Y8" s="75">
        <v>16.442008214264899</v>
      </c>
      <c r="Z8" s="75">
        <v>3.3</v>
      </c>
      <c r="AA8" s="75">
        <v>5</v>
      </c>
      <c r="AB8" s="75">
        <v>0.33100000000000002</v>
      </c>
      <c r="AC8" s="75">
        <v>-0.240204436674746</v>
      </c>
      <c r="AD8" s="75">
        <v>-0.21392658961494701</v>
      </c>
      <c r="AE8" s="75">
        <v>82.513661202185801</v>
      </c>
      <c r="AF8" s="75">
        <v>3.2529643903848302</v>
      </c>
      <c r="AG8" s="75">
        <v>3.75</v>
      </c>
      <c r="AH8" s="75">
        <v>3.25</v>
      </c>
      <c r="AI8" s="75">
        <v>3</v>
      </c>
      <c r="AJ8" s="75">
        <v>1.18533333333333</v>
      </c>
      <c r="AK8" s="75">
        <v>5.3999999999994096E-3</v>
      </c>
      <c r="AL8" s="75"/>
      <c r="AM8" s="75"/>
      <c r="AN8" s="75">
        <v>2.7287660596749999</v>
      </c>
      <c r="AO8" s="75">
        <v>13.5</v>
      </c>
      <c r="AP8" s="75">
        <v>13.2792234959418</v>
      </c>
      <c r="AQ8" s="75">
        <v>3</v>
      </c>
      <c r="AR8" s="75"/>
      <c r="AS8" s="75"/>
      <c r="AT8" s="75">
        <v>43</v>
      </c>
      <c r="AU8" s="75">
        <v>0.56696416460950005</v>
      </c>
      <c r="AV8" s="75">
        <v>-1.5440255935846201</v>
      </c>
      <c r="AW8" s="75">
        <v>-0.95573592168019394</v>
      </c>
      <c r="AX8" s="75">
        <v>1</v>
      </c>
      <c r="AY8" s="75">
        <v>26.341653365480902</v>
      </c>
      <c r="AZ8" s="75">
        <v>21.383600893603798</v>
      </c>
      <c r="BA8" s="75">
        <v>20.470981852381598</v>
      </c>
      <c r="BB8" s="75">
        <v>3.7</v>
      </c>
      <c r="BC8" s="75">
        <v>3.96</v>
      </c>
      <c r="BD8" s="75">
        <v>-0.24944125085264801</v>
      </c>
      <c r="BE8" s="75">
        <v>17.8</v>
      </c>
      <c r="BF8" s="75">
        <v>17.854800000000001</v>
      </c>
      <c r="BG8" s="75">
        <v>5.56666666666667</v>
      </c>
      <c r="BH8" s="75">
        <v>5.0994000000000002</v>
      </c>
      <c r="BI8" s="75">
        <v>1.1000000000000001</v>
      </c>
      <c r="BJ8" s="75">
        <v>2.9</v>
      </c>
      <c r="BK8" s="75">
        <v>1.9</v>
      </c>
      <c r="BL8" s="75">
        <v>1.798</v>
      </c>
      <c r="BM8" s="75">
        <v>4</v>
      </c>
      <c r="BN8" s="75">
        <v>-3.8540000000000001</v>
      </c>
      <c r="BO8" s="75">
        <v>-3.5</v>
      </c>
      <c r="BP8" s="75">
        <v>-3.8540000000000001</v>
      </c>
      <c r="BQ8" s="75">
        <v>-3.2693305656460801E-2</v>
      </c>
      <c r="BR8" s="75">
        <v>-8.6530834239812595</v>
      </c>
      <c r="BS8" s="75">
        <v>63</v>
      </c>
      <c r="BT8" s="75">
        <v>25</v>
      </c>
      <c r="BU8" s="75">
        <v>69</v>
      </c>
      <c r="BV8" s="75">
        <v>52.3333333333333</v>
      </c>
      <c r="BW8">
        <v>2011</v>
      </c>
      <c r="BX8" s="694"/>
      <c r="BY8">
        <f>(AE8-Standardisation_Parameters!$E$15)/Standardisation_Parameters!$F$15</f>
        <v>1.3922885822825015</v>
      </c>
      <c r="BZ8">
        <f t="shared" si="0"/>
        <v>0.25120715076207389</v>
      </c>
      <c r="CA8">
        <f t="shared" si="1"/>
        <v>0.51701511578002846</v>
      </c>
      <c r="CB8">
        <f t="shared" si="2"/>
        <v>0.404991092</v>
      </c>
      <c r="CC8">
        <f t="shared" si="3"/>
        <v>0.29076185409999999</v>
      </c>
      <c r="CD8">
        <f t="shared" si="4"/>
        <v>0.35206462071326899</v>
      </c>
      <c r="CF8" t="s">
        <v>74</v>
      </c>
      <c r="CG8" t="s">
        <v>58</v>
      </c>
      <c r="CH8" t="s">
        <v>75</v>
      </c>
      <c r="CI8">
        <v>-6.099590296722246E-2</v>
      </c>
      <c r="CJ8">
        <v>0.47600229328637778</v>
      </c>
      <c r="CK8">
        <v>0.21911722821009399</v>
      </c>
      <c r="CL8">
        <v>0.27537403179999997</v>
      </c>
      <c r="CM8">
        <v>5.7838697100000003E-2</v>
      </c>
      <c r="CN8">
        <v>0.57020000000000004</v>
      </c>
      <c r="CP8" t="s">
        <v>74</v>
      </c>
      <c r="CQ8" t="s">
        <v>58</v>
      </c>
      <c r="CR8" t="s">
        <v>75</v>
      </c>
      <c r="CS8" t="s">
        <v>894</v>
      </c>
      <c r="CT8">
        <v>39</v>
      </c>
      <c r="CU8">
        <v>-6.099590296722246E-2</v>
      </c>
      <c r="CV8">
        <v>0.47600229328637778</v>
      </c>
      <c r="CW8">
        <v>0.21911722821009399</v>
      </c>
      <c r="CX8">
        <v>5.783596607332378E-2</v>
      </c>
      <c r="CY8">
        <v>48.333333333333293</v>
      </c>
      <c r="CZ8">
        <v>45.63750908285143</v>
      </c>
      <c r="DA8">
        <v>43.651228531438548</v>
      </c>
      <c r="DB8">
        <v>52.627179864816831</v>
      </c>
    </row>
    <row r="9" spans="1:106" x14ac:dyDescent="0.25">
      <c r="A9" s="694"/>
      <c r="B9" s="74" t="s">
        <v>106</v>
      </c>
      <c r="C9" s="74" t="s">
        <v>58</v>
      </c>
      <c r="D9" s="74" t="s">
        <v>107</v>
      </c>
      <c r="E9" s="75">
        <v>5.5</v>
      </c>
      <c r="F9" s="75">
        <v>2.9449999999999998</v>
      </c>
      <c r="G9" s="75">
        <v>8.3000000000000007</v>
      </c>
      <c r="H9" s="75">
        <v>9.6999999999999993</v>
      </c>
      <c r="I9" s="75">
        <v>9.68461827848677</v>
      </c>
      <c r="J9" s="75">
        <v>71.599999999999994</v>
      </c>
      <c r="K9" s="75">
        <v>37.008000000000003</v>
      </c>
      <c r="L9" s="75">
        <v>3.6402514061531499</v>
      </c>
      <c r="M9" s="75">
        <v>6.1</v>
      </c>
      <c r="N9" s="75">
        <v>829</v>
      </c>
      <c r="O9" s="75">
        <v>60.192792054656103</v>
      </c>
      <c r="P9" s="75">
        <v>4</v>
      </c>
      <c r="Q9" s="75">
        <v>5.3</v>
      </c>
      <c r="R9" s="75">
        <v>0.13264163178683</v>
      </c>
      <c r="S9" s="75">
        <v>-8.6999999999999993</v>
      </c>
      <c r="T9" s="75">
        <v>-2.0638297872340399</v>
      </c>
      <c r="U9" s="75">
        <v>5.6997635933806201</v>
      </c>
      <c r="V9" s="75">
        <v>0.5</v>
      </c>
      <c r="W9" s="75">
        <v>113.694920452367</v>
      </c>
      <c r="X9" s="75">
        <v>0.19999999999998899</v>
      </c>
      <c r="Y9" s="75">
        <v>22.7352562465326</v>
      </c>
      <c r="Z9" s="75"/>
      <c r="AA9" s="75">
        <v>6</v>
      </c>
      <c r="AB9" s="75">
        <v>0.52300000000000002</v>
      </c>
      <c r="AC9" s="75">
        <v>-0.87283658547184395</v>
      </c>
      <c r="AD9" s="75">
        <v>-1.08761051973512</v>
      </c>
      <c r="AE9" s="75">
        <v>75.409836065573799</v>
      </c>
      <c r="AF9" s="75">
        <v>3.8531476401652101</v>
      </c>
      <c r="AG9" s="75">
        <v>3.5</v>
      </c>
      <c r="AH9" s="75">
        <v>3.25</v>
      </c>
      <c r="AI9" s="75">
        <v>2.75</v>
      </c>
      <c r="AJ9" s="75">
        <v>2.5550000000000002</v>
      </c>
      <c r="AK9" s="75">
        <v>-4.5</v>
      </c>
      <c r="AL9" s="75">
        <v>15.2</v>
      </c>
      <c r="AM9" s="75">
        <v>0.37714148538713499</v>
      </c>
      <c r="AN9" s="75">
        <v>1.5920328992124</v>
      </c>
      <c r="AO9" s="75">
        <v>15.9</v>
      </c>
      <c r="AP9" s="75">
        <v>0.39792489536049003</v>
      </c>
      <c r="AQ9" s="75">
        <v>3</v>
      </c>
      <c r="AR9" s="75">
        <v>82.387047695086906</v>
      </c>
      <c r="AS9" s="75">
        <v>6.10026352613691</v>
      </c>
      <c r="AT9" s="75">
        <v>100</v>
      </c>
      <c r="AU9" s="75"/>
      <c r="AV9" s="75">
        <v>5.7525570114833599E-2</v>
      </c>
      <c r="AW9" s="75">
        <v>-0.99867358368213199</v>
      </c>
      <c r="AX9" s="75">
        <v>2</v>
      </c>
      <c r="AY9" s="75">
        <v>64.448018329216694</v>
      </c>
      <c r="AZ9" s="75">
        <v>4.2628591249568002</v>
      </c>
      <c r="BA9" s="75">
        <v>3.7610402110929599</v>
      </c>
      <c r="BB9" s="75">
        <v>0.24299999999999999</v>
      </c>
      <c r="BC9" s="75">
        <v>0.27360000000000001</v>
      </c>
      <c r="BD9" s="75">
        <v>2.49427732106949</v>
      </c>
      <c r="BE9" s="75">
        <v>16.853000000000002</v>
      </c>
      <c r="BF9" s="75">
        <v>15.063000000000001</v>
      </c>
      <c r="BG9" s="75">
        <v>4.024</v>
      </c>
      <c r="BH9" s="75">
        <v>5.7953999999999999</v>
      </c>
      <c r="BI9" s="75">
        <v>4.8</v>
      </c>
      <c r="BJ9" s="75">
        <v>4.75</v>
      </c>
      <c r="BK9" s="75">
        <v>2.8136666666666699</v>
      </c>
      <c r="BL9" s="75">
        <v>4.5956000000000001</v>
      </c>
      <c r="BM9" s="75">
        <v>6</v>
      </c>
      <c r="BN9" s="75">
        <v>-8.5519999999999996</v>
      </c>
      <c r="BO9" s="75">
        <v>-8.6999999999999993</v>
      </c>
      <c r="BP9" s="75">
        <v>-8.5519999999999996</v>
      </c>
      <c r="BQ9" s="75">
        <v>8.0799812909260901E-2</v>
      </c>
      <c r="BR9" s="75">
        <v>-7.68923539468254</v>
      </c>
      <c r="BS9" s="75">
        <v>63</v>
      </c>
      <c r="BT9" s="75">
        <v>31</v>
      </c>
      <c r="BU9" s="75">
        <v>78</v>
      </c>
      <c r="BV9" s="75">
        <v>57.3333333333333</v>
      </c>
      <c r="BW9">
        <v>2011</v>
      </c>
      <c r="BX9" s="694"/>
      <c r="BY9">
        <f>(AE9-Standardisation_Parameters!$E$15)/Standardisation_Parameters!$F$15</f>
        <v>1.1353081807902277</v>
      </c>
      <c r="BZ9">
        <f t="shared" si="0"/>
        <v>0.79299413005194741</v>
      </c>
      <c r="CA9">
        <f t="shared" si="1"/>
        <v>1.0008625822969273</v>
      </c>
      <c r="CB9">
        <f t="shared" si="2"/>
        <v>0.97548010169999999</v>
      </c>
      <c r="CC9">
        <f t="shared" si="3"/>
        <v>0.91821123510000002</v>
      </c>
      <c r="CD9">
        <f t="shared" si="4"/>
        <v>1.0433910617297499</v>
      </c>
      <c r="CF9" t="s">
        <v>47</v>
      </c>
      <c r="CG9" t="s">
        <v>13</v>
      </c>
      <c r="CH9" t="s">
        <v>76</v>
      </c>
      <c r="CI9">
        <v>0.89824532224080644</v>
      </c>
      <c r="CJ9">
        <v>1.4467230281905532</v>
      </c>
      <c r="CK9">
        <v>0.81738049447436201</v>
      </c>
      <c r="CL9">
        <v>1.3809432051999999</v>
      </c>
      <c r="CM9">
        <v>1.2304498471</v>
      </c>
      <c r="CN9">
        <v>1.0054000000000001</v>
      </c>
      <c r="CP9" t="s">
        <v>47</v>
      </c>
      <c r="CQ9" t="s">
        <v>13</v>
      </c>
      <c r="CR9" t="s">
        <v>76</v>
      </c>
      <c r="CS9" t="s">
        <v>895</v>
      </c>
      <c r="CT9">
        <v>45</v>
      </c>
      <c r="CU9">
        <v>0.89824532224080644</v>
      </c>
      <c r="CV9">
        <v>1.4467230281905532</v>
      </c>
      <c r="CW9">
        <v>0.81738049447436201</v>
      </c>
      <c r="CX9">
        <v>1.230444881842506</v>
      </c>
      <c r="CY9">
        <v>58.3333333333333</v>
      </c>
      <c r="CZ9">
        <v>65.237724939179998</v>
      </c>
      <c r="DA9">
        <v>59.684992917438947</v>
      </c>
      <c r="DB9">
        <v>68.852824821520301</v>
      </c>
    </row>
    <row r="10" spans="1:106" x14ac:dyDescent="0.25">
      <c r="A10" s="694"/>
      <c r="B10" s="74" t="s">
        <v>77</v>
      </c>
      <c r="C10" s="74" t="s">
        <v>13</v>
      </c>
      <c r="D10" s="74" t="s">
        <v>78</v>
      </c>
      <c r="E10" s="75">
        <v>2.9</v>
      </c>
      <c r="F10" s="75">
        <v>2.4063333333333299</v>
      </c>
      <c r="G10" s="75">
        <v>2.6956000000000002</v>
      </c>
      <c r="H10" s="75">
        <v>11.1</v>
      </c>
      <c r="I10" s="75">
        <v>1.87189831454596</v>
      </c>
      <c r="J10" s="75">
        <v>35.656999999999996</v>
      </c>
      <c r="K10" s="75">
        <v>14.827999999999999</v>
      </c>
      <c r="L10" s="75">
        <v>0.77653074633268704</v>
      </c>
      <c r="M10" s="75">
        <v>4.0999999999999996</v>
      </c>
      <c r="N10" s="75">
        <v>1280</v>
      </c>
      <c r="O10" s="75">
        <v>17.115615092657201</v>
      </c>
      <c r="P10" s="75">
        <v>3</v>
      </c>
      <c r="Q10" s="75">
        <v>5</v>
      </c>
      <c r="R10" s="75">
        <v>0.79222401657576402</v>
      </c>
      <c r="S10" s="75">
        <v>-5.2</v>
      </c>
      <c r="T10" s="75">
        <v>-3.1924270877246799</v>
      </c>
      <c r="U10" s="75">
        <v>12.0561070018779</v>
      </c>
      <c r="V10" s="75">
        <v>6.5</v>
      </c>
      <c r="W10" s="75">
        <v>-9.2151445552653097</v>
      </c>
      <c r="X10" s="75">
        <v>-1.621</v>
      </c>
      <c r="Y10" s="75">
        <v>8.9983204598526996</v>
      </c>
      <c r="Z10" s="75">
        <v>4</v>
      </c>
      <c r="AA10" s="75">
        <v>6</v>
      </c>
      <c r="AB10" s="75">
        <v>0.48199999999999998</v>
      </c>
      <c r="AC10" s="75">
        <v>-1.0617968181388799</v>
      </c>
      <c r="AD10" s="75">
        <v>-1.0436544117657101</v>
      </c>
      <c r="AE10" s="75">
        <v>90.163934426229503</v>
      </c>
      <c r="AF10" s="75">
        <v>3.6068584749438499</v>
      </c>
      <c r="AG10" s="75">
        <v>3.75</v>
      </c>
      <c r="AH10" s="75">
        <v>3.5</v>
      </c>
      <c r="AI10" s="75">
        <v>3.25</v>
      </c>
      <c r="AJ10" s="75">
        <v>0.49366666666666698</v>
      </c>
      <c r="AK10" s="75">
        <v>-9.5599999999999699E-2</v>
      </c>
      <c r="AL10" s="75">
        <v>14</v>
      </c>
      <c r="AM10" s="75">
        <v>0.44721359549994499</v>
      </c>
      <c r="AN10" s="75">
        <v>4.0436261085980698</v>
      </c>
      <c r="AO10" s="75">
        <v>15</v>
      </c>
      <c r="AP10" s="75">
        <v>2.37667204972729</v>
      </c>
      <c r="AQ10" s="75">
        <v>3</v>
      </c>
      <c r="AR10" s="75">
        <v>26.354456370492599</v>
      </c>
      <c r="AS10" s="75">
        <v>6.7082039324991802</v>
      </c>
      <c r="AT10" s="75">
        <v>120</v>
      </c>
      <c r="AU10" s="75">
        <v>0.68722929043575698</v>
      </c>
      <c r="AV10" s="75">
        <v>-1.5440148559267</v>
      </c>
      <c r="AW10" s="75">
        <v>-0.99207775983424196</v>
      </c>
      <c r="AX10" s="75">
        <v>10</v>
      </c>
      <c r="AY10" s="75">
        <v>26.341653365480902</v>
      </c>
      <c r="AZ10" s="75">
        <v>12.714946738491699</v>
      </c>
      <c r="BA10" s="75">
        <v>12.8551490842486</v>
      </c>
      <c r="BB10" s="75">
        <v>6.3449999999999998</v>
      </c>
      <c r="BC10" s="75">
        <v>6.6773999999999996</v>
      </c>
      <c r="BD10" s="75">
        <v>-6.2700080716982895E-2</v>
      </c>
      <c r="BE10" s="75">
        <v>18.821999999999999</v>
      </c>
      <c r="BF10" s="75">
        <v>17.570399999999999</v>
      </c>
      <c r="BG10" s="75">
        <v>3.1</v>
      </c>
      <c r="BH10" s="75">
        <v>3.14</v>
      </c>
      <c r="BI10" s="75">
        <v>1.8</v>
      </c>
      <c r="BJ10" s="75">
        <v>1.4</v>
      </c>
      <c r="BK10" s="75">
        <v>0.85533333333333295</v>
      </c>
      <c r="BL10" s="75">
        <v>0.89219999999999999</v>
      </c>
      <c r="BM10" s="75">
        <v>7</v>
      </c>
      <c r="BN10" s="75">
        <v>-4.6476666666666704</v>
      </c>
      <c r="BO10" s="75">
        <v>-5.2</v>
      </c>
      <c r="BP10" s="75">
        <v>-4.6476666666666704</v>
      </c>
      <c r="BQ10" s="75">
        <v>0.32274259485046303</v>
      </c>
      <c r="BR10" s="75">
        <v>-4.7295773789573099</v>
      </c>
      <c r="BS10" s="75">
        <v>70</v>
      </c>
      <c r="BT10" s="75">
        <v>44</v>
      </c>
      <c r="BU10" s="75">
        <v>66</v>
      </c>
      <c r="BV10" s="75">
        <v>60</v>
      </c>
      <c r="BW10">
        <v>2011</v>
      </c>
      <c r="BX10" s="694"/>
      <c r="BY10">
        <f>(AE10-Standardisation_Parameters!$E$15)/Standardisation_Parameters!$F$15</f>
        <v>1.6690367069664891</v>
      </c>
      <c r="BZ10">
        <f t="shared" si="0"/>
        <v>0.64775858671765474</v>
      </c>
      <c r="CA10">
        <f t="shared" si="1"/>
        <v>1.1625483361329763</v>
      </c>
      <c r="CB10">
        <f t="shared" si="2"/>
        <v>1.0665471411</v>
      </c>
      <c r="CC10">
        <f t="shared" si="3"/>
        <v>0.90764347219999997</v>
      </c>
      <c r="CD10">
        <f t="shared" si="4"/>
        <v>0.83732260334984099</v>
      </c>
      <c r="CF10" t="s">
        <v>77</v>
      </c>
      <c r="CG10" t="s">
        <v>13</v>
      </c>
      <c r="CH10" t="s">
        <v>78</v>
      </c>
      <c r="CI10">
        <v>0.64775858671765474</v>
      </c>
      <c r="CJ10">
        <v>1.1625483361329763</v>
      </c>
      <c r="CK10">
        <v>0.83732260334984099</v>
      </c>
      <c r="CL10">
        <v>1.0665471411</v>
      </c>
      <c r="CM10">
        <v>0.90764347219999997</v>
      </c>
      <c r="CN10">
        <v>1.0054000000000001</v>
      </c>
      <c r="CP10" t="s">
        <v>77</v>
      </c>
      <c r="CQ10" t="s">
        <v>13</v>
      </c>
      <c r="CR10" t="s">
        <v>78</v>
      </c>
      <c r="CS10" t="s">
        <v>896</v>
      </c>
      <c r="CT10">
        <v>51</v>
      </c>
      <c r="CU10">
        <v>0.64775858671765474</v>
      </c>
      <c r="CV10">
        <v>1.1625483361329763</v>
      </c>
      <c r="CW10">
        <v>0.83732260334984099</v>
      </c>
      <c r="CX10">
        <v>0.9076391939489119</v>
      </c>
      <c r="CY10">
        <v>58.666666666666693</v>
      </c>
      <c r="CZ10">
        <v>59.84201194631504</v>
      </c>
      <c r="DA10">
        <v>55.498094779980754</v>
      </c>
      <c r="DB10">
        <v>64.102830829209054</v>
      </c>
    </row>
    <row r="11" spans="1:106" x14ac:dyDescent="0.25">
      <c r="A11" s="694"/>
      <c r="B11" s="74" t="s">
        <v>74</v>
      </c>
      <c r="C11" s="74" t="s">
        <v>58</v>
      </c>
      <c r="D11" s="74" t="s">
        <v>75</v>
      </c>
      <c r="E11" s="75">
        <v>5.5270000000000001</v>
      </c>
      <c r="F11" s="75">
        <v>2.6566666666666698</v>
      </c>
      <c r="G11" s="75">
        <v>3.7425999999999999</v>
      </c>
      <c r="H11" s="75">
        <v>1.073</v>
      </c>
      <c r="I11" s="75">
        <v>2.4609159473659399</v>
      </c>
      <c r="J11" s="75">
        <v>12.44</v>
      </c>
      <c r="K11" s="75">
        <v>17.98</v>
      </c>
      <c r="L11" s="75">
        <v>2.1037680005171699</v>
      </c>
      <c r="M11" s="75">
        <v>9.1530000000000005</v>
      </c>
      <c r="N11" s="75">
        <v>5340</v>
      </c>
      <c r="O11" s="75">
        <v>0.42249830928335802</v>
      </c>
      <c r="P11" s="75">
        <v>1</v>
      </c>
      <c r="Q11" s="75">
        <v>20.312999999999999</v>
      </c>
      <c r="R11" s="75">
        <v>13.457008875701799</v>
      </c>
      <c r="S11" s="75">
        <v>2.9</v>
      </c>
      <c r="T11" s="75">
        <v>4.8636750319013196</v>
      </c>
      <c r="U11" s="75">
        <v>9.3190160215511106</v>
      </c>
      <c r="V11" s="75">
        <v>1.7</v>
      </c>
      <c r="W11" s="75">
        <v>9.3082484772664404</v>
      </c>
      <c r="X11" s="75">
        <v>2.4529999999999998</v>
      </c>
      <c r="Y11" s="75">
        <v>146.391100693439</v>
      </c>
      <c r="Z11" s="75">
        <v>5.3</v>
      </c>
      <c r="AA11" s="75">
        <v>4</v>
      </c>
      <c r="AB11" s="75">
        <v>0.68700000000000006</v>
      </c>
      <c r="AC11" s="75">
        <v>-1.6495012205537301</v>
      </c>
      <c r="AD11" s="75">
        <v>-0.34683992302415301</v>
      </c>
      <c r="AE11" s="75">
        <v>47.540983606557397</v>
      </c>
      <c r="AF11" s="75">
        <v>4.8977891043925199</v>
      </c>
      <c r="AG11" s="75">
        <v>3</v>
      </c>
      <c r="AH11" s="75">
        <v>3.25</v>
      </c>
      <c r="AI11" s="75">
        <v>2.5</v>
      </c>
      <c r="AJ11" s="75">
        <v>2.8703333333333299</v>
      </c>
      <c r="AK11" s="75">
        <v>-4.2599999999999298E-2</v>
      </c>
      <c r="AL11" s="75">
        <v>6.6</v>
      </c>
      <c r="AM11" s="75">
        <v>0.92994623500501095</v>
      </c>
      <c r="AN11" s="75">
        <v>4.9960832170734504</v>
      </c>
      <c r="AO11" s="75">
        <v>60.939</v>
      </c>
      <c r="AP11" s="75">
        <v>40.371026627105302</v>
      </c>
      <c r="AQ11" s="75">
        <v>3</v>
      </c>
      <c r="AR11" s="75">
        <v>6.5312709243092</v>
      </c>
      <c r="AS11" s="75">
        <v>6.9466983754874301</v>
      </c>
      <c r="AT11" s="75">
        <v>900</v>
      </c>
      <c r="AU11" s="75">
        <v>0.91057880982737804</v>
      </c>
      <c r="AV11" s="75">
        <v>-15.065008163565199</v>
      </c>
      <c r="AW11" s="75">
        <v>-0.86542991124298196</v>
      </c>
      <c r="AX11" s="75">
        <v>2</v>
      </c>
      <c r="AY11" s="75">
        <v>0.399956745124808</v>
      </c>
      <c r="AZ11" s="75">
        <v>9.0877007026229393</v>
      </c>
      <c r="BA11" s="75">
        <v>9.2641946418756191</v>
      </c>
      <c r="BB11" s="75">
        <v>2.5273333333333299</v>
      </c>
      <c r="BC11" s="75">
        <v>2.335</v>
      </c>
      <c r="BD11" s="75">
        <v>0.11139379083501599</v>
      </c>
      <c r="BE11" s="75">
        <v>69.158000000000001</v>
      </c>
      <c r="BF11" s="75">
        <v>63.579000000000001</v>
      </c>
      <c r="BG11" s="75">
        <v>9.5843333333333298</v>
      </c>
      <c r="BH11" s="75">
        <v>10.5106</v>
      </c>
      <c r="BI11" s="75">
        <v>8.5</v>
      </c>
      <c r="BJ11" s="75">
        <v>9.1</v>
      </c>
      <c r="BK11" s="75">
        <v>8.93333333333333</v>
      </c>
      <c r="BL11" s="75">
        <v>9.8800000000000008</v>
      </c>
      <c r="BM11" s="75">
        <v>3</v>
      </c>
      <c r="BN11" s="75">
        <v>4.4313333333333302</v>
      </c>
      <c r="BO11" s="75">
        <v>2.9</v>
      </c>
      <c r="BP11" s="75">
        <v>4.4313333333333302</v>
      </c>
      <c r="BQ11" s="75">
        <v>-0.52873476756431503</v>
      </c>
      <c r="BR11" s="75">
        <v>0.40642664877392798</v>
      </c>
      <c r="BS11" s="75">
        <v>60</v>
      </c>
      <c r="BT11" s="75">
        <v>38</v>
      </c>
      <c r="BU11" s="75">
        <v>47</v>
      </c>
      <c r="BV11" s="75">
        <v>48.3333333333333</v>
      </c>
      <c r="BW11">
        <v>2011</v>
      </c>
      <c r="BX11" s="694"/>
      <c r="BY11">
        <f>(AE11-Standardisation_Parameters!$E$15)/Standardisation_Parameters!$F$15</f>
        <v>0.12715429801284195</v>
      </c>
      <c r="BZ11">
        <f t="shared" si="0"/>
        <v>-6.099590296722246E-2</v>
      </c>
      <c r="CA11">
        <f t="shared" si="1"/>
        <v>0.47600229328637778</v>
      </c>
      <c r="CB11">
        <f t="shared" si="2"/>
        <v>0.27537403179999997</v>
      </c>
      <c r="CC11">
        <f t="shared" si="3"/>
        <v>5.7838697100000003E-2</v>
      </c>
      <c r="CD11">
        <f t="shared" si="4"/>
        <v>0.21911722821009399</v>
      </c>
      <c r="CF11" t="s">
        <v>44</v>
      </c>
      <c r="CG11" t="s">
        <v>13</v>
      </c>
      <c r="CH11" t="s">
        <v>79</v>
      </c>
      <c r="CI11">
        <v>1.37744035906077</v>
      </c>
      <c r="CJ11">
        <v>1.5390307070878095</v>
      </c>
      <c r="CK11">
        <v>1.9208438522506801</v>
      </c>
      <c r="CL11">
        <v>1.6044731000000001</v>
      </c>
      <c r="CM11">
        <v>1.6038410499</v>
      </c>
      <c r="CN11">
        <v>1.0054000000000001</v>
      </c>
      <c r="CP11" t="s">
        <v>44</v>
      </c>
      <c r="CQ11" t="s">
        <v>13</v>
      </c>
      <c r="CR11" t="s">
        <v>79</v>
      </c>
      <c r="CS11" t="s">
        <v>897</v>
      </c>
      <c r="CT11">
        <v>54</v>
      </c>
      <c r="CU11">
        <v>1.37744035906077</v>
      </c>
      <c r="CV11">
        <v>1.5390307070878095</v>
      </c>
      <c r="CW11">
        <v>1.9208438522506801</v>
      </c>
      <c r="CX11">
        <v>1.6038362936722412</v>
      </c>
      <c r="CY11">
        <v>76.777777777777786</v>
      </c>
      <c r="CZ11">
        <v>71.478980802360468</v>
      </c>
      <c r="DA11">
        <v>67.694761590220722</v>
      </c>
      <c r="DB11">
        <v>70.395752226601559</v>
      </c>
    </row>
    <row r="12" spans="1:106" x14ac:dyDescent="0.25">
      <c r="A12" s="694"/>
      <c r="B12" s="74" t="s">
        <v>41</v>
      </c>
      <c r="C12" s="74" t="s">
        <v>58</v>
      </c>
      <c r="D12" s="74" t="s">
        <v>80</v>
      </c>
      <c r="E12" s="75">
        <v>6</v>
      </c>
      <c r="F12" s="75">
        <v>5.3453333333333299</v>
      </c>
      <c r="G12" s="75">
        <v>5.2051999999999996</v>
      </c>
      <c r="H12" s="75">
        <v>9.3000000000000007</v>
      </c>
      <c r="I12" s="75">
        <v>1.6808995210898301</v>
      </c>
      <c r="J12" s="75"/>
      <c r="K12" s="75">
        <v>37.600999999999999</v>
      </c>
      <c r="L12" s="75">
        <v>4.0141773752538601</v>
      </c>
      <c r="M12" s="75">
        <v>5.0999999999999996</v>
      </c>
      <c r="N12" s="75">
        <v>4100</v>
      </c>
      <c r="O12" s="75">
        <v>17.115318478615301</v>
      </c>
      <c r="P12" s="75">
        <v>5</v>
      </c>
      <c r="Q12" s="75">
        <v>9.1999999999999993</v>
      </c>
      <c r="R12" s="75">
        <v>26.641149953219401</v>
      </c>
      <c r="S12" s="75">
        <v>12.3</v>
      </c>
      <c r="T12" s="75">
        <v>24.1285377358491</v>
      </c>
      <c r="U12" s="75">
        <v>31.942806603773601</v>
      </c>
      <c r="V12" s="75">
        <v>1.9</v>
      </c>
      <c r="W12" s="75">
        <v>-23.648499479207398</v>
      </c>
      <c r="X12" s="75">
        <v>1.30000000000001</v>
      </c>
      <c r="Y12" s="75">
        <v>-16.356395807734099</v>
      </c>
      <c r="Z12" s="75"/>
      <c r="AA12" s="75">
        <v>7</v>
      </c>
      <c r="AB12" s="75">
        <v>0.53300000000000003</v>
      </c>
      <c r="AC12" s="75">
        <v>-1.0313877532511899</v>
      </c>
      <c r="AD12" s="75">
        <v>-1.1330083116582801</v>
      </c>
      <c r="AE12" s="75">
        <v>98.360655737704903</v>
      </c>
      <c r="AF12" s="75"/>
      <c r="AG12" s="75">
        <v>4</v>
      </c>
      <c r="AH12" s="75">
        <v>4</v>
      </c>
      <c r="AI12" s="75">
        <v>3.75</v>
      </c>
      <c r="AJ12" s="75">
        <v>0.65466666666666695</v>
      </c>
      <c r="AK12" s="75">
        <v>-0.1052</v>
      </c>
      <c r="AL12" s="75">
        <v>15.3</v>
      </c>
      <c r="AM12" s="75">
        <v>0.17888543820009201</v>
      </c>
      <c r="AN12" s="75">
        <v>1.2660128153102901</v>
      </c>
      <c r="AO12" s="75">
        <v>27.6</v>
      </c>
      <c r="AP12" s="75">
        <v>79.923449859658106</v>
      </c>
      <c r="AQ12" s="75">
        <v>3</v>
      </c>
      <c r="AR12" s="75">
        <v>20.749023688332901</v>
      </c>
      <c r="AS12" s="75">
        <v>2.6832815730013899</v>
      </c>
      <c r="AT12" s="75">
        <v>850</v>
      </c>
      <c r="AU12" s="75"/>
      <c r="AV12" s="75">
        <v>-1.5440255935846201</v>
      </c>
      <c r="AW12" s="75">
        <v>-0.73358850046780599</v>
      </c>
      <c r="AX12" s="75">
        <v>8</v>
      </c>
      <c r="AY12" s="75">
        <v>26.341653365480902</v>
      </c>
      <c r="AZ12" s="75">
        <v>35.4255518251382</v>
      </c>
      <c r="BA12" s="75">
        <v>45.5075836584492</v>
      </c>
      <c r="BB12" s="75">
        <v>2.9303333333333299</v>
      </c>
      <c r="BC12" s="75">
        <v>2.5261999999999998</v>
      </c>
      <c r="BD12" s="75">
        <v>0.24002713881422799</v>
      </c>
      <c r="BE12" s="75">
        <v>27.8</v>
      </c>
      <c r="BF12" s="75">
        <v>24.212399999999999</v>
      </c>
      <c r="BG12" s="75">
        <v>7.1333333333333302</v>
      </c>
      <c r="BH12" s="75">
        <v>5.0819999999999999</v>
      </c>
      <c r="BI12" s="75">
        <v>2.1</v>
      </c>
      <c r="BJ12" s="75">
        <v>4.0540000000000003</v>
      </c>
      <c r="BK12" s="75">
        <v>4.2380000000000004</v>
      </c>
      <c r="BL12" s="75">
        <v>2.2227999999999999</v>
      </c>
      <c r="BM12" s="75">
        <v>7</v>
      </c>
      <c r="BN12" s="75">
        <v>3.3</v>
      </c>
      <c r="BO12" s="75">
        <v>12.3</v>
      </c>
      <c r="BP12" s="75">
        <v>3.3</v>
      </c>
      <c r="BQ12" s="75">
        <v>2.3636363636363602</v>
      </c>
      <c r="BR12" s="75">
        <v>7.07634600663435</v>
      </c>
      <c r="BS12" s="75">
        <v>75</v>
      </c>
      <c r="BT12" s="75">
        <v>56</v>
      </c>
      <c r="BU12" s="75">
        <v>75</v>
      </c>
      <c r="BV12" s="75">
        <v>68.6666666666667</v>
      </c>
      <c r="BW12">
        <v>2011</v>
      </c>
      <c r="BX12" s="694"/>
      <c r="BY12">
        <f>(AE12-Standardisation_Parameters!$E$15)/Standardisation_Parameters!$F$15</f>
        <v>1.9655525548421904</v>
      </c>
      <c r="BZ12">
        <f t="shared" si="0"/>
        <v>1.0595070795505728</v>
      </c>
      <c r="CA12">
        <f t="shared" si="1"/>
        <v>1.3030472613539144</v>
      </c>
      <c r="CB12">
        <f t="shared" si="2"/>
        <v>1.3098476334</v>
      </c>
      <c r="CC12">
        <f t="shared" si="3"/>
        <v>1.2615780302999999</v>
      </c>
      <c r="CD12">
        <f t="shared" si="4"/>
        <v>1.0234489528542801</v>
      </c>
      <c r="CF12" t="s">
        <v>41</v>
      </c>
      <c r="CG12" t="s">
        <v>58</v>
      </c>
      <c r="CH12" t="s">
        <v>80</v>
      </c>
      <c r="CI12">
        <v>1.0595070795505728</v>
      </c>
      <c r="CJ12">
        <v>1.3030472613539144</v>
      </c>
      <c r="CK12">
        <v>1.0234489528542801</v>
      </c>
      <c r="CL12">
        <v>1.3098476334</v>
      </c>
      <c r="CM12">
        <v>1.2615780302999999</v>
      </c>
      <c r="CN12">
        <v>1.0054000000000001</v>
      </c>
      <c r="CP12" t="s">
        <v>41</v>
      </c>
      <c r="CQ12" t="s">
        <v>58</v>
      </c>
      <c r="CR12" t="s">
        <v>80</v>
      </c>
      <c r="CS12" t="s">
        <v>898</v>
      </c>
      <c r="CT12">
        <v>60</v>
      </c>
      <c r="CU12">
        <v>1.0595070795505728</v>
      </c>
      <c r="CV12">
        <v>1.3030472613539144</v>
      </c>
      <c r="CW12">
        <v>1.0234489528542801</v>
      </c>
      <c r="CX12">
        <v>1.2615737251986503</v>
      </c>
      <c r="CY12">
        <v>61.777777777777807</v>
      </c>
      <c r="CZ12">
        <v>65.758045091050974</v>
      </c>
      <c r="DA12">
        <v>62.380491143775529</v>
      </c>
      <c r="DB12">
        <v>66.451277293225729</v>
      </c>
    </row>
    <row r="13" spans="1:106" x14ac:dyDescent="0.25">
      <c r="A13" s="694"/>
      <c r="B13" s="74" t="s">
        <v>44</v>
      </c>
      <c r="C13" s="74" t="s">
        <v>13</v>
      </c>
      <c r="D13" s="74" t="s">
        <v>79</v>
      </c>
      <c r="E13" s="75">
        <v>17</v>
      </c>
      <c r="F13" s="75">
        <v>28.733333333333299</v>
      </c>
      <c r="G13" s="75">
        <v>24.089200000000002</v>
      </c>
      <c r="H13" s="75">
        <v>28</v>
      </c>
      <c r="I13" s="75">
        <v>5.2939386849490297</v>
      </c>
      <c r="J13" s="75"/>
      <c r="K13" s="75"/>
      <c r="L13" s="75">
        <v>2.5955731544304399</v>
      </c>
      <c r="M13" s="75">
        <v>6.5</v>
      </c>
      <c r="N13" s="75">
        <v>240</v>
      </c>
      <c r="O13" s="75">
        <v>195.92422004438399</v>
      </c>
      <c r="P13" s="75">
        <v>4</v>
      </c>
      <c r="Q13" s="75">
        <v>1.3332604028498001</v>
      </c>
      <c r="R13" s="75">
        <v>80.701665169284993</v>
      </c>
      <c r="S13" s="75">
        <v>-2.5</v>
      </c>
      <c r="T13" s="75"/>
      <c r="U13" s="75">
        <v>88.555887627017299</v>
      </c>
      <c r="V13" s="75">
        <v>2.1</v>
      </c>
      <c r="W13" s="75">
        <v>-21.222598959098601</v>
      </c>
      <c r="X13" s="75"/>
      <c r="Y13" s="75">
        <v>0.98077143875792705</v>
      </c>
      <c r="Z13" s="75">
        <v>17</v>
      </c>
      <c r="AA13" s="75">
        <v>7</v>
      </c>
      <c r="AB13" s="75">
        <v>0.28599999999999998</v>
      </c>
      <c r="AC13" s="75">
        <v>-1.41737978998529</v>
      </c>
      <c r="AD13" s="75">
        <v>-1.61195103205823</v>
      </c>
      <c r="AE13" s="75">
        <v>96.174863387978107</v>
      </c>
      <c r="AF13" s="75"/>
      <c r="AG13" s="75">
        <v>4.5</v>
      </c>
      <c r="AH13" s="75">
        <v>4.5</v>
      </c>
      <c r="AI13" s="75">
        <v>4.5</v>
      </c>
      <c r="AJ13" s="75">
        <v>-11.733333333333301</v>
      </c>
      <c r="AK13" s="75">
        <v>-9.0891999999999999</v>
      </c>
      <c r="AL13" s="75">
        <v>45</v>
      </c>
      <c r="AM13" s="75">
        <v>9.3583532846328605</v>
      </c>
      <c r="AN13" s="75">
        <v>2.55049640527379</v>
      </c>
      <c r="AO13" s="75">
        <v>3.9997812085494</v>
      </c>
      <c r="AP13" s="75">
        <v>242.10499550785499</v>
      </c>
      <c r="AQ13" s="75">
        <v>3</v>
      </c>
      <c r="AR13" s="75">
        <v>159.199324133787</v>
      </c>
      <c r="AS13" s="75">
        <v>440.00169638358301</v>
      </c>
      <c r="AT13" s="75">
        <v>49</v>
      </c>
      <c r="AU13" s="75">
        <v>2.92072448435197</v>
      </c>
      <c r="AV13" s="75">
        <v>79.441117764471002</v>
      </c>
      <c r="AW13" s="75">
        <v>-19.298334830715</v>
      </c>
      <c r="AX13" s="75">
        <v>0</v>
      </c>
      <c r="AY13" s="75">
        <v>178.42980352757201</v>
      </c>
      <c r="AZ13" s="75">
        <v>100.839899684908</v>
      </c>
      <c r="BA13" s="75">
        <v>106.77504030468999</v>
      </c>
      <c r="BB13" s="75">
        <v>9.5563333333333293</v>
      </c>
      <c r="BC13" s="75">
        <v>7.5519999999999996</v>
      </c>
      <c r="BD13" s="75">
        <v>-0.12718027281565999</v>
      </c>
      <c r="BE13" s="75">
        <v>4.7134160976479</v>
      </c>
      <c r="BF13" s="75">
        <v>3.0804585039527601</v>
      </c>
      <c r="BG13" s="75">
        <v>5.4666666666666703</v>
      </c>
      <c r="BH13" s="75">
        <v>6.62</v>
      </c>
      <c r="BI13" s="75">
        <v>4.0519999999999996</v>
      </c>
      <c r="BJ13" s="75">
        <v>4.16</v>
      </c>
      <c r="BK13" s="75">
        <v>2.7730000000000001</v>
      </c>
      <c r="BL13" s="75">
        <v>3.0062000000000002</v>
      </c>
      <c r="BM13" s="75">
        <v>7</v>
      </c>
      <c r="BN13" s="75">
        <v>-6.7333333333333298</v>
      </c>
      <c r="BO13" s="75">
        <v>-2.5</v>
      </c>
      <c r="BP13" s="75">
        <v>-6.7333333333333298</v>
      </c>
      <c r="BQ13" s="75">
        <v>-0.65346534653465305</v>
      </c>
      <c r="BR13" s="75">
        <v>-3.4961098082350599</v>
      </c>
      <c r="BS13" s="75">
        <v>88</v>
      </c>
      <c r="BT13" s="75">
        <v>75</v>
      </c>
      <c r="BU13" s="75">
        <v>100</v>
      </c>
      <c r="BV13" s="75">
        <v>87.6666666666667</v>
      </c>
      <c r="BW13">
        <v>2011</v>
      </c>
      <c r="BX13" s="694"/>
      <c r="BY13">
        <f>(AE13-Standardisation_Parameters!$E$15)/Standardisation_Parameters!$F$15</f>
        <v>1.886481662075336</v>
      </c>
      <c r="BZ13">
        <f t="shared" si="0"/>
        <v>1.37744035906077</v>
      </c>
      <c r="CA13">
        <f t="shared" si="1"/>
        <v>1.5390307070878095</v>
      </c>
      <c r="CB13">
        <f t="shared" si="2"/>
        <v>1.6044731000000001</v>
      </c>
      <c r="CC13">
        <f t="shared" si="3"/>
        <v>1.6038410499</v>
      </c>
      <c r="CD13">
        <f t="shared" si="4"/>
        <v>1.9208438522506801</v>
      </c>
      <c r="CF13" t="s">
        <v>52</v>
      </c>
      <c r="CG13" t="s">
        <v>58</v>
      </c>
      <c r="CH13" t="s">
        <v>81</v>
      </c>
      <c r="CI13">
        <v>0.43314612807927877</v>
      </c>
      <c r="CJ13">
        <v>0.80594214077889204</v>
      </c>
      <c r="CK13">
        <v>0.71102258047182998</v>
      </c>
      <c r="CL13">
        <v>0.7024478851</v>
      </c>
      <c r="CM13">
        <v>0.56986940470000003</v>
      </c>
      <c r="CN13">
        <v>0.67900000000000005</v>
      </c>
      <c r="CP13" t="s">
        <v>52</v>
      </c>
      <c r="CQ13" t="s">
        <v>58</v>
      </c>
      <c r="CR13" t="s">
        <v>81</v>
      </c>
      <c r="CS13" t="s">
        <v>899</v>
      </c>
      <c r="CT13">
        <v>66</v>
      </c>
      <c r="CU13">
        <v>0.43314612807927877</v>
      </c>
      <c r="CV13">
        <v>0.80594214077889204</v>
      </c>
      <c r="CW13">
        <v>0.71102258047182998</v>
      </c>
      <c r="CX13">
        <v>0.5698660969292626</v>
      </c>
      <c r="CY13">
        <v>56.5555555555556</v>
      </c>
      <c r="CZ13">
        <v>54.196117971764266</v>
      </c>
      <c r="DA13">
        <v>51.910836949853902</v>
      </c>
      <c r="DB13">
        <v>58.142140687211224</v>
      </c>
    </row>
    <row r="14" spans="1:106" x14ac:dyDescent="0.25">
      <c r="A14" s="694"/>
      <c r="B14" s="74" t="s">
        <v>47</v>
      </c>
      <c r="C14" s="74" t="s">
        <v>13</v>
      </c>
      <c r="D14" s="74" t="s">
        <v>76</v>
      </c>
      <c r="E14" s="75">
        <v>5.0999999999999996</v>
      </c>
      <c r="F14" s="75">
        <v>2.3879999999999999</v>
      </c>
      <c r="G14" s="75">
        <v>2.7982</v>
      </c>
      <c r="H14" s="75">
        <v>-0.8</v>
      </c>
      <c r="I14" s="75">
        <v>1.93585296445779</v>
      </c>
      <c r="J14" s="75">
        <v>30.7</v>
      </c>
      <c r="K14" s="75">
        <v>10.039999999999999</v>
      </c>
      <c r="L14" s="75">
        <v>3.8826785470857601</v>
      </c>
      <c r="M14" s="75">
        <v>-5.9</v>
      </c>
      <c r="N14" s="75">
        <v>1050</v>
      </c>
      <c r="O14" s="75">
        <v>17.132067884525501</v>
      </c>
      <c r="P14" s="75">
        <v>5</v>
      </c>
      <c r="Q14" s="75">
        <v>4.5999999999999996</v>
      </c>
      <c r="R14" s="75">
        <v>4.17209302325581</v>
      </c>
      <c r="S14" s="75">
        <v>-0.8</v>
      </c>
      <c r="T14" s="75">
        <v>0.69217540842648295</v>
      </c>
      <c r="U14" s="75">
        <v>49.730868443680102</v>
      </c>
      <c r="V14" s="75">
        <v>4.3</v>
      </c>
      <c r="W14" s="75">
        <v>-3.7458973269195699</v>
      </c>
      <c r="X14" s="75">
        <v>1.6000000000000101</v>
      </c>
      <c r="Y14" s="75">
        <v>25.138533854362201</v>
      </c>
      <c r="Z14" s="75">
        <v>4.3</v>
      </c>
      <c r="AA14" s="75">
        <v>6</v>
      </c>
      <c r="AB14" s="75">
        <v>0.4</v>
      </c>
      <c r="AC14" s="75">
        <v>-1.1170356786768501</v>
      </c>
      <c r="AD14" s="75">
        <v>-1.21793628521688</v>
      </c>
      <c r="AE14" s="75">
        <v>92.896174863387998</v>
      </c>
      <c r="AF14" s="75">
        <v>3.3715416611404301</v>
      </c>
      <c r="AG14" s="75">
        <v>4</v>
      </c>
      <c r="AH14" s="75">
        <v>3.75</v>
      </c>
      <c r="AI14" s="75">
        <v>4.5</v>
      </c>
      <c r="AJ14" s="75">
        <v>2.7120000000000002</v>
      </c>
      <c r="AK14" s="75">
        <v>-0.3982</v>
      </c>
      <c r="AL14" s="75">
        <v>4.3</v>
      </c>
      <c r="AM14" s="75">
        <v>0.223606797749973</v>
      </c>
      <c r="AN14" s="75">
        <v>0.23818608437057701</v>
      </c>
      <c r="AO14" s="75">
        <v>13.8</v>
      </c>
      <c r="AP14" s="75">
        <v>12.5162790697674</v>
      </c>
      <c r="AQ14" s="75">
        <v>3</v>
      </c>
      <c r="AR14" s="75">
        <v>4.65379052655652</v>
      </c>
      <c r="AS14" s="75">
        <v>0.961509230324882</v>
      </c>
      <c r="AT14" s="75">
        <v>0</v>
      </c>
      <c r="AU14" s="75">
        <v>0.73877148721843899</v>
      </c>
      <c r="AV14" s="75">
        <v>-1.6838107955849499</v>
      </c>
      <c r="AW14" s="75">
        <v>-0.95827906976744204</v>
      </c>
      <c r="AX14" s="75">
        <v>7</v>
      </c>
      <c r="AY14" s="75">
        <v>26.341653365480902</v>
      </c>
      <c r="AZ14" s="75">
        <v>51.0813664381336</v>
      </c>
      <c r="BA14" s="75">
        <v>55.548763775204399</v>
      </c>
      <c r="BB14" s="75">
        <v>6.0389999999999997</v>
      </c>
      <c r="BC14" s="75">
        <v>8.0698000000000008</v>
      </c>
      <c r="BD14" s="75">
        <v>-0.56785058041758396</v>
      </c>
      <c r="BE14" s="75">
        <v>13.503</v>
      </c>
      <c r="BF14" s="75">
        <v>11.8812</v>
      </c>
      <c r="BG14" s="75">
        <v>0.23166666666666699</v>
      </c>
      <c r="BH14" s="75">
        <v>0.92479999999999996</v>
      </c>
      <c r="BI14" s="75">
        <v>-6.9</v>
      </c>
      <c r="BJ14" s="75">
        <v>-3.15</v>
      </c>
      <c r="BK14" s="75">
        <v>-1.7043333333333299</v>
      </c>
      <c r="BL14" s="75">
        <v>-1.1584000000000001</v>
      </c>
      <c r="BM14" s="75">
        <v>7</v>
      </c>
      <c r="BN14" s="75">
        <v>2.9583333333333299</v>
      </c>
      <c r="BO14" s="75">
        <v>-0.8</v>
      </c>
      <c r="BP14" s="75">
        <v>2.9583333333333299</v>
      </c>
      <c r="BQ14" s="75">
        <v>-1.0478873239436599</v>
      </c>
      <c r="BR14" s="75">
        <v>-0.43297674418604698</v>
      </c>
      <c r="BS14" s="75">
        <v>75</v>
      </c>
      <c r="BT14" s="75">
        <v>63</v>
      </c>
      <c r="BU14" s="75">
        <v>56</v>
      </c>
      <c r="BV14" s="75">
        <v>64.6666666666667</v>
      </c>
      <c r="BW14">
        <v>2011</v>
      </c>
      <c r="BX14" s="694"/>
      <c r="BY14">
        <f>(AE14-Standardisation_Parameters!$E$15)/Standardisation_Parameters!$F$15</f>
        <v>1.7678753229250572</v>
      </c>
      <c r="BZ14">
        <f t="shared" si="0"/>
        <v>0.89824532224080644</v>
      </c>
      <c r="CA14">
        <f t="shared" si="1"/>
        <v>1.4467230281905532</v>
      </c>
      <c r="CB14">
        <f t="shared" si="2"/>
        <v>1.3809432051999999</v>
      </c>
      <c r="CC14">
        <f t="shared" si="3"/>
        <v>1.2304498471</v>
      </c>
      <c r="CD14">
        <f t="shared" si="4"/>
        <v>0.81738049447436201</v>
      </c>
      <c r="CF14" t="s">
        <v>22</v>
      </c>
      <c r="CG14" t="s">
        <v>58</v>
      </c>
      <c r="CH14" t="s">
        <v>82</v>
      </c>
      <c r="CI14">
        <v>0.31284052463894285</v>
      </c>
      <c r="CJ14">
        <v>0.83406274986555118</v>
      </c>
      <c r="CK14">
        <v>1.0566858009800699</v>
      </c>
      <c r="CL14">
        <v>0.68928126899999997</v>
      </c>
      <c r="CM14">
        <v>0.50387547269999999</v>
      </c>
      <c r="CN14">
        <v>0.89659999999999995</v>
      </c>
      <c r="CP14" t="s">
        <v>22</v>
      </c>
      <c r="CQ14" t="s">
        <v>58</v>
      </c>
      <c r="CR14" t="s">
        <v>82</v>
      </c>
      <c r="CS14" t="s">
        <v>900</v>
      </c>
      <c r="CT14">
        <v>72</v>
      </c>
      <c r="CU14">
        <v>0.31284052463894285</v>
      </c>
      <c r="CV14">
        <v>0.83406274986555118</v>
      </c>
      <c r="CW14">
        <v>1.0566858009800699</v>
      </c>
      <c r="CX14">
        <v>0.503871939298555</v>
      </c>
      <c r="CY14">
        <v>62.333333333333314</v>
      </c>
      <c r="CZ14">
        <v>53.093022372350404</v>
      </c>
      <c r="DA14">
        <v>49.899922855268763</v>
      </c>
      <c r="DB14">
        <v>58.612178054911446</v>
      </c>
    </row>
    <row r="15" spans="1:106" x14ac:dyDescent="0.25">
      <c r="A15" s="694"/>
      <c r="B15" s="74" t="s">
        <v>52</v>
      </c>
      <c r="C15" s="74" t="s">
        <v>58</v>
      </c>
      <c r="D15" s="74" t="s">
        <v>81</v>
      </c>
      <c r="E15" s="75">
        <v>8.4600000000000009</v>
      </c>
      <c r="F15" s="75">
        <v>5.4106666666666703</v>
      </c>
      <c r="G15" s="75">
        <v>6.6036000000000001</v>
      </c>
      <c r="H15" s="75">
        <v>6.04</v>
      </c>
      <c r="I15" s="75">
        <v>4.4002989443900304</v>
      </c>
      <c r="J15" s="75">
        <v>62.448999999999998</v>
      </c>
      <c r="K15" s="75">
        <v>52.454999999999998</v>
      </c>
      <c r="L15" s="75">
        <v>2.2164960410521801</v>
      </c>
      <c r="M15" s="75">
        <v>4.0999999999999996</v>
      </c>
      <c r="N15" s="75">
        <v>5780</v>
      </c>
      <c r="O15" s="75">
        <v>1.89472888904977</v>
      </c>
      <c r="P15" s="75">
        <v>1</v>
      </c>
      <c r="Q15" s="75">
        <v>1.7</v>
      </c>
      <c r="R15" s="75">
        <v>73.249182836080394</v>
      </c>
      <c r="S15" s="75">
        <v>-10.199999999999999</v>
      </c>
      <c r="T15" s="75">
        <v>-6.4398007833962501</v>
      </c>
      <c r="U15" s="75">
        <v>26.333102922670601</v>
      </c>
      <c r="V15" s="75">
        <v>8</v>
      </c>
      <c r="W15" s="75">
        <v>12.991149292355001</v>
      </c>
      <c r="X15" s="75">
        <v>2.8159999999999998</v>
      </c>
      <c r="Y15" s="75">
        <v>39.630333169925102</v>
      </c>
      <c r="Z15" s="75">
        <v>7.5</v>
      </c>
      <c r="AA15" s="75">
        <v>6</v>
      </c>
      <c r="AB15" s="75">
        <v>0.68899999999999995</v>
      </c>
      <c r="AC15" s="75">
        <v>5.2127646387258898E-2</v>
      </c>
      <c r="AD15" s="75">
        <v>-0.80715728689219102</v>
      </c>
      <c r="AE15" s="75">
        <v>57.377049180327901</v>
      </c>
      <c r="AF15" s="75">
        <v>3.72635018744253</v>
      </c>
      <c r="AG15" s="75">
        <v>2.75</v>
      </c>
      <c r="AH15" s="75">
        <v>2.75</v>
      </c>
      <c r="AI15" s="75">
        <v>2.5</v>
      </c>
      <c r="AJ15" s="75">
        <v>3.0493333333333301</v>
      </c>
      <c r="AK15" s="75">
        <v>-1.6035999999999999</v>
      </c>
      <c r="AL15" s="75">
        <v>14.5</v>
      </c>
      <c r="AM15" s="75">
        <v>3.0535995153261299</v>
      </c>
      <c r="AN15" s="75">
        <v>2.6199911447815198</v>
      </c>
      <c r="AO15" s="75">
        <v>5.0999999999999996</v>
      </c>
      <c r="AP15" s="75">
        <v>219.74754850824101</v>
      </c>
      <c r="AQ15" s="75">
        <v>3</v>
      </c>
      <c r="AR15" s="75">
        <v>42.634496472195003</v>
      </c>
      <c r="AS15" s="75">
        <v>48.338480327612601</v>
      </c>
      <c r="AT15" s="75">
        <v>420</v>
      </c>
      <c r="AU15" s="75">
        <v>1.28855491956704</v>
      </c>
      <c r="AV15" s="75">
        <v>14.5700301838691</v>
      </c>
      <c r="AW15" s="75">
        <v>-0.26750817163919599</v>
      </c>
      <c r="AX15" s="75">
        <v>3</v>
      </c>
      <c r="AY15" s="75">
        <v>1.7807782609153</v>
      </c>
      <c r="AZ15" s="75">
        <v>25.104009590001802</v>
      </c>
      <c r="BA15" s="75">
        <v>24.455866340879499</v>
      </c>
      <c r="BB15" s="75">
        <v>8.5383333333333304</v>
      </c>
      <c r="BC15" s="75">
        <v>8.625</v>
      </c>
      <c r="BD15" s="75">
        <v>0.15109827756675201</v>
      </c>
      <c r="BE15" s="75">
        <v>6.5750000000000002</v>
      </c>
      <c r="BF15" s="75">
        <v>6.0612000000000004</v>
      </c>
      <c r="BG15" s="75">
        <v>5.1016666666666701</v>
      </c>
      <c r="BH15" s="75">
        <v>5.8071999999999999</v>
      </c>
      <c r="BI15" s="75">
        <v>3.1</v>
      </c>
      <c r="BJ15" s="75">
        <v>4.6130000000000004</v>
      </c>
      <c r="BK15" s="75">
        <v>3.8113333333333301</v>
      </c>
      <c r="BL15" s="75">
        <v>4.5204000000000004</v>
      </c>
      <c r="BM15" s="75">
        <v>5</v>
      </c>
      <c r="BN15" s="75">
        <v>-7.93366666666667</v>
      </c>
      <c r="BO15" s="75">
        <v>-10.199999999999999</v>
      </c>
      <c r="BP15" s="75">
        <v>-7.93366666666667</v>
      </c>
      <c r="BQ15" s="75">
        <v>0.20179824377127001</v>
      </c>
      <c r="BR15" s="75">
        <v>-8.4430419361569005</v>
      </c>
      <c r="BS15" s="75">
        <v>60</v>
      </c>
      <c r="BT15" s="75">
        <v>38</v>
      </c>
      <c r="BU15" s="75">
        <v>63</v>
      </c>
      <c r="BV15" s="75">
        <v>53.6666666666667</v>
      </c>
      <c r="BW15">
        <v>2011</v>
      </c>
      <c r="BX15" s="694"/>
      <c r="BY15">
        <f>(AE15-Standardisation_Parameters!$E$15)/Standardisation_Parameters!$F$15</f>
        <v>0.48297331546368427</v>
      </c>
      <c r="BZ15">
        <f t="shared" si="0"/>
        <v>0.43314612807927877</v>
      </c>
      <c r="CA15">
        <f t="shared" si="1"/>
        <v>0.80594214077889204</v>
      </c>
      <c r="CB15">
        <f t="shared" si="2"/>
        <v>0.7024478851</v>
      </c>
      <c r="CC15">
        <f t="shared" si="3"/>
        <v>0.56986940470000003</v>
      </c>
      <c r="CD15">
        <f t="shared" si="4"/>
        <v>0.71102258047182998</v>
      </c>
      <c r="CF15" t="s">
        <v>83</v>
      </c>
      <c r="CG15" t="s">
        <v>58</v>
      </c>
      <c r="CH15" t="s">
        <v>84</v>
      </c>
      <c r="CI15">
        <v>0.55566191424607192</v>
      </c>
      <c r="CJ15">
        <v>0.47178249182836496</v>
      </c>
      <c r="CK15">
        <v>0.418538316964854</v>
      </c>
      <c r="CL15">
        <v>0.46002551629999999</v>
      </c>
      <c r="CM15">
        <v>0.47179929580000002</v>
      </c>
      <c r="CN15">
        <v>0.67900000000000005</v>
      </c>
      <c r="CP15" t="s">
        <v>83</v>
      </c>
      <c r="CQ15" t="s">
        <v>58</v>
      </c>
      <c r="CR15" t="s">
        <v>84</v>
      </c>
      <c r="CS15" t="s">
        <v>901</v>
      </c>
      <c r="CT15">
        <v>78</v>
      </c>
      <c r="CU15">
        <v>0.55566191424607192</v>
      </c>
      <c r="CV15">
        <v>0.47178249182836496</v>
      </c>
      <c r="CW15">
        <v>0.418538316964854</v>
      </c>
      <c r="CX15">
        <v>0.47179724889557084</v>
      </c>
      <c r="CY15">
        <v>51.6666666666667</v>
      </c>
      <c r="CZ15">
        <v>52.556892340445422</v>
      </c>
      <c r="DA15">
        <v>53.958694357710776</v>
      </c>
      <c r="DB15">
        <v>52.556645675339304</v>
      </c>
    </row>
    <row r="16" spans="1:106" x14ac:dyDescent="0.25">
      <c r="A16" s="694"/>
      <c r="B16" s="74" t="s">
        <v>83</v>
      </c>
      <c r="C16" s="74" t="s">
        <v>58</v>
      </c>
      <c r="D16" s="74" t="s">
        <v>84</v>
      </c>
      <c r="E16" s="75">
        <v>10.151</v>
      </c>
      <c r="F16" s="75">
        <v>11.017666666666701</v>
      </c>
      <c r="G16" s="75">
        <v>12.173999999999999</v>
      </c>
      <c r="H16" s="75">
        <v>1.849</v>
      </c>
      <c r="I16" s="75">
        <v>3.4819008745224198</v>
      </c>
      <c r="J16" s="75">
        <v>43.101999999999997</v>
      </c>
      <c r="K16" s="75">
        <v>8.26</v>
      </c>
      <c r="L16" s="75">
        <v>2.20100095411156</v>
      </c>
      <c r="M16" s="75">
        <v>1.776</v>
      </c>
      <c r="N16" s="75">
        <v>2680</v>
      </c>
      <c r="O16" s="75">
        <v>0.186641505000923</v>
      </c>
      <c r="P16" s="75">
        <v>2</v>
      </c>
      <c r="Q16" s="75">
        <v>3.5</v>
      </c>
      <c r="R16" s="75">
        <v>30.095686909299801</v>
      </c>
      <c r="S16" s="75">
        <v>-3</v>
      </c>
      <c r="T16" s="75">
        <v>-3.29731717871051</v>
      </c>
      <c r="U16" s="75">
        <v>14.7929467762873</v>
      </c>
      <c r="V16" s="75">
        <v>7.8</v>
      </c>
      <c r="W16" s="75">
        <v>-16.814712133535799</v>
      </c>
      <c r="X16" s="75">
        <v>5</v>
      </c>
      <c r="Y16" s="75">
        <v>69.422034240439302</v>
      </c>
      <c r="Z16" s="75">
        <v>12.5</v>
      </c>
      <c r="AA16" s="75">
        <v>6</v>
      </c>
      <c r="AB16" s="75">
        <v>0.64400000000000002</v>
      </c>
      <c r="AC16" s="75">
        <v>-1.2043639487584701</v>
      </c>
      <c r="AD16" s="75">
        <v>-0.108965610483131</v>
      </c>
      <c r="AE16" s="75">
        <v>59.016393442622999</v>
      </c>
      <c r="AF16" s="75">
        <v>3.8790840470507599</v>
      </c>
      <c r="AG16" s="75">
        <v>2.75</v>
      </c>
      <c r="AH16" s="75">
        <v>3</v>
      </c>
      <c r="AI16" s="75">
        <v>2.75</v>
      </c>
      <c r="AJ16" s="75">
        <v>-0.86666666666666503</v>
      </c>
      <c r="AK16" s="75">
        <v>-1.1739999999999999</v>
      </c>
      <c r="AL16" s="75">
        <v>12</v>
      </c>
      <c r="AM16" s="75">
        <v>0.57913875712127705</v>
      </c>
      <c r="AN16" s="75">
        <v>2.3481134755283</v>
      </c>
      <c r="AO16" s="75">
        <v>10.5</v>
      </c>
      <c r="AP16" s="75">
        <v>90.287060727899302</v>
      </c>
      <c r="AQ16" s="75">
        <v>3</v>
      </c>
      <c r="AR16" s="75">
        <v>10.5362320463048</v>
      </c>
      <c r="AS16" s="75">
        <v>7.2438675740729304</v>
      </c>
      <c r="AT16" s="75">
        <v>141.30000000000001</v>
      </c>
      <c r="AU16" s="75">
        <v>2.1475915326117399</v>
      </c>
      <c r="AV16" s="75">
        <v>5.3542253894852596</v>
      </c>
      <c r="AW16" s="75">
        <v>-0.69904313090700199</v>
      </c>
      <c r="AX16" s="75">
        <v>0</v>
      </c>
      <c r="AY16" s="75">
        <v>0.18748718209615101</v>
      </c>
      <c r="AZ16" s="75">
        <v>16.274954328835801</v>
      </c>
      <c r="BA16" s="75">
        <v>18.9571942691869</v>
      </c>
      <c r="BB16" s="75">
        <v>6.0419999999999998</v>
      </c>
      <c r="BC16" s="75">
        <v>5.3609999999999998</v>
      </c>
      <c r="BD16" s="75">
        <v>7.5877317791000695E-2</v>
      </c>
      <c r="BE16" s="75">
        <v>18.178000000000001</v>
      </c>
      <c r="BF16" s="75">
        <v>18.715199999999999</v>
      </c>
      <c r="BG16" s="75">
        <v>3.8656666666666699</v>
      </c>
      <c r="BH16" s="75">
        <v>5.1681999999999997</v>
      </c>
      <c r="BI16" s="75">
        <v>1.4E-2</v>
      </c>
      <c r="BJ16" s="75">
        <v>1.667</v>
      </c>
      <c r="BK16" s="75">
        <v>2.0606666666666702</v>
      </c>
      <c r="BL16" s="75">
        <v>3.3264</v>
      </c>
      <c r="BM16" s="75">
        <v>5</v>
      </c>
      <c r="BN16" s="75">
        <v>-2.2690000000000001</v>
      </c>
      <c r="BO16" s="75">
        <v>-3</v>
      </c>
      <c r="BP16" s="75">
        <v>-2.2690000000000001</v>
      </c>
      <c r="BQ16" s="75">
        <v>0.34508594094314698</v>
      </c>
      <c r="BR16" s="75">
        <v>0.31543391989974401</v>
      </c>
      <c r="BS16" s="75">
        <v>40</v>
      </c>
      <c r="BT16" s="75">
        <v>31</v>
      </c>
      <c r="BU16" s="75">
        <v>47</v>
      </c>
      <c r="BV16" s="75">
        <v>39.3333333333333</v>
      </c>
      <c r="BW16">
        <v>2011</v>
      </c>
      <c r="BX16" s="694"/>
      <c r="BY16">
        <f>(AE16-Standardisation_Parameters!$E$15)/Standardisation_Parameters!$F$15</f>
        <v>0.54227648503882508</v>
      </c>
      <c r="BZ16">
        <f t="shared" si="0"/>
        <v>0.55566191424607192</v>
      </c>
      <c r="CA16">
        <f t="shared" si="1"/>
        <v>0.47178249182836496</v>
      </c>
      <c r="CB16">
        <f t="shared" si="2"/>
        <v>0.46002551629999999</v>
      </c>
      <c r="CC16">
        <f t="shared" si="3"/>
        <v>0.47179929580000002</v>
      </c>
      <c r="CD16">
        <f t="shared" si="4"/>
        <v>0.418538316964854</v>
      </c>
      <c r="CF16" t="s">
        <v>85</v>
      </c>
      <c r="CG16" t="s">
        <v>13</v>
      </c>
      <c r="CH16" t="s">
        <v>86</v>
      </c>
      <c r="CI16">
        <v>1.3603507761010323</v>
      </c>
      <c r="CJ16">
        <v>1.091014804970875</v>
      </c>
      <c r="CK16">
        <v>0.93703314772721502</v>
      </c>
      <c r="CL16">
        <v>1.2241093192000001</v>
      </c>
      <c r="CM16">
        <v>1.3499454054</v>
      </c>
      <c r="CN16">
        <v>0.57020000000000004</v>
      </c>
      <c r="CP16" t="s">
        <v>85</v>
      </c>
      <c r="CQ16" t="s">
        <v>13</v>
      </c>
      <c r="CR16" t="s">
        <v>86</v>
      </c>
      <c r="CS16" t="s">
        <v>902</v>
      </c>
      <c r="CT16">
        <v>84</v>
      </c>
      <c r="CU16">
        <v>1.3603507761010323</v>
      </c>
      <c r="CV16">
        <v>1.091014804970875</v>
      </c>
      <c r="CW16">
        <v>0.93703314772721502</v>
      </c>
      <c r="CX16">
        <v>1.3499421427652414</v>
      </c>
      <c r="CY16">
        <v>60.333333333333293</v>
      </c>
      <c r="CZ16">
        <v>67.235127548718637</v>
      </c>
      <c r="DA16">
        <v>67.409108368246223</v>
      </c>
      <c r="DB16">
        <v>62.907144328034121</v>
      </c>
    </row>
    <row r="17" spans="1:106" x14ac:dyDescent="0.25">
      <c r="A17" s="694"/>
      <c r="B17" s="74" t="s">
        <v>137</v>
      </c>
      <c r="C17" s="74" t="s">
        <v>58</v>
      </c>
      <c r="D17" s="74" t="s">
        <v>138</v>
      </c>
      <c r="E17" s="75">
        <v>5.1269999999999998</v>
      </c>
      <c r="F17" s="75">
        <v>2.4543333333333299</v>
      </c>
      <c r="G17" s="75">
        <v>3.7298</v>
      </c>
      <c r="H17" s="75">
        <v>1.073</v>
      </c>
      <c r="I17" s="75">
        <v>3.2148423289486501</v>
      </c>
      <c r="J17" s="75">
        <v>24.786000000000001</v>
      </c>
      <c r="K17" s="75">
        <v>48.033000000000001</v>
      </c>
      <c r="L17" s="75">
        <v>2.4207535397061801</v>
      </c>
      <c r="M17" s="75">
        <v>1.5</v>
      </c>
      <c r="N17" s="75">
        <v>3610</v>
      </c>
      <c r="O17" s="75">
        <v>0</v>
      </c>
      <c r="P17" s="75">
        <v>1</v>
      </c>
      <c r="Q17" s="75">
        <v>2.8</v>
      </c>
      <c r="R17" s="75">
        <v>55.268181818181802</v>
      </c>
      <c r="S17" s="75">
        <v>-5.4</v>
      </c>
      <c r="T17" s="75">
        <v>-2.4677002583979299</v>
      </c>
      <c r="U17" s="75">
        <v>54.262674864118303</v>
      </c>
      <c r="V17" s="75">
        <v>9.5</v>
      </c>
      <c r="W17" s="75">
        <v>10.980115360081999</v>
      </c>
      <c r="X17" s="75">
        <v>-2.6669999999999998</v>
      </c>
      <c r="Y17" s="75">
        <v>45.110805362323198</v>
      </c>
      <c r="Z17" s="75">
        <v>2.6</v>
      </c>
      <c r="AA17" s="75">
        <v>4</v>
      </c>
      <c r="AB17" s="75">
        <v>0.67400000000000004</v>
      </c>
      <c r="AC17" s="75">
        <v>3.7775842496737801E-2</v>
      </c>
      <c r="AD17" s="75">
        <v>-0.87121226032139099</v>
      </c>
      <c r="AE17" s="75">
        <v>61.202185792349702</v>
      </c>
      <c r="AF17" s="75">
        <v>3.8890464129334998</v>
      </c>
      <c r="AG17" s="75">
        <v>3.5</v>
      </c>
      <c r="AH17" s="75">
        <v>3</v>
      </c>
      <c r="AI17" s="75">
        <v>3.75</v>
      </c>
      <c r="AJ17" s="75">
        <v>2.6726666666666699</v>
      </c>
      <c r="AK17" s="75">
        <v>-0.52980000000000005</v>
      </c>
      <c r="AL17" s="75">
        <v>6.2</v>
      </c>
      <c r="AM17" s="75">
        <v>1.1069462498242599</v>
      </c>
      <c r="AN17" s="75">
        <v>0.435318995806531</v>
      </c>
      <c r="AO17" s="75">
        <v>8.4</v>
      </c>
      <c r="AP17" s="75">
        <v>165.80454545454501</v>
      </c>
      <c r="AQ17" s="75">
        <v>3</v>
      </c>
      <c r="AR17" s="75">
        <v>10.390370407162001</v>
      </c>
      <c r="AS17" s="75">
        <v>8.6452502111274896</v>
      </c>
      <c r="AT17" s="75">
        <v>222.1</v>
      </c>
      <c r="AU17" s="75">
        <v>0.44669903878324202</v>
      </c>
      <c r="AV17" s="75">
        <v>0</v>
      </c>
      <c r="AW17" s="75">
        <v>-0.447318181818182</v>
      </c>
      <c r="AX17" s="75">
        <v>10</v>
      </c>
      <c r="AY17" s="75">
        <v>0</v>
      </c>
      <c r="AZ17" s="75">
        <v>51.9789848918562</v>
      </c>
      <c r="BA17" s="75">
        <v>50.835914456422898</v>
      </c>
      <c r="BB17" s="75">
        <v>11.8616666666667</v>
      </c>
      <c r="BC17" s="75">
        <v>11.551600000000001</v>
      </c>
      <c r="BD17" s="75">
        <v>6.4649931466042906E-2</v>
      </c>
      <c r="BE17" s="75">
        <v>11.022</v>
      </c>
      <c r="BF17" s="75">
        <v>9.9635999999999996</v>
      </c>
      <c r="BG17" s="75">
        <v>2.8333333333333301E-2</v>
      </c>
      <c r="BH17" s="75">
        <v>1.0538000000000001</v>
      </c>
      <c r="BI17" s="75">
        <v>0.81899999999999995</v>
      </c>
      <c r="BJ17" s="75">
        <v>0.84650000000000003</v>
      </c>
      <c r="BK17" s="75">
        <v>-0.63733333333333297</v>
      </c>
      <c r="BL17" s="75">
        <v>0.43919999999999998</v>
      </c>
      <c r="BM17" s="75">
        <v>4</v>
      </c>
      <c r="BN17" s="75">
        <v>-3.06666666666667</v>
      </c>
      <c r="BO17" s="75">
        <v>-5.4</v>
      </c>
      <c r="BP17" s="75">
        <v>-3.06666666666667</v>
      </c>
      <c r="BQ17" s="75">
        <v>1.00173913043478</v>
      </c>
      <c r="BR17" s="75">
        <v>-5.70559090909091</v>
      </c>
      <c r="BS17" s="75">
        <v>58</v>
      </c>
      <c r="BT17" s="75">
        <v>31</v>
      </c>
      <c r="BU17" s="75">
        <v>56</v>
      </c>
      <c r="BV17" s="75">
        <v>48.3333333333333</v>
      </c>
      <c r="BW17">
        <v>2011</v>
      </c>
      <c r="BX17" s="694"/>
      <c r="BY17">
        <f>(AE17-Standardisation_Parameters!$E$15)/Standardisation_Parameters!$F$15</f>
        <v>0.62134737780567628</v>
      </c>
      <c r="BZ17">
        <f t="shared" si="0"/>
        <v>0.20464658063893493</v>
      </c>
      <c r="CA17">
        <f t="shared" si="1"/>
        <v>0.80721152380147798</v>
      </c>
      <c r="CB17">
        <f t="shared" si="2"/>
        <v>0.63377979110000005</v>
      </c>
      <c r="CC17">
        <f t="shared" si="3"/>
        <v>0.41631914819999999</v>
      </c>
      <c r="CD17">
        <f t="shared" si="4"/>
        <v>0.29223829408684299</v>
      </c>
      <c r="CF17" t="s">
        <v>87</v>
      </c>
      <c r="CG17" t="s">
        <v>58</v>
      </c>
      <c r="CH17" t="s">
        <v>88</v>
      </c>
      <c r="CI17">
        <v>1.0968192010868374</v>
      </c>
      <c r="CJ17">
        <v>0.76362754091080753</v>
      </c>
      <c r="CK17">
        <v>0.33876988146294801</v>
      </c>
      <c r="CL17">
        <v>0.86954808859999999</v>
      </c>
      <c r="CM17">
        <v>0.99495735929999995</v>
      </c>
      <c r="CN17">
        <v>1.0054000000000001</v>
      </c>
      <c r="CP17" t="s">
        <v>87</v>
      </c>
      <c r="CQ17" t="s">
        <v>58</v>
      </c>
      <c r="CR17" t="s">
        <v>88</v>
      </c>
      <c r="CS17" t="s">
        <v>903</v>
      </c>
      <c r="CT17">
        <v>90</v>
      </c>
      <c r="CU17">
        <v>1.0968192010868374</v>
      </c>
      <c r="CV17">
        <v>0.76362754091080753</v>
      </c>
      <c r="CW17">
        <v>0.33876988146294801</v>
      </c>
      <c r="CX17">
        <v>0.99495491526472568</v>
      </c>
      <c r="CY17">
        <v>50.3333333333333</v>
      </c>
      <c r="CZ17">
        <v>61.301498534235421</v>
      </c>
      <c r="DA17">
        <v>63.004165095366318</v>
      </c>
      <c r="DB17">
        <v>57.434850063598162</v>
      </c>
    </row>
    <row r="18" spans="1:106" x14ac:dyDescent="0.25">
      <c r="A18" s="694"/>
      <c r="B18" s="74" t="s">
        <v>85</v>
      </c>
      <c r="C18" s="74" t="s">
        <v>13</v>
      </c>
      <c r="D18" s="74" t="s">
        <v>86</v>
      </c>
      <c r="E18" s="75">
        <v>33</v>
      </c>
      <c r="F18" s="75">
        <v>16.535</v>
      </c>
      <c r="G18" s="75">
        <v>22.2468</v>
      </c>
      <c r="H18" s="75">
        <v>-17</v>
      </c>
      <c r="I18" s="75">
        <v>17.748532325237498</v>
      </c>
      <c r="J18" s="75">
        <v>17.399999999999999</v>
      </c>
      <c r="K18" s="75">
        <v>9.6539999999999999</v>
      </c>
      <c r="L18" s="75">
        <v>1.5891890384721299</v>
      </c>
      <c r="M18" s="75">
        <v>7.5</v>
      </c>
      <c r="N18" s="75">
        <v>408</v>
      </c>
      <c r="O18" s="75">
        <v>3.32711884020843</v>
      </c>
      <c r="P18" s="75">
        <v>5</v>
      </c>
      <c r="Q18" s="75">
        <v>2.4</v>
      </c>
      <c r="R18" s="75">
        <v>8.9691147221075607</v>
      </c>
      <c r="S18" s="75">
        <v>-5.4</v>
      </c>
      <c r="T18" s="75">
        <v>-3.9248071979434398</v>
      </c>
      <c r="U18" s="75">
        <v>25.670629820051399</v>
      </c>
      <c r="V18" s="75">
        <v>3.5</v>
      </c>
      <c r="W18" s="75">
        <v>45.338964282603698</v>
      </c>
      <c r="X18" s="75">
        <v>-9.9360000000000106</v>
      </c>
      <c r="Y18" s="75"/>
      <c r="Z18" s="75">
        <v>0.9</v>
      </c>
      <c r="AA18" s="75">
        <v>7</v>
      </c>
      <c r="AB18" s="75">
        <v>0.36299999999999999</v>
      </c>
      <c r="AC18" s="75">
        <v>-1.3144746602512301</v>
      </c>
      <c r="AD18" s="75">
        <v>-0.75555567562463999</v>
      </c>
      <c r="AE18" s="75">
        <v>56.830601092896202</v>
      </c>
      <c r="AF18" s="75">
        <v>3.76402013826862</v>
      </c>
      <c r="AG18" s="75">
        <v>3.5</v>
      </c>
      <c r="AH18" s="75">
        <v>3.5</v>
      </c>
      <c r="AI18" s="75">
        <v>4.25</v>
      </c>
      <c r="AJ18" s="75">
        <v>16.465</v>
      </c>
      <c r="AK18" s="75">
        <v>-6.5468000000000002</v>
      </c>
      <c r="AL18" s="75">
        <v>16</v>
      </c>
      <c r="AM18" s="75">
        <v>3.9767697695491502</v>
      </c>
      <c r="AN18" s="75">
        <v>6.1255141863795997</v>
      </c>
      <c r="AO18" s="75">
        <v>7.2</v>
      </c>
      <c r="AP18" s="75">
        <v>26.907344166322702</v>
      </c>
      <c r="AQ18" s="75">
        <v>3</v>
      </c>
      <c r="AR18" s="75">
        <v>-172.83520778316301</v>
      </c>
      <c r="AS18" s="75">
        <v>29.825773271618601</v>
      </c>
      <c r="AT18" s="75">
        <v>53.6</v>
      </c>
      <c r="AU18" s="75">
        <v>0.15462659034804499</v>
      </c>
      <c r="AV18" s="75">
        <v>88.482347102091794</v>
      </c>
      <c r="AW18" s="75">
        <v>-0.91030885277892404</v>
      </c>
      <c r="AX18" s="75">
        <v>0</v>
      </c>
      <c r="AY18" s="75">
        <v>3.1309660643881299</v>
      </c>
      <c r="AZ18" s="75">
        <v>23.399115388657101</v>
      </c>
      <c r="BA18" s="75">
        <v>18.997437375838299</v>
      </c>
      <c r="BB18" s="75">
        <v>3.4089999999999998</v>
      </c>
      <c r="BC18" s="75">
        <v>3.4746000000000001</v>
      </c>
      <c r="BD18" s="75">
        <v>-0.42482509725353801</v>
      </c>
      <c r="BE18" s="75">
        <v>8.0619999999999994</v>
      </c>
      <c r="BF18" s="75">
        <v>6.8334000000000001</v>
      </c>
      <c r="BG18" s="75">
        <v>8.8106666666666698</v>
      </c>
      <c r="BH18" s="75">
        <v>9.7346000000000004</v>
      </c>
      <c r="BI18" s="75">
        <v>5.7</v>
      </c>
      <c r="BJ18" s="75">
        <v>6.9829999999999997</v>
      </c>
      <c r="BK18" s="75">
        <v>7.0166666666666702</v>
      </c>
      <c r="BL18" s="75">
        <v>7.9161999999999999</v>
      </c>
      <c r="BM18" s="75">
        <v>7</v>
      </c>
      <c r="BN18" s="75">
        <v>-4.8973333333333304</v>
      </c>
      <c r="BO18" s="75">
        <v>-5.4</v>
      </c>
      <c r="BP18" s="75">
        <v>-4.8973333333333304</v>
      </c>
      <c r="BQ18" s="75">
        <v>0.77613667301932998</v>
      </c>
      <c r="BR18" s="75">
        <v>-5.8104101775059096</v>
      </c>
      <c r="BS18" s="75">
        <v>73</v>
      </c>
      <c r="BT18" s="75">
        <v>50</v>
      </c>
      <c r="BU18" s="75">
        <v>63</v>
      </c>
      <c r="BV18" s="75">
        <v>62</v>
      </c>
      <c r="BW18">
        <v>2011</v>
      </c>
      <c r="BX18" s="694"/>
      <c r="BY18">
        <f>(AE18-Standardisation_Parameters!$E$15)/Standardisation_Parameters!$F$15</f>
        <v>0.46320559227197067</v>
      </c>
      <c r="BZ18">
        <f t="shared" si="0"/>
        <v>1.3603507761010323</v>
      </c>
      <c r="CA18">
        <f t="shared" si="1"/>
        <v>1.091014804970875</v>
      </c>
      <c r="CB18">
        <f t="shared" si="2"/>
        <v>1.2241093192000001</v>
      </c>
      <c r="CC18">
        <f t="shared" si="3"/>
        <v>1.3499454054</v>
      </c>
      <c r="CD18">
        <f t="shared" si="4"/>
        <v>0.93703314772721502</v>
      </c>
      <c r="CF18" t="s">
        <v>89</v>
      </c>
      <c r="CG18" t="s">
        <v>58</v>
      </c>
      <c r="CH18" t="s">
        <v>90</v>
      </c>
      <c r="CI18">
        <v>0.60019731134730203</v>
      </c>
      <c r="CJ18">
        <v>4.3811428827125048E-2</v>
      </c>
      <c r="CK18">
        <v>0.37865409921390097</v>
      </c>
      <c r="CL18">
        <v>0.1152524357</v>
      </c>
      <c r="CM18">
        <v>0.27034396979999997</v>
      </c>
      <c r="CN18">
        <v>0.46139999999999998</v>
      </c>
      <c r="CP18" t="s">
        <v>89</v>
      </c>
      <c r="CQ18" t="s">
        <v>58</v>
      </c>
      <c r="CR18" t="s">
        <v>90</v>
      </c>
      <c r="CS18" t="s">
        <v>904</v>
      </c>
      <c r="CT18">
        <v>96</v>
      </c>
      <c r="CU18">
        <v>0.60019731134730203</v>
      </c>
      <c r="CV18">
        <v>4.3811428827125048E-2</v>
      </c>
      <c r="CW18">
        <v>0.37865409921390097</v>
      </c>
      <c r="CX18">
        <v>0.27034341569775044</v>
      </c>
      <c r="CY18">
        <v>51</v>
      </c>
      <c r="CZ18">
        <v>49.18958158349794</v>
      </c>
      <c r="DA18">
        <v>54.703105716598351</v>
      </c>
      <c r="DB18">
        <v>45.403088251136786</v>
      </c>
    </row>
    <row r="19" spans="1:106" x14ac:dyDescent="0.25">
      <c r="A19" s="694"/>
      <c r="B19" s="74" t="s">
        <v>297</v>
      </c>
      <c r="C19" s="74" t="s">
        <v>58</v>
      </c>
      <c r="D19" s="74" t="s">
        <v>491</v>
      </c>
      <c r="E19" s="75">
        <v>8.3000000000000007</v>
      </c>
      <c r="F19" s="75">
        <v>5.8423333333333298</v>
      </c>
      <c r="G19" s="75">
        <v>6.0125999999999999</v>
      </c>
      <c r="H19" s="75">
        <v>-0.80000000000000104</v>
      </c>
      <c r="I19" s="75">
        <v>2.2629889526906699</v>
      </c>
      <c r="J19" s="75"/>
      <c r="K19" s="75">
        <v>26.297000000000001</v>
      </c>
      <c r="L19" s="75">
        <v>1.79916647367607</v>
      </c>
      <c r="M19" s="75">
        <v>1.8</v>
      </c>
      <c r="N19" s="75">
        <v>4680</v>
      </c>
      <c r="O19" s="75">
        <v>0.16846300835049699</v>
      </c>
      <c r="P19" s="75">
        <v>3</v>
      </c>
      <c r="Q19" s="75">
        <v>4.0583002446296002</v>
      </c>
      <c r="R19" s="75">
        <v>3.99694889397407</v>
      </c>
      <c r="S19" s="75">
        <v>-10.7</v>
      </c>
      <c r="T19" s="75">
        <v>-4.6188452886778304</v>
      </c>
      <c r="U19" s="75">
        <v>6.3609097725568597</v>
      </c>
      <c r="V19" s="75">
        <v>10.8</v>
      </c>
      <c r="W19" s="75">
        <v>-23.9380429734004</v>
      </c>
      <c r="X19" s="75">
        <v>83.7</v>
      </c>
      <c r="Y19" s="75">
        <v>60.020936730230503</v>
      </c>
      <c r="Z19" s="75">
        <v>1.5</v>
      </c>
      <c r="AA19" s="75">
        <v>7</v>
      </c>
      <c r="AB19" s="75">
        <v>0.68799999999999994</v>
      </c>
      <c r="AC19" s="75">
        <v>-0.98685050902647997</v>
      </c>
      <c r="AD19" s="75">
        <v>-0.90329831640047997</v>
      </c>
      <c r="AE19" s="75">
        <v>39.344262295081997</v>
      </c>
      <c r="AF19" s="75"/>
      <c r="AG19" s="75">
        <v>3.25</v>
      </c>
      <c r="AH19" s="75">
        <v>4</v>
      </c>
      <c r="AI19" s="75">
        <v>3</v>
      </c>
      <c r="AJ19" s="75">
        <v>2.45766666666667</v>
      </c>
      <c r="AK19" s="75">
        <v>-1.2125999999999999</v>
      </c>
      <c r="AL19" s="75">
        <v>7.5</v>
      </c>
      <c r="AM19" s="75">
        <v>0.62043758751386002</v>
      </c>
      <c r="AN19" s="75">
        <v>-0.15562762206651201</v>
      </c>
      <c r="AO19" s="75">
        <v>12.1749007338888</v>
      </c>
      <c r="AP19" s="75">
        <v>11.9908466819222</v>
      </c>
      <c r="AQ19" s="75">
        <v>3</v>
      </c>
      <c r="AR19" s="75">
        <v>9.5090795792061797</v>
      </c>
      <c r="AS19" s="75">
        <v>5.5876609131498203</v>
      </c>
      <c r="AT19" s="75">
        <v>1140</v>
      </c>
      <c r="AU19" s="75">
        <v>0.25771098391340902</v>
      </c>
      <c r="AV19" s="75">
        <v>11.358872943451599</v>
      </c>
      <c r="AW19" s="75">
        <v>-0.96003051106025905</v>
      </c>
      <c r="AX19" s="75">
        <v>10</v>
      </c>
      <c r="AY19" s="75">
        <v>0.17243982873375699</v>
      </c>
      <c r="AZ19" s="75">
        <v>7.6583467085205896</v>
      </c>
      <c r="BA19" s="75">
        <v>8.7657778251798302</v>
      </c>
      <c r="BB19" s="75">
        <v>114.3</v>
      </c>
      <c r="BC19" s="75">
        <v>74.571600000000004</v>
      </c>
      <c r="BD19" s="75">
        <v>0.112477518118696</v>
      </c>
      <c r="BE19" s="75">
        <v>12.046024475128601</v>
      </c>
      <c r="BF19" s="75">
        <v>9.8549692973122802</v>
      </c>
      <c r="BG19" s="75">
        <v>-0.233333333333333</v>
      </c>
      <c r="BH19" s="75">
        <v>-0.28000000000000003</v>
      </c>
      <c r="BI19" s="75">
        <v>1.4</v>
      </c>
      <c r="BJ19" s="75">
        <v>0.89549999999999996</v>
      </c>
      <c r="BK19" s="75">
        <v>-0.23933333333333301</v>
      </c>
      <c r="BL19" s="75">
        <v>-0.33839999999999998</v>
      </c>
      <c r="BM19" s="75">
        <v>7</v>
      </c>
      <c r="BN19" s="75">
        <v>-10.966666666666701</v>
      </c>
      <c r="BO19" s="75">
        <v>-10.7</v>
      </c>
      <c r="BP19" s="75">
        <v>-10.966666666666701</v>
      </c>
      <c r="BQ19" s="75">
        <v>-0.28267477203647401</v>
      </c>
      <c r="BR19" s="75">
        <v>-48.850343249427901</v>
      </c>
      <c r="BS19" s="75"/>
      <c r="BT19" s="75"/>
      <c r="BU19" s="75"/>
      <c r="BV19" s="75"/>
      <c r="BW19">
        <v>2011</v>
      </c>
      <c r="BX19" s="694"/>
      <c r="BY19">
        <f>(AE19-Standardisation_Parameters!$E$15)/Standardisation_Parameters!$F$15</f>
        <v>-0.16936154986285926</v>
      </c>
      <c r="BZ19" t="e">
        <f t="shared" si="0"/>
        <v>#N/A</v>
      </c>
      <c r="CA19" t="e">
        <f t="shared" si="1"/>
        <v>#N/A</v>
      </c>
      <c r="CB19" t="e">
        <f t="shared" si="2"/>
        <v>#N/A</v>
      </c>
      <c r="CC19" t="e">
        <f t="shared" si="3"/>
        <v>#N/A</v>
      </c>
      <c r="CD19" t="e">
        <f t="shared" si="4"/>
        <v>#N/A</v>
      </c>
      <c r="CF19" t="s">
        <v>91</v>
      </c>
      <c r="CG19" t="s">
        <v>58</v>
      </c>
      <c r="CH19" t="s">
        <v>92</v>
      </c>
      <c r="CI19">
        <v>0.39918867171560257</v>
      </c>
      <c r="CJ19">
        <v>0.97130558115590993</v>
      </c>
      <c r="CK19">
        <v>0.83732260334984099</v>
      </c>
      <c r="CL19">
        <v>0.83055309759999996</v>
      </c>
      <c r="CM19">
        <v>0.63640372339999995</v>
      </c>
      <c r="CN19">
        <v>0.57020000000000004</v>
      </c>
      <c r="CP19" t="s">
        <v>91</v>
      </c>
      <c r="CQ19" t="s">
        <v>58</v>
      </c>
      <c r="CR19" t="s">
        <v>92</v>
      </c>
      <c r="CS19" t="s">
        <v>905</v>
      </c>
      <c r="CT19">
        <v>102</v>
      </c>
      <c r="CU19">
        <v>0.39918867171560257</v>
      </c>
      <c r="CV19">
        <v>0.97130558115590993</v>
      </c>
      <c r="CW19">
        <v>0.83732260334984099</v>
      </c>
      <c r="CX19">
        <v>0.63639982059013278</v>
      </c>
      <c r="CY19">
        <v>58.666666666666693</v>
      </c>
      <c r="CZ19">
        <v>55.308232443981929</v>
      </c>
      <c r="DA19">
        <v>51.343236392064078</v>
      </c>
      <c r="DB19">
        <v>60.90619874829855</v>
      </c>
    </row>
    <row r="20" spans="1:106" x14ac:dyDescent="0.25">
      <c r="A20" s="694"/>
      <c r="B20" s="74" t="s">
        <v>87</v>
      </c>
      <c r="C20" s="74" t="s">
        <v>58</v>
      </c>
      <c r="D20" s="74" t="s">
        <v>88</v>
      </c>
      <c r="E20" s="75">
        <v>1.9</v>
      </c>
      <c r="F20" s="75">
        <v>1.7493333333333301</v>
      </c>
      <c r="G20" s="75">
        <v>3.1084000000000001</v>
      </c>
      <c r="H20" s="75">
        <v>13.1</v>
      </c>
      <c r="I20" s="75">
        <v>1.87111485483922</v>
      </c>
      <c r="J20" s="75">
        <v>81.052000000000007</v>
      </c>
      <c r="K20" s="75">
        <v>29.6</v>
      </c>
      <c r="L20" s="75">
        <v>3.1726047658036398</v>
      </c>
      <c r="M20" s="75">
        <v>5.7</v>
      </c>
      <c r="N20" s="75">
        <v>10700</v>
      </c>
      <c r="O20" s="75">
        <v>17.115683996053601</v>
      </c>
      <c r="P20" s="75">
        <v>5</v>
      </c>
      <c r="Q20" s="75">
        <v>5.7</v>
      </c>
      <c r="R20" s="75">
        <v>6.8990099009900998</v>
      </c>
      <c r="S20" s="75">
        <v>21.5</v>
      </c>
      <c r="T20" s="75">
        <v>24.732721712538201</v>
      </c>
      <c r="U20" s="75">
        <v>14.030581039755299</v>
      </c>
      <c r="V20" s="75">
        <v>3.4</v>
      </c>
      <c r="W20" s="75">
        <v>-27.884499443615699</v>
      </c>
      <c r="X20" s="75">
        <v>-4</v>
      </c>
      <c r="Y20" s="75">
        <v>10.1900774376114</v>
      </c>
      <c r="Z20" s="75">
        <v>4.25</v>
      </c>
      <c r="AA20" s="75">
        <v>6</v>
      </c>
      <c r="AB20" s="75">
        <v>0.67400000000000004</v>
      </c>
      <c r="AC20" s="75">
        <v>-0.92350225010940501</v>
      </c>
      <c r="AD20" s="75">
        <v>-0.51296411731666303</v>
      </c>
      <c r="AE20" s="75">
        <v>87.431693989071107</v>
      </c>
      <c r="AF20" s="75"/>
      <c r="AG20" s="75">
        <v>3.75</v>
      </c>
      <c r="AH20" s="75">
        <v>2.5</v>
      </c>
      <c r="AI20" s="75">
        <v>3</v>
      </c>
      <c r="AJ20" s="75">
        <v>0.150666666666667</v>
      </c>
      <c r="AK20" s="75">
        <v>0.19159999999999999</v>
      </c>
      <c r="AL20" s="75">
        <v>15</v>
      </c>
      <c r="AM20" s="75">
        <v>0</v>
      </c>
      <c r="AN20" s="75">
        <v>1.1388118806802601</v>
      </c>
      <c r="AO20" s="75">
        <v>17.100000000000001</v>
      </c>
      <c r="AP20" s="75">
        <v>20.697029702970301</v>
      </c>
      <c r="AQ20" s="75">
        <v>3</v>
      </c>
      <c r="AR20" s="75">
        <v>18.6550151027471</v>
      </c>
      <c r="AS20" s="75">
        <v>0</v>
      </c>
      <c r="AT20" s="75">
        <v>1430</v>
      </c>
      <c r="AU20" s="75">
        <v>0.73018112108799205</v>
      </c>
      <c r="AV20" s="75">
        <v>-1.54471028856385</v>
      </c>
      <c r="AW20" s="75">
        <v>-0.93100990099009895</v>
      </c>
      <c r="AX20" s="75">
        <v>5</v>
      </c>
      <c r="AY20" s="75">
        <v>26.341653365480902</v>
      </c>
      <c r="AZ20" s="75">
        <v>16.552560123148101</v>
      </c>
      <c r="BA20" s="75">
        <v>17.840287193291498</v>
      </c>
      <c r="BB20" s="75">
        <v>5.2973333333333299</v>
      </c>
      <c r="BC20" s="75">
        <v>12.3162</v>
      </c>
      <c r="BD20" s="75">
        <v>-0.37672974500400203</v>
      </c>
      <c r="BE20" s="75">
        <v>16.8</v>
      </c>
      <c r="BF20" s="75">
        <v>15.5136</v>
      </c>
      <c r="BG20" s="75">
        <v>3.3959999999999999</v>
      </c>
      <c r="BH20" s="75">
        <v>3.613</v>
      </c>
      <c r="BI20" s="75">
        <v>3.7</v>
      </c>
      <c r="BJ20" s="75">
        <v>3.6320000000000001</v>
      </c>
      <c r="BK20" s="75">
        <v>1.28466666666667</v>
      </c>
      <c r="BL20" s="75">
        <v>1.6255999999999999</v>
      </c>
      <c r="BM20" s="75">
        <v>6</v>
      </c>
      <c r="BN20" s="75">
        <v>18.3</v>
      </c>
      <c r="BO20" s="75">
        <v>21.5</v>
      </c>
      <c r="BP20" s="75">
        <v>18.3</v>
      </c>
      <c r="BQ20" s="75">
        <v>-0.207650273224044</v>
      </c>
      <c r="BR20" s="75">
        <v>25.751524752475198</v>
      </c>
      <c r="BS20" s="75">
        <v>65</v>
      </c>
      <c r="BT20" s="75">
        <v>44</v>
      </c>
      <c r="BU20" s="75">
        <v>72</v>
      </c>
      <c r="BV20" s="75">
        <v>60.3333333333333</v>
      </c>
      <c r="BW20">
        <v>2011</v>
      </c>
      <c r="BX20" s="694"/>
      <c r="BY20">
        <f>(AE20-Standardisation_Parameters!$E$15)/Standardisation_Parameters!$F$15</f>
        <v>1.5701980910079247</v>
      </c>
      <c r="BZ20">
        <f t="shared" si="0"/>
        <v>1.0968192010868374</v>
      </c>
      <c r="CA20">
        <f t="shared" si="1"/>
        <v>0.76362754091080753</v>
      </c>
      <c r="CB20">
        <f t="shared" si="2"/>
        <v>0.86954808859999999</v>
      </c>
      <c r="CC20">
        <f t="shared" si="3"/>
        <v>0.99495735929999995</v>
      </c>
      <c r="CD20">
        <f t="shared" si="4"/>
        <v>0.33876988146294801</v>
      </c>
      <c r="CF20" t="s">
        <v>93</v>
      </c>
      <c r="CG20" t="s">
        <v>58</v>
      </c>
      <c r="CH20" t="s">
        <v>94</v>
      </c>
      <c r="CI20">
        <v>0.6006873917963973</v>
      </c>
      <c r="CJ20">
        <v>1.1454363212679721</v>
      </c>
      <c r="CK20">
        <v>1.2095753023587199</v>
      </c>
      <c r="CL20">
        <v>1.0378536241</v>
      </c>
      <c r="CM20">
        <v>0.86661349350000005</v>
      </c>
      <c r="CN20">
        <v>0.78779999999999994</v>
      </c>
      <c r="CP20" t="s">
        <v>93</v>
      </c>
      <c r="CQ20" t="s">
        <v>58</v>
      </c>
      <c r="CR20" t="s">
        <v>94</v>
      </c>
      <c r="CS20" t="s">
        <v>906</v>
      </c>
      <c r="CT20">
        <v>108</v>
      </c>
      <c r="CU20">
        <v>0.6006873917963973</v>
      </c>
      <c r="CV20">
        <v>1.1454363212679721</v>
      </c>
      <c r="CW20">
        <v>1.2095753023587199</v>
      </c>
      <c r="CX20">
        <v>0.86660922181569044</v>
      </c>
      <c r="CY20">
        <v>64.888888888888943</v>
      </c>
      <c r="CZ20">
        <v>59.156193938643852</v>
      </c>
      <c r="DA20">
        <v>54.711297435474151</v>
      </c>
      <c r="DB20">
        <v>63.816802656831754</v>
      </c>
    </row>
    <row r="21" spans="1:106" x14ac:dyDescent="0.25">
      <c r="A21" s="694"/>
      <c r="B21" s="74" t="s">
        <v>89</v>
      </c>
      <c r="C21" s="74" t="s">
        <v>58</v>
      </c>
      <c r="D21" s="74" t="s">
        <v>90</v>
      </c>
      <c r="E21" s="75">
        <v>8.6999999999999993</v>
      </c>
      <c r="F21" s="75">
        <v>12.886333333333299</v>
      </c>
      <c r="G21" s="75">
        <v>13.1828</v>
      </c>
      <c r="H21" s="75">
        <v>11.8</v>
      </c>
      <c r="I21" s="75">
        <v>4.0163707124716401</v>
      </c>
      <c r="J21" s="75">
        <v>47.8</v>
      </c>
      <c r="K21" s="75">
        <v>11.797000000000001</v>
      </c>
      <c r="L21" s="75">
        <v>3.5376887228810801</v>
      </c>
      <c r="M21" s="75">
        <v>13.6</v>
      </c>
      <c r="N21" s="75">
        <v>1500</v>
      </c>
      <c r="O21" s="75">
        <v>0.25542611456153003</v>
      </c>
      <c r="P21" s="75">
        <v>2</v>
      </c>
      <c r="Q21" s="75">
        <v>3</v>
      </c>
      <c r="R21" s="75">
        <v>34.8272727272727</v>
      </c>
      <c r="S21" s="75">
        <v>-7.8</v>
      </c>
      <c r="T21" s="75">
        <v>0.34875904165210198</v>
      </c>
      <c r="U21" s="75">
        <v>20.058888380972899</v>
      </c>
      <c r="V21" s="75">
        <v>1.9</v>
      </c>
      <c r="W21" s="75">
        <v>-8.9130086778423703</v>
      </c>
      <c r="X21" s="75">
        <v>1.7</v>
      </c>
      <c r="Y21" s="75">
        <v>28.251692190304801</v>
      </c>
      <c r="Z21" s="75">
        <v>14</v>
      </c>
      <c r="AA21" s="75">
        <v>3</v>
      </c>
      <c r="AB21" s="75">
        <v>0.54100000000000004</v>
      </c>
      <c r="AC21" s="75">
        <v>0.49373395760293998</v>
      </c>
      <c r="AD21" s="75">
        <v>-7.1736810333271298E-2</v>
      </c>
      <c r="AE21" s="75">
        <v>32.786885245901601</v>
      </c>
      <c r="AF21" s="75">
        <v>3.6491543302189098</v>
      </c>
      <c r="AG21" s="75">
        <v>3</v>
      </c>
      <c r="AH21" s="75">
        <v>2.5</v>
      </c>
      <c r="AI21" s="75">
        <v>2</v>
      </c>
      <c r="AJ21" s="75">
        <v>-4.1863333333333399</v>
      </c>
      <c r="AK21" s="75">
        <v>-4.5827999999999998</v>
      </c>
      <c r="AL21" s="75">
        <v>20.5</v>
      </c>
      <c r="AM21" s="75">
        <v>5.1422290886346103</v>
      </c>
      <c r="AN21" s="75">
        <v>2.27267027423833</v>
      </c>
      <c r="AO21" s="75">
        <v>9</v>
      </c>
      <c r="AP21" s="75">
        <v>104.481818181818</v>
      </c>
      <c r="AQ21" s="75">
        <v>3</v>
      </c>
      <c r="AR21" s="75">
        <v>14.9690136453818</v>
      </c>
      <c r="AS21" s="75">
        <v>74.356632621656502</v>
      </c>
      <c r="AT21" s="75">
        <v>172.1</v>
      </c>
      <c r="AU21" s="75">
        <v>2.40530251652515</v>
      </c>
      <c r="AV21" s="75">
        <v>61.711229946524</v>
      </c>
      <c r="AW21" s="75">
        <v>-0.65172727272727304</v>
      </c>
      <c r="AX21" s="75">
        <v>1</v>
      </c>
      <c r="AY21" s="75">
        <v>0.238863070908678</v>
      </c>
      <c r="AZ21" s="75">
        <v>20.775857579661999</v>
      </c>
      <c r="BA21" s="75">
        <v>19.525209871010102</v>
      </c>
      <c r="BB21" s="75">
        <v>2.4</v>
      </c>
      <c r="BC21" s="75">
        <v>2.42</v>
      </c>
      <c r="BD21" s="75">
        <v>-0.42938720222557702</v>
      </c>
      <c r="BE21" s="75">
        <v>10.555999999999999</v>
      </c>
      <c r="BF21" s="75">
        <v>9.5052000000000003</v>
      </c>
      <c r="BG21" s="75">
        <v>8.4363333333333301</v>
      </c>
      <c r="BH21" s="75">
        <v>8.0399999999999991</v>
      </c>
      <c r="BI21" s="75">
        <v>12.1</v>
      </c>
      <c r="BJ21" s="75">
        <v>8.9659999999999993</v>
      </c>
      <c r="BK21" s="75">
        <v>6.5953333333333299</v>
      </c>
      <c r="BL21" s="75">
        <v>6.0426000000000002</v>
      </c>
      <c r="BM21" s="75">
        <v>5</v>
      </c>
      <c r="BN21" s="75">
        <v>-7.4376666666666704</v>
      </c>
      <c r="BO21" s="75">
        <v>-7.8</v>
      </c>
      <c r="BP21" s="75">
        <v>-7.4376666666666704</v>
      </c>
      <c r="BQ21" s="75">
        <v>-7.5157979653117005E-2</v>
      </c>
      <c r="BR21" s="75">
        <v>-4.2733636363636398</v>
      </c>
      <c r="BS21" s="75">
        <v>58</v>
      </c>
      <c r="BT21" s="75">
        <v>31</v>
      </c>
      <c r="BU21" s="75">
        <v>69</v>
      </c>
      <c r="BV21" s="75">
        <v>52.6666666666667</v>
      </c>
      <c r="BW21">
        <v>2011</v>
      </c>
      <c r="BX21" s="694"/>
      <c r="BY21">
        <f>(AE21-Standardisation_Parameters!$E$15)/Standardisation_Parameters!$F$15</f>
        <v>-0.40657422816342298</v>
      </c>
      <c r="BZ21">
        <f t="shared" si="0"/>
        <v>0.60019731134730203</v>
      </c>
      <c r="CA21">
        <f t="shared" si="1"/>
        <v>4.3811428827125048E-2</v>
      </c>
      <c r="CB21">
        <f t="shared" si="2"/>
        <v>0.1152524357</v>
      </c>
      <c r="CC21">
        <f t="shared" si="3"/>
        <v>0.27034396979999997</v>
      </c>
      <c r="CD21">
        <f t="shared" si="4"/>
        <v>0.37865409921390097</v>
      </c>
      <c r="CF21" t="s">
        <v>95</v>
      </c>
      <c r="CG21" t="s">
        <v>58</v>
      </c>
      <c r="CH21" t="s">
        <v>96</v>
      </c>
      <c r="CI21">
        <v>0.85318037006940228</v>
      </c>
      <c r="CJ21">
        <v>0.56645795775593433</v>
      </c>
      <c r="CK21">
        <v>0.70437521084666599</v>
      </c>
      <c r="CL21">
        <v>0.63009599790000004</v>
      </c>
      <c r="CM21">
        <v>0.72383988980000002</v>
      </c>
      <c r="CN21">
        <v>0.78779999999999994</v>
      </c>
      <c r="CP21" t="s">
        <v>95</v>
      </c>
      <c r="CQ21" t="s">
        <v>58</v>
      </c>
      <c r="CR21" t="s">
        <v>96</v>
      </c>
      <c r="CS21" t="s">
        <v>907</v>
      </c>
      <c r="CT21">
        <v>114</v>
      </c>
      <c r="CU21">
        <v>0.85318037006940228</v>
      </c>
      <c r="CV21">
        <v>0.56645795775593433</v>
      </c>
      <c r="CW21">
        <v>0.70437521084666599</v>
      </c>
      <c r="CX21">
        <v>0.72383784662449679</v>
      </c>
      <c r="CY21">
        <v>56.4444444444444</v>
      </c>
      <c r="CZ21">
        <v>56.769763361304548</v>
      </c>
      <c r="DA21">
        <v>58.931730019437488</v>
      </c>
      <c r="DB21">
        <v>54.139150757403776</v>
      </c>
    </row>
    <row r="22" spans="1:106" x14ac:dyDescent="0.25">
      <c r="A22" s="694"/>
      <c r="B22" s="74" t="s">
        <v>91</v>
      </c>
      <c r="C22" s="74" t="s">
        <v>58</v>
      </c>
      <c r="D22" s="74" t="s">
        <v>92</v>
      </c>
      <c r="E22" s="75">
        <v>6.2149999999999999</v>
      </c>
      <c r="F22" s="75">
        <v>3.9783333333333299</v>
      </c>
      <c r="G22" s="75">
        <v>6.0224000000000002</v>
      </c>
      <c r="H22" s="75">
        <v>7.2850000000000001</v>
      </c>
      <c r="I22" s="75">
        <v>3.7447797398512002</v>
      </c>
      <c r="J22" s="75">
        <v>8.4359999999999999</v>
      </c>
      <c r="K22" s="75">
        <v>38.906999999999996</v>
      </c>
      <c r="L22" s="75">
        <v>2.06967086755358</v>
      </c>
      <c r="M22" s="75">
        <v>3.8</v>
      </c>
      <c r="N22" s="75">
        <v>3310</v>
      </c>
      <c r="O22" s="75">
        <v>0.254801816144964</v>
      </c>
      <c r="P22" s="75">
        <v>1</v>
      </c>
      <c r="Q22" s="75">
        <v>4.2</v>
      </c>
      <c r="R22" s="75">
        <v>38.663542340012903</v>
      </c>
      <c r="S22" s="75">
        <v>-3.3</v>
      </c>
      <c r="T22" s="75">
        <v>-1.46621857005267</v>
      </c>
      <c r="U22" s="75">
        <v>32.113772823213601</v>
      </c>
      <c r="V22" s="75">
        <v>12.1</v>
      </c>
      <c r="W22" s="75">
        <v>-12.082291307555099</v>
      </c>
      <c r="X22" s="75">
        <v>8.0690000000000008</v>
      </c>
      <c r="Y22" s="75">
        <v>38.496025618532798</v>
      </c>
      <c r="Z22" s="75">
        <v>5.2</v>
      </c>
      <c r="AA22" s="75">
        <v>4</v>
      </c>
      <c r="AB22" s="75">
        <v>0.57399999999999995</v>
      </c>
      <c r="AC22" s="75">
        <v>-0.35473900750799398</v>
      </c>
      <c r="AD22" s="75">
        <v>-1.03657547025345</v>
      </c>
      <c r="AE22" s="75">
        <v>50.819672131147499</v>
      </c>
      <c r="AF22" s="75">
        <v>3.9971174920730399</v>
      </c>
      <c r="AG22" s="75">
        <v>3.25</v>
      </c>
      <c r="AH22" s="75">
        <v>3.5</v>
      </c>
      <c r="AI22" s="75">
        <v>3.75</v>
      </c>
      <c r="AJ22" s="75">
        <v>2.2366666666666699</v>
      </c>
      <c r="AK22" s="75">
        <v>-0.62239999999999895</v>
      </c>
      <c r="AL22" s="75">
        <v>13.5</v>
      </c>
      <c r="AM22" s="75">
        <v>0.36349690507621901</v>
      </c>
      <c r="AN22" s="75">
        <v>1.6132999948667199</v>
      </c>
      <c r="AO22" s="75">
        <v>12.6</v>
      </c>
      <c r="AP22" s="75">
        <v>115.990627020039</v>
      </c>
      <c r="AQ22" s="75">
        <v>3</v>
      </c>
      <c r="AR22" s="75">
        <v>22.536084474424499</v>
      </c>
      <c r="AS22" s="75">
        <v>4.6673002611786503</v>
      </c>
      <c r="AT22" s="75">
        <v>446.4</v>
      </c>
      <c r="AU22" s="75">
        <v>0.89339807756648504</v>
      </c>
      <c r="AV22" s="75">
        <v>1.4601019118241301</v>
      </c>
      <c r="AW22" s="75">
        <v>-0.61336457659987098</v>
      </c>
      <c r="AX22" s="75">
        <v>3</v>
      </c>
      <c r="AY22" s="75">
        <v>0.25028829121278401</v>
      </c>
      <c r="AZ22" s="75">
        <v>34.4881820877537</v>
      </c>
      <c r="BA22" s="75">
        <v>36.783389577637401</v>
      </c>
      <c r="BB22" s="75">
        <v>11.666</v>
      </c>
      <c r="BC22" s="75">
        <v>12.054600000000001</v>
      </c>
      <c r="BD22" s="75">
        <v>-3.4232361574902302E-2</v>
      </c>
      <c r="BE22" s="75">
        <v>13.798999999999999</v>
      </c>
      <c r="BF22" s="75">
        <v>12.4848</v>
      </c>
      <c r="BG22" s="75">
        <v>2.37</v>
      </c>
      <c r="BH22" s="75">
        <v>3.339</v>
      </c>
      <c r="BI22" s="75">
        <v>1.3</v>
      </c>
      <c r="BJ22" s="75">
        <v>0.86050000000000004</v>
      </c>
      <c r="BK22" s="75">
        <v>-6.4666666666666706E-2</v>
      </c>
      <c r="BL22" s="75">
        <v>0.86660000000000004</v>
      </c>
      <c r="BM22" s="75">
        <v>4</v>
      </c>
      <c r="BN22" s="75">
        <v>-1.85666666666667</v>
      </c>
      <c r="BO22" s="75">
        <v>-3.3</v>
      </c>
      <c r="BP22" s="75">
        <v>-1.85666666666667</v>
      </c>
      <c r="BQ22" s="75">
        <v>0.628545780969479</v>
      </c>
      <c r="BR22" s="75">
        <v>-0.43996444731738799</v>
      </c>
      <c r="BS22" s="75">
        <v>63</v>
      </c>
      <c r="BT22" s="75">
        <v>44</v>
      </c>
      <c r="BU22" s="75">
        <v>66</v>
      </c>
      <c r="BV22" s="75">
        <v>57.6666666666667</v>
      </c>
      <c r="BW22">
        <v>2011</v>
      </c>
      <c r="BX22" s="694"/>
      <c r="BY22">
        <f>(AE22-Standardisation_Parameters!$E$15)/Standardisation_Parameters!$F$15</f>
        <v>0.24576063716312033</v>
      </c>
      <c r="BZ22">
        <f t="shared" si="0"/>
        <v>0.39918867171560257</v>
      </c>
      <c r="CA22">
        <f t="shared" si="1"/>
        <v>0.97130558115590993</v>
      </c>
      <c r="CB22">
        <f t="shared" si="2"/>
        <v>0.83055309759999996</v>
      </c>
      <c r="CC22">
        <f t="shared" si="3"/>
        <v>0.63640372339999995</v>
      </c>
      <c r="CD22">
        <f t="shared" si="4"/>
        <v>0.83732260334984099</v>
      </c>
      <c r="CF22" t="s">
        <v>97</v>
      </c>
      <c r="CG22" t="s">
        <v>58</v>
      </c>
      <c r="CH22" t="s">
        <v>98</v>
      </c>
      <c r="CI22">
        <v>0.41669350587323906</v>
      </c>
      <c r="CJ22">
        <v>0.20379835987997166</v>
      </c>
      <c r="CK22">
        <v>0.44512779546548498</v>
      </c>
      <c r="CL22">
        <v>0.1932186625</v>
      </c>
      <c r="CM22">
        <v>0.2330261706</v>
      </c>
      <c r="CN22">
        <v>0.78779999999999994</v>
      </c>
      <c r="CP22" t="s">
        <v>97</v>
      </c>
      <c r="CQ22" t="s">
        <v>58</v>
      </c>
      <c r="CR22" t="s">
        <v>98</v>
      </c>
      <c r="CS22" t="s">
        <v>908</v>
      </c>
      <c r="CT22">
        <v>120</v>
      </c>
      <c r="CU22">
        <v>0.41669350587323906</v>
      </c>
      <c r="CV22">
        <v>0.20379835987997166</v>
      </c>
      <c r="CW22">
        <v>0.44512779546548498</v>
      </c>
      <c r="CX22">
        <v>0.23302487722510587</v>
      </c>
      <c r="CY22">
        <v>52.111111111111093</v>
      </c>
      <c r="CZ22">
        <v>48.565800372499105</v>
      </c>
      <c r="DA22">
        <v>51.635830558290287</v>
      </c>
      <c r="DB22">
        <v>48.077277693718685</v>
      </c>
    </row>
    <row r="23" spans="1:106" x14ac:dyDescent="0.25">
      <c r="A23" s="694"/>
      <c r="B23" s="74" t="s">
        <v>93</v>
      </c>
      <c r="C23" s="74" t="s">
        <v>58</v>
      </c>
      <c r="D23" s="74" t="s">
        <v>94</v>
      </c>
      <c r="E23" s="75">
        <v>6.7619999999999996</v>
      </c>
      <c r="F23" s="75">
        <v>5.6523333333333303</v>
      </c>
      <c r="G23" s="75">
        <v>7.0591999999999997</v>
      </c>
      <c r="H23" s="75">
        <v>11.337999999999999</v>
      </c>
      <c r="I23" s="75">
        <v>3.1788656310073899</v>
      </c>
      <c r="J23" s="75">
        <v>27.117000000000001</v>
      </c>
      <c r="K23" s="75">
        <v>36.540999999999997</v>
      </c>
      <c r="L23" s="75">
        <v>3.1097960222496899</v>
      </c>
      <c r="M23" s="75">
        <v>3.8</v>
      </c>
      <c r="N23" s="75">
        <v>2190</v>
      </c>
      <c r="O23" s="75">
        <v>1.05699410026735E-2</v>
      </c>
      <c r="P23" s="75">
        <v>2</v>
      </c>
      <c r="Q23" s="75">
        <v>2.8</v>
      </c>
      <c r="R23" s="75">
        <v>19.5706402600348</v>
      </c>
      <c r="S23" s="75">
        <v>-6.7</v>
      </c>
      <c r="T23" s="75">
        <v>-0.79327770595839697</v>
      </c>
      <c r="U23" s="75">
        <v>26.768127864613898</v>
      </c>
      <c r="V23" s="75">
        <v>3.7</v>
      </c>
      <c r="W23" s="75">
        <v>3.2873183544035398</v>
      </c>
      <c r="X23" s="75">
        <v>4.8929999999999998</v>
      </c>
      <c r="Y23" s="75">
        <v>52.327531788968003</v>
      </c>
      <c r="Z23" s="75">
        <v>11</v>
      </c>
      <c r="AA23" s="75">
        <v>6</v>
      </c>
      <c r="AB23" s="75">
        <v>0.625</v>
      </c>
      <c r="AC23" s="75">
        <v>-0.47912599955075802</v>
      </c>
      <c r="AD23" s="75">
        <v>-0.87080741253279703</v>
      </c>
      <c r="AE23" s="75">
        <v>71.038251366120207</v>
      </c>
      <c r="AF23" s="75">
        <v>3.9768608182241598</v>
      </c>
      <c r="AG23" s="75">
        <v>3.75</v>
      </c>
      <c r="AH23" s="75">
        <v>3</v>
      </c>
      <c r="AI23" s="75">
        <v>3.75</v>
      </c>
      <c r="AJ23" s="75">
        <v>1.1096666666666699</v>
      </c>
      <c r="AK23" s="75">
        <v>-1.8592</v>
      </c>
      <c r="AL23" s="75">
        <v>18.100000000000001</v>
      </c>
      <c r="AM23" s="75">
        <v>1.0727860923781301</v>
      </c>
      <c r="AN23" s="75">
        <v>0.95581831693568897</v>
      </c>
      <c r="AO23" s="75">
        <v>8.4</v>
      </c>
      <c r="AP23" s="75">
        <v>58.7119207801043</v>
      </c>
      <c r="AQ23" s="75">
        <v>3</v>
      </c>
      <c r="AR23" s="75">
        <v>30.752346114365501</v>
      </c>
      <c r="AS23" s="75">
        <v>17.818976994400799</v>
      </c>
      <c r="AT23" s="75">
        <v>169</v>
      </c>
      <c r="AU23" s="75">
        <v>1.8898805486983301</v>
      </c>
      <c r="AV23" s="75">
        <v>0.12838249069864099</v>
      </c>
      <c r="AW23" s="75">
        <v>-0.804293597399652</v>
      </c>
      <c r="AX23" s="75">
        <v>3</v>
      </c>
      <c r="AY23" s="75">
        <v>2.39732990266474E-2</v>
      </c>
      <c r="AZ23" s="75">
        <v>26.5829054023007</v>
      </c>
      <c r="BA23" s="75">
        <v>26.347510600573798</v>
      </c>
      <c r="BB23" s="75">
        <v>4.7690000000000001</v>
      </c>
      <c r="BC23" s="75">
        <v>4.3433999999999999</v>
      </c>
      <c r="BD23" s="75">
        <v>0.112919114924161</v>
      </c>
      <c r="BE23" s="75">
        <v>9.0950000000000006</v>
      </c>
      <c r="BF23" s="75">
        <v>8.8331999999999997</v>
      </c>
      <c r="BG23" s="75">
        <v>1.4810000000000001</v>
      </c>
      <c r="BH23" s="75">
        <v>2.9723999999999999</v>
      </c>
      <c r="BI23" s="75">
        <v>1.4410000000000001</v>
      </c>
      <c r="BJ23" s="75">
        <v>1.0369999999999999</v>
      </c>
      <c r="BK23" s="75">
        <v>-0.72166666666666701</v>
      </c>
      <c r="BL23" s="75">
        <v>0.71240000000000003</v>
      </c>
      <c r="BM23" s="75">
        <v>6</v>
      </c>
      <c r="BN23" s="75">
        <v>-5.5123333333333298</v>
      </c>
      <c r="BO23" s="75">
        <v>-6.7</v>
      </c>
      <c r="BP23" s="75">
        <v>-5.5123333333333298</v>
      </c>
      <c r="BQ23" s="75">
        <v>9.0705690270302994E-2</v>
      </c>
      <c r="BR23" s="75">
        <v>-7.0098268954569498</v>
      </c>
      <c r="BS23" s="75">
        <v>68</v>
      </c>
      <c r="BT23" s="75">
        <v>44</v>
      </c>
      <c r="BU23" s="75">
        <v>78</v>
      </c>
      <c r="BV23" s="75">
        <v>63.3333333333333</v>
      </c>
      <c r="BW23">
        <v>2011</v>
      </c>
      <c r="BX23" s="694"/>
      <c r="BY23">
        <f>(AE23-Standardisation_Parameters!$E$15)/Standardisation_Parameters!$F$15</f>
        <v>0.97716639525651861</v>
      </c>
      <c r="BZ23">
        <f t="shared" si="0"/>
        <v>0.6006873917963973</v>
      </c>
      <c r="CA23">
        <f t="shared" si="1"/>
        <v>1.1454363212679721</v>
      </c>
      <c r="CB23">
        <f t="shared" si="2"/>
        <v>1.0378536241</v>
      </c>
      <c r="CC23">
        <f t="shared" si="3"/>
        <v>0.86661349350000005</v>
      </c>
      <c r="CD23">
        <f t="shared" si="4"/>
        <v>1.2095753023587199</v>
      </c>
      <c r="CF23" t="s">
        <v>99</v>
      </c>
      <c r="CG23" t="s">
        <v>58</v>
      </c>
      <c r="CH23" t="s">
        <v>100</v>
      </c>
      <c r="CI23">
        <v>0.83426534583224887</v>
      </c>
      <c r="CJ23">
        <v>1.3985317818668714</v>
      </c>
      <c r="CK23">
        <v>1.8676648952494099</v>
      </c>
      <c r="CL23">
        <v>1.3210652847</v>
      </c>
      <c r="CM23">
        <v>1.1611937333</v>
      </c>
      <c r="CN23">
        <v>1.0054000000000001</v>
      </c>
      <c r="CP23" t="s">
        <v>99</v>
      </c>
      <c r="CQ23" t="s">
        <v>58</v>
      </c>
      <c r="CR23" t="s">
        <v>100</v>
      </c>
      <c r="CS23" t="s">
        <v>909</v>
      </c>
      <c r="CT23">
        <v>126</v>
      </c>
      <c r="CU23">
        <v>0.83426534583224887</v>
      </c>
      <c r="CV23">
        <v>1.3985317818668714</v>
      </c>
      <c r="CW23">
        <v>1.8676648952494099</v>
      </c>
      <c r="CX23">
        <v>1.1611888611554706</v>
      </c>
      <c r="CY23">
        <v>75.888888888888857</v>
      </c>
      <c r="CZ23">
        <v>64.080107137915178</v>
      </c>
      <c r="DA23">
        <v>58.615564456486169</v>
      </c>
      <c r="DB23">
        <v>68.047305762584884</v>
      </c>
    </row>
    <row r="24" spans="1:106" x14ac:dyDescent="0.25">
      <c r="A24" s="694"/>
      <c r="B24" s="74" t="s">
        <v>97</v>
      </c>
      <c r="C24" s="74" t="s">
        <v>58</v>
      </c>
      <c r="D24" s="74" t="s">
        <v>98</v>
      </c>
      <c r="E24" s="75">
        <v>8.8659999999999997</v>
      </c>
      <c r="F24" s="75">
        <v>10.581</v>
      </c>
      <c r="G24" s="75">
        <v>9.2937999999999992</v>
      </c>
      <c r="H24" s="75">
        <v>0.73399999999999999</v>
      </c>
      <c r="I24" s="75">
        <v>3.4309996065286898</v>
      </c>
      <c r="J24" s="75">
        <v>27.038</v>
      </c>
      <c r="K24" s="75">
        <v>11.599</v>
      </c>
      <c r="L24" s="75">
        <v>2.3921244323822299</v>
      </c>
      <c r="M24" s="75">
        <v>7.2</v>
      </c>
      <c r="N24" s="75">
        <v>1570</v>
      </c>
      <c r="O24" s="75">
        <v>2.7565792705138601</v>
      </c>
      <c r="P24" s="75">
        <v>1</v>
      </c>
      <c r="Q24" s="75">
        <v>6.9</v>
      </c>
      <c r="R24" s="75">
        <v>26.479643179681901</v>
      </c>
      <c r="S24" s="75">
        <v>-2.2000000000000002</v>
      </c>
      <c r="T24" s="75">
        <v>-1.6523248407643301</v>
      </c>
      <c r="U24" s="75">
        <v>15.713296178343899</v>
      </c>
      <c r="V24" s="75">
        <v>11.1</v>
      </c>
      <c r="W24" s="75">
        <v>-15.4475622762857</v>
      </c>
      <c r="X24" s="75">
        <v>14.8</v>
      </c>
      <c r="Y24" s="75">
        <v>71.109005524122395</v>
      </c>
      <c r="Z24" s="75">
        <v>8.5</v>
      </c>
      <c r="AA24" s="75">
        <v>2</v>
      </c>
      <c r="AB24" s="75">
        <v>0.54700000000000004</v>
      </c>
      <c r="AC24" s="75">
        <v>0.42402757960673698</v>
      </c>
      <c r="AD24" s="75">
        <v>-5.7769364391011498E-2</v>
      </c>
      <c r="AE24" s="75">
        <v>75.956284153005498</v>
      </c>
      <c r="AF24" s="75">
        <v>4.30497836173625</v>
      </c>
      <c r="AG24" s="75">
        <v>3</v>
      </c>
      <c r="AH24" s="75">
        <v>2.5</v>
      </c>
      <c r="AI24" s="75">
        <v>3.5</v>
      </c>
      <c r="AJ24" s="75">
        <v>-1.7150000000000001</v>
      </c>
      <c r="AK24" s="75">
        <v>-1.1938</v>
      </c>
      <c r="AL24" s="75">
        <v>9.6</v>
      </c>
      <c r="AM24" s="75">
        <v>1.69903496138249</v>
      </c>
      <c r="AN24" s="75">
        <v>3.2341963048700602</v>
      </c>
      <c r="AO24" s="75">
        <v>20.7</v>
      </c>
      <c r="AP24" s="75">
        <v>79.438929539045603</v>
      </c>
      <c r="AQ24" s="75">
        <v>3</v>
      </c>
      <c r="AR24" s="75">
        <v>22.9225083712182</v>
      </c>
      <c r="AS24" s="75">
        <v>22.1859985257326</v>
      </c>
      <c r="AT24" s="75">
        <v>160</v>
      </c>
      <c r="AU24" s="75">
        <v>1.4603622421759801</v>
      </c>
      <c r="AV24" s="75">
        <v>12.870913703274599</v>
      </c>
      <c r="AW24" s="75">
        <v>-0.735203568203181</v>
      </c>
      <c r="AX24" s="75">
        <v>1</v>
      </c>
      <c r="AY24" s="75">
        <v>3.3223777286108298</v>
      </c>
      <c r="AZ24" s="75">
        <v>17.215776508500898</v>
      </c>
      <c r="BA24" s="75">
        <v>17.272620520494002</v>
      </c>
      <c r="BB24" s="75">
        <v>7.0389999999999997</v>
      </c>
      <c r="BC24" s="75">
        <v>8.6150000000000002</v>
      </c>
      <c r="BD24" s="75"/>
      <c r="BE24" s="75">
        <v>25.062000000000001</v>
      </c>
      <c r="BF24" s="75">
        <v>26.9178</v>
      </c>
      <c r="BG24" s="75">
        <v>8.3303333333333303</v>
      </c>
      <c r="BH24" s="75">
        <v>7.7366000000000001</v>
      </c>
      <c r="BI24" s="75">
        <v>5.3</v>
      </c>
      <c r="BJ24" s="75">
        <v>6.6</v>
      </c>
      <c r="BK24" s="75">
        <v>6.6</v>
      </c>
      <c r="BL24" s="75">
        <v>6.0274000000000001</v>
      </c>
      <c r="BM24" s="75">
        <v>5</v>
      </c>
      <c r="BN24" s="75">
        <v>-2.4079999999999999</v>
      </c>
      <c r="BO24" s="75">
        <v>-2.2000000000000002</v>
      </c>
      <c r="BP24" s="75">
        <v>-2.4079999999999999</v>
      </c>
      <c r="BQ24" s="75">
        <v>-0.37250830564783999</v>
      </c>
      <c r="BR24" s="75">
        <v>0.77006063733711805</v>
      </c>
      <c r="BS24" s="75">
        <v>60</v>
      </c>
      <c r="BT24" s="75">
        <v>81</v>
      </c>
      <c r="BU24" s="75">
        <v>56</v>
      </c>
      <c r="BV24" s="75">
        <v>65.6666666666667</v>
      </c>
      <c r="BW24">
        <v>2011</v>
      </c>
      <c r="BX24" s="694"/>
      <c r="BY24">
        <f>(AE24-Standardisation_Parameters!$E$15)/Standardisation_Parameters!$F$15</f>
        <v>1.1550759039819412</v>
      </c>
      <c r="BZ24">
        <f t="shared" si="0"/>
        <v>0.41669350587323906</v>
      </c>
      <c r="CA24">
        <f t="shared" si="1"/>
        <v>0.20379835987997166</v>
      </c>
      <c r="CB24">
        <f t="shared" si="2"/>
        <v>0.1932186625</v>
      </c>
      <c r="CC24">
        <f t="shared" si="3"/>
        <v>0.2330261706</v>
      </c>
      <c r="CD24">
        <f t="shared" si="4"/>
        <v>0.44512779546548498</v>
      </c>
      <c r="CF24" t="s">
        <v>101</v>
      </c>
      <c r="CG24" t="s">
        <v>58</v>
      </c>
      <c r="CH24" t="s">
        <v>102</v>
      </c>
      <c r="CI24">
        <v>0.24015598593080345</v>
      </c>
      <c r="CJ24">
        <v>-6.1593764088223486E-4</v>
      </c>
      <c r="CK24">
        <v>-0.14648810117362401</v>
      </c>
      <c r="CL24">
        <v>-3.1822577999999997E-2</v>
      </c>
      <c r="CM24">
        <v>3.2828880999999999E-3</v>
      </c>
      <c r="CN24">
        <v>0.57020000000000004</v>
      </c>
      <c r="CP24" t="s">
        <v>101</v>
      </c>
      <c r="CQ24" t="s">
        <v>58</v>
      </c>
      <c r="CR24" t="s">
        <v>102</v>
      </c>
      <c r="CS24" t="s">
        <v>910</v>
      </c>
      <c r="CT24">
        <v>132</v>
      </c>
      <c r="CU24">
        <v>0.24015598593080345</v>
      </c>
      <c r="CV24">
        <v>-6.1593764088223486E-4</v>
      </c>
      <c r="CW24">
        <v>-0.14648810117362401</v>
      </c>
      <c r="CX24">
        <v>3.2820928770807001E-3</v>
      </c>
      <c r="CY24">
        <v>42.2222222222222</v>
      </c>
      <c r="CZ24">
        <v>44.725638401957156</v>
      </c>
      <c r="DA24">
        <v>48.684997206197856</v>
      </c>
      <c r="DB24">
        <v>44.660482629611252</v>
      </c>
    </row>
    <row r="25" spans="1:106" x14ac:dyDescent="0.25">
      <c r="A25" s="694"/>
      <c r="B25" s="74" t="s">
        <v>95</v>
      </c>
      <c r="C25" s="74" t="s">
        <v>58</v>
      </c>
      <c r="D25" s="74" t="s">
        <v>96</v>
      </c>
      <c r="E25" s="75">
        <v>5.3620000000000001</v>
      </c>
      <c r="F25" s="75">
        <v>5.1120000000000001</v>
      </c>
      <c r="G25" s="75">
        <v>6.3048000000000002</v>
      </c>
      <c r="H25" s="75">
        <v>6.8380000000000001</v>
      </c>
      <c r="I25" s="75">
        <v>2.1937037630454999</v>
      </c>
      <c r="J25" s="75">
        <v>6.5919999999999996</v>
      </c>
      <c r="K25" s="75">
        <v>16.337</v>
      </c>
      <c r="L25" s="75">
        <v>0.74625752927524602</v>
      </c>
      <c r="M25" s="75">
        <v>6.4630000000000001</v>
      </c>
      <c r="N25" s="75">
        <v>3450</v>
      </c>
      <c r="O25" s="75">
        <v>637.76442012237999</v>
      </c>
      <c r="P25" s="75">
        <v>2</v>
      </c>
      <c r="Q25" s="75">
        <v>7</v>
      </c>
      <c r="R25" s="75">
        <v>15.974644112394399</v>
      </c>
      <c r="S25" s="75">
        <v>0.3</v>
      </c>
      <c r="T25" s="75">
        <v>1.50102148061549</v>
      </c>
      <c r="U25" s="75">
        <v>18.773809945560402</v>
      </c>
      <c r="V25" s="75">
        <v>10.9</v>
      </c>
      <c r="W25" s="75">
        <v>-35.698987308441801</v>
      </c>
      <c r="X25" s="75">
        <v>14.895</v>
      </c>
      <c r="Y25" s="75">
        <v>36.530561222653503</v>
      </c>
      <c r="Z25" s="75">
        <v>5.6</v>
      </c>
      <c r="AA25" s="75">
        <v>5</v>
      </c>
      <c r="AB25" s="75">
        <v>0.61699999999999999</v>
      </c>
      <c r="AC25" s="75">
        <v>-5.5267441737199503E-2</v>
      </c>
      <c r="AD25" s="75">
        <v>-0.63005469574103301</v>
      </c>
      <c r="AE25" s="75">
        <v>68.852459016393496</v>
      </c>
      <c r="AF25" s="75">
        <v>4.3768297143171404</v>
      </c>
      <c r="AG25" s="75">
        <v>3</v>
      </c>
      <c r="AH25" s="75">
        <v>3.25</v>
      </c>
      <c r="AI25" s="75">
        <v>2.75</v>
      </c>
      <c r="AJ25" s="75">
        <v>0.25</v>
      </c>
      <c r="AK25" s="75">
        <v>-1.1048</v>
      </c>
      <c r="AL25" s="75">
        <v>12.2</v>
      </c>
      <c r="AM25" s="75">
        <v>0.84949043549647696</v>
      </c>
      <c r="AN25" s="75">
        <v>7.9471224977250197</v>
      </c>
      <c r="AO25" s="75">
        <v>21</v>
      </c>
      <c r="AP25" s="75">
        <v>47.923932337183302</v>
      </c>
      <c r="AQ25" s="75">
        <v>3</v>
      </c>
      <c r="AR25" s="75">
        <v>16.5558822997044</v>
      </c>
      <c r="AS25" s="75">
        <v>11.775636416852199</v>
      </c>
      <c r="AT25" s="75">
        <v>536.1</v>
      </c>
      <c r="AU25" s="75">
        <v>0.96212100661005995</v>
      </c>
      <c r="AV25" s="75">
        <v>-4.0538963680122304</v>
      </c>
      <c r="AW25" s="75">
        <v>-0.84025355887605602</v>
      </c>
      <c r="AX25" s="75">
        <v>5</v>
      </c>
      <c r="AY25" s="75">
        <v>789.13726436766501</v>
      </c>
      <c r="AZ25" s="75">
        <v>23.244925080300298</v>
      </c>
      <c r="BA25" s="75">
        <v>25.8809282997134</v>
      </c>
      <c r="BB25" s="75">
        <v>14.2</v>
      </c>
      <c r="BC25" s="75">
        <v>14.521599999999999</v>
      </c>
      <c r="BD25" s="75">
        <v>1.16847854785388E-3</v>
      </c>
      <c r="BE25" s="75">
        <v>21.629000000000001</v>
      </c>
      <c r="BF25" s="75">
        <v>19.282800000000002</v>
      </c>
      <c r="BG25" s="75">
        <v>5.76366666666667</v>
      </c>
      <c r="BH25" s="75">
        <v>5.9306000000000001</v>
      </c>
      <c r="BI25" s="75">
        <v>5.3</v>
      </c>
      <c r="BJ25" s="75">
        <v>5.1585000000000001</v>
      </c>
      <c r="BK25" s="75">
        <v>4.5813333333333297</v>
      </c>
      <c r="BL25" s="75">
        <v>4.7085999999999997</v>
      </c>
      <c r="BM25" s="75">
        <v>6</v>
      </c>
      <c r="BN25" s="75">
        <v>1.02233333333333</v>
      </c>
      <c r="BO25" s="75">
        <v>0.3</v>
      </c>
      <c r="BP25" s="75">
        <v>1.02233333333333</v>
      </c>
      <c r="BQ25" s="75">
        <v>-0.48614281056406899</v>
      </c>
      <c r="BR25" s="75">
        <v>0.487394089968822</v>
      </c>
      <c r="BS25" s="75">
        <v>73</v>
      </c>
      <c r="BT25" s="75">
        <v>44</v>
      </c>
      <c r="BU25" s="75">
        <v>72</v>
      </c>
      <c r="BV25" s="75">
        <v>63</v>
      </c>
      <c r="BW25">
        <v>2011</v>
      </c>
      <c r="BX25" s="694"/>
      <c r="BY25">
        <f>(AE25-Standardisation_Parameters!$E$15)/Standardisation_Parameters!$F$15</f>
        <v>0.89809550248966719</v>
      </c>
      <c r="BZ25">
        <f t="shared" si="0"/>
        <v>0.85318037006940228</v>
      </c>
      <c r="CA25">
        <f t="shared" si="1"/>
        <v>0.56645795775593433</v>
      </c>
      <c r="CB25">
        <f t="shared" si="2"/>
        <v>0.63009599790000004</v>
      </c>
      <c r="CC25">
        <f t="shared" si="3"/>
        <v>0.72383988980000002</v>
      </c>
      <c r="CD25">
        <f t="shared" si="4"/>
        <v>0.70437521084666599</v>
      </c>
      <c r="CF25" t="s">
        <v>103</v>
      </c>
      <c r="CG25" t="s">
        <v>13</v>
      </c>
      <c r="CH25" t="s">
        <v>104</v>
      </c>
      <c r="CI25">
        <v>0.66765653367834932</v>
      </c>
      <c r="CJ25">
        <v>1.1300231291861704</v>
      </c>
      <c r="CK25">
        <v>1.3491700644870399</v>
      </c>
      <c r="CL25">
        <v>1.0453842212</v>
      </c>
      <c r="CM25">
        <v>0.90347961909999996</v>
      </c>
      <c r="CN25">
        <v>0.67900000000000005</v>
      </c>
      <c r="CP25" t="s">
        <v>103</v>
      </c>
      <c r="CQ25" t="s">
        <v>13</v>
      </c>
      <c r="CR25" t="s">
        <v>104</v>
      </c>
      <c r="CS25" t="s">
        <v>911</v>
      </c>
      <c r="CT25">
        <v>138</v>
      </c>
      <c r="CU25">
        <v>0.66765653367834932</v>
      </c>
      <c r="CV25">
        <v>1.1300231291861704</v>
      </c>
      <c r="CW25">
        <v>1.3491700644870399</v>
      </c>
      <c r="CX25">
        <v>0.90347547219743651</v>
      </c>
      <c r="CY25">
        <v>67.222222222222115</v>
      </c>
      <c r="CZ25">
        <v>59.772415131897951</v>
      </c>
      <c r="DA25">
        <v>55.830689944730601</v>
      </c>
      <c r="DB25">
        <v>63.559170391056085</v>
      </c>
    </row>
    <row r="26" spans="1:106" x14ac:dyDescent="0.25">
      <c r="A26" s="694"/>
      <c r="B26" s="74" t="s">
        <v>99</v>
      </c>
      <c r="C26" s="74" t="s">
        <v>58</v>
      </c>
      <c r="D26" s="74" t="s">
        <v>100</v>
      </c>
      <c r="E26" s="75">
        <v>5.6109999999999998</v>
      </c>
      <c r="F26" s="75">
        <v>1.76033333333333</v>
      </c>
      <c r="G26" s="75">
        <v>8.1343999999999994</v>
      </c>
      <c r="H26" s="75">
        <v>0.38900000000000001</v>
      </c>
      <c r="I26" s="75">
        <v>9.6772227059213591</v>
      </c>
      <c r="J26" s="75">
        <v>98.2</v>
      </c>
      <c r="K26" s="75">
        <v>24.605</v>
      </c>
      <c r="L26" s="75">
        <v>2.7193749281774302</v>
      </c>
      <c r="M26" s="75">
        <v>8.1999999999999993</v>
      </c>
      <c r="N26" s="75">
        <v>4880</v>
      </c>
      <c r="O26" s="75">
        <v>36.814399356774103</v>
      </c>
      <c r="P26" s="75">
        <v>4</v>
      </c>
      <c r="Q26" s="75">
        <v>13.1</v>
      </c>
      <c r="R26" s="75">
        <v>3.3815558136554</v>
      </c>
      <c r="S26" s="75">
        <v>13.8</v>
      </c>
      <c r="T26" s="75">
        <v>15.996766658392399</v>
      </c>
      <c r="U26" s="75">
        <v>32.328960684348203</v>
      </c>
      <c r="V26" s="75">
        <v>5.3</v>
      </c>
      <c r="W26" s="75">
        <v>-47.257843955448799</v>
      </c>
      <c r="X26" s="75"/>
      <c r="Y26" s="75">
        <v>-2.1016030797662499</v>
      </c>
      <c r="Z26" s="75"/>
      <c r="AA26" s="75">
        <v>6</v>
      </c>
      <c r="AB26" s="75">
        <v>0.57299999999999995</v>
      </c>
      <c r="AC26" s="75">
        <v>-1.0533540559798</v>
      </c>
      <c r="AD26" s="75">
        <v>-1.61838711221196</v>
      </c>
      <c r="AE26" s="75">
        <v>86.885245901639394</v>
      </c>
      <c r="AF26" s="75"/>
      <c r="AG26" s="75">
        <v>3.75</v>
      </c>
      <c r="AH26" s="75">
        <v>4</v>
      </c>
      <c r="AI26" s="75">
        <v>4</v>
      </c>
      <c r="AJ26" s="75">
        <v>3.8506666666666698</v>
      </c>
      <c r="AK26" s="75">
        <v>-2.6343999999999999</v>
      </c>
      <c r="AL26" s="75">
        <v>6</v>
      </c>
      <c r="AM26" s="75">
        <v>6.3796551630946299</v>
      </c>
      <c r="AN26" s="75">
        <v>2.02252361122054</v>
      </c>
      <c r="AO26" s="75">
        <v>39.299999999999997</v>
      </c>
      <c r="AP26" s="75">
        <v>10.144667440966201</v>
      </c>
      <c r="AQ26" s="75">
        <v>3</v>
      </c>
      <c r="AR26" s="75">
        <v>-120.79109381531001</v>
      </c>
      <c r="AS26" s="75">
        <v>127.59310326189301</v>
      </c>
      <c r="AT26" s="75">
        <v>210</v>
      </c>
      <c r="AU26" s="75"/>
      <c r="AV26" s="75">
        <v>-6.7729083665338701</v>
      </c>
      <c r="AW26" s="75">
        <v>-96.618444186344604</v>
      </c>
      <c r="AX26" s="75">
        <v>2</v>
      </c>
      <c r="AY26" s="75">
        <v>35.896745197711702</v>
      </c>
      <c r="AZ26" s="75">
        <v>43.134053476760798</v>
      </c>
      <c r="BA26" s="75">
        <v>61.477710650674197</v>
      </c>
      <c r="BB26" s="75">
        <v>6</v>
      </c>
      <c r="BC26" s="75">
        <v>9.4</v>
      </c>
      <c r="BD26" s="75">
        <v>0.24414108216366601</v>
      </c>
      <c r="BE26" s="75">
        <v>39.746000000000002</v>
      </c>
      <c r="BF26" s="75">
        <v>49.234200000000001</v>
      </c>
      <c r="BG26" s="75">
        <v>6.06666666666667</v>
      </c>
      <c r="BH26" s="75">
        <v>5.5</v>
      </c>
      <c r="BI26" s="75">
        <v>5.8</v>
      </c>
      <c r="BJ26" s="75">
        <v>4.5999999999999996</v>
      </c>
      <c r="BK26" s="75">
        <v>3.9</v>
      </c>
      <c r="BL26" s="75">
        <v>3.34</v>
      </c>
      <c r="BM26" s="75">
        <v>5</v>
      </c>
      <c r="BN26" s="75">
        <v>4.46566666666667</v>
      </c>
      <c r="BO26" s="75">
        <v>13.8</v>
      </c>
      <c r="BP26" s="75">
        <v>4.46566666666667</v>
      </c>
      <c r="BQ26" s="75">
        <v>2.7709188624318899</v>
      </c>
      <c r="BR26" s="75">
        <v>0.89802641053156496</v>
      </c>
      <c r="BS26" s="75">
        <v>80</v>
      </c>
      <c r="BT26" s="75">
        <v>69</v>
      </c>
      <c r="BU26" s="75">
        <v>97</v>
      </c>
      <c r="BV26" s="75">
        <v>82</v>
      </c>
      <c r="BW26">
        <v>2011</v>
      </c>
      <c r="BX26" s="694"/>
      <c r="BY26">
        <f>(AE26-Standardisation_Parameters!$E$15)/Standardisation_Parameters!$F$15</f>
        <v>1.5504303678162106</v>
      </c>
      <c r="BZ26">
        <f t="shared" si="0"/>
        <v>0.83426534583224887</v>
      </c>
      <c r="CA26">
        <f t="shared" si="1"/>
        <v>1.3985317818668714</v>
      </c>
      <c r="CB26">
        <f t="shared" si="2"/>
        <v>1.3210652847</v>
      </c>
      <c r="CC26">
        <f t="shared" si="3"/>
        <v>1.1611937333</v>
      </c>
      <c r="CD26">
        <f t="shared" si="4"/>
        <v>1.8676648952494099</v>
      </c>
      <c r="CF26" t="s">
        <v>54</v>
      </c>
      <c r="CG26" t="s">
        <v>58</v>
      </c>
      <c r="CH26" t="s">
        <v>105</v>
      </c>
      <c r="CI26">
        <v>1.3932765879597429</v>
      </c>
      <c r="CJ26">
        <v>1.3178153285963838</v>
      </c>
      <c r="CK26">
        <v>1.3358753252367299</v>
      </c>
      <c r="CL26">
        <v>1.4240699214000001</v>
      </c>
      <c r="CM26">
        <v>1.4948610694</v>
      </c>
      <c r="CN26">
        <v>0.46139999999999998</v>
      </c>
      <c r="CP26" t="s">
        <v>54</v>
      </c>
      <c r="CQ26" t="s">
        <v>58</v>
      </c>
      <c r="CR26" t="s">
        <v>105</v>
      </c>
      <c r="CS26" t="s">
        <v>912</v>
      </c>
      <c r="CT26">
        <v>144</v>
      </c>
      <c r="CU26">
        <v>1.3932765879597429</v>
      </c>
      <c r="CV26">
        <v>1.3178153285963838</v>
      </c>
      <c r="CW26">
        <v>1.3358753252367299</v>
      </c>
      <c r="CX26">
        <v>1.4948570770303262</v>
      </c>
      <c r="CY26">
        <v>67.000000000000014</v>
      </c>
      <c r="CZ26">
        <v>69.657387821691373</v>
      </c>
      <c r="DA26">
        <v>67.959464937258204</v>
      </c>
      <c r="DB26">
        <v>66.698126265496512</v>
      </c>
    </row>
    <row r="27" spans="1:106" x14ac:dyDescent="0.25">
      <c r="A27" s="694"/>
      <c r="B27" s="74" t="s">
        <v>101</v>
      </c>
      <c r="C27" s="74" t="s">
        <v>58</v>
      </c>
      <c r="D27" s="74" t="s">
        <v>102</v>
      </c>
      <c r="E27" s="75">
        <v>4.4169999999999998</v>
      </c>
      <c r="F27" s="75">
        <v>2.9193333333333298</v>
      </c>
      <c r="G27" s="75">
        <v>5.8146000000000004</v>
      </c>
      <c r="H27" s="75">
        <v>4.4829999999999997</v>
      </c>
      <c r="I27" s="75">
        <v>5.7078153701744796</v>
      </c>
      <c r="J27" s="75">
        <v>25.567</v>
      </c>
      <c r="K27" s="75">
        <v>13.143000000000001</v>
      </c>
      <c r="L27" s="75">
        <v>2.0866014952549001</v>
      </c>
      <c r="M27" s="75">
        <v>2.6</v>
      </c>
      <c r="N27" s="75">
        <v>4480</v>
      </c>
      <c r="O27" s="75">
        <v>0</v>
      </c>
      <c r="P27" s="75">
        <v>2</v>
      </c>
      <c r="Q27" s="75">
        <v>7.4</v>
      </c>
      <c r="R27" s="75">
        <v>13.1054329815994</v>
      </c>
      <c r="S27" s="75">
        <v>-12.2</v>
      </c>
      <c r="T27" s="75">
        <v>-6.6624885666858598</v>
      </c>
      <c r="U27" s="75">
        <v>23.804329414953099</v>
      </c>
      <c r="V27" s="75">
        <v>5.0999999999999996</v>
      </c>
      <c r="W27" s="75">
        <v>-15.5432280990627</v>
      </c>
      <c r="X27" s="75">
        <v>-9.9999999999994302E-2</v>
      </c>
      <c r="Y27" s="75">
        <v>96.003789430561298</v>
      </c>
      <c r="Z27" s="75">
        <v>2.5</v>
      </c>
      <c r="AA27" s="75">
        <v>5</v>
      </c>
      <c r="AB27" s="75">
        <v>0.69799999999999995</v>
      </c>
      <c r="AC27" s="75">
        <v>-0.83266179608309598</v>
      </c>
      <c r="AD27" s="75">
        <v>0.21938101742199501</v>
      </c>
      <c r="AE27" s="75">
        <v>51.912568306010897</v>
      </c>
      <c r="AF27" s="75">
        <v>4.1869537333572104</v>
      </c>
      <c r="AG27" s="75">
        <v>2.25</v>
      </c>
      <c r="AH27" s="75">
        <v>2.5</v>
      </c>
      <c r="AI27" s="75">
        <v>2.75</v>
      </c>
      <c r="AJ27" s="75">
        <v>1.49766666666667</v>
      </c>
      <c r="AK27" s="75">
        <v>-2.2145999999999999</v>
      </c>
      <c r="AL27" s="75">
        <v>8.9</v>
      </c>
      <c r="AM27" s="75">
        <v>0.208158593384942</v>
      </c>
      <c r="AN27" s="75">
        <v>1.9891675575996699</v>
      </c>
      <c r="AO27" s="75">
        <v>22.2</v>
      </c>
      <c r="AP27" s="75">
        <v>39.316298944798099</v>
      </c>
      <c r="AQ27" s="75">
        <v>3</v>
      </c>
      <c r="AR27" s="75">
        <v>18.795836013984601</v>
      </c>
      <c r="AS27" s="75">
        <v>1.8068165905812901</v>
      </c>
      <c r="AT27" s="75">
        <v>223</v>
      </c>
      <c r="AU27" s="75">
        <v>0.42951830652234801</v>
      </c>
      <c r="AV27" s="75">
        <v>0</v>
      </c>
      <c r="AW27" s="75">
        <v>-0.86894567018400604</v>
      </c>
      <c r="AX27" s="75">
        <v>2</v>
      </c>
      <c r="AY27" s="75">
        <v>2.2781295785038298E-16</v>
      </c>
      <c r="AZ27" s="75">
        <v>25.816067930429501</v>
      </c>
      <c r="BA27" s="75">
        <v>31.127212167002401</v>
      </c>
      <c r="BB27" s="75">
        <v>4.6666666666666696</v>
      </c>
      <c r="BC27" s="75">
        <v>7.1656000000000004</v>
      </c>
      <c r="BD27" s="75"/>
      <c r="BE27" s="75">
        <v>25.376999999999999</v>
      </c>
      <c r="BF27" s="75">
        <v>22.201799999999999</v>
      </c>
      <c r="BG27" s="75">
        <v>2.6666666666666701</v>
      </c>
      <c r="BH27" s="75">
        <v>4.1505999999999998</v>
      </c>
      <c r="BI27" s="75">
        <v>0.3</v>
      </c>
      <c r="BJ27" s="75">
        <v>0.4</v>
      </c>
      <c r="BK27" s="75">
        <v>3.3333333333333298E-2</v>
      </c>
      <c r="BL27" s="75">
        <v>1.28</v>
      </c>
      <c r="BM27" s="75">
        <v>4</v>
      </c>
      <c r="BN27" s="75">
        <v>-7.2676666666666696</v>
      </c>
      <c r="BO27" s="75">
        <v>-12.2</v>
      </c>
      <c r="BP27" s="75">
        <v>-7.2676666666666696</v>
      </c>
      <c r="BQ27" s="75">
        <v>1.0286657799385399</v>
      </c>
      <c r="BR27" s="75">
        <v>-2.7986046917240799</v>
      </c>
      <c r="BS27" s="75">
        <v>53</v>
      </c>
      <c r="BT27" s="75">
        <v>19</v>
      </c>
      <c r="BU27" s="75">
        <v>47</v>
      </c>
      <c r="BV27" s="75">
        <v>39.6666666666667</v>
      </c>
      <c r="BW27">
        <v>2011</v>
      </c>
      <c r="BX27" s="694"/>
      <c r="BY27">
        <f>(AE27-Standardisation_Parameters!$E$15)/Standardisation_Parameters!$F$15</f>
        <v>0.28529608354654756</v>
      </c>
      <c r="BZ27">
        <f t="shared" si="0"/>
        <v>0.24015598593080345</v>
      </c>
      <c r="CA27">
        <f t="shared" si="1"/>
        <v>-6.1593764088223486E-4</v>
      </c>
      <c r="CB27">
        <f t="shared" si="2"/>
        <v>-3.1822577999999997E-2</v>
      </c>
      <c r="CC27">
        <f t="shared" si="3"/>
        <v>3.2828880999999999E-3</v>
      </c>
      <c r="CD27">
        <f t="shared" si="4"/>
        <v>-0.14648810117362401</v>
      </c>
      <c r="CF27" t="s">
        <v>106</v>
      </c>
      <c r="CG27" t="s">
        <v>58</v>
      </c>
      <c r="CH27" t="s">
        <v>107</v>
      </c>
      <c r="CI27">
        <v>0.79299413005194741</v>
      </c>
      <c r="CJ27">
        <v>1.0008625822969273</v>
      </c>
      <c r="CK27">
        <v>1.0433910617297499</v>
      </c>
      <c r="CL27">
        <v>0.97548010169999999</v>
      </c>
      <c r="CM27">
        <v>0.91821123510000002</v>
      </c>
      <c r="CN27">
        <v>0.78779999999999994</v>
      </c>
      <c r="CP27" t="s">
        <v>106</v>
      </c>
      <c r="CQ27" t="s">
        <v>58</v>
      </c>
      <c r="CR27" t="s">
        <v>107</v>
      </c>
      <c r="CS27" t="s">
        <v>913</v>
      </c>
      <c r="CT27">
        <v>150</v>
      </c>
      <c r="CU27">
        <v>0.79299413005194741</v>
      </c>
      <c r="CV27">
        <v>1.0008625822969273</v>
      </c>
      <c r="CW27">
        <v>1.0433910617297499</v>
      </c>
      <c r="CX27">
        <v>0.91820766030441048</v>
      </c>
      <c r="CY27">
        <v>62.111111111111043</v>
      </c>
      <c r="CZ27">
        <v>60.018664382649483</v>
      </c>
      <c r="DA27">
        <v>57.925714049356699</v>
      </c>
      <c r="DB27">
        <v>61.400245480025532</v>
      </c>
    </row>
    <row r="28" spans="1:106" x14ac:dyDescent="0.25">
      <c r="A28" s="694"/>
      <c r="B28" s="74" t="s">
        <v>103</v>
      </c>
      <c r="C28" s="74" t="s">
        <v>13</v>
      </c>
      <c r="D28" s="74" t="s">
        <v>104</v>
      </c>
      <c r="E28" s="75">
        <v>13.976000000000001</v>
      </c>
      <c r="F28" s="75">
        <v>9.0486666666666693</v>
      </c>
      <c r="G28" s="75">
        <v>10.641</v>
      </c>
      <c r="H28" s="75">
        <v>1.8240000000000001</v>
      </c>
      <c r="I28" s="75">
        <v>4.6828359996907896</v>
      </c>
      <c r="J28" s="75">
        <v>22.2</v>
      </c>
      <c r="K28" s="75">
        <v>9.9890000000000008</v>
      </c>
      <c r="L28" s="75">
        <v>2.2059401623797501</v>
      </c>
      <c r="M28" s="75">
        <v>4.2</v>
      </c>
      <c r="N28" s="75">
        <v>845</v>
      </c>
      <c r="O28" s="75">
        <v>8.6261969327159402</v>
      </c>
      <c r="P28" s="75">
        <v>3</v>
      </c>
      <c r="Q28" s="75">
        <v>4</v>
      </c>
      <c r="R28" s="75">
        <v>21.179401993355501</v>
      </c>
      <c r="S28" s="75">
        <v>-10.5</v>
      </c>
      <c r="T28" s="75">
        <v>-9.2443382269261392</v>
      </c>
      <c r="U28" s="75">
        <v>25.4549334243769</v>
      </c>
      <c r="V28" s="75">
        <v>4.9000000000000004</v>
      </c>
      <c r="W28" s="75">
        <v>-4.8619529946866802</v>
      </c>
      <c r="X28" s="75">
        <v>-7.5050000000000203</v>
      </c>
      <c r="Y28" s="75">
        <v>51.034711562111902</v>
      </c>
      <c r="Z28" s="75">
        <v>4</v>
      </c>
      <c r="AA28" s="75">
        <v>6</v>
      </c>
      <c r="AB28" s="75">
        <v>0.50900000000000001</v>
      </c>
      <c r="AC28" s="75">
        <v>-0.23110592020595799</v>
      </c>
      <c r="AD28" s="75">
        <v>-1.01137170236159</v>
      </c>
      <c r="AE28" s="75">
        <v>57.923497267759601</v>
      </c>
      <c r="AF28" s="75">
        <v>3.82152913418187</v>
      </c>
      <c r="AG28" s="75">
        <v>4</v>
      </c>
      <c r="AH28" s="75">
        <v>3.25</v>
      </c>
      <c r="AI28" s="75">
        <v>3.75</v>
      </c>
      <c r="AJ28" s="75">
        <v>4.9273333333333298</v>
      </c>
      <c r="AK28" s="75">
        <v>-1.0409999999999999</v>
      </c>
      <c r="AL28" s="75">
        <v>15.8</v>
      </c>
      <c r="AM28" s="75">
        <v>0.91748569471138297</v>
      </c>
      <c r="AN28" s="75">
        <v>1.90848331781506</v>
      </c>
      <c r="AO28" s="75">
        <v>12</v>
      </c>
      <c r="AP28" s="75">
        <v>63.5382059800665</v>
      </c>
      <c r="AQ28" s="75">
        <v>3</v>
      </c>
      <c r="AR28" s="75">
        <v>16.769235714892702</v>
      </c>
      <c r="AS28" s="75">
        <v>12.2392591674498</v>
      </c>
      <c r="AT28" s="75">
        <v>50.2</v>
      </c>
      <c r="AU28" s="75">
        <v>0.68722929043575698</v>
      </c>
      <c r="AV28" s="75">
        <v>31.928054476095401</v>
      </c>
      <c r="AW28" s="75">
        <v>-0.78820598006644504</v>
      </c>
      <c r="AX28" s="75">
        <v>0</v>
      </c>
      <c r="AY28" s="75">
        <v>8.6898940360997603</v>
      </c>
      <c r="AZ28" s="75">
        <v>26.1001529537455</v>
      </c>
      <c r="BA28" s="75">
        <v>26.086316897798699</v>
      </c>
      <c r="BB28" s="75">
        <v>4.4763333333333302</v>
      </c>
      <c r="BC28" s="75">
        <v>4.5952000000000002</v>
      </c>
      <c r="BD28" s="75">
        <v>-7.3179949841138403E-2</v>
      </c>
      <c r="BE28" s="75">
        <v>11.916</v>
      </c>
      <c r="BF28" s="75">
        <v>11.202</v>
      </c>
      <c r="BG28" s="75">
        <v>4.0873333333333299</v>
      </c>
      <c r="BH28" s="75">
        <v>4.21</v>
      </c>
      <c r="BI28" s="75">
        <v>1.625</v>
      </c>
      <c r="BJ28" s="75">
        <v>2.323</v>
      </c>
      <c r="BK28" s="75">
        <v>1.58666666666667</v>
      </c>
      <c r="BL28" s="75">
        <v>1.6072</v>
      </c>
      <c r="BM28" s="75">
        <v>5</v>
      </c>
      <c r="BN28" s="75">
        <v>-7.94133333333333</v>
      </c>
      <c r="BO28" s="75">
        <v>-10.5</v>
      </c>
      <c r="BP28" s="75">
        <v>-7.94133333333333</v>
      </c>
      <c r="BQ28" s="75">
        <v>0.339741437206179</v>
      </c>
      <c r="BR28" s="75">
        <v>-5.3107067351253399</v>
      </c>
      <c r="BS28" s="75">
        <v>75</v>
      </c>
      <c r="BT28" s="75">
        <v>50</v>
      </c>
      <c r="BU28" s="75">
        <v>91</v>
      </c>
      <c r="BV28" s="75">
        <v>72</v>
      </c>
      <c r="BW28">
        <v>2011</v>
      </c>
      <c r="BX28" s="694"/>
      <c r="BY28">
        <f>(AE28-Standardisation_Parameters!$E$15)/Standardisation_Parameters!$F$15</f>
        <v>0.50274103865539788</v>
      </c>
      <c r="BZ28">
        <f t="shared" si="0"/>
        <v>0.66765653367834932</v>
      </c>
      <c r="CA28">
        <f t="shared" si="1"/>
        <v>1.1300231291861704</v>
      </c>
      <c r="CB28">
        <f t="shared" si="2"/>
        <v>1.0453842212</v>
      </c>
      <c r="CC28">
        <f t="shared" si="3"/>
        <v>0.90347961909999996</v>
      </c>
      <c r="CD28">
        <f t="shared" si="4"/>
        <v>1.3491700644870399</v>
      </c>
      <c r="CF28" t="s">
        <v>108</v>
      </c>
      <c r="CG28" t="s">
        <v>58</v>
      </c>
      <c r="CH28" t="s">
        <v>109</v>
      </c>
      <c r="CI28">
        <v>0.57223503258737951</v>
      </c>
      <c r="CJ28">
        <v>0.28164626299524742</v>
      </c>
      <c r="CK28">
        <v>0.22576459783525199</v>
      </c>
      <c r="CL28">
        <v>0.30587150969999999</v>
      </c>
      <c r="CM28">
        <v>0.3801293966</v>
      </c>
      <c r="CN28">
        <v>0.57020000000000004</v>
      </c>
      <c r="CP28" t="s">
        <v>108</v>
      </c>
      <c r="CQ28" t="s">
        <v>58</v>
      </c>
      <c r="CR28" t="s">
        <v>109</v>
      </c>
      <c r="CS28" t="s">
        <v>914</v>
      </c>
      <c r="CT28">
        <v>156</v>
      </c>
      <c r="CU28">
        <v>0.57223503258737951</v>
      </c>
      <c r="CV28">
        <v>0.28164626299524742</v>
      </c>
      <c r="CW28">
        <v>0.22576459783525199</v>
      </c>
      <c r="CX28">
        <v>0.38012800942639025</v>
      </c>
      <c r="CY28">
        <v>48.4444444444444</v>
      </c>
      <c r="CZ28">
        <v>51.024636481890205</v>
      </c>
      <c r="DA28">
        <v>54.235714848117873</v>
      </c>
      <c r="DB28">
        <v>49.378509233495166</v>
      </c>
    </row>
    <row r="29" spans="1:106" x14ac:dyDescent="0.25">
      <c r="A29" s="694"/>
      <c r="B29" s="74" t="s">
        <v>302</v>
      </c>
      <c r="C29" s="74" t="s">
        <v>13</v>
      </c>
      <c r="D29" s="74" t="s">
        <v>574</v>
      </c>
      <c r="E29" s="75"/>
      <c r="F29" s="75"/>
      <c r="G29" s="75"/>
      <c r="H29" s="75"/>
      <c r="I29" s="75"/>
      <c r="J29" s="75"/>
      <c r="K29" s="75"/>
      <c r="L29" s="75">
        <v>1.9411336893681499</v>
      </c>
      <c r="M29" s="75">
        <v>2.5</v>
      </c>
      <c r="N29" s="75"/>
      <c r="O29" s="75">
        <v>1.26174482364578</v>
      </c>
      <c r="P29" s="75">
        <v>6</v>
      </c>
      <c r="Q29" s="75">
        <v>0.68491477032250003</v>
      </c>
      <c r="R29" s="75">
        <v>6039.3738996720003</v>
      </c>
      <c r="S29" s="75"/>
      <c r="T29" s="75"/>
      <c r="U29" s="75">
        <v>56.114254727682003</v>
      </c>
      <c r="V29" s="75"/>
      <c r="W29" s="75">
        <v>-1.34359403032197</v>
      </c>
      <c r="X29" s="75"/>
      <c r="Y29" s="75"/>
      <c r="Z29" s="75"/>
      <c r="AA29" s="75">
        <v>7</v>
      </c>
      <c r="AB29" s="75"/>
      <c r="AC29" s="75">
        <v>-2.2078246608590599</v>
      </c>
      <c r="AD29" s="75">
        <v>-1.29745179350725</v>
      </c>
      <c r="AE29" s="75"/>
      <c r="AF29" s="75"/>
      <c r="AG29" s="75">
        <v>4</v>
      </c>
      <c r="AH29" s="75">
        <v>4.5</v>
      </c>
      <c r="AI29" s="75">
        <v>2.75</v>
      </c>
      <c r="AJ29" s="75"/>
      <c r="AK29" s="75"/>
      <c r="AL29" s="75"/>
      <c r="AM29" s="75"/>
      <c r="AN29" s="75">
        <v>0.43273680973175299</v>
      </c>
      <c r="AO29" s="75">
        <v>2.0547443109675001</v>
      </c>
      <c r="AP29" s="75">
        <v>18118.121699015999</v>
      </c>
      <c r="AQ29" s="75">
        <v>3</v>
      </c>
      <c r="AR29" s="75"/>
      <c r="AS29" s="75"/>
      <c r="AT29" s="75"/>
      <c r="AU29" s="75"/>
      <c r="AV29" s="75">
        <v>0.71942446043165398</v>
      </c>
      <c r="AW29" s="75">
        <v>5939.3738996720003</v>
      </c>
      <c r="AX29" s="75">
        <v>0</v>
      </c>
      <c r="AY29" s="75"/>
      <c r="AZ29" s="75">
        <v>56.745528670539301</v>
      </c>
      <c r="BA29" s="75">
        <v>51.3452923210574</v>
      </c>
      <c r="BB29" s="75"/>
      <c r="BC29" s="75"/>
      <c r="BD29" s="75">
        <v>0.18055852852783899</v>
      </c>
      <c r="BE29" s="75">
        <v>2.2813445055698298</v>
      </c>
      <c r="BF29" s="75">
        <v>2.3674100454391001</v>
      </c>
      <c r="BG29" s="75">
        <v>0.76666666666666705</v>
      </c>
      <c r="BH29" s="75">
        <v>0.84</v>
      </c>
      <c r="BI29" s="75">
        <v>1.4</v>
      </c>
      <c r="BJ29" s="75">
        <v>0.8</v>
      </c>
      <c r="BK29" s="75">
        <v>-0.83333333333333304</v>
      </c>
      <c r="BL29" s="75">
        <v>-0.3</v>
      </c>
      <c r="BM29" s="75">
        <v>9</v>
      </c>
      <c r="BN29" s="75"/>
      <c r="BO29" s="75"/>
      <c r="BP29" s="75"/>
      <c r="BQ29" s="75"/>
      <c r="BR29" s="75"/>
      <c r="BS29" s="75">
        <v>95</v>
      </c>
      <c r="BT29" s="75">
        <v>44</v>
      </c>
      <c r="BU29" s="75">
        <v>75</v>
      </c>
      <c r="BV29" s="75">
        <v>71.3333333333333</v>
      </c>
      <c r="BW29">
        <v>2011</v>
      </c>
      <c r="BX29" s="694"/>
      <c r="BY29">
        <f>(AE29-Standardisation_Parameters!$E$15)/Standardisation_Parameters!$F$15</f>
        <v>-1.5926376196662277</v>
      </c>
      <c r="BZ29" t="e">
        <f t="shared" si="0"/>
        <v>#N/A</v>
      </c>
      <c r="CA29" t="e">
        <f t="shared" si="1"/>
        <v>#N/A</v>
      </c>
      <c r="CB29" t="e">
        <f t="shared" si="2"/>
        <v>#N/A</v>
      </c>
      <c r="CC29" t="e">
        <f t="shared" si="3"/>
        <v>#N/A</v>
      </c>
      <c r="CD29" t="e">
        <f t="shared" si="4"/>
        <v>#N/A</v>
      </c>
      <c r="CF29" t="s">
        <v>56</v>
      </c>
      <c r="CG29" t="s">
        <v>13</v>
      </c>
      <c r="CH29" t="s">
        <v>110</v>
      </c>
      <c r="CI29">
        <v>0.80750975764640454</v>
      </c>
      <c r="CJ29">
        <v>0.28028688955622427</v>
      </c>
      <c r="CK29">
        <v>0.15264353195850999</v>
      </c>
      <c r="CL29">
        <v>0.37653182509999999</v>
      </c>
      <c r="CM29">
        <v>0.53820420920000001</v>
      </c>
      <c r="CN29">
        <v>0.89659999999999995</v>
      </c>
      <c r="CP29" t="s">
        <v>56</v>
      </c>
      <c r="CQ29" t="s">
        <v>13</v>
      </c>
      <c r="CR29" t="s">
        <v>110</v>
      </c>
      <c r="CS29" t="s">
        <v>915</v>
      </c>
      <c r="CT29">
        <v>162</v>
      </c>
      <c r="CU29">
        <v>0.80750975764640454</v>
      </c>
      <c r="CV29">
        <v>0.28028688955622427</v>
      </c>
      <c r="CW29">
        <v>0.15264353195850999</v>
      </c>
      <c r="CX29">
        <v>0.53820308218565815</v>
      </c>
      <c r="CY29">
        <v>47.222222222222207</v>
      </c>
      <c r="CZ29">
        <v>53.666869118808314</v>
      </c>
      <c r="DA29">
        <v>58.168343480461452</v>
      </c>
      <c r="DB29">
        <v>49.355787239422028</v>
      </c>
    </row>
    <row r="30" spans="1:106" x14ac:dyDescent="0.25">
      <c r="A30" s="694"/>
      <c r="B30" s="74" t="s">
        <v>54</v>
      </c>
      <c r="C30" s="74" t="s">
        <v>58</v>
      </c>
      <c r="D30" s="74" t="s">
        <v>105</v>
      </c>
      <c r="E30" s="75">
        <v>16.582000000000001</v>
      </c>
      <c r="F30" s="75">
        <v>10.475</v>
      </c>
      <c r="G30" s="75">
        <v>13.2248</v>
      </c>
      <c r="H30" s="75">
        <v>17.218</v>
      </c>
      <c r="I30" s="75">
        <v>8.61234040781018</v>
      </c>
      <c r="J30" s="75">
        <v>33.124000000000002</v>
      </c>
      <c r="K30" s="75">
        <v>17.347999999999999</v>
      </c>
      <c r="L30" s="75">
        <v>4.2320684658922998</v>
      </c>
      <c r="M30" s="75">
        <v>5.7</v>
      </c>
      <c r="N30" s="75">
        <v>1040</v>
      </c>
      <c r="O30" s="75">
        <v>4.6053372747418502</v>
      </c>
      <c r="P30" s="75">
        <v>4</v>
      </c>
      <c r="Q30" s="75">
        <v>4.4000000000000004</v>
      </c>
      <c r="R30" s="75">
        <v>18.103453337952701</v>
      </c>
      <c r="S30" s="75">
        <v>-8</v>
      </c>
      <c r="T30" s="75">
        <v>-1.54592720970537</v>
      </c>
      <c r="U30" s="75">
        <v>62.447140381282502</v>
      </c>
      <c r="V30" s="75">
        <v>40</v>
      </c>
      <c r="W30" s="75">
        <v>-28.283851751066301</v>
      </c>
      <c r="X30" s="75">
        <v>6.8</v>
      </c>
      <c r="Y30" s="75"/>
      <c r="Z30" s="75">
        <v>8.3000000000000007</v>
      </c>
      <c r="AA30" s="75">
        <v>6</v>
      </c>
      <c r="AB30" s="75">
        <v>0.61499999999999999</v>
      </c>
      <c r="AC30" s="75">
        <v>-0.95688195215582805</v>
      </c>
      <c r="AD30" s="75">
        <v>-1.2917065572600701</v>
      </c>
      <c r="AE30" s="75">
        <v>36.612021857923501</v>
      </c>
      <c r="AF30" s="75">
        <v>3.4472698279212501</v>
      </c>
      <c r="AG30" s="75">
        <v>3.75</v>
      </c>
      <c r="AH30" s="75">
        <v>3</v>
      </c>
      <c r="AI30" s="75">
        <v>4</v>
      </c>
      <c r="AJ30" s="75">
        <v>6.1070000000000002</v>
      </c>
      <c r="AK30" s="75">
        <v>-9.2248000000000001</v>
      </c>
      <c r="AL30" s="75">
        <v>33.799999999999997</v>
      </c>
      <c r="AM30" s="75">
        <v>4.97471775078749</v>
      </c>
      <c r="AN30" s="75">
        <v>1.1171841944676899</v>
      </c>
      <c r="AO30" s="75">
        <v>13.2</v>
      </c>
      <c r="AP30" s="75">
        <v>54.310360013858002</v>
      </c>
      <c r="AQ30" s="75">
        <v>3</v>
      </c>
      <c r="AR30" s="75">
        <v>124.233010382662</v>
      </c>
      <c r="AS30" s="75">
        <v>122.378056669372</v>
      </c>
      <c r="AT30" s="75">
        <v>197.3</v>
      </c>
      <c r="AU30" s="75">
        <v>1.4260007776542001</v>
      </c>
      <c r="AV30" s="75">
        <v>23.656267999862202</v>
      </c>
      <c r="AW30" s="75">
        <v>-0.81896546662047298</v>
      </c>
      <c r="AX30" s="75">
        <v>0</v>
      </c>
      <c r="AY30" s="75">
        <v>4.3754626255335296</v>
      </c>
      <c r="AZ30" s="75">
        <v>78.611895383371206</v>
      </c>
      <c r="BA30" s="75">
        <v>75.227084462294002</v>
      </c>
      <c r="BB30" s="75">
        <v>20.607333333333301</v>
      </c>
      <c r="BC30" s="75">
        <v>15.414999999999999</v>
      </c>
      <c r="BD30" s="75">
        <v>-0.51642906118725396</v>
      </c>
      <c r="BE30" s="75">
        <v>14.853</v>
      </c>
      <c r="BF30" s="75">
        <v>13.402200000000001</v>
      </c>
      <c r="BG30" s="75">
        <v>2.2326666666666699</v>
      </c>
      <c r="BH30" s="75">
        <v>4.7279999999999998</v>
      </c>
      <c r="BI30" s="75">
        <v>4.5999999999999996</v>
      </c>
      <c r="BJ30" s="75">
        <v>1.55</v>
      </c>
      <c r="BK30" s="75">
        <v>1.5569999999999999</v>
      </c>
      <c r="BL30" s="75">
        <v>3.7473999999999998</v>
      </c>
      <c r="BM30" s="75">
        <v>7</v>
      </c>
      <c r="BN30" s="75">
        <v>-8.2240000000000002</v>
      </c>
      <c r="BO30" s="75">
        <v>-8</v>
      </c>
      <c r="BP30" s="75">
        <v>-8.2240000000000002</v>
      </c>
      <c r="BQ30" s="75">
        <v>-0.25717412451361898</v>
      </c>
      <c r="BR30" s="75">
        <v>-13.5497566045602</v>
      </c>
      <c r="BS30" s="75">
        <v>85</v>
      </c>
      <c r="BT30" s="75">
        <v>50</v>
      </c>
      <c r="BU30" s="75">
        <v>78</v>
      </c>
      <c r="BV30" s="75">
        <v>71</v>
      </c>
      <c r="BW30">
        <v>2011</v>
      </c>
      <c r="BX30" s="694"/>
      <c r="BY30">
        <f>(AE30-Standardisation_Parameters!$E$15)/Standardisation_Parameters!$F$15</f>
        <v>-0.26820016582142736</v>
      </c>
      <c r="BZ30">
        <f t="shared" si="0"/>
        <v>1.3932765879597429</v>
      </c>
      <c r="CA30">
        <f t="shared" si="1"/>
        <v>1.3178153285963838</v>
      </c>
      <c r="CB30">
        <f t="shared" si="2"/>
        <v>1.4240699214000001</v>
      </c>
      <c r="CC30">
        <f t="shared" si="3"/>
        <v>1.4948610694</v>
      </c>
      <c r="CD30">
        <f t="shared" si="4"/>
        <v>1.3358753252367299</v>
      </c>
      <c r="CF30" t="s">
        <v>51</v>
      </c>
      <c r="CG30" t="s">
        <v>58</v>
      </c>
      <c r="CH30" t="s">
        <v>111</v>
      </c>
      <c r="CI30">
        <v>0.55962767498950161</v>
      </c>
      <c r="CJ30">
        <v>0.48719568391016654</v>
      </c>
      <c r="CK30">
        <v>0.39194883846421702</v>
      </c>
      <c r="CL30">
        <v>0.474142065</v>
      </c>
      <c r="CM30">
        <v>0.48281415239999997</v>
      </c>
      <c r="CN30">
        <v>0.67900000000000005</v>
      </c>
      <c r="CP30" t="s">
        <v>51</v>
      </c>
      <c r="CQ30" t="s">
        <v>58</v>
      </c>
      <c r="CR30" t="s">
        <v>111</v>
      </c>
      <c r="CS30" t="s">
        <v>916</v>
      </c>
      <c r="CT30">
        <v>168</v>
      </c>
      <c r="CU30">
        <v>0.55962767498950161</v>
      </c>
      <c r="CV30">
        <v>0.48719568391016654</v>
      </c>
      <c r="CW30">
        <v>0.39194883846421702</v>
      </c>
      <c r="CX30">
        <v>0.48281205778595726</v>
      </c>
      <c r="CY30">
        <v>51.222222222222207</v>
      </c>
      <c r="CZ30">
        <v>52.741005414262673</v>
      </c>
      <c r="DA30">
        <v>54.024982244115591</v>
      </c>
      <c r="DB30">
        <v>52.814277941114973</v>
      </c>
    </row>
    <row r="31" spans="1:106" x14ac:dyDescent="0.25">
      <c r="A31" s="694"/>
      <c r="B31" s="74" t="s">
        <v>56</v>
      </c>
      <c r="C31" s="74" t="s">
        <v>13</v>
      </c>
      <c r="D31" s="74" t="s">
        <v>110</v>
      </c>
      <c r="E31" s="75">
        <v>4.8</v>
      </c>
      <c r="F31" s="75">
        <v>5.1793333333333296</v>
      </c>
      <c r="G31" s="75">
        <v>6.8578000000000001</v>
      </c>
      <c r="H31" s="75">
        <v>8.1999999999999993</v>
      </c>
      <c r="I31" s="75">
        <v>1.2058618494670099</v>
      </c>
      <c r="J31" s="75"/>
      <c r="K31" s="75"/>
      <c r="L31" s="75">
        <v>0.65891979785099997</v>
      </c>
      <c r="M31" s="75">
        <v>4</v>
      </c>
      <c r="N31" s="75">
        <v>1000</v>
      </c>
      <c r="O31" s="75">
        <v>0.63168887837028298</v>
      </c>
      <c r="P31" s="75">
        <v>4</v>
      </c>
      <c r="Q31" s="75">
        <v>4.5999999999999996</v>
      </c>
      <c r="R31" s="75">
        <v>0.108952242600327</v>
      </c>
      <c r="S31" s="75">
        <v>-25</v>
      </c>
      <c r="T31" s="75"/>
      <c r="U31" s="75">
        <v>33.147138964577699</v>
      </c>
      <c r="V31" s="75">
        <v>1.8</v>
      </c>
      <c r="W31" s="75">
        <v>-18.640977263489098</v>
      </c>
      <c r="X31" s="75"/>
      <c r="Y31" s="75">
        <v>-6.2725802226616301</v>
      </c>
      <c r="Z31" s="75">
        <v>8</v>
      </c>
      <c r="AA31" s="75">
        <v>4</v>
      </c>
      <c r="AB31" s="75">
        <v>0.45</v>
      </c>
      <c r="AC31" s="75">
        <v>-0.17813554316111099</v>
      </c>
      <c r="AD31" s="75">
        <v>-0.29865156756479899</v>
      </c>
      <c r="AE31" s="75">
        <v>77.595628415300595</v>
      </c>
      <c r="AF31" s="75">
        <v>3.2634153031983502</v>
      </c>
      <c r="AG31" s="75">
        <v>2.75</v>
      </c>
      <c r="AH31" s="75">
        <v>2.5</v>
      </c>
      <c r="AI31" s="75">
        <v>2.25</v>
      </c>
      <c r="AJ31" s="75">
        <v>-0.37933333333333302</v>
      </c>
      <c r="AK31" s="75">
        <v>-3.3578000000000001</v>
      </c>
      <c r="AL31" s="75">
        <v>13</v>
      </c>
      <c r="AM31" s="75">
        <v>1.82371661724073</v>
      </c>
      <c r="AN31" s="75">
        <v>5.93456140300135</v>
      </c>
      <c r="AO31" s="75">
        <v>13.8</v>
      </c>
      <c r="AP31" s="75">
        <v>0.32685672780098102</v>
      </c>
      <c r="AQ31" s="75">
        <v>3</v>
      </c>
      <c r="AR31" s="75">
        <v>7.3581690054477003</v>
      </c>
      <c r="AS31" s="75">
        <v>25.772763234846</v>
      </c>
      <c r="AT31" s="75">
        <v>17</v>
      </c>
      <c r="AU31" s="75">
        <v>1.37445858087151</v>
      </c>
      <c r="AV31" s="75">
        <v>3.0179543271795999</v>
      </c>
      <c r="AW31" s="75">
        <v>-0.99891047757399698</v>
      </c>
      <c r="AX31" s="75">
        <v>3</v>
      </c>
      <c r="AY31" s="75">
        <v>0.91738380186118795</v>
      </c>
      <c r="AZ31" s="75">
        <v>35.623604591884899</v>
      </c>
      <c r="BA31" s="75">
        <v>38.553272021345201</v>
      </c>
      <c r="BB31" s="75">
        <v>1.9</v>
      </c>
      <c r="BC31" s="75">
        <v>2.4247999999999998</v>
      </c>
      <c r="BD31" s="75">
        <v>1.2247452314068601E-4</v>
      </c>
      <c r="BE31" s="75">
        <v>15</v>
      </c>
      <c r="BF31" s="75">
        <v>16.02</v>
      </c>
      <c r="BG31" s="75">
        <v>3.4923333333333302</v>
      </c>
      <c r="BH31" s="75">
        <v>3.9104000000000001</v>
      </c>
      <c r="BI31" s="75">
        <v>4.7</v>
      </c>
      <c r="BJ31" s="75">
        <v>4.5999999999999996</v>
      </c>
      <c r="BK31" s="75">
        <v>3.6666666666666701</v>
      </c>
      <c r="BL31" s="75">
        <v>3.82</v>
      </c>
      <c r="BM31" s="75">
        <v>6</v>
      </c>
      <c r="BN31" s="75">
        <v>-14.9623333333333</v>
      </c>
      <c r="BO31" s="75">
        <v>-25</v>
      </c>
      <c r="BP31" s="75">
        <v>-14.9623333333333</v>
      </c>
      <c r="BQ31" s="75">
        <v>0.35101477042350798</v>
      </c>
      <c r="BR31" s="75">
        <v>-68.091883057926296</v>
      </c>
      <c r="BS31" s="75">
        <v>60</v>
      </c>
      <c r="BT31" s="75">
        <v>19</v>
      </c>
      <c r="BU31" s="75">
        <v>44</v>
      </c>
      <c r="BV31" s="75">
        <v>41</v>
      </c>
      <c r="BW31">
        <v>2011</v>
      </c>
      <c r="BX31" s="694"/>
      <c r="BY31">
        <f>(AE31-Standardisation_Parameters!$E$15)/Standardisation_Parameters!$F$15</f>
        <v>1.2143790735570821</v>
      </c>
      <c r="BZ31">
        <f t="shared" si="0"/>
        <v>0.80750975764640454</v>
      </c>
      <c r="CA31">
        <f t="shared" si="1"/>
        <v>0.28028688955622427</v>
      </c>
      <c r="CB31">
        <f t="shared" si="2"/>
        <v>0.37653182509999999</v>
      </c>
      <c r="CC31">
        <f t="shared" si="3"/>
        <v>0.53820420920000001</v>
      </c>
      <c r="CD31">
        <f t="shared" si="4"/>
        <v>0.15264353195850999</v>
      </c>
      <c r="CF31" t="s">
        <v>37</v>
      </c>
      <c r="CG31" t="s">
        <v>13</v>
      </c>
      <c r="CH31" t="s">
        <v>112</v>
      </c>
      <c r="CI31">
        <v>1.1300797270179681</v>
      </c>
      <c r="CJ31">
        <v>0.96592907183173859</v>
      </c>
      <c r="CK31">
        <v>1.17633845423292</v>
      </c>
      <c r="CL31">
        <v>1.0490964697</v>
      </c>
      <c r="CM31">
        <v>1.1268458970999999</v>
      </c>
      <c r="CN31">
        <v>0.89659999999999995</v>
      </c>
      <c r="CP31" t="s">
        <v>37</v>
      </c>
      <c r="CQ31" t="s">
        <v>13</v>
      </c>
      <c r="CR31" t="s">
        <v>112</v>
      </c>
      <c r="CS31" t="s">
        <v>917</v>
      </c>
      <c r="CT31">
        <v>174</v>
      </c>
      <c r="CU31">
        <v>1.1300797270179681</v>
      </c>
      <c r="CV31">
        <v>0.96592907183173859</v>
      </c>
      <c r="CW31">
        <v>1.17633845423292</v>
      </c>
      <c r="CX31">
        <v>1.1268428064352258</v>
      </c>
      <c r="CY31">
        <v>64.333333333333258</v>
      </c>
      <c r="CZ31">
        <v>63.506011139430903</v>
      </c>
      <c r="DA31">
        <v>63.560116426605802</v>
      </c>
      <c r="DB31">
        <v>60.816330129793123</v>
      </c>
    </row>
    <row r="32" spans="1:106" ht="15" customHeight="1" x14ac:dyDescent="0.25">
      <c r="A32" s="694"/>
      <c r="B32" s="74" t="s">
        <v>37</v>
      </c>
      <c r="C32" s="74" t="s">
        <v>13</v>
      </c>
      <c r="D32" s="74" t="s">
        <v>112</v>
      </c>
      <c r="E32" s="75">
        <v>9.4809999999999999</v>
      </c>
      <c r="F32" s="75">
        <v>9.2283333333333299</v>
      </c>
      <c r="G32" s="75">
        <v>9.4420000000000002</v>
      </c>
      <c r="H32" s="75">
        <v>29.518999999999998</v>
      </c>
      <c r="I32" s="75">
        <v>3.3549589118198599</v>
      </c>
      <c r="J32" s="75">
        <v>48</v>
      </c>
      <c r="K32" s="75">
        <v>23.763999999999999</v>
      </c>
      <c r="L32" s="75">
        <v>4.4754316886754104</v>
      </c>
      <c r="M32" s="75">
        <v>0.7</v>
      </c>
      <c r="N32" s="75">
        <v>462</v>
      </c>
      <c r="O32" s="75">
        <v>147.97375097345599</v>
      </c>
      <c r="P32" s="75">
        <v>6</v>
      </c>
      <c r="Q32" s="75">
        <v>3.1</v>
      </c>
      <c r="R32" s="75">
        <v>20.769598470363299</v>
      </c>
      <c r="S32" s="75">
        <v>-25.1</v>
      </c>
      <c r="T32" s="75">
        <v>-22.546451416387502</v>
      </c>
      <c r="U32" s="75">
        <v>23.582089552238799</v>
      </c>
      <c r="V32" s="75">
        <v>1.6</v>
      </c>
      <c r="W32" s="75">
        <v>-8.9005035804848802</v>
      </c>
      <c r="X32" s="75">
        <v>7.1999999999999904</v>
      </c>
      <c r="Y32" s="75">
        <v>10.489161674941499</v>
      </c>
      <c r="Z32" s="75">
        <v>9.6</v>
      </c>
      <c r="AA32" s="75">
        <v>6</v>
      </c>
      <c r="AB32" s="75">
        <v>0.48</v>
      </c>
      <c r="AC32" s="75">
        <v>-0.797723695513886</v>
      </c>
      <c r="AD32" s="75">
        <v>-0.84253290161865801</v>
      </c>
      <c r="AE32" s="75">
        <v>78.688524590163894</v>
      </c>
      <c r="AF32" s="75">
        <v>3.36339451890839</v>
      </c>
      <c r="AG32" s="75">
        <v>3.5</v>
      </c>
      <c r="AH32" s="75">
        <v>3</v>
      </c>
      <c r="AI32" s="75">
        <v>3.75</v>
      </c>
      <c r="AJ32" s="75">
        <v>0.25266666666666598</v>
      </c>
      <c r="AK32" s="75">
        <v>-0.94199999999999995</v>
      </c>
      <c r="AL32" s="75">
        <v>39</v>
      </c>
      <c r="AM32" s="75">
        <v>2.9914369958266001</v>
      </c>
      <c r="AN32" s="75">
        <v>0.48741666765237301</v>
      </c>
      <c r="AO32" s="75">
        <v>9.3000000000000007</v>
      </c>
      <c r="AP32" s="75">
        <v>62.308795411089903</v>
      </c>
      <c r="AQ32" s="75">
        <v>3</v>
      </c>
      <c r="AR32" s="75">
        <v>100.56153842288801</v>
      </c>
      <c r="AS32" s="75">
        <v>120.480125006916</v>
      </c>
      <c r="AT32" s="75">
        <v>40</v>
      </c>
      <c r="AU32" s="75">
        <v>1.64935029704582</v>
      </c>
      <c r="AV32" s="75">
        <v>8.07101319224655</v>
      </c>
      <c r="AW32" s="75">
        <v>-0.79230401529636696</v>
      </c>
      <c r="AX32" s="75">
        <v>4</v>
      </c>
      <c r="AY32" s="75">
        <v>150.593307796305</v>
      </c>
      <c r="AZ32" s="75">
        <v>24.9854940343766</v>
      </c>
      <c r="BA32" s="75">
        <v>24.0732073453166</v>
      </c>
      <c r="BB32" s="75">
        <v>2.0726666666666702</v>
      </c>
      <c r="BC32" s="75">
        <v>1.7484</v>
      </c>
      <c r="BD32" s="75">
        <v>-0.226697206682344</v>
      </c>
      <c r="BE32" s="75">
        <v>9.234</v>
      </c>
      <c r="BF32" s="75">
        <v>9.1481999999999992</v>
      </c>
      <c r="BG32" s="75">
        <v>-0.82066666666666699</v>
      </c>
      <c r="BH32" s="75">
        <v>2.1814</v>
      </c>
      <c r="BI32" s="75">
        <v>-2.1</v>
      </c>
      <c r="BJ32" s="75">
        <v>-2.25</v>
      </c>
      <c r="BK32" s="75">
        <v>-3.6333333333333302</v>
      </c>
      <c r="BL32" s="75">
        <v>-0.76</v>
      </c>
      <c r="BM32" s="75">
        <v>7</v>
      </c>
      <c r="BN32" s="75">
        <v>-27.533333333333299</v>
      </c>
      <c r="BO32" s="75">
        <v>-25.1</v>
      </c>
      <c r="BP32" s="75">
        <v>-27.533333333333299</v>
      </c>
      <c r="BQ32" s="75">
        <v>-0.116222760290557</v>
      </c>
      <c r="BR32" s="75">
        <v>-59.367351816443602</v>
      </c>
      <c r="BS32" s="75">
        <v>68</v>
      </c>
      <c r="BT32" s="75">
        <v>44</v>
      </c>
      <c r="BU32" s="75">
        <v>66</v>
      </c>
      <c r="BV32" s="75">
        <v>59.3333333333333</v>
      </c>
      <c r="BW32">
        <v>2011</v>
      </c>
      <c r="BX32" s="694"/>
      <c r="BY32">
        <f>(AE32-Standardisation_Parameters!$E$15)/Standardisation_Parameters!$F$15</f>
        <v>1.2539145199405057</v>
      </c>
      <c r="BZ32">
        <f t="shared" si="0"/>
        <v>1.1300797270179681</v>
      </c>
      <c r="CA32">
        <f t="shared" si="1"/>
        <v>0.96592907183173859</v>
      </c>
      <c r="CB32">
        <f t="shared" si="2"/>
        <v>1.0490964697</v>
      </c>
      <c r="CC32">
        <f t="shared" si="3"/>
        <v>1.1268458970999999</v>
      </c>
      <c r="CD32">
        <f t="shared" si="4"/>
        <v>1.17633845423292</v>
      </c>
      <c r="CF32" t="s">
        <v>113</v>
      </c>
      <c r="CG32" t="s">
        <v>13</v>
      </c>
      <c r="CH32" t="s">
        <v>114</v>
      </c>
      <c r="CI32">
        <v>0.51854446783198016</v>
      </c>
      <c r="CJ32">
        <v>0.72814371159198354</v>
      </c>
      <c r="CK32">
        <v>0.49830675246675399</v>
      </c>
      <c r="CL32">
        <v>0.66336388580000005</v>
      </c>
      <c r="CM32">
        <v>0.58542709049999997</v>
      </c>
      <c r="CN32">
        <v>0.89659999999999995</v>
      </c>
      <c r="CP32" t="s">
        <v>113</v>
      </c>
      <c r="CQ32" t="s">
        <v>13</v>
      </c>
      <c r="CR32" t="s">
        <v>114</v>
      </c>
      <c r="CS32" t="s">
        <v>918</v>
      </c>
      <c r="CT32">
        <v>177</v>
      </c>
      <c r="CU32">
        <v>0.51854446783198016</v>
      </c>
      <c r="CV32">
        <v>0.72814371159198354</v>
      </c>
      <c r="CW32">
        <v>0.49830675246675399</v>
      </c>
      <c r="CX32">
        <v>0.58542413800938609</v>
      </c>
      <c r="CY32">
        <v>52.999999999999993</v>
      </c>
      <c r="CZ32">
        <v>54.456171395690369</v>
      </c>
      <c r="DA32">
        <v>53.338274410387854</v>
      </c>
      <c r="DB32">
        <v>56.841736106587305</v>
      </c>
    </row>
    <row r="33" spans="1:106" x14ac:dyDescent="0.25">
      <c r="A33" s="694"/>
      <c r="B33" s="74" t="s">
        <v>119</v>
      </c>
      <c r="C33" s="74" t="s">
        <v>13</v>
      </c>
      <c r="D33" s="74" t="s">
        <v>120</v>
      </c>
      <c r="E33" s="75">
        <v>7.6</v>
      </c>
      <c r="F33" s="75">
        <v>7.8010000000000002</v>
      </c>
      <c r="G33" s="75">
        <v>8.0114000000000001</v>
      </c>
      <c r="H33" s="75">
        <v>16.3</v>
      </c>
      <c r="I33" s="75">
        <v>1.39503709628093</v>
      </c>
      <c r="J33" s="75">
        <v>43.158000000000001</v>
      </c>
      <c r="K33" s="75">
        <v>10.882</v>
      </c>
      <c r="L33" s="75">
        <v>2.74171479187752</v>
      </c>
      <c r="M33" s="75">
        <v>5.3</v>
      </c>
      <c r="N33" s="75">
        <v>369</v>
      </c>
      <c r="O33" s="75">
        <v>7.4695697068169196</v>
      </c>
      <c r="P33" s="75">
        <v>5</v>
      </c>
      <c r="Q33" s="75">
        <v>1.6</v>
      </c>
      <c r="R33" s="75">
        <v>31.6666666666667</v>
      </c>
      <c r="S33" s="75">
        <v>-12.3</v>
      </c>
      <c r="T33" s="75">
        <v>-10.784610215053799</v>
      </c>
      <c r="U33" s="75">
        <v>22.298387096774199</v>
      </c>
      <c r="V33" s="75">
        <v>6.5</v>
      </c>
      <c r="W33" s="75">
        <v>6.3394885364787301</v>
      </c>
      <c r="X33" s="75">
        <v>-2.964</v>
      </c>
      <c r="Y33" s="75">
        <v>28.3930154347293</v>
      </c>
      <c r="Z33" s="75">
        <v>7.5</v>
      </c>
      <c r="AA33" s="75">
        <v>5</v>
      </c>
      <c r="AB33" s="75">
        <v>0.4</v>
      </c>
      <c r="AC33" s="75">
        <v>-0.15753089339242199</v>
      </c>
      <c r="AD33" s="75">
        <v>-0.139057810660103</v>
      </c>
      <c r="AE33" s="75">
        <v>77.049180327868896</v>
      </c>
      <c r="AF33" s="75">
        <v>3.5804550440481799</v>
      </c>
      <c r="AG33" s="75">
        <v>3.5</v>
      </c>
      <c r="AH33" s="75">
        <v>3</v>
      </c>
      <c r="AI33" s="75">
        <v>2.25</v>
      </c>
      <c r="AJ33" s="75">
        <v>-0.20100000000000001</v>
      </c>
      <c r="AK33" s="75">
        <v>3.4885999999999999</v>
      </c>
      <c r="AL33" s="75">
        <v>23.9</v>
      </c>
      <c r="AM33" s="75">
        <v>1.42814225481917</v>
      </c>
      <c r="AN33" s="75">
        <v>3.2169648083490499</v>
      </c>
      <c r="AO33" s="75">
        <v>4.8</v>
      </c>
      <c r="AP33" s="75">
        <v>95</v>
      </c>
      <c r="AQ33" s="75">
        <v>3</v>
      </c>
      <c r="AR33" s="75">
        <v>27.5952288015331</v>
      </c>
      <c r="AS33" s="75">
        <v>39.583818876823003</v>
      </c>
      <c r="AT33" s="75">
        <v>24.5</v>
      </c>
      <c r="AU33" s="75">
        <v>1.28855491956704</v>
      </c>
      <c r="AV33" s="75">
        <v>12.077026018328</v>
      </c>
      <c r="AW33" s="75">
        <v>-0.68333333333333302</v>
      </c>
      <c r="AX33" s="75">
        <v>5</v>
      </c>
      <c r="AY33" s="75">
        <v>7.38177125071525</v>
      </c>
      <c r="AZ33" s="75">
        <v>22.064901861279001</v>
      </c>
      <c r="BA33" s="75">
        <v>22.110687796969199</v>
      </c>
      <c r="BB33" s="75">
        <v>3.6</v>
      </c>
      <c r="BC33" s="75">
        <v>3.5</v>
      </c>
      <c r="BD33" s="75">
        <v>0.27712203866928398</v>
      </c>
      <c r="BE33" s="75">
        <v>4.532</v>
      </c>
      <c r="BF33" s="75">
        <v>4.548</v>
      </c>
      <c r="BG33" s="75">
        <v>7.1333333333333302</v>
      </c>
      <c r="BH33" s="75">
        <v>8.82</v>
      </c>
      <c r="BI33" s="75">
        <v>1.4</v>
      </c>
      <c r="BJ33" s="75">
        <v>3.15</v>
      </c>
      <c r="BK33" s="75">
        <v>5.0333333333333297</v>
      </c>
      <c r="BL33" s="75">
        <v>4.92</v>
      </c>
      <c r="BM33" s="75">
        <v>5</v>
      </c>
      <c r="BN33" s="75">
        <v>-10.593666666666699</v>
      </c>
      <c r="BO33" s="75">
        <v>-12.3</v>
      </c>
      <c r="BP33" s="75">
        <v>-10.593666666666699</v>
      </c>
      <c r="BQ33" s="75">
        <v>0.37758409112362701</v>
      </c>
      <c r="BR33" s="75">
        <v>-145.478571428571</v>
      </c>
      <c r="BS33" s="75">
        <v>63</v>
      </c>
      <c r="BT33" s="75">
        <v>44</v>
      </c>
      <c r="BU33" s="75">
        <v>72</v>
      </c>
      <c r="BV33" s="75">
        <v>59.6666666666667</v>
      </c>
      <c r="BW33">
        <v>2011</v>
      </c>
      <c r="BX33" s="694"/>
      <c r="BY33">
        <f>(AE33-Standardisation_Parameters!$E$15)/Standardisation_Parameters!$F$15</f>
        <v>1.1946113503653684</v>
      </c>
      <c r="BZ33">
        <f t="shared" si="0"/>
        <v>0.89283755858650737</v>
      </c>
      <c r="CA33">
        <f t="shared" si="1"/>
        <v>0.20067696242968575</v>
      </c>
      <c r="CB33">
        <f t="shared" si="2"/>
        <v>0.33590943179999999</v>
      </c>
      <c r="CC33">
        <f t="shared" si="3"/>
        <v>0.55273432720000004</v>
      </c>
      <c r="CD33">
        <f t="shared" si="4"/>
        <v>0.73096468934730296</v>
      </c>
      <c r="CF33" t="s">
        <v>115</v>
      </c>
      <c r="CG33" t="s">
        <v>58</v>
      </c>
      <c r="CH33" t="s">
        <v>116</v>
      </c>
      <c r="CI33">
        <v>0.52081780074133244</v>
      </c>
      <c r="CJ33">
        <v>0.3399161698621776</v>
      </c>
      <c r="CK33">
        <v>1.0832752794807099</v>
      </c>
      <c r="CL33">
        <v>0.33897318069999999</v>
      </c>
      <c r="CM33">
        <v>0.3769447064</v>
      </c>
      <c r="CN33">
        <v>0.57020000000000004</v>
      </c>
      <c r="CP33" t="s">
        <v>115</v>
      </c>
      <c r="CQ33" t="s">
        <v>58</v>
      </c>
      <c r="CR33" t="s">
        <v>116</v>
      </c>
      <c r="CS33" t="s">
        <v>919</v>
      </c>
      <c r="CT33">
        <v>180</v>
      </c>
      <c r="CU33">
        <v>0.52081780074133244</v>
      </c>
      <c r="CV33">
        <v>0.3399161698621776</v>
      </c>
      <c r="CW33">
        <v>1.0832752794807099</v>
      </c>
      <c r="CX33">
        <v>0.37694306674904299</v>
      </c>
      <c r="CY33">
        <v>62.777777777777857</v>
      </c>
      <c r="CZ33">
        <v>50.971400007967361</v>
      </c>
      <c r="DA33">
        <v>53.376273282081044</v>
      </c>
      <c r="DB33">
        <v>50.352493600457635</v>
      </c>
    </row>
    <row r="34" spans="1:106" x14ac:dyDescent="0.25">
      <c r="A34" s="694"/>
      <c r="B34" s="74" t="s">
        <v>113</v>
      </c>
      <c r="C34" s="74" t="s">
        <v>13</v>
      </c>
      <c r="D34" s="74" t="s">
        <v>114</v>
      </c>
      <c r="E34" s="75">
        <v>2.9</v>
      </c>
      <c r="F34" s="75">
        <v>2.0693333333333301</v>
      </c>
      <c r="G34" s="75">
        <v>3.3582000000000001</v>
      </c>
      <c r="H34" s="75">
        <v>6.1</v>
      </c>
      <c r="I34" s="75">
        <v>3.2319781403963699</v>
      </c>
      <c r="J34" s="75">
        <v>13.3</v>
      </c>
      <c r="K34" s="75">
        <v>28.402000000000001</v>
      </c>
      <c r="L34" s="75">
        <v>0.66558245169174202</v>
      </c>
      <c r="M34" s="75">
        <v>5.4</v>
      </c>
      <c r="N34" s="75">
        <v>707</v>
      </c>
      <c r="O34" s="75">
        <v>17.115318478615301</v>
      </c>
      <c r="P34" s="75">
        <v>3</v>
      </c>
      <c r="Q34" s="75">
        <v>6.4429999999999996</v>
      </c>
      <c r="R34" s="75">
        <v>2.0154093773588002</v>
      </c>
      <c r="S34" s="75">
        <v>-7.4509999999999996</v>
      </c>
      <c r="T34" s="75">
        <v>-5.4286607142857104</v>
      </c>
      <c r="U34" s="75">
        <v>28.499330357142899</v>
      </c>
      <c r="V34" s="75">
        <v>3.2</v>
      </c>
      <c r="W34" s="75">
        <v>-3.8677869003652998</v>
      </c>
      <c r="X34" s="75">
        <v>-3.4000000000000101</v>
      </c>
      <c r="Y34" s="75">
        <v>12.4854364906155</v>
      </c>
      <c r="Z34" s="75">
        <v>3.3</v>
      </c>
      <c r="AA34" s="75">
        <v>5</v>
      </c>
      <c r="AB34" s="75">
        <v>0.35899999999999999</v>
      </c>
      <c r="AC34" s="75">
        <v>0.152584793603671</v>
      </c>
      <c r="AD34" s="75">
        <v>-0.46066321420541001</v>
      </c>
      <c r="AE34" s="75">
        <v>80.874316939890704</v>
      </c>
      <c r="AF34" s="75">
        <v>3.38708605479715</v>
      </c>
      <c r="AG34" s="75">
        <v>3.5</v>
      </c>
      <c r="AH34" s="75">
        <v>3.5</v>
      </c>
      <c r="AI34" s="75">
        <v>3.5</v>
      </c>
      <c r="AJ34" s="75">
        <v>0.830666666666667</v>
      </c>
      <c r="AK34" s="75">
        <v>0.64180000000000104</v>
      </c>
      <c r="AL34" s="75">
        <v>9</v>
      </c>
      <c r="AM34" s="75">
        <v>0.212132034355968</v>
      </c>
      <c r="AN34" s="75">
        <v>7.4220706802647296</v>
      </c>
      <c r="AO34" s="75">
        <v>19.329000000000001</v>
      </c>
      <c r="AP34" s="75">
        <v>6.0462281320764104</v>
      </c>
      <c r="AQ34" s="75">
        <v>3</v>
      </c>
      <c r="AR34" s="75">
        <v>25.4938435714466</v>
      </c>
      <c r="AS34" s="75">
        <v>1.9728279195105101</v>
      </c>
      <c r="AT34" s="75">
        <v>105</v>
      </c>
      <c r="AU34" s="75">
        <v>0.56696416460950005</v>
      </c>
      <c r="AV34" s="75">
        <v>-1.5440255935846201</v>
      </c>
      <c r="AW34" s="75">
        <v>-0.97984590622641199</v>
      </c>
      <c r="AX34" s="75">
        <v>7</v>
      </c>
      <c r="AY34" s="75">
        <v>26.341653365480902</v>
      </c>
      <c r="AZ34" s="75">
        <v>29.6791628066483</v>
      </c>
      <c r="BA34" s="75">
        <v>28.254280137082201</v>
      </c>
      <c r="BB34" s="75">
        <v>3.56666666666667</v>
      </c>
      <c r="BC34" s="75">
        <v>3.36</v>
      </c>
      <c r="BD34" s="75">
        <v>-3.3008933041493299E-2</v>
      </c>
      <c r="BE34" s="75">
        <v>18.427</v>
      </c>
      <c r="BF34" s="75">
        <v>16.092600000000001</v>
      </c>
      <c r="BG34" s="75">
        <v>5.1666666666666696</v>
      </c>
      <c r="BH34" s="75">
        <v>4.9400000000000004</v>
      </c>
      <c r="BI34" s="75">
        <v>2.2999999999999998</v>
      </c>
      <c r="BJ34" s="75">
        <v>2.4500000000000002</v>
      </c>
      <c r="BK34" s="75">
        <v>2.0173333333333301</v>
      </c>
      <c r="BL34" s="75">
        <v>1.7767999999999999</v>
      </c>
      <c r="BM34" s="75">
        <v>6</v>
      </c>
      <c r="BN34" s="75">
        <v>-7.49</v>
      </c>
      <c r="BO34" s="75">
        <v>-7.4509999999999996</v>
      </c>
      <c r="BP34" s="75">
        <v>-7.49</v>
      </c>
      <c r="BQ34" s="75">
        <v>-3.84512683578105E-2</v>
      </c>
      <c r="BR34" s="75">
        <v>-11.8803895560683</v>
      </c>
      <c r="BS34" s="75">
        <v>63</v>
      </c>
      <c r="BT34" s="75">
        <v>44</v>
      </c>
      <c r="BU34" s="75">
        <v>81</v>
      </c>
      <c r="BV34" s="75">
        <v>62.6666666666667</v>
      </c>
      <c r="BW34">
        <v>2011</v>
      </c>
      <c r="BX34" s="694"/>
      <c r="BY34">
        <f>(AE34-Standardisation_Parameters!$E$15)/Standardisation_Parameters!$F$15</f>
        <v>1.3329854127073606</v>
      </c>
      <c r="BZ34">
        <f t="shared" si="0"/>
        <v>0.51854446783198016</v>
      </c>
      <c r="CA34">
        <f t="shared" si="1"/>
        <v>0.72814371159198354</v>
      </c>
      <c r="CB34">
        <f t="shared" si="2"/>
        <v>0.66336388580000005</v>
      </c>
      <c r="CC34">
        <f t="shared" si="3"/>
        <v>0.58542709049999997</v>
      </c>
      <c r="CD34">
        <f t="shared" si="4"/>
        <v>0.49830675246675399</v>
      </c>
      <c r="CF34" t="s">
        <v>117</v>
      </c>
      <c r="CG34" t="s">
        <v>13</v>
      </c>
      <c r="CH34" t="s">
        <v>118</v>
      </c>
      <c r="CI34">
        <v>0.46900274955637689</v>
      </c>
      <c r="CJ34">
        <v>0.56957935520622027</v>
      </c>
      <c r="CK34">
        <v>0.31218040296231597</v>
      </c>
      <c r="CL34">
        <v>0.515470549</v>
      </c>
      <c r="CM34">
        <v>0.46620897509999998</v>
      </c>
      <c r="CN34">
        <v>0.78779999999999994</v>
      </c>
      <c r="CP34" t="s">
        <v>117</v>
      </c>
      <c r="CQ34" t="s">
        <v>13</v>
      </c>
      <c r="CR34" t="s">
        <v>118</v>
      </c>
      <c r="CS34" t="s">
        <v>920</v>
      </c>
      <c r="CT34">
        <v>186</v>
      </c>
      <c r="CU34">
        <v>0.46900274955637689</v>
      </c>
      <c r="CV34">
        <v>0.56957935520622027</v>
      </c>
      <c r="CW34">
        <v>0.31218040296231597</v>
      </c>
      <c r="CX34">
        <v>0.4662065039429113</v>
      </c>
      <c r="CY34">
        <v>49.888888888888893</v>
      </c>
      <c r="CZ34">
        <v>52.463442762844416</v>
      </c>
      <c r="DA34">
        <v>52.510182146175204</v>
      </c>
      <c r="DB34">
        <v>54.191325069722446</v>
      </c>
    </row>
    <row r="35" spans="1:106" x14ac:dyDescent="0.25">
      <c r="A35" s="694"/>
      <c r="B35" s="74" t="s">
        <v>115</v>
      </c>
      <c r="C35" s="74" t="s">
        <v>58</v>
      </c>
      <c r="D35" s="74" t="s">
        <v>116</v>
      </c>
      <c r="E35" s="75">
        <v>9.1999999999999993</v>
      </c>
      <c r="F35" s="75">
        <v>8.5429999999999993</v>
      </c>
      <c r="G35" s="75">
        <v>11.946199999999999</v>
      </c>
      <c r="H35" s="75">
        <v>6.3</v>
      </c>
      <c r="I35" s="75">
        <v>7.2172353224763297</v>
      </c>
      <c r="J35" s="75"/>
      <c r="K35" s="75"/>
      <c r="L35" s="75">
        <v>6.73403157848254</v>
      </c>
      <c r="M35" s="75">
        <v>17.3</v>
      </c>
      <c r="N35" s="75">
        <v>2250</v>
      </c>
      <c r="O35" s="75">
        <v>118.42536189067</v>
      </c>
      <c r="P35" s="75">
        <v>2</v>
      </c>
      <c r="Q35" s="75">
        <v>4.4923377623991003</v>
      </c>
      <c r="R35" s="75">
        <v>10.021494590747</v>
      </c>
      <c r="S35" s="75">
        <v>-30.411999999999999</v>
      </c>
      <c r="T35" s="75">
        <v>13.4728426992711</v>
      </c>
      <c r="U35" s="75">
        <v>33.924045611079997</v>
      </c>
      <c r="V35" s="75">
        <v>1.61454115173653</v>
      </c>
      <c r="W35" s="75">
        <v>-27.428606979595099</v>
      </c>
      <c r="X35" s="75"/>
      <c r="Y35" s="75">
        <v>29.914070187258702</v>
      </c>
      <c r="Z35" s="75">
        <v>14.3</v>
      </c>
      <c r="AA35" s="75">
        <v>5</v>
      </c>
      <c r="AB35" s="75">
        <v>0.65300000000000002</v>
      </c>
      <c r="AC35" s="75">
        <v>3.4235452915156199E-3</v>
      </c>
      <c r="AD35" s="75">
        <v>-0.42555826406512198</v>
      </c>
      <c r="AE35" s="75">
        <v>48.633879781420802</v>
      </c>
      <c r="AF35" s="75">
        <v>3.8590678597188401</v>
      </c>
      <c r="AG35" s="75">
        <v>3.5</v>
      </c>
      <c r="AH35" s="75">
        <v>3</v>
      </c>
      <c r="AI35" s="75">
        <v>1.5</v>
      </c>
      <c r="AJ35" s="75">
        <v>0.65699999999999803</v>
      </c>
      <c r="AK35" s="75">
        <v>0.95380000000000098</v>
      </c>
      <c r="AL35" s="75">
        <v>15.5</v>
      </c>
      <c r="AM35" s="75">
        <v>2.2034064536530602</v>
      </c>
      <c r="AN35" s="75">
        <v>1.2272588721454001</v>
      </c>
      <c r="AO35" s="75">
        <v>13.4770132871973</v>
      </c>
      <c r="AP35" s="75">
        <v>30.064483772241001</v>
      </c>
      <c r="AQ35" s="75">
        <v>3</v>
      </c>
      <c r="AR35" s="75">
        <v>78.3430894254805</v>
      </c>
      <c r="AS35" s="75">
        <v>43.847788427695903</v>
      </c>
      <c r="AT35" s="75">
        <v>-3</v>
      </c>
      <c r="AU35" s="75">
        <v>2.4568447133078299</v>
      </c>
      <c r="AV35" s="75">
        <v>8.1267030335409807</v>
      </c>
      <c r="AW35" s="75">
        <v>-89.978505409253003</v>
      </c>
      <c r="AX35" s="75">
        <v>1</v>
      </c>
      <c r="AY35" s="75">
        <v>113.623597592637</v>
      </c>
      <c r="AZ35" s="75">
        <v>40.283077167723697</v>
      </c>
      <c r="BA35" s="75">
        <v>40.227350069571401</v>
      </c>
      <c r="BB35" s="75">
        <v>3.7890513183174699</v>
      </c>
      <c r="BC35" s="75">
        <v>3.23310940880181</v>
      </c>
      <c r="BD35" s="75">
        <v>1.42107945599712E-2</v>
      </c>
      <c r="BE35" s="75">
        <v>17.207334106703399</v>
      </c>
      <c r="BF35" s="75">
        <v>13.729573685176801</v>
      </c>
      <c r="BG35" s="75">
        <v>7.3903333333333299</v>
      </c>
      <c r="BH35" s="75">
        <v>8.2644000000000002</v>
      </c>
      <c r="BI35" s="75">
        <v>15.6</v>
      </c>
      <c r="BJ35" s="75">
        <v>9.9085000000000001</v>
      </c>
      <c r="BK35" s="75">
        <v>5.6970000000000001</v>
      </c>
      <c r="BL35" s="75">
        <v>6.5030000000000001</v>
      </c>
      <c r="BM35" s="75">
        <v>4</v>
      </c>
      <c r="BN35" s="75">
        <v>-17.4806666666667</v>
      </c>
      <c r="BO35" s="75"/>
      <c r="BP35" s="75">
        <v>-11.015000000000001</v>
      </c>
      <c r="BQ35" s="75"/>
      <c r="BR35" s="75"/>
      <c r="BS35" s="75">
        <v>73</v>
      </c>
      <c r="BT35" s="75">
        <v>69</v>
      </c>
      <c r="BU35" s="75">
        <v>94</v>
      </c>
      <c r="BV35" s="75">
        <v>78.6666666666667</v>
      </c>
      <c r="BW35">
        <v>2011</v>
      </c>
      <c r="BX35" s="694"/>
      <c r="BY35">
        <f>(AE35-Standardisation_Parameters!$E$15)/Standardisation_Parameters!$F$15</f>
        <v>0.16668974439626943</v>
      </c>
      <c r="BZ35">
        <f t="shared" si="0"/>
        <v>0.52081780074133244</v>
      </c>
      <c r="CA35">
        <f t="shared" si="1"/>
        <v>0.3399161698621776</v>
      </c>
      <c r="CB35">
        <f t="shared" si="2"/>
        <v>0.33897318069999999</v>
      </c>
      <c r="CC35">
        <f t="shared" si="3"/>
        <v>0.3769447064</v>
      </c>
      <c r="CD35">
        <f t="shared" si="4"/>
        <v>1.0832752794807099</v>
      </c>
      <c r="CF35" t="s">
        <v>119</v>
      </c>
      <c r="CG35" t="s">
        <v>13</v>
      </c>
      <c r="CH35" t="s">
        <v>120</v>
      </c>
      <c r="CI35">
        <v>0.89283755858650737</v>
      </c>
      <c r="CJ35">
        <v>0.20067696242968575</v>
      </c>
      <c r="CK35">
        <v>0.73096468934730296</v>
      </c>
      <c r="CL35">
        <v>0.33590943179999999</v>
      </c>
      <c r="CM35">
        <v>0.55273432720000004</v>
      </c>
      <c r="CN35">
        <v>0.89659999999999995</v>
      </c>
      <c r="CP35" t="s">
        <v>119</v>
      </c>
      <c r="CQ35" t="s">
        <v>13</v>
      </c>
      <c r="CR35" t="s">
        <v>120</v>
      </c>
      <c r="CS35" t="s">
        <v>921</v>
      </c>
      <c r="CT35">
        <v>192</v>
      </c>
      <c r="CU35">
        <v>0.89283755858650737</v>
      </c>
      <c r="CV35">
        <v>0.20067696242968575</v>
      </c>
      <c r="CW35">
        <v>0.73096468934730296</v>
      </c>
      <c r="CX35">
        <v>0.55273356164185539</v>
      </c>
      <c r="CY35">
        <v>56.888888888888886</v>
      </c>
      <c r="CZ35">
        <v>53.909746799514501</v>
      </c>
      <c r="DA35">
        <v>59.594601881264076</v>
      </c>
      <c r="DB35">
        <v>48.025103381400015</v>
      </c>
    </row>
    <row r="36" spans="1:106" x14ac:dyDescent="0.25">
      <c r="A36" s="694"/>
      <c r="B36" s="74" t="s">
        <v>51</v>
      </c>
      <c r="C36" s="74" t="s">
        <v>58</v>
      </c>
      <c r="D36" s="74" t="s">
        <v>111</v>
      </c>
      <c r="E36" s="75">
        <v>1.4</v>
      </c>
      <c r="F36" s="75">
        <v>1.12733333333333</v>
      </c>
      <c r="G36" s="75">
        <v>1.8262</v>
      </c>
      <c r="H36" s="75">
        <v>5.0999999999999996</v>
      </c>
      <c r="I36" s="75">
        <v>1.1192353193140401</v>
      </c>
      <c r="J36" s="75">
        <v>11.896000000000001</v>
      </c>
      <c r="K36" s="75">
        <v>25.06</v>
      </c>
      <c r="L36" s="75">
        <v>1.0896656367895601</v>
      </c>
      <c r="M36" s="75">
        <v>4.3</v>
      </c>
      <c r="N36" s="75">
        <v>3020</v>
      </c>
      <c r="O36" s="75">
        <v>0.24206749556226601</v>
      </c>
      <c r="P36" s="75">
        <v>3</v>
      </c>
      <c r="Q36" s="75">
        <v>5.2</v>
      </c>
      <c r="R36" s="75">
        <v>11.851589793481599</v>
      </c>
      <c r="S36" s="75">
        <v>-8.8000000000000007</v>
      </c>
      <c r="T36" s="75">
        <v>-8.1524725274725292</v>
      </c>
      <c r="U36" s="75">
        <v>28.362051551389801</v>
      </c>
      <c r="V36" s="75">
        <v>9.1</v>
      </c>
      <c r="W36" s="75">
        <v>9.1088243786688405</v>
      </c>
      <c r="X36" s="75">
        <v>-5.6000000000000103</v>
      </c>
      <c r="Y36" s="75">
        <v>105.968068590824</v>
      </c>
      <c r="Z36" s="75">
        <v>3.294</v>
      </c>
      <c r="AA36" s="75">
        <v>6</v>
      </c>
      <c r="AB36" s="75">
        <v>0.58199999999999996</v>
      </c>
      <c r="AC36" s="75">
        <v>-0.76807487788036799</v>
      </c>
      <c r="AD36" s="75">
        <v>-0.18523993743183201</v>
      </c>
      <c r="AE36" s="75">
        <v>62.841530054644799</v>
      </c>
      <c r="AF36" s="75">
        <v>4.1648434377066499</v>
      </c>
      <c r="AG36" s="75">
        <v>2.25</v>
      </c>
      <c r="AH36" s="75">
        <v>2.5</v>
      </c>
      <c r="AI36" s="75">
        <v>2.75</v>
      </c>
      <c r="AJ36" s="75">
        <v>0.272666666666667</v>
      </c>
      <c r="AK36" s="75">
        <v>-0.72619999999999996</v>
      </c>
      <c r="AL36" s="75">
        <v>6.5</v>
      </c>
      <c r="AM36" s="75">
        <v>0.580480404492702</v>
      </c>
      <c r="AN36" s="75">
        <v>3.8597160982256802</v>
      </c>
      <c r="AO36" s="75">
        <v>15.6</v>
      </c>
      <c r="AP36" s="75">
        <v>35.554769380444903</v>
      </c>
      <c r="AQ36" s="75">
        <v>3</v>
      </c>
      <c r="AR36" s="75">
        <v>6.2710754941165696</v>
      </c>
      <c r="AS36" s="75">
        <v>4.4377726923467096</v>
      </c>
      <c r="AT36" s="75">
        <v>215.7</v>
      </c>
      <c r="AU36" s="75">
        <v>0.56593332067384605</v>
      </c>
      <c r="AV36" s="75">
        <v>-1.5463667102034899</v>
      </c>
      <c r="AW36" s="75">
        <v>-0.88148410206518402</v>
      </c>
      <c r="AX36" s="75">
        <v>10</v>
      </c>
      <c r="AY36" s="75">
        <v>0.37369280028151602</v>
      </c>
      <c r="AZ36" s="75">
        <v>27.870600659057502</v>
      </c>
      <c r="BA36" s="75">
        <v>26.870447989559899</v>
      </c>
      <c r="BB36" s="75">
        <v>9.4863333333333308</v>
      </c>
      <c r="BC36" s="75">
        <v>10.0078</v>
      </c>
      <c r="BD36" s="75">
        <v>-1.1186917519141601E-2</v>
      </c>
      <c r="BE36" s="75">
        <v>19.853999999999999</v>
      </c>
      <c r="BF36" s="75">
        <v>20.5518</v>
      </c>
      <c r="BG36" s="75">
        <v>4.2453333333333303</v>
      </c>
      <c r="BH36" s="75">
        <v>4.2058</v>
      </c>
      <c r="BI36" s="75">
        <v>3.8</v>
      </c>
      <c r="BJ36" s="75">
        <v>3.0975000000000001</v>
      </c>
      <c r="BK36" s="75">
        <v>3.23633333333333</v>
      </c>
      <c r="BL36" s="75">
        <v>3.0964</v>
      </c>
      <c r="BM36" s="75">
        <v>6</v>
      </c>
      <c r="BN36" s="75">
        <v>-6.4343333333333304</v>
      </c>
      <c r="BO36" s="75">
        <v>-8.8000000000000007</v>
      </c>
      <c r="BP36" s="75">
        <v>-6.4343333333333304</v>
      </c>
      <c r="BQ36" s="75">
        <v>0.64730870849090805</v>
      </c>
      <c r="BR36" s="75">
        <v>-0.94164123881543105</v>
      </c>
      <c r="BS36" s="75">
        <v>50</v>
      </c>
      <c r="BT36" s="75">
        <v>38</v>
      </c>
      <c r="BU36" s="75">
        <v>56</v>
      </c>
      <c r="BV36" s="75">
        <v>48</v>
      </c>
      <c r="BW36">
        <v>2011</v>
      </c>
      <c r="BX36" s="694"/>
      <c r="BY36">
        <f>(AE36-Standardisation_Parameters!$E$15)/Standardisation_Parameters!$F$15</f>
        <v>0.68065054738081709</v>
      </c>
      <c r="BZ36">
        <f t="shared" si="0"/>
        <v>0.55962767498950161</v>
      </c>
      <c r="CA36">
        <f t="shared" si="1"/>
        <v>0.48719568391016654</v>
      </c>
      <c r="CB36">
        <f t="shared" si="2"/>
        <v>0.474142065</v>
      </c>
      <c r="CC36">
        <f t="shared" si="3"/>
        <v>0.48281415239999997</v>
      </c>
      <c r="CD36">
        <f t="shared" si="4"/>
        <v>0.39194883846421702</v>
      </c>
      <c r="CF36" t="s">
        <v>121</v>
      </c>
      <c r="CG36" t="s">
        <v>58</v>
      </c>
      <c r="CH36" t="s">
        <v>122</v>
      </c>
      <c r="CI36">
        <v>0.44171024676880299</v>
      </c>
      <c r="CJ36">
        <v>-0.23900036535803776</v>
      </c>
      <c r="CK36">
        <v>-0.29937760255226697</v>
      </c>
      <c r="CL36">
        <v>-0.169926935</v>
      </c>
      <c r="CM36">
        <v>1.0374550600000001E-2</v>
      </c>
      <c r="CN36">
        <v>0.46139999999999998</v>
      </c>
      <c r="CP36" t="s">
        <v>121</v>
      </c>
      <c r="CQ36" t="s">
        <v>58</v>
      </c>
      <c r="CR36" t="s">
        <v>122</v>
      </c>
      <c r="CS36" t="s">
        <v>922</v>
      </c>
      <c r="CT36">
        <v>198</v>
      </c>
      <c r="CU36">
        <v>0.44171024676880299</v>
      </c>
      <c r="CV36">
        <v>-0.23900036535803776</v>
      </c>
      <c r="CW36">
        <v>-0.29937760255226697</v>
      </c>
      <c r="CX36">
        <v>1.0374778924857941E-2</v>
      </c>
      <c r="CY36">
        <v>39.6666666666667</v>
      </c>
      <c r="CZ36">
        <v>44.844192999033893</v>
      </c>
      <c r="DA36">
        <v>52.0539866161037</v>
      </c>
      <c r="DB36">
        <v>40.675875163976634</v>
      </c>
    </row>
    <row r="37" spans="1:106" x14ac:dyDescent="0.25">
      <c r="A37" s="694"/>
      <c r="B37" s="74" t="s">
        <v>117</v>
      </c>
      <c r="C37" s="74" t="s">
        <v>13</v>
      </c>
      <c r="D37" s="74" t="s">
        <v>118</v>
      </c>
      <c r="E37" s="75">
        <v>11.7</v>
      </c>
      <c r="F37" s="75">
        <v>9.2253333333333298</v>
      </c>
      <c r="G37" s="75">
        <v>9.2333999999999996</v>
      </c>
      <c r="H37" s="75">
        <v>4.3</v>
      </c>
      <c r="I37" s="75">
        <v>4.1484703566495398</v>
      </c>
      <c r="J37" s="75">
        <v>38.029000000000003</v>
      </c>
      <c r="K37" s="75">
        <v>36.936</v>
      </c>
      <c r="L37" s="75">
        <v>0.35380474841357901</v>
      </c>
      <c r="M37" s="75">
        <v>7.2</v>
      </c>
      <c r="N37" s="75">
        <v>496</v>
      </c>
      <c r="O37" s="75">
        <v>3.71551467494373</v>
      </c>
      <c r="P37" s="75">
        <v>3</v>
      </c>
      <c r="Q37" s="75">
        <v>6</v>
      </c>
      <c r="R37" s="75">
        <v>24.917857142857098</v>
      </c>
      <c r="S37" s="75">
        <v>-12</v>
      </c>
      <c r="T37" s="75">
        <v>-3.5467565290648699</v>
      </c>
      <c r="U37" s="75">
        <v>42.609098567818002</v>
      </c>
      <c r="V37" s="75">
        <v>3.8</v>
      </c>
      <c r="W37" s="75">
        <v>-4.3112487961111199E-3</v>
      </c>
      <c r="X37" s="75">
        <v>-36.299999999999997</v>
      </c>
      <c r="Y37" s="75">
        <v>24.0657595654578</v>
      </c>
      <c r="Z37" s="75">
        <v>9</v>
      </c>
      <c r="AA37" s="75">
        <v>3</v>
      </c>
      <c r="AB37" s="75">
        <v>0.32200000000000001</v>
      </c>
      <c r="AC37" s="75">
        <v>-0.11870539551070999</v>
      </c>
      <c r="AD37" s="75">
        <v>-0.50045856677669998</v>
      </c>
      <c r="AE37" s="75">
        <v>72.131147540983605</v>
      </c>
      <c r="AF37" s="75">
        <v>3.3110222166317498</v>
      </c>
      <c r="AG37" s="75">
        <v>3.5</v>
      </c>
      <c r="AH37" s="75">
        <v>3.25</v>
      </c>
      <c r="AI37" s="75">
        <v>3.75</v>
      </c>
      <c r="AJ37" s="75">
        <v>2.4746666666666699</v>
      </c>
      <c r="AK37" s="75">
        <v>-2.2334000000000001</v>
      </c>
      <c r="AL37" s="75">
        <v>16</v>
      </c>
      <c r="AM37" s="75">
        <v>1.67684426826106</v>
      </c>
      <c r="AN37" s="75">
        <v>19.760616643356698</v>
      </c>
      <c r="AO37" s="75">
        <v>18</v>
      </c>
      <c r="AP37" s="75">
        <v>74.753571428571405</v>
      </c>
      <c r="AQ37" s="75">
        <v>3</v>
      </c>
      <c r="AR37" s="75">
        <v>47.110029370112201</v>
      </c>
      <c r="AS37" s="75">
        <v>32.730323272187697</v>
      </c>
      <c r="AT37" s="75">
        <v>86</v>
      </c>
      <c r="AU37" s="75">
        <v>1.54626590348045</v>
      </c>
      <c r="AV37" s="75">
        <v>12.5120914219659</v>
      </c>
      <c r="AW37" s="75">
        <v>-0.75082142857142897</v>
      </c>
      <c r="AX37" s="75">
        <v>0</v>
      </c>
      <c r="AY37" s="75">
        <v>3.73258293800997</v>
      </c>
      <c r="AZ37" s="75">
        <v>43.996942802112997</v>
      </c>
      <c r="BA37" s="75">
        <v>40.756344354819298</v>
      </c>
      <c r="BB37" s="75">
        <v>3.3723333333333301</v>
      </c>
      <c r="BC37" s="75">
        <v>2.8593999999999999</v>
      </c>
      <c r="BD37" s="75">
        <v>-4.1951574737415898E-2</v>
      </c>
      <c r="BE37" s="75">
        <v>17.405999999999999</v>
      </c>
      <c r="BF37" s="75">
        <v>15.745200000000001</v>
      </c>
      <c r="BG37" s="75">
        <v>6.9470000000000001</v>
      </c>
      <c r="BH37" s="75">
        <v>6.9913999999999996</v>
      </c>
      <c r="BI37" s="75">
        <v>4.7</v>
      </c>
      <c r="BJ37" s="75">
        <v>4.55</v>
      </c>
      <c r="BK37" s="75">
        <v>4.3303333333333303</v>
      </c>
      <c r="BL37" s="75">
        <v>4.4089999999999998</v>
      </c>
      <c r="BM37" s="75">
        <v>4</v>
      </c>
      <c r="BN37" s="75">
        <v>-11.467000000000001</v>
      </c>
      <c r="BO37" s="75">
        <v>-12</v>
      </c>
      <c r="BP37" s="75">
        <v>-11.467000000000001</v>
      </c>
      <c r="BQ37" s="75">
        <v>3.4185052760094099E-2</v>
      </c>
      <c r="BR37" s="75">
        <v>-12.109607142857101</v>
      </c>
      <c r="BS37" s="75">
        <v>65</v>
      </c>
      <c r="BT37" s="75">
        <v>38</v>
      </c>
      <c r="BU37" s="75">
        <v>63</v>
      </c>
      <c r="BV37" s="75">
        <v>55.3333333333333</v>
      </c>
      <c r="BW37">
        <v>2011</v>
      </c>
      <c r="BX37" s="694"/>
      <c r="BY37">
        <f>(AE37-Standardisation_Parameters!$E$15)/Standardisation_Parameters!$F$15</f>
        <v>1.0167018416399458</v>
      </c>
      <c r="BZ37">
        <f t="shared" si="0"/>
        <v>0.46900274955637689</v>
      </c>
      <c r="CA37">
        <f t="shared" si="1"/>
        <v>0.56957935520622027</v>
      </c>
      <c r="CB37">
        <f t="shared" si="2"/>
        <v>0.515470549</v>
      </c>
      <c r="CC37">
        <f t="shared" si="3"/>
        <v>0.46620897509999998</v>
      </c>
      <c r="CD37">
        <f t="shared" si="4"/>
        <v>0.31218040296231597</v>
      </c>
      <c r="CF37" t="s">
        <v>62</v>
      </c>
      <c r="CG37" t="s">
        <v>13</v>
      </c>
      <c r="CH37" t="s">
        <v>123</v>
      </c>
      <c r="CI37">
        <v>0.67076432885368398</v>
      </c>
      <c r="CJ37">
        <v>1.3814197670018673</v>
      </c>
      <c r="CK37">
        <v>1.45552797848958</v>
      </c>
      <c r="CL37">
        <v>1.2568409747</v>
      </c>
      <c r="CM37">
        <v>1.0415737511000001</v>
      </c>
      <c r="CN37">
        <v>0.78779999999999994</v>
      </c>
      <c r="CP37" t="s">
        <v>62</v>
      </c>
      <c r="CQ37" t="s">
        <v>13</v>
      </c>
      <c r="CR37" t="s">
        <v>123</v>
      </c>
      <c r="CS37" t="s">
        <v>923</v>
      </c>
      <c r="CT37">
        <v>204</v>
      </c>
      <c r="CU37">
        <v>0.67076432885368398</v>
      </c>
      <c r="CV37">
        <v>1.3814197670018673</v>
      </c>
      <c r="CW37">
        <v>1.45552797848958</v>
      </c>
      <c r="CX37">
        <v>1.0415687591335667</v>
      </c>
      <c r="CY37">
        <v>68.999999999999957</v>
      </c>
      <c r="CZ37">
        <v>62.080651233345819</v>
      </c>
      <c r="DA37">
        <v>55.882636894352643</v>
      </c>
      <c r="DB37">
        <v>67.761277590207584</v>
      </c>
    </row>
    <row r="38" spans="1:106" x14ac:dyDescent="0.25">
      <c r="A38" s="694"/>
      <c r="B38" s="74" t="s">
        <v>121</v>
      </c>
      <c r="C38" s="74" t="s">
        <v>58</v>
      </c>
      <c r="D38" s="74" t="s">
        <v>122</v>
      </c>
      <c r="E38" s="75">
        <v>5</v>
      </c>
      <c r="F38" s="75">
        <v>6.0839999999999996</v>
      </c>
      <c r="G38" s="75">
        <v>7.0646000000000004</v>
      </c>
      <c r="H38" s="75">
        <v>3.8</v>
      </c>
      <c r="I38" s="75">
        <v>1.51847943680512</v>
      </c>
      <c r="J38" s="75">
        <v>17.399999999999999</v>
      </c>
      <c r="K38" s="75"/>
      <c r="L38" s="75">
        <v>2.6727605579250802</v>
      </c>
      <c r="M38" s="75">
        <v>4.2</v>
      </c>
      <c r="N38" s="75">
        <v>5850</v>
      </c>
      <c r="O38" s="75">
        <v>0.63168887837028298</v>
      </c>
      <c r="P38" s="75">
        <v>3</v>
      </c>
      <c r="Q38" s="75">
        <v>3.5</v>
      </c>
      <c r="R38" s="75">
        <v>46.962457337883997</v>
      </c>
      <c r="S38" s="75">
        <v>-0.8</v>
      </c>
      <c r="T38" s="75">
        <v>5.82455874554958</v>
      </c>
      <c r="U38" s="75">
        <v>34.370880993864098</v>
      </c>
      <c r="V38" s="75">
        <v>7.7</v>
      </c>
      <c r="W38" s="75">
        <v>40.432602373003199</v>
      </c>
      <c r="X38" s="75">
        <v>16.3</v>
      </c>
      <c r="Y38" s="75">
        <v>48.4293125076995</v>
      </c>
      <c r="Z38" s="75">
        <v>4.5999999999999996</v>
      </c>
      <c r="AA38" s="75">
        <v>3</v>
      </c>
      <c r="AB38" s="75">
        <v>0.625</v>
      </c>
      <c r="AC38" s="75">
        <v>0.33474917473655003</v>
      </c>
      <c r="AD38" s="75">
        <v>0.22973382263768699</v>
      </c>
      <c r="AE38" s="75">
        <v>40.437158469945402</v>
      </c>
      <c r="AF38" s="75">
        <v>3.9982167327172302</v>
      </c>
      <c r="AG38" s="75">
        <v>2.5</v>
      </c>
      <c r="AH38" s="75">
        <v>2</v>
      </c>
      <c r="AI38" s="75">
        <v>1.5</v>
      </c>
      <c r="AJ38" s="75">
        <v>-1.0840000000000001</v>
      </c>
      <c r="AK38" s="75">
        <v>-1.6646000000000001</v>
      </c>
      <c r="AL38" s="75">
        <v>8.8000000000000007</v>
      </c>
      <c r="AM38" s="75">
        <v>2.07468551833766</v>
      </c>
      <c r="AN38" s="75">
        <v>1.4303563365092</v>
      </c>
      <c r="AO38" s="75">
        <v>10.5</v>
      </c>
      <c r="AP38" s="75">
        <v>140.887372013652</v>
      </c>
      <c r="AQ38" s="75">
        <v>3</v>
      </c>
      <c r="AR38" s="75">
        <v>9.3492778924091393</v>
      </c>
      <c r="AS38" s="75">
        <v>26.721949476189</v>
      </c>
      <c r="AT38" s="75">
        <v>808.3</v>
      </c>
      <c r="AU38" s="75">
        <v>0.79031368400112101</v>
      </c>
      <c r="AV38" s="75">
        <v>3.0179543271795999</v>
      </c>
      <c r="AW38" s="75">
        <v>-0.53037542662116</v>
      </c>
      <c r="AX38" s="75">
        <v>3</v>
      </c>
      <c r="AY38" s="75">
        <v>0.89246640980855896</v>
      </c>
      <c r="AZ38" s="75">
        <v>28.891759995685</v>
      </c>
      <c r="BA38" s="75">
        <v>26.257333695063</v>
      </c>
      <c r="BB38" s="75">
        <v>7.0296666666666701</v>
      </c>
      <c r="BC38" s="75">
        <v>8.0185999999999993</v>
      </c>
      <c r="BD38" s="75">
        <v>2.2310834912408501E-2</v>
      </c>
      <c r="BE38" s="75">
        <v>11.013</v>
      </c>
      <c r="BF38" s="75">
        <v>10.4976</v>
      </c>
      <c r="BG38" s="75">
        <v>3.4556666666666702</v>
      </c>
      <c r="BH38" s="75">
        <v>3.823</v>
      </c>
      <c r="BI38" s="75">
        <v>3</v>
      </c>
      <c r="BJ38" s="75">
        <v>3.8005</v>
      </c>
      <c r="BK38" s="75">
        <v>1.56266666666667</v>
      </c>
      <c r="BL38" s="75">
        <v>1.8962000000000001</v>
      </c>
      <c r="BM38" s="75">
        <v>4</v>
      </c>
      <c r="BN38" s="75">
        <v>-1.8033333333333299</v>
      </c>
      <c r="BO38" s="75">
        <v>-0.8</v>
      </c>
      <c r="BP38" s="75">
        <v>-1.8033333333333299</v>
      </c>
      <c r="BQ38" s="75">
        <v>-1.11959334565619</v>
      </c>
      <c r="BR38" s="75">
        <v>4.3686006825938498E-2</v>
      </c>
      <c r="BS38" s="75">
        <v>43</v>
      </c>
      <c r="BT38" s="75">
        <v>38</v>
      </c>
      <c r="BU38" s="75">
        <v>38</v>
      </c>
      <c r="BV38" s="75">
        <v>39.6666666666667</v>
      </c>
      <c r="BW38">
        <v>2011</v>
      </c>
      <c r="BX38" s="694"/>
      <c r="BY38">
        <f>(AE38-Standardisation_Parameters!$E$15)/Standardisation_Parameters!$F$15</f>
        <v>-0.12982610347943177</v>
      </c>
      <c r="BZ38">
        <f t="shared" si="0"/>
        <v>0.44171024676880299</v>
      </c>
      <c r="CA38">
        <f t="shared" si="1"/>
        <v>-0.23900036535803776</v>
      </c>
      <c r="CB38">
        <f t="shared" si="2"/>
        <v>-0.169926935</v>
      </c>
      <c r="CC38">
        <f t="shared" si="3"/>
        <v>1.0374550600000001E-2</v>
      </c>
      <c r="CD38">
        <f t="shared" si="4"/>
        <v>-0.29937760255226697</v>
      </c>
      <c r="CF38" t="s">
        <v>61</v>
      </c>
      <c r="CG38" t="s">
        <v>58</v>
      </c>
      <c r="CH38" t="s">
        <v>124</v>
      </c>
      <c r="CI38">
        <v>1.0112186105062628</v>
      </c>
      <c r="CJ38">
        <v>0.86954657918437528</v>
      </c>
      <c r="CK38">
        <v>0.71766995009698797</v>
      </c>
      <c r="CL38">
        <v>0.93211731310000001</v>
      </c>
      <c r="CM38">
        <v>0.99447537409999998</v>
      </c>
      <c r="CN38">
        <v>0.78779999999999994</v>
      </c>
      <c r="CP38" t="s">
        <v>61</v>
      </c>
      <c r="CQ38" t="s">
        <v>58</v>
      </c>
      <c r="CR38" t="s">
        <v>124</v>
      </c>
      <c r="CS38" t="s">
        <v>924</v>
      </c>
      <c r="CT38">
        <v>210</v>
      </c>
      <c r="CU38">
        <v>1.0112186105062628</v>
      </c>
      <c r="CV38">
        <v>0.86954657918437528</v>
      </c>
      <c r="CW38">
        <v>0.71766995009698797</v>
      </c>
      <c r="CX38">
        <v>0.994472479567307</v>
      </c>
      <c r="CY38">
        <v>56.6666666666667</v>
      </c>
      <c r="CZ38">
        <v>61.293434597760907</v>
      </c>
      <c r="DA38">
        <v>61.573347002270111</v>
      </c>
      <c r="DB38">
        <v>59.20529201192231</v>
      </c>
    </row>
    <row r="39" spans="1:106" x14ac:dyDescent="0.25">
      <c r="A39" s="694"/>
      <c r="B39" s="74" t="s">
        <v>61</v>
      </c>
      <c r="C39" s="74" t="s">
        <v>58</v>
      </c>
      <c r="D39" s="74" t="s">
        <v>124</v>
      </c>
      <c r="E39" s="75">
        <v>8.08</v>
      </c>
      <c r="F39" s="75">
        <v>5.7406666666666704</v>
      </c>
      <c r="G39" s="75">
        <v>9.6349999999999998</v>
      </c>
      <c r="H39" s="75">
        <v>1.92</v>
      </c>
      <c r="I39" s="75">
        <v>6.5819817304516999</v>
      </c>
      <c r="J39" s="75">
        <v>30.913</v>
      </c>
      <c r="K39" s="75">
        <v>61.097999999999999</v>
      </c>
      <c r="L39" s="75">
        <v>2.4817379595759101</v>
      </c>
      <c r="M39" s="75">
        <v>4.5999999999999996</v>
      </c>
      <c r="N39" s="75">
        <v>1020</v>
      </c>
      <c r="O39" s="75">
        <v>1.57168602844205</v>
      </c>
      <c r="P39" s="75">
        <v>4</v>
      </c>
      <c r="Q39" s="75">
        <v>3.4</v>
      </c>
      <c r="R39" s="75">
        <v>37.1458773784355</v>
      </c>
      <c r="S39" s="75">
        <v>-18</v>
      </c>
      <c r="T39" s="75">
        <v>-7.0582226762001996</v>
      </c>
      <c r="U39" s="75">
        <v>74.743907777615604</v>
      </c>
      <c r="V39" s="75">
        <v>11.6</v>
      </c>
      <c r="W39" s="75">
        <v>-0.589962725053921</v>
      </c>
      <c r="X39" s="75">
        <v>-2.0590000000000002</v>
      </c>
      <c r="Y39" s="75">
        <v>63.477820679279297</v>
      </c>
      <c r="Z39" s="75">
        <v>4.5</v>
      </c>
      <c r="AA39" s="75">
        <v>6</v>
      </c>
      <c r="AB39" s="75">
        <v>0.58899999999999997</v>
      </c>
      <c r="AC39" s="75">
        <v>-0.47879646938680798</v>
      </c>
      <c r="AD39" s="75">
        <v>-0.82778531057364302</v>
      </c>
      <c r="AE39" s="75">
        <v>66.6666666666667</v>
      </c>
      <c r="AF39" s="75">
        <v>3.6115660827532001</v>
      </c>
      <c r="AG39" s="75">
        <v>3.5</v>
      </c>
      <c r="AH39" s="75">
        <v>3.75</v>
      </c>
      <c r="AI39" s="75">
        <v>3</v>
      </c>
      <c r="AJ39" s="75">
        <v>2.3393333333333302</v>
      </c>
      <c r="AK39" s="75">
        <v>-1.335</v>
      </c>
      <c r="AL39" s="75">
        <v>10</v>
      </c>
      <c r="AM39" s="75">
        <v>1.5656883470218399</v>
      </c>
      <c r="AN39" s="75">
        <v>1.1292086616908099</v>
      </c>
      <c r="AO39" s="75">
        <v>10.199999999999999</v>
      </c>
      <c r="AP39" s="75">
        <v>111.437632135307</v>
      </c>
      <c r="AQ39" s="75">
        <v>3</v>
      </c>
      <c r="AR39" s="75">
        <v>12.5913310503541</v>
      </c>
      <c r="AS39" s="75">
        <v>20.4165760451647</v>
      </c>
      <c r="AT39" s="75">
        <v>39</v>
      </c>
      <c r="AU39" s="75">
        <v>0.773132951740227</v>
      </c>
      <c r="AV39" s="75">
        <v>21.5508035883676</v>
      </c>
      <c r="AW39" s="75">
        <v>-0.62854122621564501</v>
      </c>
      <c r="AX39" s="75">
        <v>3</v>
      </c>
      <c r="AY39" s="75">
        <v>1.4704125616994099</v>
      </c>
      <c r="AZ39" s="75">
        <v>74.7225382189812</v>
      </c>
      <c r="BA39" s="75">
        <v>71.125907613770806</v>
      </c>
      <c r="BB39" s="75">
        <v>12.6603333333333</v>
      </c>
      <c r="BC39" s="75">
        <v>12.3878</v>
      </c>
      <c r="BD39" s="75">
        <v>5.3418264502455799E-2</v>
      </c>
      <c r="BE39" s="75">
        <v>11.462999999999999</v>
      </c>
      <c r="BF39" s="75">
        <v>10.092000000000001</v>
      </c>
      <c r="BG39" s="75">
        <v>2.5369999999999999</v>
      </c>
      <c r="BH39" s="75">
        <v>2.8024</v>
      </c>
      <c r="BI39" s="75">
        <v>2</v>
      </c>
      <c r="BJ39" s="75">
        <v>1.9</v>
      </c>
      <c r="BK39" s="75">
        <v>-6.6666666666666693E-2</v>
      </c>
      <c r="BL39" s="75">
        <v>0.18</v>
      </c>
      <c r="BM39" s="75">
        <v>7</v>
      </c>
      <c r="BN39" s="75">
        <v>-15.421666666666701</v>
      </c>
      <c r="BO39" s="75">
        <v>-18</v>
      </c>
      <c r="BP39" s="75">
        <v>-15.421666666666701</v>
      </c>
      <c r="BQ39" s="75">
        <v>0.198357289527721</v>
      </c>
      <c r="BR39" s="75">
        <v>-27.426849894291799</v>
      </c>
      <c r="BS39" s="75">
        <v>73</v>
      </c>
      <c r="BT39" s="75">
        <v>50</v>
      </c>
      <c r="BU39" s="75">
        <v>69</v>
      </c>
      <c r="BV39" s="75">
        <v>64</v>
      </c>
      <c r="BW39">
        <v>2011</v>
      </c>
      <c r="BX39" s="694"/>
      <c r="BY39">
        <f>(AE39-Standardisation_Parameters!$E$15)/Standardisation_Parameters!$F$15</f>
        <v>0.81902460972281277</v>
      </c>
      <c r="BZ39">
        <f t="shared" si="0"/>
        <v>1.0112186105062628</v>
      </c>
      <c r="CA39">
        <f t="shared" si="1"/>
        <v>0.86954657918437528</v>
      </c>
      <c r="CB39">
        <f t="shared" si="2"/>
        <v>0.93211731310000001</v>
      </c>
      <c r="CC39">
        <f t="shared" si="3"/>
        <v>0.99447537409999998</v>
      </c>
      <c r="CD39">
        <f t="shared" si="4"/>
        <v>0.71766995009698797</v>
      </c>
      <c r="CF39" t="s">
        <v>64</v>
      </c>
      <c r="CG39" t="s">
        <v>13</v>
      </c>
      <c r="CH39" t="s">
        <v>125</v>
      </c>
      <c r="CI39">
        <v>1.4405127901286581</v>
      </c>
      <c r="CJ39">
        <v>1.091014804970875</v>
      </c>
      <c r="CK39">
        <v>1.26940162898514</v>
      </c>
      <c r="CL39">
        <v>1.248572295</v>
      </c>
      <c r="CM39">
        <v>1.4040546778</v>
      </c>
      <c r="CN39">
        <v>0.57020000000000004</v>
      </c>
      <c r="CP39" t="s">
        <v>64</v>
      </c>
      <c r="CQ39" t="s">
        <v>13</v>
      </c>
      <c r="CR39" t="s">
        <v>125</v>
      </c>
      <c r="CS39" t="s">
        <v>925</v>
      </c>
      <c r="CT39">
        <v>216</v>
      </c>
      <c r="CU39">
        <v>1.4405127901286581</v>
      </c>
      <c r="CV39">
        <v>1.091014804970875</v>
      </c>
      <c r="CW39">
        <v>1.26940162898514</v>
      </c>
      <c r="CX39">
        <v>1.4040515022338886</v>
      </c>
      <c r="CY39">
        <v>65.888888888888829</v>
      </c>
      <c r="CZ39">
        <v>68.139568160734171</v>
      </c>
      <c r="DA39">
        <v>68.749020386047036</v>
      </c>
      <c r="DB39">
        <v>62.907144328034121</v>
      </c>
    </row>
    <row r="40" spans="1:106" x14ac:dyDescent="0.25">
      <c r="A40" s="694"/>
      <c r="B40" s="74" t="s">
        <v>62</v>
      </c>
      <c r="C40" s="74" t="s">
        <v>13</v>
      </c>
      <c r="D40" s="74" t="s">
        <v>123</v>
      </c>
      <c r="E40" s="75">
        <v>10.9</v>
      </c>
      <c r="F40" s="75">
        <v>12.052666666666701</v>
      </c>
      <c r="G40" s="75">
        <v>10.6236</v>
      </c>
      <c r="H40" s="75">
        <v>5.6</v>
      </c>
      <c r="I40" s="75">
        <v>3.16496260641417</v>
      </c>
      <c r="J40" s="75">
        <v>88.3</v>
      </c>
      <c r="K40" s="75">
        <v>36.085000000000001</v>
      </c>
      <c r="L40" s="75">
        <v>0.73900351825954702</v>
      </c>
      <c r="M40" s="75">
        <v>7.4</v>
      </c>
      <c r="N40" s="75">
        <v>1570</v>
      </c>
      <c r="O40" s="75">
        <v>16.116499949470899</v>
      </c>
      <c r="P40" s="75">
        <v>2</v>
      </c>
      <c r="Q40" s="75">
        <v>4.3</v>
      </c>
      <c r="R40" s="75">
        <v>18.1056833554943</v>
      </c>
      <c r="S40" s="75">
        <v>5.3</v>
      </c>
      <c r="T40" s="75">
        <v>7.8074302134647002</v>
      </c>
      <c r="U40" s="75">
        <v>5.00685550082102</v>
      </c>
      <c r="V40" s="75">
        <v>0.4</v>
      </c>
      <c r="W40" s="75">
        <v>8.1143828174225607</v>
      </c>
      <c r="X40" s="75">
        <v>4.4710000000000001</v>
      </c>
      <c r="Y40" s="75">
        <v>34.696847074015999</v>
      </c>
      <c r="Z40" s="75">
        <v>8.5</v>
      </c>
      <c r="AA40" s="75">
        <v>6</v>
      </c>
      <c r="AB40" s="75">
        <v>0.45900000000000002</v>
      </c>
      <c r="AC40" s="75">
        <v>-0.82320984221120796</v>
      </c>
      <c r="AD40" s="75">
        <v>-1.20576936037847</v>
      </c>
      <c r="AE40" s="75">
        <v>72.677595628415304</v>
      </c>
      <c r="AF40" s="75">
        <v>3.4455741451299602</v>
      </c>
      <c r="AG40" s="75">
        <v>4.25</v>
      </c>
      <c r="AH40" s="75">
        <v>4.25</v>
      </c>
      <c r="AI40" s="75">
        <v>4.25</v>
      </c>
      <c r="AJ40" s="75">
        <v>-1.1526666666666701</v>
      </c>
      <c r="AK40" s="75">
        <v>1.6763999999999999</v>
      </c>
      <c r="AL40" s="75">
        <v>16.5</v>
      </c>
      <c r="AM40" s="75">
        <v>1.09061895270535</v>
      </c>
      <c r="AN40" s="75">
        <v>9.3745155859554004</v>
      </c>
      <c r="AO40" s="75">
        <v>12.9</v>
      </c>
      <c r="AP40" s="75">
        <v>54.317050066482999</v>
      </c>
      <c r="AQ40" s="75">
        <v>3</v>
      </c>
      <c r="AR40" s="75">
        <v>36.577472842328604</v>
      </c>
      <c r="AS40" s="75">
        <v>18.473994439876002</v>
      </c>
      <c r="AT40" s="75">
        <v>280</v>
      </c>
      <c r="AU40" s="75">
        <v>1.4603622421759801</v>
      </c>
      <c r="AV40" s="75">
        <v>22.3314198672015</v>
      </c>
      <c r="AW40" s="75">
        <v>-0.81894316644505705</v>
      </c>
      <c r="AX40" s="75">
        <v>0</v>
      </c>
      <c r="AY40" s="75">
        <v>14.8936870199064</v>
      </c>
      <c r="AZ40" s="75">
        <v>4.7684530018825404</v>
      </c>
      <c r="BA40" s="75">
        <v>5.0040781848681597</v>
      </c>
      <c r="BB40" s="75">
        <v>0.53333333333333299</v>
      </c>
      <c r="BC40" s="75">
        <v>0.76</v>
      </c>
      <c r="BD40" s="75"/>
      <c r="BE40" s="75">
        <v>20.687000000000001</v>
      </c>
      <c r="BF40" s="75">
        <v>26.28</v>
      </c>
      <c r="BG40" s="75">
        <v>7.4020000000000001</v>
      </c>
      <c r="BH40" s="75">
        <v>6.9278000000000004</v>
      </c>
      <c r="BI40" s="75">
        <v>-2.9</v>
      </c>
      <c r="BJ40" s="75">
        <v>-1.4</v>
      </c>
      <c r="BK40" s="75">
        <v>-4.4666666666666703</v>
      </c>
      <c r="BL40" s="75">
        <v>-2.4</v>
      </c>
      <c r="BM40" s="75">
        <v>6</v>
      </c>
      <c r="BN40" s="75">
        <v>4.7753333333333297</v>
      </c>
      <c r="BO40" s="75">
        <v>5.3</v>
      </c>
      <c r="BP40" s="75">
        <v>4.7753333333333297</v>
      </c>
      <c r="BQ40" s="75">
        <v>0.84559542091302498</v>
      </c>
      <c r="BR40" s="75">
        <v>1.0037717156091699</v>
      </c>
      <c r="BS40" s="75">
        <v>83</v>
      </c>
      <c r="BT40" s="75">
        <v>44</v>
      </c>
      <c r="BU40" s="75">
        <v>88</v>
      </c>
      <c r="BV40" s="75">
        <v>71.6666666666667</v>
      </c>
      <c r="BW40">
        <v>2011</v>
      </c>
      <c r="BX40" s="694"/>
      <c r="BY40">
        <f>(AE40-Standardisation_Parameters!$E$15)/Standardisation_Parameters!$F$15</f>
        <v>1.0364695648316595</v>
      </c>
      <c r="BZ40">
        <f t="shared" si="0"/>
        <v>0.67076432885368398</v>
      </c>
      <c r="CA40">
        <f t="shared" si="1"/>
        <v>1.3814197670018673</v>
      </c>
      <c r="CB40">
        <f t="shared" si="2"/>
        <v>1.2568409747</v>
      </c>
      <c r="CC40">
        <f t="shared" si="3"/>
        <v>1.0415737511000001</v>
      </c>
      <c r="CD40">
        <f t="shared" si="4"/>
        <v>1.45552797848958</v>
      </c>
      <c r="CF40" t="s">
        <v>126</v>
      </c>
      <c r="CG40" t="s">
        <v>58</v>
      </c>
      <c r="CH40" t="s">
        <v>127</v>
      </c>
      <c r="CI40">
        <v>0.54127194324852268</v>
      </c>
      <c r="CJ40">
        <v>0.79470677236948506</v>
      </c>
      <c r="CK40">
        <v>0.57142781834349698</v>
      </c>
      <c r="CL40">
        <v>0.72603655379999998</v>
      </c>
      <c r="CM40">
        <v>0.6367762897</v>
      </c>
      <c r="CN40">
        <v>0.78779999999999994</v>
      </c>
      <c r="CP40" t="s">
        <v>126</v>
      </c>
      <c r="CQ40" t="s">
        <v>58</v>
      </c>
      <c r="CR40" t="s">
        <v>127</v>
      </c>
      <c r="CS40" t="s">
        <v>926</v>
      </c>
      <c r="CT40">
        <v>222</v>
      </c>
      <c r="CU40">
        <v>0.54127194324852268</v>
      </c>
      <c r="CV40">
        <v>0.79470677236948506</v>
      </c>
      <c r="CW40">
        <v>0.57142781834349698</v>
      </c>
      <c r="CX40">
        <v>0.63677313727374951</v>
      </c>
      <c r="CY40">
        <v>54.2222222222222</v>
      </c>
      <c r="CZ40">
        <v>55.314472450759347</v>
      </c>
      <c r="DA40">
        <v>53.718165282820316</v>
      </c>
      <c r="DB40">
        <v>57.954340950156272</v>
      </c>
    </row>
    <row r="41" spans="1:106" x14ac:dyDescent="0.25">
      <c r="A41" s="694"/>
      <c r="B41" s="74" t="s">
        <v>64</v>
      </c>
      <c r="C41" s="74" t="s">
        <v>13</v>
      </c>
      <c r="D41" s="74" t="s">
        <v>125</v>
      </c>
      <c r="E41" s="75">
        <v>11.916</v>
      </c>
      <c r="F41" s="75">
        <v>12.333</v>
      </c>
      <c r="G41" s="75">
        <v>12.872400000000001</v>
      </c>
      <c r="H41" s="75">
        <v>2.1989999999999998</v>
      </c>
      <c r="I41" s="75">
        <v>4.1136786213801404</v>
      </c>
      <c r="J41" s="75">
        <v>10.632</v>
      </c>
      <c r="K41" s="75">
        <v>15.829000000000001</v>
      </c>
      <c r="L41" s="75">
        <v>1.5904236856888201</v>
      </c>
      <c r="M41" s="75">
        <v>2.3570000000000002</v>
      </c>
      <c r="N41" s="75">
        <v>1120</v>
      </c>
      <c r="O41" s="75">
        <v>11.0044345003461</v>
      </c>
      <c r="P41" s="75">
        <v>5</v>
      </c>
      <c r="Q41" s="75">
        <v>4.8</v>
      </c>
      <c r="R41" s="75">
        <v>19.7712396156609</v>
      </c>
      <c r="S41" s="75">
        <v>-0.7</v>
      </c>
      <c r="T41" s="75">
        <v>-0.15172903837044099</v>
      </c>
      <c r="U41" s="75">
        <v>27.744670772145898</v>
      </c>
      <c r="V41" s="75">
        <v>10.3</v>
      </c>
      <c r="W41" s="75">
        <v>-17.753886404337798</v>
      </c>
      <c r="X41" s="75">
        <v>6.9000000000000101</v>
      </c>
      <c r="Y41" s="75">
        <v>46.276452926923099</v>
      </c>
      <c r="Z41" s="75">
        <v>12.473000000000001</v>
      </c>
      <c r="AA41" s="75">
        <v>7</v>
      </c>
      <c r="AB41" s="75">
        <v>0.504</v>
      </c>
      <c r="AC41" s="75">
        <v>-0.81606361035087405</v>
      </c>
      <c r="AD41" s="75">
        <v>-0.78557066492536898</v>
      </c>
      <c r="AE41" s="75">
        <v>52.459016393442603</v>
      </c>
      <c r="AF41" s="75">
        <v>3.5788048191142101</v>
      </c>
      <c r="AG41" s="75">
        <v>4</v>
      </c>
      <c r="AH41" s="75">
        <v>3.75</v>
      </c>
      <c r="AI41" s="75">
        <v>4.5</v>
      </c>
      <c r="AJ41" s="75">
        <v>-0.41699999999999798</v>
      </c>
      <c r="AK41" s="75">
        <v>-4.8723999999999998</v>
      </c>
      <c r="AL41" s="75">
        <v>14.115</v>
      </c>
      <c r="AM41" s="75">
        <v>1.4736315686086701</v>
      </c>
      <c r="AN41" s="75">
        <v>2.1849523691512198</v>
      </c>
      <c r="AO41" s="75">
        <v>14.4</v>
      </c>
      <c r="AP41" s="75">
        <v>59.313718846982603</v>
      </c>
      <c r="AQ41" s="75">
        <v>3</v>
      </c>
      <c r="AR41" s="75">
        <v>12.361604257247301</v>
      </c>
      <c r="AS41" s="75">
        <v>15.6249155219577</v>
      </c>
      <c r="AT41" s="75">
        <v>163.4</v>
      </c>
      <c r="AU41" s="75">
        <v>2.1429527349013</v>
      </c>
      <c r="AV41" s="75">
        <v>42.149325114408001</v>
      </c>
      <c r="AW41" s="75">
        <v>-0.80228760384339104</v>
      </c>
      <c r="AX41" s="75">
        <v>0</v>
      </c>
      <c r="AY41" s="75">
        <v>10.6549108615249</v>
      </c>
      <c r="AZ41" s="75">
        <v>31.196585341840699</v>
      </c>
      <c r="BA41" s="75">
        <v>30.489733380111499</v>
      </c>
      <c r="BB41" s="75">
        <v>10.6666666666667</v>
      </c>
      <c r="BC41" s="75">
        <v>9.9833999999999996</v>
      </c>
      <c r="BD41" s="75">
        <v>0.15446576713742499</v>
      </c>
      <c r="BE41" s="75">
        <v>14.666</v>
      </c>
      <c r="BF41" s="75">
        <v>13.1424</v>
      </c>
      <c r="BG41" s="75">
        <v>3.36533333333333</v>
      </c>
      <c r="BH41" s="75">
        <v>3.4750000000000001</v>
      </c>
      <c r="BI41" s="75">
        <v>1.117</v>
      </c>
      <c r="BJ41" s="75">
        <v>1.4079999999999999</v>
      </c>
      <c r="BK41" s="75">
        <v>1.5196666666666701</v>
      </c>
      <c r="BL41" s="75">
        <v>1.6274</v>
      </c>
      <c r="BM41" s="75">
        <v>8</v>
      </c>
      <c r="BN41" s="75">
        <v>-1.33666666666667</v>
      </c>
      <c r="BO41" s="75">
        <v>-0.7</v>
      </c>
      <c r="BP41" s="75">
        <v>-1.33666666666667</v>
      </c>
      <c r="BQ41" s="75">
        <v>-0.106982543640898</v>
      </c>
      <c r="BR41" s="75">
        <v>0.45083955603138698</v>
      </c>
      <c r="BS41" s="75">
        <v>60</v>
      </c>
      <c r="BT41" s="75">
        <v>56</v>
      </c>
      <c r="BU41" s="75">
        <v>78</v>
      </c>
      <c r="BV41" s="75">
        <v>64.6666666666667</v>
      </c>
      <c r="BW41">
        <v>2011</v>
      </c>
      <c r="BX41" s="694"/>
      <c r="BY41">
        <f>(AE41-Standardisation_Parameters!$E$15)/Standardisation_Parameters!$F$15</f>
        <v>0.30506380673826144</v>
      </c>
      <c r="BZ41">
        <f t="shared" si="0"/>
        <v>1.4405127901286581</v>
      </c>
      <c r="CA41">
        <f t="shared" si="1"/>
        <v>1.091014804970875</v>
      </c>
      <c r="CB41">
        <f t="shared" si="2"/>
        <v>1.248572295</v>
      </c>
      <c r="CC41">
        <f t="shared" si="3"/>
        <v>1.4040546778</v>
      </c>
      <c r="CD41">
        <f t="shared" si="4"/>
        <v>1.26940162898514</v>
      </c>
      <c r="CF41" t="s">
        <v>66</v>
      </c>
      <c r="CG41" t="s">
        <v>13</v>
      </c>
      <c r="CH41" t="s">
        <v>128</v>
      </c>
      <c r="CI41">
        <v>0.61320825376243637</v>
      </c>
      <c r="CJ41">
        <v>1.0428235586471934</v>
      </c>
      <c r="CK41">
        <v>0.77084890709825604</v>
      </c>
      <c r="CL41">
        <v>0.95575124700000003</v>
      </c>
      <c r="CM41">
        <v>0.81955531530000003</v>
      </c>
      <c r="CN41">
        <v>0.57020000000000004</v>
      </c>
      <c r="CP41" t="s">
        <v>66</v>
      </c>
      <c r="CQ41" t="s">
        <v>13</v>
      </c>
      <c r="CR41" t="s">
        <v>128</v>
      </c>
      <c r="CS41" t="s">
        <v>927</v>
      </c>
      <c r="CT41">
        <v>228</v>
      </c>
      <c r="CU41">
        <v>0.61320825376243637</v>
      </c>
      <c r="CV41">
        <v>1.0428235586471934</v>
      </c>
      <c r="CW41">
        <v>0.77084890709825604</v>
      </c>
      <c r="CX41">
        <v>0.81955140357543033</v>
      </c>
      <c r="CY41">
        <v>57.555555555555586</v>
      </c>
      <c r="CZ41">
        <v>58.369620186019816</v>
      </c>
      <c r="DA41">
        <v>54.92058426072456</v>
      </c>
      <c r="DB41">
        <v>62.101625269098712</v>
      </c>
    </row>
    <row r="42" spans="1:106" x14ac:dyDescent="0.25">
      <c r="A42" s="694"/>
      <c r="B42" s="74" t="s">
        <v>307</v>
      </c>
      <c r="C42" s="74" t="s">
        <v>58</v>
      </c>
      <c r="D42" s="74" t="s">
        <v>579</v>
      </c>
      <c r="E42" s="75">
        <v>5</v>
      </c>
      <c r="F42" s="75">
        <v>4.5</v>
      </c>
      <c r="G42" s="75">
        <v>5.1913999999999998</v>
      </c>
      <c r="H42" s="75">
        <v>2.2999999999999998</v>
      </c>
      <c r="I42" s="75">
        <v>3.2353163987468099</v>
      </c>
      <c r="J42" s="75"/>
      <c r="K42" s="75"/>
      <c r="L42" s="75">
        <v>1.2195529918785799</v>
      </c>
      <c r="M42" s="75">
        <v>4</v>
      </c>
      <c r="N42" s="75">
        <v>2380</v>
      </c>
      <c r="O42" s="75">
        <v>0</v>
      </c>
      <c r="P42" s="75"/>
      <c r="Q42" s="75">
        <v>2.0791326581134002</v>
      </c>
      <c r="R42" s="75"/>
      <c r="S42" s="75"/>
      <c r="T42" s="75"/>
      <c r="U42" s="75">
        <v>38.453954417063997</v>
      </c>
      <c r="V42" s="75"/>
      <c r="W42" s="75">
        <v>-26.923177994570899</v>
      </c>
      <c r="X42" s="75"/>
      <c r="Y42" s="75"/>
      <c r="Z42" s="75">
        <v>4.8</v>
      </c>
      <c r="AA42" s="75"/>
      <c r="AB42" s="75"/>
      <c r="AC42" s="75">
        <v>-0.85315809947173205</v>
      </c>
      <c r="AD42" s="75">
        <v>-0.204949241402059</v>
      </c>
      <c r="AE42" s="75">
        <v>69.945355191256795</v>
      </c>
      <c r="AF42" s="75"/>
      <c r="AG42" s="75">
        <v>4.5</v>
      </c>
      <c r="AH42" s="75">
        <v>4.25</v>
      </c>
      <c r="AI42" s="75">
        <v>4</v>
      </c>
      <c r="AJ42" s="75">
        <v>0.5</v>
      </c>
      <c r="AK42" s="75"/>
      <c r="AL42" s="75">
        <v>7.3</v>
      </c>
      <c r="AM42" s="75">
        <v>0.31943575253872097</v>
      </c>
      <c r="AN42" s="75">
        <v>2.6616309595533898</v>
      </c>
      <c r="AO42" s="75">
        <v>6.2373979743402002</v>
      </c>
      <c r="AP42" s="75"/>
      <c r="AQ42" s="75">
        <v>3</v>
      </c>
      <c r="AR42" s="75">
        <v>17.4965910844227</v>
      </c>
      <c r="AS42" s="75">
        <v>2.5484584337539098</v>
      </c>
      <c r="AT42" s="75">
        <v>160</v>
      </c>
      <c r="AU42" s="75">
        <v>0.82467514852290902</v>
      </c>
      <c r="AV42" s="75">
        <v>0</v>
      </c>
      <c r="AW42" s="75"/>
      <c r="AX42" s="75">
        <v>0</v>
      </c>
      <c r="AY42" s="75"/>
      <c r="AZ42" s="75">
        <v>44.641719946432701</v>
      </c>
      <c r="BA42" s="75">
        <v>47.671132531844201</v>
      </c>
      <c r="BB42" s="75"/>
      <c r="BC42" s="75"/>
      <c r="BD42" s="75"/>
      <c r="BE42" s="75">
        <v>6.6192984772729</v>
      </c>
      <c r="BF42" s="75">
        <v>6.1611977872273798</v>
      </c>
      <c r="BG42" s="75">
        <v>3</v>
      </c>
      <c r="BH42" s="75">
        <v>3.246</v>
      </c>
      <c r="BI42" s="75">
        <v>7.7</v>
      </c>
      <c r="BJ42" s="75">
        <v>7</v>
      </c>
      <c r="BK42" s="75">
        <v>6.2333333333333298</v>
      </c>
      <c r="BL42" s="75">
        <v>4.9231999999999996</v>
      </c>
      <c r="BM42" s="75"/>
      <c r="BN42" s="75"/>
      <c r="BO42" s="75"/>
      <c r="BP42" s="75"/>
      <c r="BQ42" s="75"/>
      <c r="BR42" s="75"/>
      <c r="BS42" s="75">
        <v>35</v>
      </c>
      <c r="BT42" s="75">
        <v>19</v>
      </c>
      <c r="BU42" s="75">
        <v>88</v>
      </c>
      <c r="BV42" s="75">
        <v>47.3333333333333</v>
      </c>
      <c r="BW42">
        <v>2011</v>
      </c>
      <c r="BX42" s="694"/>
      <c r="BY42">
        <f>(AE42-Standardisation_Parameters!$E$15)/Standardisation_Parameters!$F$15</f>
        <v>0.93763094887309084</v>
      </c>
      <c r="BZ42" t="e">
        <f t="shared" si="0"/>
        <v>#N/A</v>
      </c>
      <c r="CA42" t="e">
        <f t="shared" si="1"/>
        <v>#N/A</v>
      </c>
      <c r="CB42" t="e">
        <f t="shared" si="2"/>
        <v>#N/A</v>
      </c>
      <c r="CC42" t="e">
        <f t="shared" si="3"/>
        <v>#N/A</v>
      </c>
      <c r="CD42" t="e">
        <f t="shared" si="4"/>
        <v>#N/A</v>
      </c>
      <c r="CF42" t="s">
        <v>129</v>
      </c>
      <c r="CG42" t="s">
        <v>13</v>
      </c>
      <c r="CH42" t="s">
        <v>130</v>
      </c>
      <c r="CI42">
        <v>0.59768132887783942</v>
      </c>
      <c r="CJ42">
        <v>0.53268115515690417</v>
      </c>
      <c r="CK42">
        <v>0.63125414496992305</v>
      </c>
      <c r="CL42">
        <v>0.5238423754</v>
      </c>
      <c r="CM42">
        <v>0.53310630150000005</v>
      </c>
      <c r="CN42">
        <v>0.46139999999999998</v>
      </c>
      <c r="CP42" t="s">
        <v>129</v>
      </c>
      <c r="CQ42" t="s">
        <v>13</v>
      </c>
      <c r="CR42" t="s">
        <v>130</v>
      </c>
      <c r="CS42" t="s">
        <v>928</v>
      </c>
      <c r="CT42">
        <v>234</v>
      </c>
      <c r="CU42">
        <v>0.59768132887783942</v>
      </c>
      <c r="CV42">
        <v>0.53268115515690417</v>
      </c>
      <c r="CW42">
        <v>0.63125414496992305</v>
      </c>
      <c r="CX42">
        <v>0.53310409468622044</v>
      </c>
      <c r="CY42">
        <v>55.222222222222186</v>
      </c>
      <c r="CZ42">
        <v>53.581639291289783</v>
      </c>
      <c r="DA42">
        <v>54.661050945541234</v>
      </c>
      <c r="DB42">
        <v>53.574569836199267</v>
      </c>
    </row>
    <row r="43" spans="1:106" x14ac:dyDescent="0.25">
      <c r="A43" s="694"/>
      <c r="B43" s="74" t="s">
        <v>66</v>
      </c>
      <c r="C43" s="74" t="s">
        <v>13</v>
      </c>
      <c r="D43" s="74" t="s">
        <v>128</v>
      </c>
      <c r="E43" s="75">
        <v>8.6999999999999993</v>
      </c>
      <c r="F43" s="75">
        <v>7.2190000000000003</v>
      </c>
      <c r="G43" s="75">
        <v>6.6562000000000001</v>
      </c>
      <c r="H43" s="75">
        <v>2.2000000000000002</v>
      </c>
      <c r="I43" s="75">
        <v>3.7813628098874599</v>
      </c>
      <c r="J43" s="75">
        <v>40.843000000000004</v>
      </c>
      <c r="K43" s="75">
        <v>46.183999999999997</v>
      </c>
      <c r="L43" s="75">
        <v>1.34424700111252</v>
      </c>
      <c r="M43" s="75">
        <v>9.1999999999999993</v>
      </c>
      <c r="N43" s="75">
        <v>1910</v>
      </c>
      <c r="O43" s="75">
        <v>0.217962716102542</v>
      </c>
      <c r="P43" s="75">
        <v>2</v>
      </c>
      <c r="Q43" s="75">
        <v>5</v>
      </c>
      <c r="R43" s="75">
        <v>5.6371539693433999</v>
      </c>
      <c r="S43" s="75">
        <v>-35.6</v>
      </c>
      <c r="T43" s="75">
        <v>-32.533303730017799</v>
      </c>
      <c r="U43" s="75">
        <v>27.507400828892798</v>
      </c>
      <c r="V43" s="75">
        <v>13.7</v>
      </c>
      <c r="W43" s="75">
        <v>51.868235749334502</v>
      </c>
      <c r="X43" s="75">
        <v>16.5</v>
      </c>
      <c r="Y43" s="75">
        <v>35.684394654934003</v>
      </c>
      <c r="Z43" s="75">
        <v>6.4</v>
      </c>
      <c r="AA43" s="75">
        <v>7</v>
      </c>
      <c r="AB43" s="75">
        <v>0.46600000000000003</v>
      </c>
      <c r="AC43" s="75">
        <v>7.2118584294089794E-2</v>
      </c>
      <c r="AD43" s="75">
        <v>-0.93236536301305395</v>
      </c>
      <c r="AE43" s="75">
        <v>53.005464480874302</v>
      </c>
      <c r="AF43" s="75"/>
      <c r="AG43" s="75">
        <v>3.5</v>
      </c>
      <c r="AH43" s="75">
        <v>2.75</v>
      </c>
      <c r="AI43" s="75">
        <v>3.75</v>
      </c>
      <c r="AJ43" s="75">
        <v>1.4810000000000001</v>
      </c>
      <c r="AK43" s="75">
        <v>-5.6199999999998702E-2</v>
      </c>
      <c r="AL43" s="75">
        <v>10.9</v>
      </c>
      <c r="AM43" s="75">
        <v>0.64686165445173005</v>
      </c>
      <c r="AN43" s="75">
        <v>5.2966456269624196</v>
      </c>
      <c r="AO43" s="75">
        <v>15</v>
      </c>
      <c r="AP43" s="75">
        <v>16.911461908030201</v>
      </c>
      <c r="AQ43" s="75">
        <v>3</v>
      </c>
      <c r="AR43" s="75">
        <v>33.657910370808303</v>
      </c>
      <c r="AS43" s="75">
        <v>6.32630698053792</v>
      </c>
      <c r="AT43" s="75">
        <v>480</v>
      </c>
      <c r="AU43" s="75">
        <v>1.0995668646972101</v>
      </c>
      <c r="AV43" s="75">
        <v>-20.4442308665082</v>
      </c>
      <c r="AW43" s="75">
        <v>-0.943628460306566</v>
      </c>
      <c r="AX43" s="75">
        <v>3</v>
      </c>
      <c r="AY43" s="75">
        <v>0.21860464304677499</v>
      </c>
      <c r="AZ43" s="75">
        <v>28.6469430675394</v>
      </c>
      <c r="BA43" s="75">
        <v>25.403137678138499</v>
      </c>
      <c r="BB43" s="75">
        <v>12.9</v>
      </c>
      <c r="BC43" s="75">
        <v>14.7066</v>
      </c>
      <c r="BD43" s="75">
        <v>-6.5533808611593303E-2</v>
      </c>
      <c r="BE43" s="75">
        <v>17.599</v>
      </c>
      <c r="BF43" s="75">
        <v>16.714200000000002</v>
      </c>
      <c r="BG43" s="75">
        <v>7.2666666666666702</v>
      </c>
      <c r="BH43" s="75">
        <v>7.12</v>
      </c>
      <c r="BI43" s="75">
        <v>8.6</v>
      </c>
      <c r="BJ43" s="75">
        <v>6.85</v>
      </c>
      <c r="BK43" s="75">
        <v>5.6</v>
      </c>
      <c r="BL43" s="75">
        <v>5.14</v>
      </c>
      <c r="BM43" s="75">
        <v>5</v>
      </c>
      <c r="BN43" s="75">
        <v>-18.233333333333299</v>
      </c>
      <c r="BO43" s="75">
        <v>-35.6</v>
      </c>
      <c r="BP43" s="75">
        <v>-18.233333333333299</v>
      </c>
      <c r="BQ43" s="75">
        <v>1.44789762340037</v>
      </c>
      <c r="BR43" s="75">
        <v>-24.2646533973919</v>
      </c>
      <c r="BS43" s="75">
        <v>48</v>
      </c>
      <c r="BT43" s="75">
        <v>44</v>
      </c>
      <c r="BU43" s="75">
        <v>81</v>
      </c>
      <c r="BV43" s="75">
        <v>57.6666666666667</v>
      </c>
      <c r="BW43">
        <v>2011</v>
      </c>
      <c r="BX43" s="694"/>
      <c r="BY43">
        <f>(AE43-Standardisation_Parameters!$E$15)/Standardisation_Parameters!$F$15</f>
        <v>0.32483152992997505</v>
      </c>
      <c r="BZ43">
        <f t="shared" si="0"/>
        <v>0.61320825376243637</v>
      </c>
      <c r="CA43">
        <f t="shared" si="1"/>
        <v>1.0428235586471934</v>
      </c>
      <c r="CB43">
        <f t="shared" si="2"/>
        <v>0.95575124700000003</v>
      </c>
      <c r="CC43">
        <f t="shared" si="3"/>
        <v>0.81955531530000003</v>
      </c>
      <c r="CD43">
        <f t="shared" si="4"/>
        <v>0.77084890709825604</v>
      </c>
      <c r="CF43" t="s">
        <v>131</v>
      </c>
      <c r="CG43" t="s">
        <v>13</v>
      </c>
      <c r="CH43" t="s">
        <v>132</v>
      </c>
      <c r="CI43">
        <v>1.4573081368620102</v>
      </c>
      <c r="CJ43">
        <v>1.3814197670018673</v>
      </c>
      <c r="CK43">
        <v>1.6416543279940199</v>
      </c>
      <c r="CL43">
        <v>1.4968699008999999</v>
      </c>
      <c r="CM43">
        <v>1.5724899670000001</v>
      </c>
      <c r="CN43">
        <v>0.78779999999999994</v>
      </c>
      <c r="CP43" t="s">
        <v>131</v>
      </c>
      <c r="CQ43" t="s">
        <v>13</v>
      </c>
      <c r="CR43" t="s">
        <v>132</v>
      </c>
      <c r="CS43" t="s">
        <v>929</v>
      </c>
      <c r="CT43">
        <v>240</v>
      </c>
      <c r="CU43">
        <v>1.4573081368620102</v>
      </c>
      <c r="CV43">
        <v>1.3814197670018673</v>
      </c>
      <c r="CW43">
        <v>1.6416543279940199</v>
      </c>
      <c r="CX43">
        <v>1.572485829539187</v>
      </c>
      <c r="CY43">
        <v>72.111111111111086</v>
      </c>
      <c r="CZ43">
        <v>70.954956248273831</v>
      </c>
      <c r="DA43">
        <v>69.029755434986726</v>
      </c>
      <c r="DB43">
        <v>67.761277590207584</v>
      </c>
    </row>
    <row r="44" spans="1:106" x14ac:dyDescent="0.25">
      <c r="A44" s="694"/>
      <c r="B44" s="74" t="s">
        <v>126</v>
      </c>
      <c r="C44" s="74" t="s">
        <v>58</v>
      </c>
      <c r="D44" s="74" t="s">
        <v>127</v>
      </c>
      <c r="E44" s="75">
        <v>4.7679999999999998</v>
      </c>
      <c r="F44" s="75">
        <v>4.0373333333333301</v>
      </c>
      <c r="G44" s="75">
        <v>4.8360000000000003</v>
      </c>
      <c r="H44" s="75">
        <v>2.032</v>
      </c>
      <c r="I44" s="75">
        <v>2.6157430493074099</v>
      </c>
      <c r="J44" s="75">
        <v>60.427</v>
      </c>
      <c r="K44" s="75">
        <v>15.218999999999999</v>
      </c>
      <c r="L44" s="75">
        <v>2.5564127796582499</v>
      </c>
      <c r="M44" s="75">
        <v>3.718</v>
      </c>
      <c r="N44" s="75">
        <v>2210</v>
      </c>
      <c r="O44" s="75">
        <v>1.6822154322438301</v>
      </c>
      <c r="P44" s="75">
        <v>2</v>
      </c>
      <c r="Q44" s="75">
        <v>12</v>
      </c>
      <c r="R44" s="75">
        <v>8.6885550189204395</v>
      </c>
      <c r="S44" s="75">
        <v>2.1</v>
      </c>
      <c r="T44" s="75">
        <v>2.4351946607341501</v>
      </c>
      <c r="U44" s="75">
        <v>32.275016685205799</v>
      </c>
      <c r="V44" s="75">
        <v>11.9</v>
      </c>
      <c r="W44" s="75">
        <v>-13.922857105862199</v>
      </c>
      <c r="X44" s="75">
        <v>11</v>
      </c>
      <c r="Y44" s="75">
        <v>49.231660611954602</v>
      </c>
      <c r="Z44" s="75">
        <v>1.3480000000000001</v>
      </c>
      <c r="AA44" s="75">
        <v>6</v>
      </c>
      <c r="AB44" s="75">
        <v>0.64400000000000002</v>
      </c>
      <c r="AC44" s="75">
        <v>-9.2479687355326606E-2</v>
      </c>
      <c r="AD44" s="75">
        <v>-0.54157661361690601</v>
      </c>
      <c r="AE44" s="75">
        <v>73.224043715847003</v>
      </c>
      <c r="AF44" s="75">
        <v>4.0829310237089897</v>
      </c>
      <c r="AG44" s="75">
        <v>2.5</v>
      </c>
      <c r="AH44" s="75">
        <v>2.25</v>
      </c>
      <c r="AI44" s="75">
        <v>3.75</v>
      </c>
      <c r="AJ44" s="75">
        <v>0.73066666666666602</v>
      </c>
      <c r="AK44" s="75">
        <v>-1.1359999999999999</v>
      </c>
      <c r="AL44" s="75">
        <v>6.8</v>
      </c>
      <c r="AM44" s="75">
        <v>0.84594544741372601</v>
      </c>
      <c r="AN44" s="75">
        <v>1.82036329853668</v>
      </c>
      <c r="AO44" s="75">
        <v>36</v>
      </c>
      <c r="AP44" s="75">
        <v>26.065665056761301</v>
      </c>
      <c r="AQ44" s="75">
        <v>3</v>
      </c>
      <c r="AR44" s="75">
        <v>15.472120136653301</v>
      </c>
      <c r="AS44" s="75">
        <v>7.3521118834726904</v>
      </c>
      <c r="AT44" s="75">
        <v>210</v>
      </c>
      <c r="AU44" s="75">
        <v>0.23159627087685</v>
      </c>
      <c r="AV44" s="75">
        <v>-6.1437493920426203</v>
      </c>
      <c r="AW44" s="75">
        <v>-0.91311444981079604</v>
      </c>
      <c r="AX44" s="75">
        <v>10</v>
      </c>
      <c r="AY44" s="75">
        <v>2.2532047828319399</v>
      </c>
      <c r="AZ44" s="75">
        <v>35.337806694748799</v>
      </c>
      <c r="BA44" s="75">
        <v>37.507831579476999</v>
      </c>
      <c r="BB44" s="75">
        <v>13.0443333333333</v>
      </c>
      <c r="BC44" s="75">
        <v>13.291399999999999</v>
      </c>
      <c r="BD44" s="75">
        <v>0.34854462288045901</v>
      </c>
      <c r="BE44" s="75">
        <v>31.826000000000001</v>
      </c>
      <c r="BF44" s="75">
        <v>26.6892</v>
      </c>
      <c r="BG44" s="75">
        <v>4.1660000000000004</v>
      </c>
      <c r="BH44" s="75">
        <v>4.6536</v>
      </c>
      <c r="BI44" s="75">
        <v>1.9</v>
      </c>
      <c r="BJ44" s="75">
        <v>3.75</v>
      </c>
      <c r="BK44" s="75">
        <v>2.2333333333333298</v>
      </c>
      <c r="BL44" s="75">
        <v>2.66</v>
      </c>
      <c r="BM44" s="75">
        <v>5</v>
      </c>
      <c r="BN44" s="75">
        <v>4.0433333333333303</v>
      </c>
      <c r="BO44" s="75">
        <v>2.1</v>
      </c>
      <c r="BP44" s="75">
        <v>4.0433333333333303</v>
      </c>
      <c r="BQ44" s="75">
        <v>-0.58639736191261305</v>
      </c>
      <c r="BR44" s="75">
        <v>0.354281719616102</v>
      </c>
      <c r="BS44" s="75">
        <v>58</v>
      </c>
      <c r="BT44" s="75">
        <v>38</v>
      </c>
      <c r="BU44" s="75">
        <v>63</v>
      </c>
      <c r="BV44" s="75">
        <v>53</v>
      </c>
      <c r="BW44">
        <v>2011</v>
      </c>
      <c r="BX44" s="694"/>
      <c r="BY44">
        <f>(AE44-Standardisation_Parameters!$E$15)/Standardisation_Parameters!$F$15</f>
        <v>1.056237288023373</v>
      </c>
      <c r="BZ44">
        <f t="shared" si="0"/>
        <v>0.54127194324852268</v>
      </c>
      <c r="CA44">
        <f t="shared" si="1"/>
        <v>0.79470677236948506</v>
      </c>
      <c r="CB44">
        <f t="shared" si="2"/>
        <v>0.72603655379999998</v>
      </c>
      <c r="CC44">
        <f t="shared" si="3"/>
        <v>0.6367762897</v>
      </c>
      <c r="CD44">
        <f t="shared" si="4"/>
        <v>0.57142781834349698</v>
      </c>
      <c r="CF44" t="s">
        <v>133</v>
      </c>
      <c r="CG44" t="s">
        <v>13</v>
      </c>
      <c r="CH44" t="s">
        <v>134</v>
      </c>
      <c r="CI44">
        <v>0.71871701798653165</v>
      </c>
      <c r="CJ44">
        <v>0.67995246526830189</v>
      </c>
      <c r="CK44">
        <v>0.50495412209191204</v>
      </c>
      <c r="CL44">
        <v>0.68409717430000005</v>
      </c>
      <c r="CM44">
        <v>0.69447364509999998</v>
      </c>
      <c r="CN44">
        <v>1.0054000000000001</v>
      </c>
      <c r="CP44" t="s">
        <v>133</v>
      </c>
      <c r="CQ44" t="s">
        <v>13</v>
      </c>
      <c r="CR44" t="s">
        <v>134</v>
      </c>
      <c r="CS44" t="s">
        <v>930</v>
      </c>
      <c r="CT44">
        <v>246</v>
      </c>
      <c r="CU44">
        <v>0.71871701798653165</v>
      </c>
      <c r="CV44">
        <v>0.67995246526830189</v>
      </c>
      <c r="CW44">
        <v>0.50495412209191204</v>
      </c>
      <c r="CX44">
        <v>0.69447107275244946</v>
      </c>
      <c r="CY44">
        <v>53.111111111111093</v>
      </c>
      <c r="CZ44">
        <v>56.278896287759785</v>
      </c>
      <c r="DA44">
        <v>56.684168458078396</v>
      </c>
      <c r="DB44">
        <v>56.036217047651895</v>
      </c>
    </row>
    <row r="45" spans="1:106" x14ac:dyDescent="0.25">
      <c r="A45" s="694"/>
      <c r="B45" s="74" t="s">
        <v>129</v>
      </c>
      <c r="C45" s="74" t="s">
        <v>13</v>
      </c>
      <c r="D45" s="74" t="s">
        <v>130</v>
      </c>
      <c r="E45" s="75">
        <v>3.9</v>
      </c>
      <c r="F45" s="75">
        <v>5.5253333333333297</v>
      </c>
      <c r="G45" s="75">
        <v>8.2200000000000006</v>
      </c>
      <c r="H45" s="75">
        <v>12.4</v>
      </c>
      <c r="I45" s="75">
        <v>5.4293269104005901</v>
      </c>
      <c r="J45" s="75">
        <v>22</v>
      </c>
      <c r="K45" s="75">
        <v>34.49</v>
      </c>
      <c r="L45" s="75">
        <v>2.7802608690552799</v>
      </c>
      <c r="M45" s="75">
        <v>8.8000000000000007</v>
      </c>
      <c r="N45" s="75">
        <v>546</v>
      </c>
      <c r="O45" s="75">
        <v>22.700967536555599</v>
      </c>
      <c r="P45" s="75"/>
      <c r="Q45" s="75">
        <v>5.7</v>
      </c>
      <c r="R45" s="75">
        <v>1.8120971860595001</v>
      </c>
      <c r="S45" s="75">
        <v>-11.9</v>
      </c>
      <c r="T45" s="75">
        <v>-10.682967677105999</v>
      </c>
      <c r="U45" s="75">
        <v>16.346123832930999</v>
      </c>
      <c r="V45" s="75"/>
      <c r="W45" s="75">
        <v>14.155902023607</v>
      </c>
      <c r="X45" s="75">
        <v>-6.0999999999999899</v>
      </c>
      <c r="Y45" s="75"/>
      <c r="Z45" s="75">
        <v>7.5</v>
      </c>
      <c r="AA45" s="75"/>
      <c r="AB45" s="75">
        <v>0.42899999999999999</v>
      </c>
      <c r="AC45" s="75">
        <v>-1.33492866274014</v>
      </c>
      <c r="AD45" s="75">
        <v>-0.31210191526879699</v>
      </c>
      <c r="AE45" s="75">
        <v>27.3224043715847</v>
      </c>
      <c r="AF45" s="75">
        <v>4.1881738601087699</v>
      </c>
      <c r="AG45" s="75">
        <v>3.75</v>
      </c>
      <c r="AH45" s="75">
        <v>4</v>
      </c>
      <c r="AI45" s="75">
        <v>3.75</v>
      </c>
      <c r="AJ45" s="75">
        <v>-1.62533333333333</v>
      </c>
      <c r="AK45" s="75">
        <v>-1.72</v>
      </c>
      <c r="AL45" s="75">
        <v>16.3</v>
      </c>
      <c r="AM45" s="75">
        <v>0.26953793796049702</v>
      </c>
      <c r="AN45" s="75">
        <v>2.6688143125653099</v>
      </c>
      <c r="AO45" s="75">
        <v>17.100000000000001</v>
      </c>
      <c r="AP45" s="75">
        <v>5.4362915581784996</v>
      </c>
      <c r="AQ45" s="75">
        <v>3</v>
      </c>
      <c r="AR45" s="75">
        <v>37.560083566151299</v>
      </c>
      <c r="AS45" s="75">
        <v>4.3123374694300001</v>
      </c>
      <c r="AT45" s="75">
        <v>25</v>
      </c>
      <c r="AU45" s="75">
        <v>1.28855491956704</v>
      </c>
      <c r="AV45" s="75">
        <v>9.6883468991621395</v>
      </c>
      <c r="AW45" s="75">
        <v>-98.187902813940497</v>
      </c>
      <c r="AX45" s="75">
        <v>2</v>
      </c>
      <c r="AY45" s="75">
        <v>21.531033716568999</v>
      </c>
      <c r="AZ45" s="75">
        <v>14.9274724346367</v>
      </c>
      <c r="BA45" s="75">
        <v>14.7606101238643</v>
      </c>
      <c r="BB45" s="75">
        <v>4.0679999999999996</v>
      </c>
      <c r="BC45" s="75">
        <v>4.12266666666667</v>
      </c>
      <c r="BD45" s="75"/>
      <c r="BE45" s="75">
        <v>17.664999999999999</v>
      </c>
      <c r="BF45" s="75">
        <v>18.042000000000002</v>
      </c>
      <c r="BG45" s="75">
        <v>6.8</v>
      </c>
      <c r="BH45" s="75">
        <v>7.42</v>
      </c>
      <c r="BI45" s="75">
        <v>5.4</v>
      </c>
      <c r="BJ45" s="75">
        <v>4.8665000000000003</v>
      </c>
      <c r="BK45" s="75">
        <v>3.5776666666666701</v>
      </c>
      <c r="BL45" s="75">
        <v>4.2485999999999997</v>
      </c>
      <c r="BM45" s="75"/>
      <c r="BN45" s="75">
        <v>-8.9473333333333294</v>
      </c>
      <c r="BO45" s="75">
        <v>-11.9</v>
      </c>
      <c r="BP45" s="75">
        <v>-8.9473333333333294</v>
      </c>
      <c r="BQ45" s="75">
        <v>0.480590119961255</v>
      </c>
      <c r="BR45" s="75">
        <v>-40.513818902600001</v>
      </c>
      <c r="BS45" s="75">
        <v>65</v>
      </c>
      <c r="BT45" s="75">
        <v>44</v>
      </c>
      <c r="BU45" s="75">
        <v>78</v>
      </c>
      <c r="BV45" s="75">
        <v>62.3333333333333</v>
      </c>
      <c r="BW45">
        <v>2011</v>
      </c>
      <c r="BX45" s="694"/>
      <c r="BY45">
        <f>(AE45-Standardisation_Parameters!$E$15)/Standardisation_Parameters!$F$15</f>
        <v>-0.60425146008055597</v>
      </c>
      <c r="BZ45">
        <f t="shared" si="0"/>
        <v>0.59768132887783942</v>
      </c>
      <c r="CA45">
        <f t="shared" si="1"/>
        <v>0.53268115515690417</v>
      </c>
      <c r="CB45">
        <f t="shared" si="2"/>
        <v>0.5238423754</v>
      </c>
      <c r="CC45">
        <f t="shared" si="3"/>
        <v>0.53310630150000005</v>
      </c>
      <c r="CD45">
        <f t="shared" si="4"/>
        <v>0.63125414496992305</v>
      </c>
      <c r="CF45" t="s">
        <v>135</v>
      </c>
      <c r="CG45" t="s">
        <v>13</v>
      </c>
      <c r="CH45" t="s">
        <v>136</v>
      </c>
      <c r="CI45">
        <v>1.1590526054490737</v>
      </c>
      <c r="CJ45">
        <v>1.1235400119176808</v>
      </c>
      <c r="CK45">
        <v>0.85726471222531497</v>
      </c>
      <c r="CL45">
        <v>1.1899144822000001</v>
      </c>
      <c r="CM45">
        <v>1.2316643047</v>
      </c>
      <c r="CN45">
        <v>0.89659999999999995</v>
      </c>
      <c r="CP45" t="s">
        <v>135</v>
      </c>
      <c r="CQ45" t="s">
        <v>13</v>
      </c>
      <c r="CR45" t="s">
        <v>136</v>
      </c>
      <c r="CS45" t="s">
        <v>931</v>
      </c>
      <c r="CT45">
        <v>249</v>
      </c>
      <c r="CU45">
        <v>1.1590526054490737</v>
      </c>
      <c r="CV45">
        <v>1.1235400119176808</v>
      </c>
      <c r="CW45">
        <v>0.85726471222531497</v>
      </c>
      <c r="CX45">
        <v>1.2316607135251134</v>
      </c>
      <c r="CY45">
        <v>59</v>
      </c>
      <c r="CZ45">
        <v>65.258047625715648</v>
      </c>
      <c r="DA45">
        <v>64.0443995184296</v>
      </c>
      <c r="DB45">
        <v>63.45080476618709</v>
      </c>
    </row>
    <row r="46" spans="1:106" x14ac:dyDescent="0.25">
      <c r="A46" s="694"/>
      <c r="B46" s="74" t="s">
        <v>133</v>
      </c>
      <c r="C46" s="74" t="s">
        <v>13</v>
      </c>
      <c r="D46" s="74" t="s">
        <v>134</v>
      </c>
      <c r="E46" s="75">
        <v>3.4390000000000001</v>
      </c>
      <c r="F46" s="75">
        <v>1.206</v>
      </c>
      <c r="G46" s="75">
        <v>3.0482</v>
      </c>
      <c r="H46" s="75">
        <v>11.061</v>
      </c>
      <c r="I46" s="75">
        <v>2.7527492984287498</v>
      </c>
      <c r="J46" s="75">
        <v>11.917</v>
      </c>
      <c r="K46" s="75">
        <v>25.175999999999998</v>
      </c>
      <c r="L46" s="75">
        <v>2.1330930593858302</v>
      </c>
      <c r="M46" s="75">
        <v>-0.5</v>
      </c>
      <c r="N46" s="75">
        <v>978</v>
      </c>
      <c r="O46" s="75">
        <v>17.0222306429147</v>
      </c>
      <c r="P46" s="75">
        <v>3</v>
      </c>
      <c r="Q46" s="75">
        <v>4.7</v>
      </c>
      <c r="R46" s="75">
        <v>1.63782696177062</v>
      </c>
      <c r="S46" s="75">
        <v>-13.1</v>
      </c>
      <c r="T46" s="75">
        <v>-10.4220552931155</v>
      </c>
      <c r="U46" s="75">
        <v>34.262371253775299</v>
      </c>
      <c r="V46" s="75">
        <v>8.3000000000000007</v>
      </c>
      <c r="W46" s="75">
        <v>15.122115156779801</v>
      </c>
      <c r="X46" s="75">
        <v>-5.9000000000000101</v>
      </c>
      <c r="Y46" s="75">
        <v>29.0141213271975</v>
      </c>
      <c r="Z46" s="75">
        <v>3.2850000000000001</v>
      </c>
      <c r="AA46" s="75">
        <v>5</v>
      </c>
      <c r="AB46" s="75">
        <v>0.45900000000000002</v>
      </c>
      <c r="AC46" s="75">
        <v>-0.31493891860397399</v>
      </c>
      <c r="AD46" s="75">
        <v>-0.40512907377574697</v>
      </c>
      <c r="AE46" s="75">
        <v>85.792349726775996</v>
      </c>
      <c r="AF46" s="75">
        <v>3.6969522268613901</v>
      </c>
      <c r="AG46" s="75">
        <v>2.5</v>
      </c>
      <c r="AH46" s="75">
        <v>2.5</v>
      </c>
      <c r="AI46" s="75">
        <v>3</v>
      </c>
      <c r="AJ46" s="75">
        <v>2.2330000000000001</v>
      </c>
      <c r="AK46" s="75">
        <v>-0.54820000000000002</v>
      </c>
      <c r="AL46" s="75">
        <v>14.5</v>
      </c>
      <c r="AM46" s="75">
        <v>0.273861278752562</v>
      </c>
      <c r="AN46" s="75">
        <v>1.3393696010724401</v>
      </c>
      <c r="AO46" s="75">
        <v>14.1</v>
      </c>
      <c r="AP46" s="75">
        <v>4.9134808853118699</v>
      </c>
      <c r="AQ46" s="75">
        <v>3</v>
      </c>
      <c r="AR46" s="75">
        <v>25.179397832727801</v>
      </c>
      <c r="AS46" s="75">
        <v>4.1079191812884304</v>
      </c>
      <c r="AT46" s="75">
        <v>56.2</v>
      </c>
      <c r="AU46" s="75">
        <v>0.56438705477036599</v>
      </c>
      <c r="AV46" s="75">
        <v>-1.43884889231475</v>
      </c>
      <c r="AW46" s="75">
        <v>-0.98362173038229395</v>
      </c>
      <c r="AX46" s="75">
        <v>2</v>
      </c>
      <c r="AY46" s="75">
        <v>26.341653365480902</v>
      </c>
      <c r="AZ46" s="75">
        <v>32.228010049001497</v>
      </c>
      <c r="BA46" s="75">
        <v>28.2836814043944</v>
      </c>
      <c r="BB46" s="75">
        <v>5.8043333333333296</v>
      </c>
      <c r="BC46" s="75">
        <v>5.0266000000000002</v>
      </c>
      <c r="BD46" s="75">
        <v>-0.179395316251211</v>
      </c>
      <c r="BE46" s="75">
        <v>13.929</v>
      </c>
      <c r="BF46" s="75">
        <v>12.212999999999999</v>
      </c>
      <c r="BG46" s="75">
        <v>1.9083333333333301</v>
      </c>
      <c r="BH46" s="75">
        <v>2.8570000000000002</v>
      </c>
      <c r="BI46" s="75">
        <v>-0.1</v>
      </c>
      <c r="BJ46" s="75">
        <v>0.68100000000000005</v>
      </c>
      <c r="BK46" s="75">
        <v>0.28199999999999997</v>
      </c>
      <c r="BL46" s="75">
        <v>0.79100000000000004</v>
      </c>
      <c r="BM46" s="75">
        <v>7</v>
      </c>
      <c r="BN46" s="75">
        <v>-10.782666666666699</v>
      </c>
      <c r="BO46" s="75">
        <v>-13.1</v>
      </c>
      <c r="BP46" s="75">
        <v>-10.782666666666699</v>
      </c>
      <c r="BQ46" s="75">
        <v>0.11128972424879401</v>
      </c>
      <c r="BR46" s="75">
        <v>-15.765754527163001</v>
      </c>
      <c r="BS46" s="75">
        <v>73</v>
      </c>
      <c r="BT46" s="75">
        <v>44</v>
      </c>
      <c r="BU46" s="75">
        <v>75</v>
      </c>
      <c r="BV46" s="75">
        <v>64</v>
      </c>
      <c r="BW46">
        <v>2011</v>
      </c>
      <c r="BX46" s="694"/>
      <c r="BY46">
        <f>(AE46-Standardisation_Parameters!$E$15)/Standardisation_Parameters!$F$15</f>
        <v>1.5108949214327834</v>
      </c>
      <c r="BZ46">
        <f t="shared" si="0"/>
        <v>0.71871701798653165</v>
      </c>
      <c r="CA46">
        <f t="shared" si="1"/>
        <v>0.67995246526830189</v>
      </c>
      <c r="CB46">
        <f t="shared" si="2"/>
        <v>0.68409717430000005</v>
      </c>
      <c r="CC46">
        <f t="shared" si="3"/>
        <v>0.69447364509999998</v>
      </c>
      <c r="CD46">
        <f t="shared" si="4"/>
        <v>0.50495412209191204</v>
      </c>
      <c r="CF46" t="s">
        <v>137</v>
      </c>
      <c r="CG46" t="s">
        <v>58</v>
      </c>
      <c r="CH46" t="s">
        <v>138</v>
      </c>
      <c r="CI46">
        <v>0.20464658063893493</v>
      </c>
      <c r="CJ46">
        <v>0.80721152380147798</v>
      </c>
      <c r="CK46">
        <v>0.29223829408684299</v>
      </c>
      <c r="CL46">
        <v>0.63377979110000005</v>
      </c>
      <c r="CM46">
        <v>0.41631914819999999</v>
      </c>
      <c r="CN46">
        <v>0.67900000000000005</v>
      </c>
      <c r="CP46" t="s">
        <v>137</v>
      </c>
      <c r="CQ46" t="s">
        <v>58</v>
      </c>
      <c r="CR46" t="s">
        <v>138</v>
      </c>
      <c r="CS46" t="s">
        <v>932</v>
      </c>
      <c r="CT46">
        <v>255</v>
      </c>
      <c r="CU46">
        <v>0.20464658063893493</v>
      </c>
      <c r="CV46">
        <v>0.80721152380147798</v>
      </c>
      <c r="CW46">
        <v>0.29223829408684299</v>
      </c>
      <c r="CX46">
        <v>0.41631558784692857</v>
      </c>
      <c r="CY46">
        <v>49.555555555555607</v>
      </c>
      <c r="CZ46">
        <v>51.629513639842827</v>
      </c>
      <c r="DA46">
        <v>48.091455745536237</v>
      </c>
      <c r="DB46">
        <v>58.16335848703558</v>
      </c>
    </row>
    <row r="47" spans="1:106" x14ac:dyDescent="0.25">
      <c r="A47" s="694"/>
      <c r="B47" s="74" t="s">
        <v>135</v>
      </c>
      <c r="C47" s="74" t="s">
        <v>13</v>
      </c>
      <c r="D47" s="74" t="s">
        <v>136</v>
      </c>
      <c r="E47" s="75">
        <v>18</v>
      </c>
      <c r="F47" s="75">
        <v>14.629</v>
      </c>
      <c r="G47" s="75">
        <v>14.0756</v>
      </c>
      <c r="H47" s="75">
        <v>3</v>
      </c>
      <c r="I47" s="75">
        <v>4.72933285992855</v>
      </c>
      <c r="J47" s="75">
        <v>32.433</v>
      </c>
      <c r="K47" s="75">
        <v>25.071000000000002</v>
      </c>
      <c r="L47" s="75">
        <v>1.21216017918425</v>
      </c>
      <c r="M47" s="75">
        <v>5.6</v>
      </c>
      <c r="N47" s="75">
        <v>326</v>
      </c>
      <c r="O47" s="75">
        <v>606.02628876972199</v>
      </c>
      <c r="P47" s="75">
        <v>4</v>
      </c>
      <c r="Q47" s="75">
        <v>5.2</v>
      </c>
      <c r="R47" s="75">
        <v>0.61394891944990204</v>
      </c>
      <c r="S47" s="75">
        <v>-48.3</v>
      </c>
      <c r="T47" s="75">
        <v>-43.084016393442603</v>
      </c>
      <c r="U47" s="75">
        <v>27.843237704918</v>
      </c>
      <c r="V47" s="75">
        <v>25</v>
      </c>
      <c r="W47" s="75">
        <v>17.222475876796299</v>
      </c>
      <c r="X47" s="75">
        <v>-2</v>
      </c>
      <c r="Y47" s="75">
        <v>18.4041461305561</v>
      </c>
      <c r="Z47" s="75">
        <v>24.05</v>
      </c>
      <c r="AA47" s="75">
        <v>7</v>
      </c>
      <c r="AB47" s="75">
        <v>0.33600000000000002</v>
      </c>
      <c r="AC47" s="75">
        <v>-0.175742973763999</v>
      </c>
      <c r="AD47" s="75">
        <v>-0.94036376701068702</v>
      </c>
      <c r="AE47" s="75">
        <v>81.967213114754102</v>
      </c>
      <c r="AF47" s="75"/>
      <c r="AG47" s="75">
        <v>3.75</v>
      </c>
      <c r="AH47" s="75">
        <v>4</v>
      </c>
      <c r="AI47" s="75">
        <v>4</v>
      </c>
      <c r="AJ47" s="75">
        <v>3.371</v>
      </c>
      <c r="AK47" s="75">
        <v>-5.5755999999999997</v>
      </c>
      <c r="AL47" s="75">
        <v>21</v>
      </c>
      <c r="AM47" s="75">
        <v>1.8552708697114599</v>
      </c>
      <c r="AN47" s="75">
        <v>4.24481853830794</v>
      </c>
      <c r="AO47" s="75">
        <v>15.6</v>
      </c>
      <c r="AP47" s="75">
        <v>1.84184675834971</v>
      </c>
      <c r="AQ47" s="75">
        <v>3</v>
      </c>
      <c r="AR47" s="75">
        <v>63.108217682886597</v>
      </c>
      <c r="AS47" s="75">
        <v>46.381771742786597</v>
      </c>
      <c r="AT47" s="75">
        <v>1</v>
      </c>
      <c r="AU47" s="75">
        <v>4.1319661087449902</v>
      </c>
      <c r="AV47" s="75">
        <v>45.254740904264096</v>
      </c>
      <c r="AW47" s="75">
        <v>-0.99386051080550097</v>
      </c>
      <c r="AX47" s="75">
        <v>0</v>
      </c>
      <c r="AY47" s="75">
        <v>577.05377091033404</v>
      </c>
      <c r="AZ47" s="75">
        <v>25.766657863401601</v>
      </c>
      <c r="BA47" s="75">
        <v>23.288837486037899</v>
      </c>
      <c r="BB47" s="75">
        <v>13.1666666666667</v>
      </c>
      <c r="BC47" s="75">
        <v>8.4</v>
      </c>
      <c r="BD47" s="75">
        <v>-0.27004567069469798</v>
      </c>
      <c r="BE47" s="75">
        <v>18.440999999999999</v>
      </c>
      <c r="BF47" s="75">
        <v>16.8828</v>
      </c>
      <c r="BG47" s="75">
        <v>4.58266666666667</v>
      </c>
      <c r="BH47" s="75">
        <v>5.1454000000000004</v>
      </c>
      <c r="BI47" s="75">
        <v>3</v>
      </c>
      <c r="BJ47" s="75">
        <v>2.8</v>
      </c>
      <c r="BK47" s="75">
        <v>2.1720000000000002</v>
      </c>
      <c r="BL47" s="75">
        <v>2.6082000000000001</v>
      </c>
      <c r="BM47" s="75">
        <v>7</v>
      </c>
      <c r="BN47" s="75">
        <v>-29.716666666666701</v>
      </c>
      <c r="BO47" s="75">
        <v>-48.3</v>
      </c>
      <c r="BP47" s="75">
        <v>-29.716666666666701</v>
      </c>
      <c r="BQ47" s="75">
        <v>0.77444756029164297</v>
      </c>
      <c r="BR47" s="75">
        <v>-355.82637524557998</v>
      </c>
      <c r="BS47" s="75">
        <v>70</v>
      </c>
      <c r="BT47" s="75">
        <v>38</v>
      </c>
      <c r="BU47" s="75">
        <v>88</v>
      </c>
      <c r="BV47" s="75">
        <v>65.3333333333333</v>
      </c>
      <c r="BW47">
        <v>2011</v>
      </c>
      <c r="BX47" s="694"/>
      <c r="BY47">
        <f>(AE47-Standardisation_Parameters!$E$15)/Standardisation_Parameters!$F$15</f>
        <v>1.372520859090788</v>
      </c>
      <c r="BZ47">
        <f t="shared" si="0"/>
        <v>1.1590526054490737</v>
      </c>
      <c r="CA47">
        <f t="shared" si="1"/>
        <v>1.1235400119176808</v>
      </c>
      <c r="CB47">
        <f t="shared" si="2"/>
        <v>1.1899144822000001</v>
      </c>
      <c r="CC47">
        <f t="shared" si="3"/>
        <v>1.2316643047</v>
      </c>
      <c r="CD47">
        <f t="shared" si="4"/>
        <v>0.85726471222531497</v>
      </c>
      <c r="CF47" t="s">
        <v>139</v>
      </c>
      <c r="CG47" t="s">
        <v>58</v>
      </c>
      <c r="CH47" t="s">
        <v>140</v>
      </c>
      <c r="CI47">
        <v>0.99171521132334461</v>
      </c>
      <c r="CJ47">
        <v>0.57950336280742309</v>
      </c>
      <c r="CK47">
        <v>0.79743838559888802</v>
      </c>
      <c r="CL47">
        <v>0.68329620270000002</v>
      </c>
      <c r="CM47">
        <v>0.82440784349999996</v>
      </c>
      <c r="CN47">
        <v>0.78779999999999994</v>
      </c>
      <c r="CP47" t="s">
        <v>139</v>
      </c>
      <c r="CQ47" t="s">
        <v>58</v>
      </c>
      <c r="CR47" t="s">
        <v>140</v>
      </c>
      <c r="CS47" t="s">
        <v>933</v>
      </c>
      <c r="CT47">
        <v>261</v>
      </c>
      <c r="CU47">
        <v>0.99171521132334461</v>
      </c>
      <c r="CV47">
        <v>0.57950336280742309</v>
      </c>
      <c r="CW47">
        <v>0.79743838559888802</v>
      </c>
      <c r="CX47">
        <v>0.82440590678756132</v>
      </c>
      <c r="CY47">
        <v>57.999999999999993</v>
      </c>
      <c r="CZ47">
        <v>58.450763446618851</v>
      </c>
      <c r="DA47">
        <v>61.247346723083602</v>
      </c>
      <c r="DB47">
        <v>54.357205346196238</v>
      </c>
    </row>
    <row r="48" spans="1:106" x14ac:dyDescent="0.25">
      <c r="A48" s="694"/>
      <c r="B48" s="74" t="s">
        <v>36</v>
      </c>
      <c r="C48" s="74" t="s">
        <v>58</v>
      </c>
      <c r="D48" s="74" t="s">
        <v>155</v>
      </c>
      <c r="E48" s="75">
        <v>5.0389999999999997</v>
      </c>
      <c r="F48" s="75">
        <v>5.4456666666666704</v>
      </c>
      <c r="G48" s="75">
        <v>6.5195999999999996</v>
      </c>
      <c r="H48" s="75">
        <v>3.9609999999999999</v>
      </c>
      <c r="I48" s="75">
        <v>1.17834184343933</v>
      </c>
      <c r="J48" s="75">
        <v>11.445</v>
      </c>
      <c r="K48" s="75">
        <v>12.698</v>
      </c>
      <c r="L48" s="75">
        <v>2.60293363342211</v>
      </c>
      <c r="M48" s="75">
        <v>3.1</v>
      </c>
      <c r="N48" s="75">
        <v>8270</v>
      </c>
      <c r="O48" s="75">
        <v>0.63168887837028298</v>
      </c>
      <c r="P48" s="75">
        <v>1</v>
      </c>
      <c r="Q48" s="75">
        <v>5.0999999999999996</v>
      </c>
      <c r="R48" s="75">
        <v>39.845052236177999</v>
      </c>
      <c r="S48" s="75">
        <v>-4.2</v>
      </c>
      <c r="T48" s="75">
        <v>-2.9253634129733199</v>
      </c>
      <c r="U48" s="75">
        <v>11.645621774185599</v>
      </c>
      <c r="V48" s="75">
        <v>5.7</v>
      </c>
      <c r="W48" s="75">
        <v>-21.2489704974194</v>
      </c>
      <c r="X48" s="75">
        <v>8.6289999999999996</v>
      </c>
      <c r="Y48" s="75">
        <v>182.24237468872599</v>
      </c>
      <c r="Z48" s="75">
        <v>5.2869999999999999</v>
      </c>
      <c r="AA48" s="75">
        <v>3</v>
      </c>
      <c r="AB48" s="75">
        <v>0.61899999999999999</v>
      </c>
      <c r="AC48" s="75">
        <v>0.52635948542380895</v>
      </c>
      <c r="AD48" s="75">
        <v>9.7393132436626006E-2</v>
      </c>
      <c r="AE48" s="75">
        <v>19.672131147540998</v>
      </c>
      <c r="AF48" s="75">
        <v>4.3420593240855103</v>
      </c>
      <c r="AG48" s="75">
        <v>2.25</v>
      </c>
      <c r="AH48" s="75">
        <v>2</v>
      </c>
      <c r="AI48" s="75">
        <v>3.25</v>
      </c>
      <c r="AJ48" s="75">
        <v>-0.40666666666666701</v>
      </c>
      <c r="AK48" s="75">
        <v>-1.2196</v>
      </c>
      <c r="AL48" s="75">
        <v>9</v>
      </c>
      <c r="AM48" s="75">
        <v>2.4817478316702601</v>
      </c>
      <c r="AN48" s="75">
        <v>1.04651150725604</v>
      </c>
      <c r="AO48" s="75">
        <v>15.3</v>
      </c>
      <c r="AP48" s="75">
        <v>119.535156708534</v>
      </c>
      <c r="AQ48" s="75">
        <v>3</v>
      </c>
      <c r="AR48" s="75">
        <v>8.22836109273684</v>
      </c>
      <c r="AS48" s="75">
        <v>32.677173699602299</v>
      </c>
      <c r="AT48" s="75">
        <v>860</v>
      </c>
      <c r="AU48" s="75">
        <v>0.90834531463346202</v>
      </c>
      <c r="AV48" s="75">
        <v>3.0179543271795999</v>
      </c>
      <c r="AW48" s="75">
        <v>-0.60154947763821998</v>
      </c>
      <c r="AX48" s="75">
        <v>3</v>
      </c>
      <c r="AY48" s="75">
        <v>0.89246640980855896</v>
      </c>
      <c r="AZ48" s="75">
        <v>12.969888304404501</v>
      </c>
      <c r="BA48" s="75">
        <v>13.892557912645101</v>
      </c>
      <c r="BB48" s="75">
        <v>5.3346666666666698</v>
      </c>
      <c r="BC48" s="75">
        <v>5.1372</v>
      </c>
      <c r="BD48" s="75">
        <v>0.200941043527359</v>
      </c>
      <c r="BE48" s="75">
        <v>16.234000000000002</v>
      </c>
      <c r="BF48" s="75">
        <v>14.440200000000001</v>
      </c>
      <c r="BG48" s="75">
        <v>1.48433333333333</v>
      </c>
      <c r="BH48" s="75">
        <v>2.7240000000000002</v>
      </c>
      <c r="BI48" s="75">
        <v>3.3</v>
      </c>
      <c r="BJ48" s="75">
        <v>3.05</v>
      </c>
      <c r="BK48" s="75">
        <v>1.34033333333333</v>
      </c>
      <c r="BL48" s="75">
        <v>2.2682000000000002</v>
      </c>
      <c r="BM48" s="75">
        <v>4</v>
      </c>
      <c r="BN48" s="75">
        <v>-3.6533333333333302</v>
      </c>
      <c r="BO48" s="75">
        <v>-4.2</v>
      </c>
      <c r="BP48" s="75">
        <v>-3.6533333333333302</v>
      </c>
      <c r="BQ48" s="75">
        <v>0.38841240875912397</v>
      </c>
      <c r="BR48" s="75">
        <v>0.89954219978870797</v>
      </c>
      <c r="BS48" s="75">
        <v>40</v>
      </c>
      <c r="BT48" s="75">
        <v>31</v>
      </c>
      <c r="BU48" s="75">
        <v>63</v>
      </c>
      <c r="BV48" s="75">
        <v>44.6666666666667</v>
      </c>
      <c r="BW48">
        <v>2011</v>
      </c>
      <c r="BX48" s="694"/>
      <c r="BY48">
        <f>(AE48-Standardisation_Parameters!$E$15)/Standardisation_Parameters!$F$15</f>
        <v>-0.88099958476454354</v>
      </c>
      <c r="BZ48">
        <f t="shared" si="0"/>
        <v>0.22652597453108669</v>
      </c>
      <c r="CA48">
        <f t="shared" si="1"/>
        <v>-0.14316746625970758</v>
      </c>
      <c r="CB48">
        <f t="shared" si="2"/>
        <v>-0.155348339</v>
      </c>
      <c r="CC48">
        <f t="shared" si="3"/>
        <v>-8.3032511000000003E-2</v>
      </c>
      <c r="CD48">
        <f t="shared" si="4"/>
        <v>5.2932987581135599E-2</v>
      </c>
      <c r="CF48" t="s">
        <v>141</v>
      </c>
      <c r="CG48" t="s">
        <v>13</v>
      </c>
      <c r="CH48" t="s">
        <v>142</v>
      </c>
      <c r="CI48">
        <v>0.74444912087714266</v>
      </c>
      <c r="CJ48">
        <v>0.98304108669674273</v>
      </c>
      <c r="CK48">
        <v>0.83732260334984099</v>
      </c>
      <c r="CL48">
        <v>0.94574273440000001</v>
      </c>
      <c r="CM48">
        <v>0.87580263020000004</v>
      </c>
      <c r="CN48">
        <v>1.0054000000000001</v>
      </c>
      <c r="CP48" t="s">
        <v>141</v>
      </c>
      <c r="CQ48" t="s">
        <v>13</v>
      </c>
      <c r="CR48" t="s">
        <v>142</v>
      </c>
      <c r="CS48" t="s">
        <v>934</v>
      </c>
      <c r="CT48">
        <v>266</v>
      </c>
      <c r="CU48">
        <v>0.74444912087714266</v>
      </c>
      <c r="CV48">
        <v>0.98304108669674273</v>
      </c>
      <c r="CW48">
        <v>0.83732260334984099</v>
      </c>
      <c r="CX48">
        <v>0.8757990628515413</v>
      </c>
      <c r="CY48">
        <v>58.666666666666693</v>
      </c>
      <c r="CZ48">
        <v>59.309802584771084</v>
      </c>
      <c r="DA48">
        <v>57.114281826918337</v>
      </c>
      <c r="DB48">
        <v>61.102358302170423</v>
      </c>
    </row>
    <row r="49" spans="1:106" x14ac:dyDescent="0.25">
      <c r="A49" s="694"/>
      <c r="B49" s="74" t="s">
        <v>108</v>
      </c>
      <c r="C49" s="74" t="s">
        <v>58</v>
      </c>
      <c r="D49" s="74" t="s">
        <v>109</v>
      </c>
      <c r="E49" s="75">
        <v>7.008</v>
      </c>
      <c r="F49" s="75">
        <v>5.4556666666666702</v>
      </c>
      <c r="G49" s="75">
        <v>10.954800000000001</v>
      </c>
      <c r="H49" s="75">
        <v>2.2919999999999998</v>
      </c>
      <c r="I49" s="75">
        <v>5.8095364445022604</v>
      </c>
      <c r="J49" s="75">
        <v>42.165999999999997</v>
      </c>
      <c r="K49" s="75">
        <v>20.731000000000002</v>
      </c>
      <c r="L49" s="75">
        <v>1.8495343468019201</v>
      </c>
      <c r="M49" s="75">
        <v>8</v>
      </c>
      <c r="N49" s="75">
        <v>2880</v>
      </c>
      <c r="O49" s="75">
        <v>2.5485512032140001</v>
      </c>
      <c r="P49" s="75">
        <v>2</v>
      </c>
      <c r="Q49" s="75">
        <v>4.2</v>
      </c>
      <c r="R49" s="75">
        <v>58.667687595712103</v>
      </c>
      <c r="S49" s="75">
        <v>-7.1</v>
      </c>
      <c r="T49" s="75">
        <v>-5.4757494105759497</v>
      </c>
      <c r="U49" s="75">
        <v>38.405523745368797</v>
      </c>
      <c r="V49" s="75">
        <v>10.4</v>
      </c>
      <c r="W49" s="75">
        <v>-6.1418702005438401</v>
      </c>
      <c r="X49" s="75">
        <v>10.413</v>
      </c>
      <c r="Y49" s="75">
        <v>40.4904816576908</v>
      </c>
      <c r="Z49" s="75">
        <v>8</v>
      </c>
      <c r="AA49" s="75">
        <v>5</v>
      </c>
      <c r="AB49" s="75">
        <v>0.69099999999999995</v>
      </c>
      <c r="AC49" s="75">
        <v>-0.50845291767151601</v>
      </c>
      <c r="AD49" s="75">
        <v>-8.7576305879183802E-2</v>
      </c>
      <c r="AE49" s="75">
        <v>53.551912568306001</v>
      </c>
      <c r="AF49" s="75">
        <v>4.3272359819351003</v>
      </c>
      <c r="AG49" s="75">
        <v>3.25</v>
      </c>
      <c r="AH49" s="75">
        <v>2.75</v>
      </c>
      <c r="AI49" s="75">
        <v>3</v>
      </c>
      <c r="AJ49" s="75">
        <v>1.55233333333333</v>
      </c>
      <c r="AK49" s="75">
        <v>-5.8548</v>
      </c>
      <c r="AL49" s="75">
        <v>9.3000000000000007</v>
      </c>
      <c r="AM49" s="75">
        <v>4.2513727194872004</v>
      </c>
      <c r="AN49" s="75">
        <v>3.49244663186122</v>
      </c>
      <c r="AO49" s="75">
        <v>12.6</v>
      </c>
      <c r="AP49" s="75">
        <v>176.003062787136</v>
      </c>
      <c r="AQ49" s="75">
        <v>3</v>
      </c>
      <c r="AR49" s="75">
        <v>7.1863965818492899</v>
      </c>
      <c r="AS49" s="75">
        <v>72.613446048841396</v>
      </c>
      <c r="AT49" s="75">
        <v>453.5</v>
      </c>
      <c r="AU49" s="75">
        <v>1.37445858087151</v>
      </c>
      <c r="AV49" s="75">
        <v>-5.2245012339213297E-2</v>
      </c>
      <c r="AW49" s="75">
        <v>-0.41332312404287902</v>
      </c>
      <c r="AX49" s="75">
        <v>3</v>
      </c>
      <c r="AY49" s="75">
        <v>2.5530318957700602</v>
      </c>
      <c r="AZ49" s="75">
        <v>40.199939525895502</v>
      </c>
      <c r="BA49" s="75">
        <v>40.673650116950597</v>
      </c>
      <c r="BB49" s="75">
        <v>10.6466666666667</v>
      </c>
      <c r="BC49" s="75">
        <v>9.6327999999999996</v>
      </c>
      <c r="BD49" s="75">
        <v>0.465517761027337</v>
      </c>
      <c r="BE49" s="75">
        <v>15.343</v>
      </c>
      <c r="BF49" s="75">
        <v>12.359400000000001</v>
      </c>
      <c r="BG49" s="75">
        <v>6.5166666666666702</v>
      </c>
      <c r="BH49" s="75">
        <v>6.4593999999999996</v>
      </c>
      <c r="BI49" s="75">
        <v>7.3</v>
      </c>
      <c r="BJ49" s="75">
        <v>7.18</v>
      </c>
      <c r="BK49" s="75">
        <v>5.65933333333333</v>
      </c>
      <c r="BL49" s="75">
        <v>5.5613999999999999</v>
      </c>
      <c r="BM49" s="75">
        <v>5</v>
      </c>
      <c r="BN49" s="75">
        <v>-3.5876666666666699</v>
      </c>
      <c r="BO49" s="75">
        <v>-7.1</v>
      </c>
      <c r="BP49" s="75">
        <v>-3.5876666666666699</v>
      </c>
      <c r="BQ49" s="75">
        <v>1.1508872990801799</v>
      </c>
      <c r="BR49" s="75">
        <v>-1.5018376722817799</v>
      </c>
      <c r="BS49" s="75">
        <v>45</v>
      </c>
      <c r="BT49" s="75">
        <v>31</v>
      </c>
      <c r="BU49" s="75">
        <v>53</v>
      </c>
      <c r="BV49" s="75">
        <v>43</v>
      </c>
      <c r="BW49">
        <v>2011</v>
      </c>
      <c r="BX49" s="694"/>
      <c r="BY49">
        <f>(AE49-Standardisation_Parameters!$E$15)/Standardisation_Parameters!$F$15</f>
        <v>0.34459925312168871</v>
      </c>
      <c r="BZ49">
        <f t="shared" si="0"/>
        <v>0.57223503258737951</v>
      </c>
      <c r="CA49">
        <f t="shared" si="1"/>
        <v>0.28164626299524742</v>
      </c>
      <c r="CB49">
        <f t="shared" si="2"/>
        <v>0.30587150969999999</v>
      </c>
      <c r="CC49">
        <f t="shared" si="3"/>
        <v>0.3801293966</v>
      </c>
      <c r="CD49">
        <f t="shared" si="4"/>
        <v>0.22576459783525199</v>
      </c>
      <c r="CF49" t="s">
        <v>143</v>
      </c>
      <c r="CG49" t="s">
        <v>58</v>
      </c>
      <c r="CH49" t="s">
        <v>144</v>
      </c>
      <c r="CI49">
        <v>7.4684449470417968E-3</v>
      </c>
      <c r="CJ49">
        <v>0.56816498447572816</v>
      </c>
      <c r="CK49">
        <v>0.29223829408684299</v>
      </c>
      <c r="CL49">
        <v>0.37344017419999997</v>
      </c>
      <c r="CM49">
        <v>0.15390869809999999</v>
      </c>
      <c r="CN49">
        <v>0.46139999999999998</v>
      </c>
      <c r="CP49" t="s">
        <v>143</v>
      </c>
      <c r="CQ49" t="s">
        <v>58</v>
      </c>
      <c r="CR49" t="s">
        <v>144</v>
      </c>
      <c r="CS49" t="s">
        <v>935</v>
      </c>
      <c r="CT49">
        <v>272</v>
      </c>
      <c r="CU49">
        <v>7.4684449470417968E-3</v>
      </c>
      <c r="CV49">
        <v>0.56816498447572816</v>
      </c>
      <c r="CW49">
        <v>0.29223829408684299</v>
      </c>
      <c r="CX49">
        <v>0.15390573034124314</v>
      </c>
      <c r="CY49">
        <v>49.555555555555607</v>
      </c>
      <c r="CZ49">
        <v>47.243319930437096</v>
      </c>
      <c r="DA49">
        <v>44.795613483263786</v>
      </c>
      <c r="DB49">
        <v>54.167683793210124</v>
      </c>
    </row>
    <row r="50" spans="1:106" x14ac:dyDescent="0.25">
      <c r="A50" s="694"/>
      <c r="B50" s="74" t="s">
        <v>131</v>
      </c>
      <c r="C50" s="74" t="s">
        <v>13</v>
      </c>
      <c r="D50" s="74" t="s">
        <v>132</v>
      </c>
      <c r="E50" s="75">
        <v>18</v>
      </c>
      <c r="F50" s="75">
        <v>14.078666666666701</v>
      </c>
      <c r="G50" s="75">
        <v>12.903600000000001</v>
      </c>
      <c r="H50" s="75">
        <v>-8</v>
      </c>
      <c r="I50" s="75">
        <v>4.3062798562099998</v>
      </c>
      <c r="J50" s="75">
        <v>90.4</v>
      </c>
      <c r="K50" s="75">
        <v>68.364999999999995</v>
      </c>
      <c r="L50" s="75">
        <v>4.6147917396129596</v>
      </c>
      <c r="M50" s="75">
        <v>-2.4</v>
      </c>
      <c r="N50" s="75">
        <v>1500</v>
      </c>
      <c r="O50" s="75">
        <v>0.241695814564092</v>
      </c>
      <c r="P50" s="75">
        <v>6</v>
      </c>
      <c r="Q50" s="75">
        <v>0.3</v>
      </c>
      <c r="R50" s="75">
        <v>7904.5423728813603</v>
      </c>
      <c r="S50" s="75">
        <v>0.2</v>
      </c>
      <c r="T50" s="75">
        <v>2.7819299620276099</v>
      </c>
      <c r="U50" s="75">
        <v>58.138900608763798</v>
      </c>
      <c r="V50" s="75">
        <v>10.9</v>
      </c>
      <c r="W50" s="75">
        <v>-10.9259558598325</v>
      </c>
      <c r="X50" s="75">
        <v>9.9000000000000092</v>
      </c>
      <c r="Y50" s="75">
        <v>20.517186521528298</v>
      </c>
      <c r="Z50" s="75"/>
      <c r="AA50" s="75">
        <v>6</v>
      </c>
      <c r="AB50" s="75">
        <v>0.40799999999999997</v>
      </c>
      <c r="AC50" s="75">
        <v>-1.7054228622790499</v>
      </c>
      <c r="AD50" s="75">
        <v>-1.31996080632454</v>
      </c>
      <c r="AE50" s="75">
        <v>73.770491803278702</v>
      </c>
      <c r="AF50" s="75"/>
      <c r="AG50" s="75">
        <v>4.5</v>
      </c>
      <c r="AH50" s="75">
        <v>4.5</v>
      </c>
      <c r="AI50" s="75">
        <v>4.25</v>
      </c>
      <c r="AJ50" s="75">
        <v>3.92133333333333</v>
      </c>
      <c r="AK50" s="75">
        <v>5.6963999999999997</v>
      </c>
      <c r="AL50" s="75">
        <v>10</v>
      </c>
      <c r="AM50" s="75">
        <v>0.92797834026447401</v>
      </c>
      <c r="AN50" s="75">
        <v>0.99800820055777195</v>
      </c>
      <c r="AO50" s="75">
        <v>0.9</v>
      </c>
      <c r="AP50" s="75">
        <v>23713.627118644101</v>
      </c>
      <c r="AQ50" s="75">
        <v>3</v>
      </c>
      <c r="AR50" s="75">
        <v>16.286350416186199</v>
      </c>
      <c r="AS50" s="75">
        <v>10.9111693248297</v>
      </c>
      <c r="AT50" s="75">
        <v>-48.5</v>
      </c>
      <c r="AU50" s="75"/>
      <c r="AV50" s="75">
        <v>30.6518316831683</v>
      </c>
      <c r="AW50" s="75">
        <v>78.045423728813603</v>
      </c>
      <c r="AX50" s="75">
        <v>0</v>
      </c>
      <c r="AY50" s="75">
        <v>0.238648346780587</v>
      </c>
      <c r="AZ50" s="75">
        <v>59.854491030999696</v>
      </c>
      <c r="BA50" s="75">
        <v>60.955918732751101</v>
      </c>
      <c r="BB50" s="75">
        <v>12.5</v>
      </c>
      <c r="BC50" s="75">
        <v>14.56</v>
      </c>
      <c r="BD50" s="75">
        <v>-0.19224180457258699</v>
      </c>
      <c r="BE50" s="75">
        <v>2.238</v>
      </c>
      <c r="BF50" s="75">
        <v>3.2016</v>
      </c>
      <c r="BG50" s="75">
        <v>2.0153333333333299</v>
      </c>
      <c r="BH50" s="75">
        <v>4.6055999999999999</v>
      </c>
      <c r="BI50" s="75">
        <v>0.4</v>
      </c>
      <c r="BJ50" s="75">
        <v>1.3265</v>
      </c>
      <c r="BK50" s="75">
        <v>1.4526666666666701</v>
      </c>
      <c r="BL50" s="75">
        <v>3.3130000000000002</v>
      </c>
      <c r="BM50" s="75">
        <v>9</v>
      </c>
      <c r="BN50" s="75">
        <v>-1.6826666666666701</v>
      </c>
      <c r="BO50" s="75">
        <v>0.2</v>
      </c>
      <c r="BP50" s="75">
        <v>-1.6826666666666701</v>
      </c>
      <c r="BQ50" s="75">
        <v>2.0800316957210799E-2</v>
      </c>
      <c r="BR50" s="75">
        <v>239.170169491525</v>
      </c>
      <c r="BS50" s="75">
        <v>73</v>
      </c>
      <c r="BT50" s="75">
        <v>38</v>
      </c>
      <c r="BU50" s="75">
        <v>78</v>
      </c>
      <c r="BV50" s="75">
        <v>63</v>
      </c>
      <c r="BW50">
        <v>2011</v>
      </c>
      <c r="BX50" s="694"/>
      <c r="BY50">
        <f>(AE50-Standardisation_Parameters!$E$15)/Standardisation_Parameters!$F$15</f>
        <v>1.0760050112150867</v>
      </c>
      <c r="BZ50">
        <f t="shared" si="0"/>
        <v>1.4573081368620102</v>
      </c>
      <c r="CA50">
        <f t="shared" si="1"/>
        <v>1.3814197670018673</v>
      </c>
      <c r="CB50">
        <f t="shared" si="2"/>
        <v>1.4968699008999999</v>
      </c>
      <c r="CC50">
        <f t="shared" si="3"/>
        <v>1.5724899670000001</v>
      </c>
      <c r="CD50">
        <f t="shared" si="4"/>
        <v>1.6416543279940199</v>
      </c>
      <c r="CF50" t="s">
        <v>145</v>
      </c>
      <c r="CG50" t="s">
        <v>58</v>
      </c>
      <c r="CH50" t="s">
        <v>146</v>
      </c>
      <c r="CI50">
        <v>1.3932710054365689</v>
      </c>
      <c r="CJ50">
        <v>1.490839460764128</v>
      </c>
      <c r="CK50">
        <v>1.68818591537013</v>
      </c>
      <c r="CL50">
        <v>1.5689509214999999</v>
      </c>
      <c r="CM50">
        <v>1.5884570197000001</v>
      </c>
      <c r="CN50">
        <v>0.89659999999999995</v>
      </c>
      <c r="CP50" t="s">
        <v>145</v>
      </c>
      <c r="CQ50" t="s">
        <v>58</v>
      </c>
      <c r="CR50" t="s">
        <v>146</v>
      </c>
      <c r="CS50" t="s">
        <v>936</v>
      </c>
      <c r="CT50">
        <v>278</v>
      </c>
      <c r="CU50">
        <v>1.3932710054365689</v>
      </c>
      <c r="CV50">
        <v>1.490839460764128</v>
      </c>
      <c r="CW50">
        <v>1.68818591537013</v>
      </c>
      <c r="CX50">
        <v>1.5884524433646465</v>
      </c>
      <c r="CY50">
        <v>72.888888888888872</v>
      </c>
      <c r="CZ50">
        <v>71.221838985787699</v>
      </c>
      <c r="DA50">
        <v>67.959371625108048</v>
      </c>
      <c r="DB50">
        <v>69.590233167666142</v>
      </c>
    </row>
    <row r="51" spans="1:106" x14ac:dyDescent="0.25">
      <c r="A51" s="694"/>
      <c r="B51" s="74" t="s">
        <v>139</v>
      </c>
      <c r="C51" s="74" t="s">
        <v>58</v>
      </c>
      <c r="D51" s="74" t="s">
        <v>140</v>
      </c>
      <c r="E51" s="75">
        <v>5.9</v>
      </c>
      <c r="F51" s="75">
        <v>5.9523333333333301</v>
      </c>
      <c r="G51" s="75">
        <v>7.718</v>
      </c>
      <c r="H51" s="75">
        <v>3.3</v>
      </c>
      <c r="I51" s="75">
        <v>1.2785364679976901</v>
      </c>
      <c r="J51" s="75"/>
      <c r="K51" s="75"/>
      <c r="L51" s="75">
        <v>1.5766303625136699</v>
      </c>
      <c r="M51" s="75">
        <v>-0.5</v>
      </c>
      <c r="N51" s="75">
        <v>3210</v>
      </c>
      <c r="O51" s="75">
        <v>0.63168887837028298</v>
      </c>
      <c r="P51" s="75">
        <v>5</v>
      </c>
      <c r="Q51" s="75">
        <v>2.8</v>
      </c>
      <c r="R51" s="75">
        <v>8.8203039323202308</v>
      </c>
      <c r="S51" s="75">
        <v>-10.8</v>
      </c>
      <c r="T51" s="75">
        <v>-8.1952356292076605</v>
      </c>
      <c r="U51" s="75">
        <v>16.742620403935799</v>
      </c>
      <c r="V51" s="75">
        <v>1.7</v>
      </c>
      <c r="W51" s="75">
        <v>18.364475555541201</v>
      </c>
      <c r="X51" s="75"/>
      <c r="Y51" s="75">
        <v>17.2418232997343</v>
      </c>
      <c r="Z51" s="75">
        <v>5</v>
      </c>
      <c r="AA51" s="75">
        <v>7</v>
      </c>
      <c r="AB51" s="75">
        <v>0.52200000000000002</v>
      </c>
      <c r="AC51" s="75">
        <v>-1.2679663300816999</v>
      </c>
      <c r="AD51" s="75">
        <v>-0.49580703993401998</v>
      </c>
      <c r="AE51" s="75">
        <v>67.213114754098399</v>
      </c>
      <c r="AF51" s="75">
        <v>3.30056153996372</v>
      </c>
      <c r="AG51" s="75">
        <v>2.5</v>
      </c>
      <c r="AH51" s="75">
        <v>3.25</v>
      </c>
      <c r="AI51" s="75">
        <v>2.5</v>
      </c>
      <c r="AJ51" s="75">
        <v>-5.2333333333332503E-2</v>
      </c>
      <c r="AK51" s="75">
        <v>-2.1179999999999999</v>
      </c>
      <c r="AL51" s="75">
        <v>9.1999999999999993</v>
      </c>
      <c r="AM51" s="75">
        <v>2.3515834027310101</v>
      </c>
      <c r="AN51" s="75">
        <v>0.87249366288166297</v>
      </c>
      <c r="AO51" s="75">
        <v>8.4</v>
      </c>
      <c r="AP51" s="75">
        <v>26.460911796960701</v>
      </c>
      <c r="AQ51" s="75">
        <v>3</v>
      </c>
      <c r="AR51" s="75">
        <v>6.5090291585762197</v>
      </c>
      <c r="AS51" s="75">
        <v>30.9632986637593</v>
      </c>
      <c r="AT51" s="75">
        <v>133.69999999999999</v>
      </c>
      <c r="AU51" s="75">
        <v>0.85903661304469703</v>
      </c>
      <c r="AV51" s="75">
        <v>3.0179543271795999</v>
      </c>
      <c r="AW51" s="75">
        <v>-0.91179696067679805</v>
      </c>
      <c r="AX51" s="75">
        <v>3</v>
      </c>
      <c r="AY51" s="75">
        <v>0.89246640980855896</v>
      </c>
      <c r="AZ51" s="75">
        <v>14.587124955125899</v>
      </c>
      <c r="BA51" s="75">
        <v>14.100337190143399</v>
      </c>
      <c r="BB51" s="75">
        <v>2.1333333333333302</v>
      </c>
      <c r="BC51" s="75">
        <v>2.2648000000000001</v>
      </c>
      <c r="BD51" s="75">
        <v>8.6055441418879997E-2</v>
      </c>
      <c r="BE51" s="75">
        <v>11.167999999999999</v>
      </c>
      <c r="BF51" s="75">
        <v>11.339399999999999</v>
      </c>
      <c r="BG51" s="75">
        <v>0.333666666666667</v>
      </c>
      <c r="BH51" s="75">
        <v>1.3755999999999999</v>
      </c>
      <c r="BI51" s="75">
        <v>-1.6</v>
      </c>
      <c r="BJ51" s="75">
        <v>-0.57499999999999996</v>
      </c>
      <c r="BK51" s="75">
        <v>-0.48833333333333301</v>
      </c>
      <c r="BL51" s="75">
        <v>0.30120000000000002</v>
      </c>
      <c r="BM51" s="75">
        <v>7</v>
      </c>
      <c r="BN51" s="75">
        <v>-13.6513333333333</v>
      </c>
      <c r="BO51" s="75">
        <v>-10.8</v>
      </c>
      <c r="BP51" s="75">
        <v>-13.6513333333333</v>
      </c>
      <c r="BQ51" s="75">
        <v>-0.38824046491185199</v>
      </c>
      <c r="BR51" s="75">
        <v>-50.495221682594398</v>
      </c>
      <c r="BS51" s="75">
        <v>55</v>
      </c>
      <c r="BT51" s="75">
        <v>31</v>
      </c>
      <c r="BU51" s="75">
        <v>63</v>
      </c>
      <c r="BV51" s="75">
        <v>49.6666666666667</v>
      </c>
      <c r="BW51">
        <v>2011</v>
      </c>
      <c r="BX51" s="694"/>
      <c r="BY51">
        <f>(AE51-Standardisation_Parameters!$E$15)/Standardisation_Parameters!$F$15</f>
        <v>0.83879233291452637</v>
      </c>
      <c r="BZ51">
        <f t="shared" si="0"/>
        <v>0.99171521132334461</v>
      </c>
      <c r="CA51">
        <f t="shared" si="1"/>
        <v>0.57950336280742309</v>
      </c>
      <c r="CB51">
        <f t="shared" si="2"/>
        <v>0.68329620270000002</v>
      </c>
      <c r="CC51">
        <f t="shared" si="3"/>
        <v>0.82440784349999996</v>
      </c>
      <c r="CD51">
        <f t="shared" si="4"/>
        <v>0.79743838559888802</v>
      </c>
      <c r="CF51" t="s">
        <v>147</v>
      </c>
      <c r="CG51" t="s">
        <v>13</v>
      </c>
      <c r="CH51" t="s">
        <v>148</v>
      </c>
      <c r="CI51">
        <v>0.59701155290549068</v>
      </c>
      <c r="CJ51">
        <v>0.47319686255885696</v>
      </c>
      <c r="CK51">
        <v>0.551485709468023</v>
      </c>
      <c r="CL51">
        <v>0.47382848259999999</v>
      </c>
      <c r="CM51">
        <v>0.5004753797</v>
      </c>
      <c r="CN51">
        <v>0.78779999999999994</v>
      </c>
      <c r="CP51" t="s">
        <v>147</v>
      </c>
      <c r="CQ51" t="s">
        <v>13</v>
      </c>
      <c r="CR51" t="s">
        <v>148</v>
      </c>
      <c r="CS51" t="s">
        <v>937</v>
      </c>
      <c r="CT51">
        <v>284</v>
      </c>
      <c r="CU51">
        <v>0.59701155290549068</v>
      </c>
      <c r="CV51">
        <v>0.47319686255885696</v>
      </c>
      <c r="CW51">
        <v>0.551485709468023</v>
      </c>
      <c r="CX51">
        <v>0.50047337298104555</v>
      </c>
      <c r="CY51">
        <v>53.888888888888893</v>
      </c>
      <c r="CZ51">
        <v>53.036215168747034</v>
      </c>
      <c r="DA51">
        <v>54.64985560713226</v>
      </c>
      <c r="DB51">
        <v>52.580286951851633</v>
      </c>
    </row>
    <row r="52" spans="1:106" x14ac:dyDescent="0.25">
      <c r="A52" s="694"/>
      <c r="B52" s="74" t="s">
        <v>147</v>
      </c>
      <c r="C52" s="74" t="s">
        <v>13</v>
      </c>
      <c r="D52" s="74" t="s">
        <v>148</v>
      </c>
      <c r="E52" s="75">
        <v>12.661</v>
      </c>
      <c r="F52" s="75">
        <v>10.6733333333333</v>
      </c>
      <c r="G52" s="75">
        <v>9.8648000000000007</v>
      </c>
      <c r="H52" s="75">
        <v>4.0389999999999997</v>
      </c>
      <c r="I52" s="75">
        <v>2.52301837092004</v>
      </c>
      <c r="J52" s="75">
        <v>34.1</v>
      </c>
      <c r="K52" s="75">
        <v>15.077</v>
      </c>
      <c r="L52" s="75">
        <v>0.57709340665095898</v>
      </c>
      <c r="M52" s="75">
        <v>6.4</v>
      </c>
      <c r="N52" s="75">
        <v>553</v>
      </c>
      <c r="O52" s="75">
        <v>148.62762689015699</v>
      </c>
      <c r="P52" s="75">
        <v>3</v>
      </c>
      <c r="Q52" s="75">
        <v>4</v>
      </c>
      <c r="R52" s="75">
        <v>45.797060881735497</v>
      </c>
      <c r="S52" s="75">
        <v>-9</v>
      </c>
      <c r="T52" s="75">
        <v>-6.8645625562204202</v>
      </c>
      <c r="U52" s="75">
        <v>35.878994094411198</v>
      </c>
      <c r="V52" s="75">
        <v>3</v>
      </c>
      <c r="W52" s="75">
        <v>4.6676389264140496</v>
      </c>
      <c r="X52" s="75">
        <v>-7.9710000000000001</v>
      </c>
      <c r="Y52" s="75">
        <v>21.0520287420883</v>
      </c>
      <c r="Z52" s="75">
        <v>6.2</v>
      </c>
      <c r="AA52" s="75">
        <v>3</v>
      </c>
      <c r="AB52" s="75">
        <v>0.46600000000000003</v>
      </c>
      <c r="AC52" s="75">
        <v>-9.6581690221350894E-2</v>
      </c>
      <c r="AD52" s="75">
        <v>-0.51170462114128301</v>
      </c>
      <c r="AE52" s="75">
        <v>68.306010928961797</v>
      </c>
      <c r="AF52" s="75">
        <v>3.5632456104772898</v>
      </c>
      <c r="AG52" s="75">
        <v>3.75</v>
      </c>
      <c r="AH52" s="75">
        <v>3.5</v>
      </c>
      <c r="AI52" s="75">
        <v>3</v>
      </c>
      <c r="AJ52" s="75">
        <v>1.98766666666667</v>
      </c>
      <c r="AK52" s="75">
        <v>2.3351999999999999</v>
      </c>
      <c r="AL52" s="75">
        <v>16.7</v>
      </c>
      <c r="AM52" s="75">
        <v>0.88782318059397303</v>
      </c>
      <c r="AN52" s="75">
        <v>11.785613769996999</v>
      </c>
      <c r="AO52" s="75">
        <v>12</v>
      </c>
      <c r="AP52" s="75">
        <v>137.39118264520599</v>
      </c>
      <c r="AQ52" s="75">
        <v>3</v>
      </c>
      <c r="AR52" s="75">
        <v>22.8181781466008</v>
      </c>
      <c r="AS52" s="75">
        <v>14.267318512145099</v>
      </c>
      <c r="AT52" s="75">
        <v>22</v>
      </c>
      <c r="AU52" s="75">
        <v>1.0652054001754201</v>
      </c>
      <c r="AV52" s="75">
        <v>26.270240313564202</v>
      </c>
      <c r="AW52" s="75">
        <v>-0.54202939118264504</v>
      </c>
      <c r="AX52" s="75">
        <v>0</v>
      </c>
      <c r="AY52" s="75">
        <v>144.225793440991</v>
      </c>
      <c r="AZ52" s="75">
        <v>34.958160884786103</v>
      </c>
      <c r="BA52" s="75">
        <v>32.672373808833797</v>
      </c>
      <c r="BB52" s="75">
        <v>3.8333333333333299</v>
      </c>
      <c r="BC52" s="75">
        <v>3.8210000000000002</v>
      </c>
      <c r="BD52" s="75">
        <v>-0.369459414094854</v>
      </c>
      <c r="BE52" s="75">
        <v>13.974</v>
      </c>
      <c r="BF52" s="75">
        <v>14.045400000000001</v>
      </c>
      <c r="BG52" s="75">
        <v>6.4740000000000002</v>
      </c>
      <c r="BH52" s="75">
        <v>6.8014000000000001</v>
      </c>
      <c r="BI52" s="75">
        <v>3.2</v>
      </c>
      <c r="BJ52" s="75">
        <v>3.5</v>
      </c>
      <c r="BK52" s="75">
        <v>3.32</v>
      </c>
      <c r="BL52" s="75">
        <v>3.702</v>
      </c>
      <c r="BM52" s="75">
        <v>5</v>
      </c>
      <c r="BN52" s="75">
        <v>-8.7829999999999995</v>
      </c>
      <c r="BO52" s="75">
        <v>-9</v>
      </c>
      <c r="BP52" s="75">
        <v>-8.7829999999999995</v>
      </c>
      <c r="BQ52" s="75">
        <v>7.9699419332801905E-2</v>
      </c>
      <c r="BR52" s="75">
        <v>-6.1838208537438799</v>
      </c>
      <c r="BS52" s="75">
        <v>73</v>
      </c>
      <c r="BT52" s="75">
        <v>38</v>
      </c>
      <c r="BU52" s="75">
        <v>69</v>
      </c>
      <c r="BV52" s="75">
        <v>60</v>
      </c>
      <c r="BW52">
        <v>2011</v>
      </c>
      <c r="BX52" s="694"/>
      <c r="BY52">
        <f>(AE52-Standardisation_Parameters!$E$15)/Standardisation_Parameters!$F$15</f>
        <v>0.87832777929795358</v>
      </c>
      <c r="BZ52">
        <f t="shared" si="0"/>
        <v>0.59701155290549068</v>
      </c>
      <c r="CA52">
        <f t="shared" si="1"/>
        <v>0.47319686255885696</v>
      </c>
      <c r="CB52">
        <f t="shared" si="2"/>
        <v>0.47382848259999999</v>
      </c>
      <c r="CC52">
        <f t="shared" si="3"/>
        <v>0.5004753797</v>
      </c>
      <c r="CD52">
        <f t="shared" si="4"/>
        <v>0.551485709468023</v>
      </c>
      <c r="CF52" t="s">
        <v>67</v>
      </c>
      <c r="CG52" t="s">
        <v>13</v>
      </c>
      <c r="CH52" t="s">
        <v>149</v>
      </c>
      <c r="CI52">
        <v>0.69872651573562305</v>
      </c>
      <c r="CJ52">
        <v>0.49990310091502421</v>
      </c>
      <c r="CK52">
        <v>0.67778573234603401</v>
      </c>
      <c r="CL52">
        <v>0.5272313689</v>
      </c>
      <c r="CM52">
        <v>0.58357996599999995</v>
      </c>
      <c r="CN52">
        <v>0.67900000000000005</v>
      </c>
      <c r="CP52" t="s">
        <v>67</v>
      </c>
      <c r="CQ52" t="s">
        <v>13</v>
      </c>
      <c r="CR52" t="s">
        <v>149</v>
      </c>
      <c r="CS52" t="s">
        <v>938</v>
      </c>
      <c r="CT52">
        <v>290</v>
      </c>
      <c r="CU52">
        <v>0.69872651573562305</v>
      </c>
      <c r="CV52">
        <v>0.49990310091502421</v>
      </c>
      <c r="CW52">
        <v>0.67778573234603401</v>
      </c>
      <c r="CX52">
        <v>0.5835779795925371</v>
      </c>
      <c r="CY52">
        <v>55.999999999999986</v>
      </c>
      <c r="CZ52">
        <v>54.425312766706227</v>
      </c>
      <c r="DA52">
        <v>56.350026227088094</v>
      </c>
      <c r="DB52">
        <v>53.026683043039526</v>
      </c>
    </row>
    <row r="53" spans="1:106" x14ac:dyDescent="0.25">
      <c r="A53" s="694"/>
      <c r="B53" s="74" t="s">
        <v>143</v>
      </c>
      <c r="C53" s="74" t="s">
        <v>58</v>
      </c>
      <c r="D53" s="74" t="s">
        <v>144</v>
      </c>
      <c r="E53" s="75">
        <v>3.8069999999999999</v>
      </c>
      <c r="F53" s="75">
        <v>2.0750000000000002</v>
      </c>
      <c r="G53" s="75">
        <v>2.778</v>
      </c>
      <c r="H53" s="75">
        <v>3.1070000000000002</v>
      </c>
      <c r="I53" s="75">
        <v>2.0475593275897999</v>
      </c>
      <c r="J53" s="75">
        <v>13.962999999999999</v>
      </c>
      <c r="K53" s="75">
        <v>10.994</v>
      </c>
      <c r="L53" s="75">
        <v>3.9904146651695198</v>
      </c>
      <c r="M53" s="75">
        <v>0.1</v>
      </c>
      <c r="N53" s="75">
        <v>5110</v>
      </c>
      <c r="O53" s="75">
        <v>1.73028230579366</v>
      </c>
      <c r="P53" s="75">
        <v>1</v>
      </c>
      <c r="Q53" s="75">
        <v>8.5</v>
      </c>
      <c r="R53" s="75">
        <v>24.607889407308701</v>
      </c>
      <c r="S53" s="75">
        <v>3.8</v>
      </c>
      <c r="T53" s="75">
        <v>2.9496527777777799</v>
      </c>
      <c r="U53" s="75">
        <v>23.871672453703699</v>
      </c>
      <c r="V53" s="75">
        <v>4</v>
      </c>
      <c r="W53" s="75">
        <v>8.7510990124814292</v>
      </c>
      <c r="X53" s="75">
        <v>6.4249999999999998</v>
      </c>
      <c r="Y53" s="75">
        <v>135.483732326965</v>
      </c>
      <c r="Z53" s="75">
        <v>2.7949999999999999</v>
      </c>
      <c r="AA53" s="75">
        <v>6</v>
      </c>
      <c r="AB53" s="75">
        <v>0.68200000000000005</v>
      </c>
      <c r="AC53" s="75">
        <v>-0.55781898832253296</v>
      </c>
      <c r="AD53" s="75">
        <v>-0.19570796807424601</v>
      </c>
      <c r="AE53" s="75">
        <v>8.7431693989070993</v>
      </c>
      <c r="AF53" s="75">
        <v>4.5185916632847603</v>
      </c>
      <c r="AG53" s="75">
        <v>2.75</v>
      </c>
      <c r="AH53" s="75">
        <v>2.5</v>
      </c>
      <c r="AI53" s="75">
        <v>3.5</v>
      </c>
      <c r="AJ53" s="75">
        <v>1.732</v>
      </c>
      <c r="AK53" s="75">
        <v>0.222</v>
      </c>
      <c r="AL53" s="75">
        <v>6.9139999999999997</v>
      </c>
      <c r="AM53" s="75">
        <v>0.57935541768417398</v>
      </c>
      <c r="AN53" s="75">
        <v>0.65702444983587205</v>
      </c>
      <c r="AO53" s="75">
        <v>25.5</v>
      </c>
      <c r="AP53" s="75">
        <v>73.823668221926198</v>
      </c>
      <c r="AQ53" s="75">
        <v>3</v>
      </c>
      <c r="AR53" s="75">
        <v>9.8835688742759693</v>
      </c>
      <c r="AS53" s="75">
        <v>4.0844556946734301</v>
      </c>
      <c r="AT53" s="75">
        <v>390</v>
      </c>
      <c r="AU53" s="75">
        <v>0.48020146669198499</v>
      </c>
      <c r="AV53" s="75">
        <v>-11.664701276936</v>
      </c>
      <c r="AW53" s="75">
        <v>-0.75392110592691297</v>
      </c>
      <c r="AX53" s="75">
        <v>2</v>
      </c>
      <c r="AY53" s="75">
        <v>1.8014264308000401</v>
      </c>
      <c r="AZ53" s="75">
        <v>22.7227075396777</v>
      </c>
      <c r="BA53" s="75">
        <v>20.959237056223401</v>
      </c>
      <c r="BB53" s="75">
        <v>5.1343333333333296</v>
      </c>
      <c r="BC53" s="75">
        <v>7.0086000000000004</v>
      </c>
      <c r="BD53" s="75">
        <v>0.77098167850093302</v>
      </c>
      <c r="BE53" s="75">
        <v>29.228000000000002</v>
      </c>
      <c r="BF53" s="75">
        <v>25.331399999999999</v>
      </c>
      <c r="BG53" s="75">
        <v>1.8603333333333301</v>
      </c>
      <c r="BH53" s="75">
        <v>2.6217999999999999</v>
      </c>
      <c r="BI53" s="75">
        <v>-0.8</v>
      </c>
      <c r="BJ53" s="75">
        <v>3.05</v>
      </c>
      <c r="BK53" s="75">
        <v>0.93333333333333401</v>
      </c>
      <c r="BL53" s="75">
        <v>1.7394000000000001</v>
      </c>
      <c r="BM53" s="75">
        <v>4</v>
      </c>
      <c r="BN53" s="75">
        <v>5.4026666666666703</v>
      </c>
      <c r="BO53" s="75">
        <v>3.8</v>
      </c>
      <c r="BP53" s="75">
        <v>5.4026666666666703</v>
      </c>
      <c r="BQ53" s="75">
        <v>-5.6823790720631803E-2</v>
      </c>
      <c r="BR53" s="75">
        <v>0.80634151587021796</v>
      </c>
      <c r="BS53" s="75">
        <v>58</v>
      </c>
      <c r="BT53" s="75">
        <v>31</v>
      </c>
      <c r="BU53" s="75">
        <v>59</v>
      </c>
      <c r="BV53" s="75">
        <v>49.3333333333333</v>
      </c>
      <c r="BW53">
        <v>2011</v>
      </c>
      <c r="BX53" s="694"/>
      <c r="BY53">
        <f>(AE53-Standardisation_Parameters!$E$15)/Standardisation_Parameters!$F$15</f>
        <v>-1.276354048598813</v>
      </c>
      <c r="BZ53">
        <f t="shared" si="0"/>
        <v>7.4684449470417968E-3</v>
      </c>
      <c r="CA53">
        <f t="shared" si="1"/>
        <v>0.56816498447572816</v>
      </c>
      <c r="CB53">
        <f t="shared" si="2"/>
        <v>0.37344017419999997</v>
      </c>
      <c r="CC53">
        <f t="shared" si="3"/>
        <v>0.15390869809999999</v>
      </c>
      <c r="CD53">
        <f t="shared" si="4"/>
        <v>0.29223829408684299</v>
      </c>
      <c r="CF53" t="s">
        <v>70</v>
      </c>
      <c r="CG53" t="s">
        <v>58</v>
      </c>
      <c r="CH53" t="s">
        <v>150</v>
      </c>
      <c r="CI53">
        <v>1.0947723478806421</v>
      </c>
      <c r="CJ53">
        <v>1.3985317818668714</v>
      </c>
      <c r="CK53">
        <v>1.76130698124687</v>
      </c>
      <c r="CL53">
        <v>1.4005639919999999</v>
      </c>
      <c r="CM53">
        <v>1.3370356766</v>
      </c>
      <c r="CN53">
        <v>1.0054000000000001</v>
      </c>
      <c r="CP53" t="s">
        <v>70</v>
      </c>
      <c r="CQ53" t="s">
        <v>58</v>
      </c>
      <c r="CR53" t="s">
        <v>150</v>
      </c>
      <c r="CS53" t="s">
        <v>939</v>
      </c>
      <c r="CT53">
        <v>295</v>
      </c>
      <c r="CU53">
        <v>1.0947723478806421</v>
      </c>
      <c r="CV53">
        <v>1.3985317818668714</v>
      </c>
      <c r="CW53">
        <v>1.76130698124687</v>
      </c>
      <c r="CX53">
        <v>1.3370310875381362</v>
      </c>
      <c r="CY53">
        <v>74.111111111111029</v>
      </c>
      <c r="CZ53">
        <v>67.01931862386644</v>
      </c>
      <c r="DA53">
        <v>62.969951843080636</v>
      </c>
      <c r="DB53">
        <v>68.047305762584884</v>
      </c>
    </row>
    <row r="54" spans="1:106" x14ac:dyDescent="0.25">
      <c r="A54" s="694"/>
      <c r="B54" s="74" t="s">
        <v>141</v>
      </c>
      <c r="C54" s="74" t="s">
        <v>13</v>
      </c>
      <c r="D54" s="74" t="s">
        <v>142</v>
      </c>
      <c r="E54" s="75">
        <v>4.0999999999999996</v>
      </c>
      <c r="F54" s="75">
        <v>2.6296666666666701</v>
      </c>
      <c r="G54" s="75">
        <v>3.5062000000000002</v>
      </c>
      <c r="H54" s="75"/>
      <c r="I54" s="75"/>
      <c r="J54" s="75"/>
      <c r="K54" s="75">
        <v>26.962</v>
      </c>
      <c r="L54" s="75">
        <v>0.99247166206395898</v>
      </c>
      <c r="M54" s="75">
        <v>3.9</v>
      </c>
      <c r="N54" s="75">
        <v>586</v>
      </c>
      <c r="O54" s="75">
        <v>17.115318478615301</v>
      </c>
      <c r="P54" s="75">
        <v>6</v>
      </c>
      <c r="Q54" s="75">
        <v>4.8</v>
      </c>
      <c r="R54" s="75">
        <v>8.1772311685156005</v>
      </c>
      <c r="S54" s="75">
        <v>-8.1</v>
      </c>
      <c r="T54" s="75">
        <v>-5.7642163661581103</v>
      </c>
      <c r="U54" s="75">
        <v>56.493086981128997</v>
      </c>
      <c r="V54" s="75">
        <v>5.0999999999999996</v>
      </c>
      <c r="W54" s="75">
        <v>12.4142839489108</v>
      </c>
      <c r="X54" s="75">
        <v>-2.1000000000000099</v>
      </c>
      <c r="Y54" s="75">
        <v>31.856440668900699</v>
      </c>
      <c r="Z54" s="75">
        <v>3.5</v>
      </c>
      <c r="AA54" s="75">
        <v>6</v>
      </c>
      <c r="AB54" s="75">
        <v>0.435</v>
      </c>
      <c r="AC54" s="75">
        <v>-0.96546774375654998</v>
      </c>
      <c r="AD54" s="75">
        <v>-0.92217763326101398</v>
      </c>
      <c r="AE54" s="75">
        <v>86.338797814207695</v>
      </c>
      <c r="AF54" s="75"/>
      <c r="AG54" s="75">
        <v>3</v>
      </c>
      <c r="AH54" s="75">
        <v>3.75</v>
      </c>
      <c r="AI54" s="75">
        <v>3.25</v>
      </c>
      <c r="AJ54" s="75">
        <v>1.4703333333333299</v>
      </c>
      <c r="AK54" s="75">
        <v>-1.0062</v>
      </c>
      <c r="AL54" s="75"/>
      <c r="AM54" s="75"/>
      <c r="AN54" s="75">
        <v>2.9219977867872999</v>
      </c>
      <c r="AO54" s="75">
        <v>14.4</v>
      </c>
      <c r="AP54" s="75">
        <v>24.531693505546802</v>
      </c>
      <c r="AQ54" s="75">
        <v>3</v>
      </c>
      <c r="AR54" s="75"/>
      <c r="AS54" s="75"/>
      <c r="AT54" s="75">
        <v>56</v>
      </c>
      <c r="AU54" s="75">
        <v>0.60132562913128795</v>
      </c>
      <c r="AV54" s="75">
        <v>-1.5440255935846201</v>
      </c>
      <c r="AW54" s="75">
        <v>-91.822768831484396</v>
      </c>
      <c r="AX54" s="75">
        <v>8</v>
      </c>
      <c r="AY54" s="75">
        <v>26.341653365480902</v>
      </c>
      <c r="AZ54" s="75">
        <v>55.760702573965801</v>
      </c>
      <c r="BA54" s="75">
        <v>58.823784716231103</v>
      </c>
      <c r="BB54" s="75">
        <v>5.2333333333333298</v>
      </c>
      <c r="BC54" s="75">
        <v>4.88</v>
      </c>
      <c r="BD54" s="75">
        <v>-1.04564906501205E-2</v>
      </c>
      <c r="BE54" s="75">
        <v>14.593</v>
      </c>
      <c r="BF54" s="75">
        <v>13.5588</v>
      </c>
      <c r="BG54" s="75">
        <v>3.6</v>
      </c>
      <c r="BH54" s="75">
        <v>2.9</v>
      </c>
      <c r="BI54" s="75">
        <v>1.8</v>
      </c>
      <c r="BJ54" s="75">
        <v>1.65</v>
      </c>
      <c r="BK54" s="75">
        <v>1.43333333333333</v>
      </c>
      <c r="BL54" s="75">
        <v>0.71660000000000001</v>
      </c>
      <c r="BM54" s="75"/>
      <c r="BN54" s="75">
        <v>-6.9666666666666703</v>
      </c>
      <c r="BO54" s="75">
        <v>-8.1</v>
      </c>
      <c r="BP54" s="75">
        <v>-6.9666666666666703</v>
      </c>
      <c r="BQ54" s="75">
        <v>0.100478468899521</v>
      </c>
      <c r="BR54" s="75">
        <v>-33.077100906672101</v>
      </c>
      <c r="BS54" s="75">
        <v>68</v>
      </c>
      <c r="BT54" s="75">
        <v>56</v>
      </c>
      <c r="BU54" s="75">
        <v>75</v>
      </c>
      <c r="BV54" s="75">
        <v>66.3333333333333</v>
      </c>
      <c r="BW54">
        <v>2011</v>
      </c>
      <c r="BX54" s="694"/>
      <c r="BY54">
        <f>(AE54-Standardisation_Parameters!$E$15)/Standardisation_Parameters!$F$15</f>
        <v>1.5306626446244969</v>
      </c>
      <c r="BZ54">
        <f t="shared" si="0"/>
        <v>0.74444912087714266</v>
      </c>
      <c r="CA54">
        <f t="shared" si="1"/>
        <v>0.98304108669674273</v>
      </c>
      <c r="CB54">
        <f t="shared" si="2"/>
        <v>0.94574273440000001</v>
      </c>
      <c r="CC54">
        <f t="shared" si="3"/>
        <v>0.87580263020000004</v>
      </c>
      <c r="CD54">
        <f t="shared" si="4"/>
        <v>0.83732260334984099</v>
      </c>
      <c r="CF54" t="s">
        <v>151</v>
      </c>
      <c r="CG54" t="s">
        <v>58</v>
      </c>
      <c r="CH54" t="s">
        <v>152</v>
      </c>
      <c r="CI54">
        <v>0.67076432885368398</v>
      </c>
      <c r="CJ54">
        <v>0.42781104696269612</v>
      </c>
      <c r="CK54">
        <v>0.81738049447436201</v>
      </c>
      <c r="CL54">
        <v>0.45833149550000002</v>
      </c>
      <c r="CM54">
        <v>0.52570635939999999</v>
      </c>
      <c r="CN54">
        <v>0.57020000000000004</v>
      </c>
      <c r="CP54" t="s">
        <v>151</v>
      </c>
      <c r="CQ54" t="s">
        <v>58</v>
      </c>
      <c r="CR54" t="s">
        <v>152</v>
      </c>
      <c r="CS54" t="s">
        <v>940</v>
      </c>
      <c r="CT54">
        <v>301</v>
      </c>
      <c r="CU54">
        <v>0.67076432885368398</v>
      </c>
      <c r="CV54">
        <v>0.42781104696269612</v>
      </c>
      <c r="CW54">
        <v>0.81738049447436201</v>
      </c>
      <c r="CX54">
        <v>0.52570458594117675</v>
      </c>
      <c r="CY54">
        <v>58.3333333333333</v>
      </c>
      <c r="CZ54">
        <v>53.45795613769674</v>
      </c>
      <c r="DA54">
        <v>55.882636894352643</v>
      </c>
      <c r="DB54">
        <v>51.821660805881422</v>
      </c>
    </row>
    <row r="55" spans="1:106" x14ac:dyDescent="0.25">
      <c r="A55" s="694"/>
      <c r="B55" s="74" t="s">
        <v>67</v>
      </c>
      <c r="C55" s="74" t="s">
        <v>13</v>
      </c>
      <c r="D55" s="74" t="s">
        <v>149</v>
      </c>
      <c r="E55" s="75">
        <v>18.687000000000001</v>
      </c>
      <c r="F55" s="75">
        <v>11.8936666666667</v>
      </c>
      <c r="G55" s="75">
        <v>10.7742</v>
      </c>
      <c r="H55" s="75">
        <v>5.3129999999999997</v>
      </c>
      <c r="I55" s="75">
        <v>4.3533997289474797</v>
      </c>
      <c r="J55" s="75">
        <v>13.119</v>
      </c>
      <c r="K55" s="75">
        <v>15.499000000000001</v>
      </c>
      <c r="L55" s="75">
        <v>2.47233573771849</v>
      </c>
      <c r="M55" s="75">
        <v>6.6</v>
      </c>
      <c r="N55" s="75">
        <v>529</v>
      </c>
      <c r="O55" s="75">
        <v>337.06384435428902</v>
      </c>
      <c r="P55" s="75">
        <v>3</v>
      </c>
      <c r="Q55" s="75">
        <v>4.5999999999999996</v>
      </c>
      <c r="R55" s="75">
        <v>13.8558331835341</v>
      </c>
      <c r="S55" s="75">
        <v>-10.4</v>
      </c>
      <c r="T55" s="75">
        <v>-4.2185046830166204</v>
      </c>
      <c r="U55" s="75">
        <v>19.020626928698999</v>
      </c>
      <c r="V55" s="75">
        <v>1.6</v>
      </c>
      <c r="W55" s="75">
        <v>27.472382150121899</v>
      </c>
      <c r="X55" s="75">
        <v>-3.9830000000000001</v>
      </c>
      <c r="Y55" s="75">
        <v>17.1182844969609</v>
      </c>
      <c r="Z55" s="75">
        <v>14.5</v>
      </c>
      <c r="AA55" s="75">
        <v>5</v>
      </c>
      <c r="AB55" s="75">
        <v>0.44600000000000001</v>
      </c>
      <c r="AC55" s="75">
        <v>-0.47738870118791499</v>
      </c>
      <c r="AD55" s="75">
        <v>-0.40333844102016297</v>
      </c>
      <c r="AE55" s="75">
        <v>65.027322404371603</v>
      </c>
      <c r="AF55" s="75">
        <v>3.5591894225437901</v>
      </c>
      <c r="AG55" s="75">
        <v>3</v>
      </c>
      <c r="AH55" s="75">
        <v>3</v>
      </c>
      <c r="AI55" s="75">
        <v>3.25</v>
      </c>
      <c r="AJ55" s="75">
        <v>6.7933333333333303</v>
      </c>
      <c r="AK55" s="75">
        <v>0.725800000000001</v>
      </c>
      <c r="AL55" s="75">
        <v>24</v>
      </c>
      <c r="AM55" s="75">
        <v>1.8402363978576299</v>
      </c>
      <c r="AN55" s="75">
        <v>2.8009949839541202</v>
      </c>
      <c r="AO55" s="75">
        <v>13.8</v>
      </c>
      <c r="AP55" s="75">
        <v>41.5674995506022</v>
      </c>
      <c r="AQ55" s="75">
        <v>3</v>
      </c>
      <c r="AR55" s="75">
        <v>56.467947884177804</v>
      </c>
      <c r="AS55" s="75">
        <v>35.1669175630593</v>
      </c>
      <c r="AT55" s="75">
        <v>25.5</v>
      </c>
      <c r="AU55" s="75">
        <v>2.4912061778296199</v>
      </c>
      <c r="AV55" s="75">
        <v>46.387465723618902</v>
      </c>
      <c r="AW55" s="75">
        <v>-0.86144166816465895</v>
      </c>
      <c r="AX55" s="75">
        <v>0</v>
      </c>
      <c r="AY55" s="75">
        <v>328.10606347497298</v>
      </c>
      <c r="AZ55" s="75">
        <v>17.160519547918899</v>
      </c>
      <c r="BA55" s="75">
        <v>15.344560076646699</v>
      </c>
      <c r="BB55" s="75">
        <v>1.6419999999999999</v>
      </c>
      <c r="BC55" s="75">
        <v>1.8118000000000001</v>
      </c>
      <c r="BD55" s="75">
        <v>0.22174310930774099</v>
      </c>
      <c r="BE55" s="75">
        <v>17.079999999999998</v>
      </c>
      <c r="BF55" s="75">
        <v>18.056999999999999</v>
      </c>
      <c r="BG55" s="75">
        <v>5.3780000000000001</v>
      </c>
      <c r="BH55" s="75">
        <v>6.9249999999999998</v>
      </c>
      <c r="BI55" s="75">
        <v>2.544</v>
      </c>
      <c r="BJ55" s="75">
        <v>2.6859999999999999</v>
      </c>
      <c r="BK55" s="75">
        <v>2.0536666666666701</v>
      </c>
      <c r="BL55" s="75">
        <v>3.5204</v>
      </c>
      <c r="BM55" s="75">
        <v>5</v>
      </c>
      <c r="BN55" s="75">
        <v>-9.0213333333333292</v>
      </c>
      <c r="BO55" s="75">
        <v>-10.4</v>
      </c>
      <c r="BP55" s="75">
        <v>-9.0213333333333292</v>
      </c>
      <c r="BQ55" s="75">
        <v>1.9620159621637601E-2</v>
      </c>
      <c r="BR55" s="75">
        <v>-10.801294265684</v>
      </c>
      <c r="BS55" s="75">
        <v>63</v>
      </c>
      <c r="BT55" s="75">
        <v>44</v>
      </c>
      <c r="BU55" s="75">
        <v>69</v>
      </c>
      <c r="BV55" s="75">
        <v>58.6666666666667</v>
      </c>
      <c r="BW55">
        <v>2011</v>
      </c>
      <c r="BX55" s="694"/>
      <c r="BY55">
        <f>(AE55-Standardisation_Parameters!$E$15)/Standardisation_Parameters!$F$15</f>
        <v>0.75972144014767184</v>
      </c>
      <c r="BZ55">
        <f t="shared" si="0"/>
        <v>0.69872651573562305</v>
      </c>
      <c r="CA55">
        <f t="shared" si="1"/>
        <v>0.49990310091502421</v>
      </c>
      <c r="CB55">
        <f t="shared" si="2"/>
        <v>0.5272313689</v>
      </c>
      <c r="CC55">
        <f t="shared" si="3"/>
        <v>0.58357996599999995</v>
      </c>
      <c r="CD55">
        <f t="shared" si="4"/>
        <v>0.67778573234603401</v>
      </c>
      <c r="CF55" t="s">
        <v>153</v>
      </c>
      <c r="CG55" t="s">
        <v>13</v>
      </c>
      <c r="CH55" t="s">
        <v>154</v>
      </c>
      <c r="CI55">
        <v>1.3743461007481874</v>
      </c>
      <c r="CJ55">
        <v>1.4583142538173219</v>
      </c>
      <c r="CK55">
        <v>1.81448593824814</v>
      </c>
      <c r="CL55">
        <v>1.5359404639000001</v>
      </c>
      <c r="CM55">
        <v>1.5580877839</v>
      </c>
      <c r="CN55">
        <v>0.57020000000000004</v>
      </c>
      <c r="CP55" t="s">
        <v>153</v>
      </c>
      <c r="CQ55" t="s">
        <v>13</v>
      </c>
      <c r="CR55" t="s">
        <v>154</v>
      </c>
      <c r="CS55" t="s">
        <v>941</v>
      </c>
      <c r="CT55">
        <v>307</v>
      </c>
      <c r="CU55">
        <v>1.3743461007481874</v>
      </c>
      <c r="CV55">
        <v>1.4583142538173219</v>
      </c>
      <c r="CW55">
        <v>1.81448593824814</v>
      </c>
      <c r="CX55">
        <v>1.5580832967500449</v>
      </c>
      <c r="CY55">
        <v>74.999999999999943</v>
      </c>
      <c r="CZ55">
        <v>70.714217202417387</v>
      </c>
      <c r="DA55">
        <v>67.64304090992718</v>
      </c>
      <c r="DB55">
        <v>69.046572729513173</v>
      </c>
    </row>
    <row r="56" spans="1:106" x14ac:dyDescent="0.25">
      <c r="A56" s="694"/>
      <c r="B56" s="74" t="s">
        <v>70</v>
      </c>
      <c r="C56" s="74" t="s">
        <v>58</v>
      </c>
      <c r="D56" s="74" t="s">
        <v>150</v>
      </c>
      <c r="E56" s="75">
        <v>13.5</v>
      </c>
      <c r="F56" s="75">
        <v>12.3333333333333</v>
      </c>
      <c r="G56" s="75">
        <v>12.4</v>
      </c>
      <c r="H56" s="75"/>
      <c r="I56" s="75"/>
      <c r="J56" s="75">
        <v>29.2</v>
      </c>
      <c r="K56" s="75">
        <v>24.684000000000001</v>
      </c>
      <c r="L56" s="75">
        <v>0.56745043836442199</v>
      </c>
      <c r="M56" s="75">
        <v>8.3000000000000007</v>
      </c>
      <c r="N56" s="75">
        <v>1550</v>
      </c>
      <c r="O56" s="75">
        <v>186.383966246554</v>
      </c>
      <c r="P56" s="75">
        <v>6</v>
      </c>
      <c r="Q56" s="75">
        <v>13.6</v>
      </c>
      <c r="R56" s="75">
        <v>2.7197506197893202</v>
      </c>
      <c r="S56" s="75">
        <v>7.5</v>
      </c>
      <c r="T56" s="75">
        <v>9.0109493170786799</v>
      </c>
      <c r="U56" s="75">
        <v>12.0810475222937</v>
      </c>
      <c r="V56" s="75">
        <v>6.5322119702784398E-2</v>
      </c>
      <c r="W56" s="75">
        <v>-3.5880015648038701</v>
      </c>
      <c r="X56" s="75">
        <v>-1.9</v>
      </c>
      <c r="Y56" s="75"/>
      <c r="Z56" s="75">
        <v>12</v>
      </c>
      <c r="AA56" s="75">
        <v>6</v>
      </c>
      <c r="AB56" s="75">
        <v>0.64100000000000001</v>
      </c>
      <c r="AC56" s="75">
        <v>-2.0171879124444101</v>
      </c>
      <c r="AD56" s="75">
        <v>-1.3725516104236</v>
      </c>
      <c r="AE56" s="75">
        <v>89.617486338797804</v>
      </c>
      <c r="AF56" s="75"/>
      <c r="AG56" s="75">
        <v>3.75</v>
      </c>
      <c r="AH56" s="75">
        <v>4</v>
      </c>
      <c r="AI56" s="75">
        <v>3.75</v>
      </c>
      <c r="AJ56" s="75">
        <v>1.1666666666666701</v>
      </c>
      <c r="AK56" s="75">
        <v>9.9999999999999603E-2</v>
      </c>
      <c r="AL56" s="75"/>
      <c r="AM56" s="75"/>
      <c r="AN56" s="75">
        <v>15.296490077650899</v>
      </c>
      <c r="AO56" s="75">
        <v>40.799999999999997</v>
      </c>
      <c r="AP56" s="75">
        <v>8.1592518593679699</v>
      </c>
      <c r="AQ56" s="75">
        <v>3</v>
      </c>
      <c r="AR56" s="75"/>
      <c r="AS56" s="75"/>
      <c r="AT56" s="75">
        <v>170.5</v>
      </c>
      <c r="AU56" s="75">
        <v>2.0616878713072699</v>
      </c>
      <c r="AV56" s="75">
        <v>35.740256239164701</v>
      </c>
      <c r="AW56" s="75">
        <v>-0.97280249380210704</v>
      </c>
      <c r="AX56" s="75">
        <v>0</v>
      </c>
      <c r="AY56" s="75">
        <v>174.42454614762201</v>
      </c>
      <c r="AZ56" s="75">
        <v>12.0376812716069</v>
      </c>
      <c r="BA56" s="75">
        <v>13.5966371302809</v>
      </c>
      <c r="BB56" s="75">
        <v>8.57675625997701E-2</v>
      </c>
      <c r="BC56" s="75">
        <v>0.116393153598948</v>
      </c>
      <c r="BD56" s="75">
        <v>-0.24899891995499801</v>
      </c>
      <c r="BE56" s="75">
        <v>38.200000000000003</v>
      </c>
      <c r="BF56" s="75">
        <v>35.422800000000002</v>
      </c>
      <c r="BG56" s="75">
        <v>8.3000000000000007</v>
      </c>
      <c r="BH56" s="75">
        <v>8.68</v>
      </c>
      <c r="BI56" s="75">
        <v>6.7</v>
      </c>
      <c r="BJ56" s="75">
        <v>6.6929999999999996</v>
      </c>
      <c r="BK56" s="75">
        <v>6.5736666666666697</v>
      </c>
      <c r="BL56" s="75">
        <v>6.9770000000000003</v>
      </c>
      <c r="BM56" s="75">
        <v>6</v>
      </c>
      <c r="BN56" s="75">
        <v>5.6333333333333302</v>
      </c>
      <c r="BO56" s="75">
        <v>7.5</v>
      </c>
      <c r="BP56" s="75">
        <v>5.6333333333333302</v>
      </c>
      <c r="BQ56" s="75">
        <v>0.14201183431952699</v>
      </c>
      <c r="BR56" s="75">
        <v>2.4352228626421302</v>
      </c>
      <c r="BS56" s="75">
        <v>95</v>
      </c>
      <c r="BT56" s="75">
        <v>63</v>
      </c>
      <c r="BU56" s="75">
        <v>88</v>
      </c>
      <c r="BV56" s="75">
        <v>82</v>
      </c>
      <c r="BW56">
        <v>2011</v>
      </c>
      <c r="BX56" s="694"/>
      <c r="BY56">
        <f>(AE56-Standardisation_Parameters!$E$15)/Standardisation_Parameters!$F$15</f>
        <v>1.6492689837747756</v>
      </c>
      <c r="BZ56">
        <f t="shared" si="0"/>
        <v>1.0947723478806421</v>
      </c>
      <c r="CA56">
        <f t="shared" si="1"/>
        <v>1.3985317818668714</v>
      </c>
      <c r="CB56">
        <f t="shared" si="2"/>
        <v>1.4005639919999999</v>
      </c>
      <c r="CC56">
        <f t="shared" si="3"/>
        <v>1.3370356766</v>
      </c>
      <c r="CD56">
        <f t="shared" si="4"/>
        <v>1.76130698124687</v>
      </c>
      <c r="CF56" t="s">
        <v>36</v>
      </c>
      <c r="CG56" t="s">
        <v>58</v>
      </c>
      <c r="CH56" t="s">
        <v>155</v>
      </c>
      <c r="CI56">
        <v>0.22652597453108669</v>
      </c>
      <c r="CJ56">
        <v>-0.14316746625970758</v>
      </c>
      <c r="CK56">
        <v>5.2932987581135599E-2</v>
      </c>
      <c r="CL56">
        <v>-0.155348339</v>
      </c>
      <c r="CM56">
        <v>-8.3032511000000003E-2</v>
      </c>
      <c r="CN56">
        <v>0.46139999999999998</v>
      </c>
      <c r="CP56" t="s">
        <v>36</v>
      </c>
      <c r="CQ56" t="s">
        <v>58</v>
      </c>
      <c r="CR56" t="s">
        <v>155</v>
      </c>
      <c r="CS56" t="s">
        <v>942</v>
      </c>
      <c r="CT56">
        <v>313</v>
      </c>
      <c r="CU56">
        <v>0.22652597453108669</v>
      </c>
      <c r="CV56">
        <v>-0.14316746625970758</v>
      </c>
      <c r="CW56">
        <v>5.2932987581135599E-2</v>
      </c>
      <c r="CX56">
        <v>-8.3032839739367884E-2</v>
      </c>
      <c r="CY56">
        <v>45.5555555555556</v>
      </c>
      <c r="CZ56">
        <v>43.282880046502299</v>
      </c>
      <c r="DA56">
        <v>48.457170893463889</v>
      </c>
      <c r="DB56">
        <v>42.277726798571202</v>
      </c>
    </row>
    <row r="57" spans="1:106" x14ac:dyDescent="0.25">
      <c r="A57" s="694"/>
      <c r="B57" s="74" t="s">
        <v>151</v>
      </c>
      <c r="C57" s="74" t="s">
        <v>58</v>
      </c>
      <c r="D57" s="74" t="s">
        <v>152</v>
      </c>
      <c r="E57" s="75">
        <v>18.677</v>
      </c>
      <c r="F57" s="75">
        <v>11.8473333333333</v>
      </c>
      <c r="G57" s="75">
        <v>13.395799999999999</v>
      </c>
      <c r="H57" s="75">
        <v>-1.077</v>
      </c>
      <c r="I57" s="75">
        <v>4.5808249584545297</v>
      </c>
      <c r="J57" s="75">
        <v>6.9</v>
      </c>
      <c r="K57" s="75">
        <v>19.87</v>
      </c>
      <c r="L57" s="75">
        <v>1.19263686845577</v>
      </c>
      <c r="M57" s="75">
        <v>5.8849999999999998</v>
      </c>
      <c r="N57" s="75">
        <v>1400</v>
      </c>
      <c r="O57" s="75">
        <v>1901.33821803354</v>
      </c>
      <c r="P57" s="75">
        <v>2</v>
      </c>
      <c r="Q57" s="75">
        <v>1.9</v>
      </c>
      <c r="R57" s="75">
        <v>52.259115909553898</v>
      </c>
      <c r="S57" s="75">
        <v>-1.5</v>
      </c>
      <c r="T57" s="75">
        <v>4.2583735909822904</v>
      </c>
      <c r="U57" s="75">
        <v>32.020289855072498</v>
      </c>
      <c r="V57" s="75">
        <v>1.3</v>
      </c>
      <c r="W57" s="75">
        <v>3.8847263463683102</v>
      </c>
      <c r="X57" s="75">
        <v>-1.6800000000000099</v>
      </c>
      <c r="Y57" s="75">
        <v>135.79425633823601</v>
      </c>
      <c r="Z57" s="75">
        <v>13.5</v>
      </c>
      <c r="AA57" s="75">
        <v>4</v>
      </c>
      <c r="AB57" s="75">
        <v>0.59299999999999997</v>
      </c>
      <c r="AC57" s="75">
        <v>-1.4302623151160201</v>
      </c>
      <c r="AD57" s="75">
        <v>-0.48304845661679102</v>
      </c>
      <c r="AE57" s="75">
        <v>49.180327868852501</v>
      </c>
      <c r="AF57" s="75">
        <v>4.2393292770348703</v>
      </c>
      <c r="AG57" s="75">
        <v>3.25</v>
      </c>
      <c r="AH57" s="75">
        <v>3.25</v>
      </c>
      <c r="AI57" s="75">
        <v>2</v>
      </c>
      <c r="AJ57" s="75">
        <v>6.8296666666666699</v>
      </c>
      <c r="AK57" s="75">
        <v>1.3042</v>
      </c>
      <c r="AL57" s="75">
        <v>17.600000000000001</v>
      </c>
      <c r="AM57" s="75">
        <v>3.1347506758911501</v>
      </c>
      <c r="AN57" s="75">
        <v>5.4935413899146601</v>
      </c>
      <c r="AO57" s="75">
        <v>5.7</v>
      </c>
      <c r="AP57" s="75">
        <v>156.77734772866199</v>
      </c>
      <c r="AQ57" s="75">
        <v>3</v>
      </c>
      <c r="AR57" s="75">
        <v>13.2935540294351</v>
      </c>
      <c r="AS57" s="75">
        <v>35.046512556463099</v>
      </c>
      <c r="AT57" s="75">
        <v>220</v>
      </c>
      <c r="AU57" s="75">
        <v>2.3193988552206801</v>
      </c>
      <c r="AV57" s="75">
        <v>28.431151504785301</v>
      </c>
      <c r="AW57" s="75">
        <v>-0.47740884090446101</v>
      </c>
      <c r="AX57" s="75">
        <v>0</v>
      </c>
      <c r="AY57" s="75">
        <v>1764.62514933944</v>
      </c>
      <c r="AZ57" s="75">
        <v>32.259271726497097</v>
      </c>
      <c r="BA57" s="75">
        <v>31.266477227719999</v>
      </c>
      <c r="BB57" s="75">
        <v>1.514</v>
      </c>
      <c r="BC57" s="75">
        <v>1.6528</v>
      </c>
      <c r="BD57" s="75">
        <v>0.12801686236690801</v>
      </c>
      <c r="BE57" s="75">
        <v>6.444</v>
      </c>
      <c r="BF57" s="75">
        <v>8.5524000000000004</v>
      </c>
      <c r="BG57" s="75">
        <v>5.9973333333333301</v>
      </c>
      <c r="BH57" s="75">
        <v>6.5518000000000001</v>
      </c>
      <c r="BI57" s="75">
        <v>4.9000000000000004</v>
      </c>
      <c r="BJ57" s="75">
        <v>5.35</v>
      </c>
      <c r="BK57" s="75">
        <v>5</v>
      </c>
      <c r="BL57" s="75">
        <v>5.54</v>
      </c>
      <c r="BM57" s="75">
        <v>6</v>
      </c>
      <c r="BN57" s="75">
        <v>-4.2439999999999998</v>
      </c>
      <c r="BO57" s="75">
        <v>-1.5</v>
      </c>
      <c r="BP57" s="75">
        <v>-4.2439999999999998</v>
      </c>
      <c r="BQ57" s="75">
        <v>-0.62205466540999099</v>
      </c>
      <c r="BR57" s="75">
        <v>1.3058638652038499</v>
      </c>
      <c r="BS57" s="75">
        <v>58</v>
      </c>
      <c r="BT57" s="75">
        <v>44</v>
      </c>
      <c r="BU57" s="75">
        <v>75</v>
      </c>
      <c r="BV57" s="75">
        <v>59</v>
      </c>
      <c r="BW57">
        <v>2011</v>
      </c>
      <c r="BX57" s="694"/>
      <c r="BY57">
        <f>(AE57-Standardisation_Parameters!$E$15)/Standardisation_Parameters!$F$15</f>
        <v>0.18645746758798307</v>
      </c>
      <c r="BZ57">
        <f t="shared" si="0"/>
        <v>0.67076432885368398</v>
      </c>
      <c r="CA57">
        <f t="shared" si="1"/>
        <v>0.42781104696269612</v>
      </c>
      <c r="CB57">
        <f t="shared" si="2"/>
        <v>0.45833149550000002</v>
      </c>
      <c r="CC57">
        <f t="shared" si="3"/>
        <v>0.52570635939999999</v>
      </c>
      <c r="CD57">
        <f t="shared" si="4"/>
        <v>0.81738049447436201</v>
      </c>
      <c r="CF57" t="s">
        <v>156</v>
      </c>
      <c r="CG57" t="s">
        <v>13</v>
      </c>
      <c r="CH57" t="s">
        <v>157</v>
      </c>
      <c r="CI57">
        <v>0.69657547238355788</v>
      </c>
      <c r="CJ57">
        <v>0.52419353961005943</v>
      </c>
      <c r="CK57">
        <v>0.49830675246675399</v>
      </c>
      <c r="CL57">
        <v>0.54691466850000003</v>
      </c>
      <c r="CM57">
        <v>0.59526825169999997</v>
      </c>
      <c r="CN57">
        <v>0.46139999999999998</v>
      </c>
      <c r="CP57" t="s">
        <v>156</v>
      </c>
      <c r="CQ57" t="s">
        <v>13</v>
      </c>
      <c r="CR57" t="s">
        <v>157</v>
      </c>
      <c r="CS57" t="s">
        <v>943</v>
      </c>
      <c r="CT57">
        <v>319</v>
      </c>
      <c r="CU57">
        <v>0.69657547238355788</v>
      </c>
      <c r="CV57">
        <v>0.52419353961005943</v>
      </c>
      <c r="CW57">
        <v>0.49830675246675399</v>
      </c>
      <c r="CX57">
        <v>0.59526618104635931</v>
      </c>
      <c r="CY57">
        <v>52.999999999999993</v>
      </c>
      <c r="CZ57">
        <v>54.62068163043083</v>
      </c>
      <c r="DA57">
        <v>56.314071431375886</v>
      </c>
      <c r="DB57">
        <v>53.432698923752241</v>
      </c>
    </row>
    <row r="58" spans="1:106" x14ac:dyDescent="0.25">
      <c r="A58" s="694"/>
      <c r="B58" s="74" t="s">
        <v>156</v>
      </c>
      <c r="C58" s="74" t="s">
        <v>13</v>
      </c>
      <c r="D58" s="74" t="s">
        <v>157</v>
      </c>
      <c r="E58" s="75">
        <v>8.6590000000000007</v>
      </c>
      <c r="F58" s="75">
        <v>10.183666666666699</v>
      </c>
      <c r="G58" s="75">
        <v>10.731199999999999</v>
      </c>
      <c r="H58" s="75">
        <v>9.5410000000000004</v>
      </c>
      <c r="I58" s="75">
        <v>2.1438180193290699</v>
      </c>
      <c r="J58" s="75">
        <v>78.900000000000006</v>
      </c>
      <c r="K58" s="75">
        <v>51.343000000000004</v>
      </c>
      <c r="L58" s="75">
        <v>0.57601753445532</v>
      </c>
      <c r="M58" s="75">
        <v>6.5</v>
      </c>
      <c r="N58" s="75">
        <v>1460</v>
      </c>
      <c r="O58" s="75">
        <v>577.20568546987204</v>
      </c>
      <c r="P58" s="75">
        <v>4</v>
      </c>
      <c r="Q58" s="75">
        <v>3.6</v>
      </c>
      <c r="R58" s="75">
        <v>29.4879518072289</v>
      </c>
      <c r="S58" s="75">
        <v>0.5</v>
      </c>
      <c r="T58" s="75">
        <v>3.5394126738794398</v>
      </c>
      <c r="U58" s="75">
        <v>20.411643482740899</v>
      </c>
      <c r="V58" s="75">
        <v>2</v>
      </c>
      <c r="W58" s="75">
        <v>-9.81337597384071</v>
      </c>
      <c r="X58" s="75">
        <v>12.5</v>
      </c>
      <c r="Y58" s="75">
        <v>18.901934807730299</v>
      </c>
      <c r="Z58" s="75">
        <v>8.1999999999999993</v>
      </c>
      <c r="AA58" s="75">
        <v>4</v>
      </c>
      <c r="AB58" s="75">
        <v>0.43</v>
      </c>
      <c r="AC58" s="75">
        <v>-0.26428242411455299</v>
      </c>
      <c r="AD58" s="75">
        <v>-0.49388028887360702</v>
      </c>
      <c r="AE58" s="75">
        <v>43.715846994535497</v>
      </c>
      <c r="AF58" s="75">
        <v>3.6695830578712001</v>
      </c>
      <c r="AG58" s="75">
        <v>3.5</v>
      </c>
      <c r="AH58" s="75">
        <v>3</v>
      </c>
      <c r="AI58" s="75">
        <v>3</v>
      </c>
      <c r="AJ58" s="75">
        <v>-1.5246666666666699</v>
      </c>
      <c r="AK58" s="75">
        <v>-3.4312</v>
      </c>
      <c r="AL58" s="75">
        <v>18.2</v>
      </c>
      <c r="AM58" s="75">
        <v>1.6042381369359999</v>
      </c>
      <c r="AN58" s="75">
        <v>11.2152835869983</v>
      </c>
      <c r="AO58" s="75">
        <v>10.8</v>
      </c>
      <c r="AP58" s="75">
        <v>88.463855421686802</v>
      </c>
      <c r="AQ58" s="75">
        <v>3</v>
      </c>
      <c r="AR58" s="75">
        <v>17.645766117097601</v>
      </c>
      <c r="AS58" s="75">
        <v>30.304058406721001</v>
      </c>
      <c r="AT58" s="75">
        <v>180</v>
      </c>
      <c r="AU58" s="75">
        <v>1.4088200453933</v>
      </c>
      <c r="AV58" s="75">
        <v>21.4401801864825</v>
      </c>
      <c r="AW58" s="75">
        <v>-0.70512048192771104</v>
      </c>
      <c r="AX58" s="75">
        <v>2</v>
      </c>
      <c r="AY58" s="75">
        <v>585.23152267815601</v>
      </c>
      <c r="AZ58" s="75">
        <v>21.2091699048121</v>
      </c>
      <c r="BA58" s="75">
        <v>21.5649309531141</v>
      </c>
      <c r="BB58" s="75">
        <v>2.7093333333333298</v>
      </c>
      <c r="BC58" s="75">
        <v>2.8439999999999999</v>
      </c>
      <c r="BD58" s="75">
        <v>0.46222112006460497</v>
      </c>
      <c r="BE58" s="75">
        <v>13.561</v>
      </c>
      <c r="BF58" s="75">
        <v>11.3148</v>
      </c>
      <c r="BG58" s="75">
        <v>6.8</v>
      </c>
      <c r="BH58" s="75">
        <v>6.4602000000000004</v>
      </c>
      <c r="BI58" s="75">
        <v>4.4000000000000004</v>
      </c>
      <c r="BJ58" s="75">
        <v>3.6</v>
      </c>
      <c r="BK58" s="75">
        <v>3.7666666666666702</v>
      </c>
      <c r="BL58" s="75">
        <v>3.74</v>
      </c>
      <c r="BM58" s="75">
        <v>4</v>
      </c>
      <c r="BN58" s="75">
        <v>2.7333333333333298</v>
      </c>
      <c r="BO58" s="75">
        <v>0.5</v>
      </c>
      <c r="BP58" s="75">
        <v>2.7333333333333298</v>
      </c>
      <c r="BQ58" s="75">
        <v>-1.17073170731707</v>
      </c>
      <c r="BR58" s="75">
        <v>1.53007745266781</v>
      </c>
      <c r="BS58" s="75">
        <v>63</v>
      </c>
      <c r="BT58" s="75">
        <v>44</v>
      </c>
      <c r="BU58" s="75">
        <v>66</v>
      </c>
      <c r="BV58" s="75">
        <v>57.6666666666667</v>
      </c>
      <c r="BW58">
        <v>2011</v>
      </c>
      <c r="BX58" s="694"/>
      <c r="BY58">
        <f>(AE58-Standardisation_Parameters!$E$15)/Standardisation_Parameters!$F$15</f>
        <v>-1.1219764329153649E-2</v>
      </c>
      <c r="BZ58">
        <f t="shared" si="0"/>
        <v>0.69657547238355788</v>
      </c>
      <c r="CA58">
        <f t="shared" si="1"/>
        <v>0.52419353961005943</v>
      </c>
      <c r="CB58">
        <f t="shared" si="2"/>
        <v>0.54691466850000003</v>
      </c>
      <c r="CC58">
        <f t="shared" si="3"/>
        <v>0.59526825169999997</v>
      </c>
      <c r="CD58">
        <f t="shared" si="4"/>
        <v>0.49830675246675399</v>
      </c>
    </row>
    <row r="59" spans="1:106" x14ac:dyDescent="0.25">
      <c r="A59" s="694"/>
      <c r="B59" s="74" t="s">
        <v>312</v>
      </c>
      <c r="C59" s="74" t="s">
        <v>13</v>
      </c>
      <c r="D59" s="74" t="s">
        <v>584</v>
      </c>
      <c r="E59" s="75">
        <v>5.4</v>
      </c>
      <c r="F59" s="75">
        <v>1.48849250513228E+16</v>
      </c>
      <c r="G59" s="75">
        <v>8930958016792600</v>
      </c>
      <c r="H59" s="75">
        <v>28.6</v>
      </c>
      <c r="I59" s="75">
        <v>1.99702208836252E+16</v>
      </c>
      <c r="J59" s="75">
        <v>17.8</v>
      </c>
      <c r="K59" s="75"/>
      <c r="L59" s="75">
        <v>8.6970109807910401</v>
      </c>
      <c r="M59" s="75">
        <v>5.9</v>
      </c>
      <c r="N59" s="75">
        <v>161</v>
      </c>
      <c r="O59" s="75">
        <v>2.2360152682698101E+38</v>
      </c>
      <c r="P59" s="75">
        <v>6</v>
      </c>
      <c r="Q59" s="75">
        <v>1.1000000000000001</v>
      </c>
      <c r="R59" s="75">
        <v>295.86056644880199</v>
      </c>
      <c r="S59" s="75">
        <v>-30.7</v>
      </c>
      <c r="T59" s="75">
        <v>-22.675568743818001</v>
      </c>
      <c r="U59" s="75">
        <v>318.49159248269001</v>
      </c>
      <c r="V59" s="75">
        <v>11.9</v>
      </c>
      <c r="W59" s="75">
        <v>-10.3746919444032</v>
      </c>
      <c r="X59" s="75">
        <v>36.200000000000003</v>
      </c>
      <c r="Y59" s="75"/>
      <c r="Z59" s="75">
        <v>64</v>
      </c>
      <c r="AA59" s="75">
        <v>7</v>
      </c>
      <c r="AB59" s="75">
        <v>0.376</v>
      </c>
      <c r="AC59" s="75">
        <v>-1.4879176998261301</v>
      </c>
      <c r="AD59" s="75">
        <v>-1.80102959219762</v>
      </c>
      <c r="AE59" s="75">
        <v>91.8032786885246</v>
      </c>
      <c r="AF59" s="75">
        <v>3.3267397614594199</v>
      </c>
      <c r="AG59" s="75">
        <v>4</v>
      </c>
      <c r="AH59" s="75">
        <v>5</v>
      </c>
      <c r="AI59" s="75">
        <v>4</v>
      </c>
      <c r="AJ59" s="75">
        <v>-1.48849250513228E+16</v>
      </c>
      <c r="AK59" s="75">
        <v>-8930958016792590</v>
      </c>
      <c r="AL59" s="75">
        <v>34</v>
      </c>
      <c r="AM59" s="75">
        <v>275.14323542475103</v>
      </c>
      <c r="AN59" s="75">
        <v>-0.18857053344215</v>
      </c>
      <c r="AO59" s="75">
        <v>3.3</v>
      </c>
      <c r="AP59" s="75">
        <v>887.581699346405</v>
      </c>
      <c r="AQ59" s="75">
        <v>3</v>
      </c>
      <c r="AR59" s="75">
        <v>-2.39315138981011E+20</v>
      </c>
      <c r="AS59" s="75">
        <v>159307.933310931</v>
      </c>
      <c r="AT59" s="75">
        <v>30</v>
      </c>
      <c r="AU59" s="75">
        <v>10.995668646972099</v>
      </c>
      <c r="AV59" s="75">
        <v>3.6613272311212798E+24</v>
      </c>
      <c r="AW59" s="75">
        <v>1.9586056644880201</v>
      </c>
      <c r="AX59" s="75">
        <v>2</v>
      </c>
      <c r="AY59" s="75">
        <v>4577.5197821622996</v>
      </c>
      <c r="AZ59" s="75">
        <v>326.51001652086001</v>
      </c>
      <c r="BA59" s="75">
        <v>323.24127733742898</v>
      </c>
      <c r="BB59" s="75">
        <v>11.5</v>
      </c>
      <c r="BC59" s="75">
        <v>13.7</v>
      </c>
      <c r="BD59" s="75">
        <v>1.9134194549983601E-2</v>
      </c>
      <c r="BE59" s="75">
        <v>3.4</v>
      </c>
      <c r="BF59" s="75">
        <v>2.7</v>
      </c>
      <c r="BG59" s="75">
        <v>3.8333333333333299</v>
      </c>
      <c r="BH59" s="75">
        <v>-1.64</v>
      </c>
      <c r="BI59" s="75">
        <v>5.7</v>
      </c>
      <c r="BJ59" s="75">
        <v>6.2</v>
      </c>
      <c r="BK59" s="75">
        <v>3.6333333333333302</v>
      </c>
      <c r="BL59" s="75">
        <v>-1.84</v>
      </c>
      <c r="BM59" s="75">
        <v>5</v>
      </c>
      <c r="BN59" s="75">
        <v>-57.066666666666698</v>
      </c>
      <c r="BO59" s="75">
        <v>-30.7</v>
      </c>
      <c r="BP59" s="75">
        <v>-57.066666666666698</v>
      </c>
      <c r="BQ59" s="75">
        <v>-0.480140186915888</v>
      </c>
      <c r="BR59" s="75">
        <v>-191.777777777778</v>
      </c>
      <c r="BS59" s="75">
        <v>90</v>
      </c>
      <c r="BT59" s="75">
        <v>63</v>
      </c>
      <c r="BU59" s="75">
        <v>59</v>
      </c>
      <c r="BV59" s="75">
        <v>70.6666666666667</v>
      </c>
      <c r="BW59">
        <v>2011</v>
      </c>
      <c r="BX59" s="694"/>
      <c r="BY59">
        <f>(AE59-Standardisation_Parameters!$E$15)/Standardisation_Parameters!$F$15</f>
        <v>1.72833987654163</v>
      </c>
      <c r="BZ59" t="e">
        <f t="shared" si="0"/>
        <v>#N/A</v>
      </c>
      <c r="CA59" t="e">
        <f t="shared" si="1"/>
        <v>#N/A</v>
      </c>
      <c r="CB59" t="e">
        <f t="shared" si="2"/>
        <v>#N/A</v>
      </c>
      <c r="CC59" t="e">
        <f t="shared" si="3"/>
        <v>#N/A</v>
      </c>
      <c r="CD59" t="e">
        <f t="shared" si="4"/>
        <v>#N/A</v>
      </c>
    </row>
    <row r="60" spans="1:106" x14ac:dyDescent="0.25">
      <c r="A60" s="694"/>
      <c r="B60" s="74" t="s">
        <v>71</v>
      </c>
      <c r="C60" s="74" t="s">
        <v>13</v>
      </c>
      <c r="D60" s="74" t="s">
        <v>72</v>
      </c>
      <c r="E60" s="75">
        <v>1.7</v>
      </c>
      <c r="F60" s="75">
        <v>2.2376666666666698</v>
      </c>
      <c r="G60" s="75">
        <v>3.3826000000000001</v>
      </c>
      <c r="H60" s="75">
        <v>13.3</v>
      </c>
      <c r="I60" s="75">
        <v>3.4325902464465501</v>
      </c>
      <c r="J60" s="75">
        <v>39.4</v>
      </c>
      <c r="K60" s="75">
        <v>26.585999999999999</v>
      </c>
      <c r="L60" s="75">
        <v>1.05214067500501</v>
      </c>
      <c r="M60" s="75">
        <v>4.8</v>
      </c>
      <c r="N60" s="75">
        <v>490</v>
      </c>
      <c r="O60" s="75">
        <v>17.115318478615301</v>
      </c>
      <c r="P60" s="75">
        <v>4</v>
      </c>
      <c r="Q60" s="75">
        <v>4.5999999999999996</v>
      </c>
      <c r="R60" s="75">
        <v>57.547169811320799</v>
      </c>
      <c r="S60" s="75">
        <v>-10.7</v>
      </c>
      <c r="T60" s="75">
        <v>-10.795816280127299</v>
      </c>
      <c r="U60" s="75">
        <v>22.005457025920901</v>
      </c>
      <c r="V60" s="75">
        <v>0</v>
      </c>
      <c r="W60" s="75">
        <v>10.0383989967892</v>
      </c>
      <c r="X60" s="75">
        <v>-4.3</v>
      </c>
      <c r="Y60" s="75">
        <v>18.778836509528599</v>
      </c>
      <c r="Z60" s="75">
        <v>4.3</v>
      </c>
      <c r="AA60" s="75">
        <v>6</v>
      </c>
      <c r="AB60" s="75">
        <v>0.34300000000000003</v>
      </c>
      <c r="AC60" s="75">
        <v>-1.1238598255357899</v>
      </c>
      <c r="AD60" s="75">
        <v>-1.30191791335754</v>
      </c>
      <c r="AE60" s="75">
        <v>100</v>
      </c>
      <c r="AF60" s="75"/>
      <c r="AG60" s="75">
        <v>4</v>
      </c>
      <c r="AH60" s="75">
        <v>3.5</v>
      </c>
      <c r="AI60" s="75">
        <v>4.25</v>
      </c>
      <c r="AJ60" s="75">
        <v>-0.53766666666666696</v>
      </c>
      <c r="AK60" s="75">
        <v>-1.4825999999999999</v>
      </c>
      <c r="AL60" s="75">
        <v>15</v>
      </c>
      <c r="AM60" s="75">
        <v>0</v>
      </c>
      <c r="AN60" s="75">
        <v>3.1174538518667099</v>
      </c>
      <c r="AO60" s="75">
        <v>13.8</v>
      </c>
      <c r="AP60" s="75">
        <v>172.641509433962</v>
      </c>
      <c r="AQ60" s="75">
        <v>3</v>
      </c>
      <c r="AR60" s="75">
        <v>48.303409947995803</v>
      </c>
      <c r="AS60" s="75">
        <v>0</v>
      </c>
      <c r="AT60" s="75">
        <v>33</v>
      </c>
      <c r="AU60" s="75">
        <v>0.73877148721843899</v>
      </c>
      <c r="AV60" s="75">
        <v>-1.5440255935846201</v>
      </c>
      <c r="AW60" s="75">
        <v>-0.42452830188679203</v>
      </c>
      <c r="AX60" s="75">
        <v>7</v>
      </c>
      <c r="AY60" s="75">
        <v>26.341653365480902</v>
      </c>
      <c r="AZ60" s="75">
        <v>20.6909949887804</v>
      </c>
      <c r="BA60" s="75">
        <v>33.415748590486999</v>
      </c>
      <c r="BB60" s="75">
        <v>0.13397211236508999</v>
      </c>
      <c r="BC60" s="75">
        <v>0.38955552576731101</v>
      </c>
      <c r="BD60" s="75">
        <v>0.110071467964131</v>
      </c>
      <c r="BE60" s="75">
        <v>15.1</v>
      </c>
      <c r="BF60" s="75">
        <v>12.6378</v>
      </c>
      <c r="BG60" s="75">
        <v>3.5</v>
      </c>
      <c r="BH60" s="75">
        <v>3.28</v>
      </c>
      <c r="BI60" s="75">
        <v>1.1000000000000001</v>
      </c>
      <c r="BJ60" s="75">
        <v>1.25</v>
      </c>
      <c r="BK60" s="75">
        <v>0.76666666666666705</v>
      </c>
      <c r="BL60" s="75">
        <v>0.86560000000000004</v>
      </c>
      <c r="BM60" s="75">
        <v>9</v>
      </c>
      <c r="BN60" s="75">
        <v>-9.56666666666667</v>
      </c>
      <c r="BO60" s="75">
        <v>-10.7</v>
      </c>
      <c r="BP60" s="75">
        <v>-9.56666666666667</v>
      </c>
      <c r="BQ60" s="75">
        <v>0.19860627177700299</v>
      </c>
      <c r="BR60" s="75">
        <v>-149.688679245283</v>
      </c>
      <c r="BS60" s="75">
        <v>78</v>
      </c>
      <c r="BT60" s="75">
        <v>38</v>
      </c>
      <c r="BU60" s="75">
        <v>88</v>
      </c>
      <c r="BV60" s="75">
        <v>68</v>
      </c>
      <c r="BW60">
        <v>2011</v>
      </c>
      <c r="BX60" s="694"/>
      <c r="BY60">
        <f>(AE60-Standardisation_Parameters!$E$15)/Standardisation_Parameters!$F$15</f>
        <v>2.0248557244173311</v>
      </c>
      <c r="BZ60">
        <f t="shared" si="0"/>
        <v>0.95445380793645462</v>
      </c>
      <c r="CA60">
        <f t="shared" si="1"/>
        <v>1.4467230281905532</v>
      </c>
      <c r="CB60">
        <f t="shared" si="2"/>
        <v>1.3980963024999999</v>
      </c>
      <c r="CC60">
        <f t="shared" si="3"/>
        <v>1.2683905139</v>
      </c>
      <c r="CD60">
        <f t="shared" si="4"/>
        <v>1.0367436921045901</v>
      </c>
    </row>
    <row r="61" spans="1:106" x14ac:dyDescent="0.25">
      <c r="A61" s="694"/>
      <c r="B61" s="74" t="s">
        <v>145</v>
      </c>
      <c r="C61" s="74" t="s">
        <v>58</v>
      </c>
      <c r="D61" s="74" t="s">
        <v>146</v>
      </c>
      <c r="E61" s="75">
        <v>12.465</v>
      </c>
      <c r="F61" s="75">
        <v>8.4216666666666704</v>
      </c>
      <c r="G61" s="75">
        <v>11.773</v>
      </c>
      <c r="H61" s="75">
        <v>14.135</v>
      </c>
      <c r="I61" s="75">
        <v>7.7963276611491903</v>
      </c>
      <c r="J61" s="75">
        <v>61.540999999999997</v>
      </c>
      <c r="K61" s="75">
        <v>37.395000000000003</v>
      </c>
      <c r="L61" s="75">
        <v>1.6604950165537999</v>
      </c>
      <c r="M61" s="75">
        <v>7.4</v>
      </c>
      <c r="N61" s="75">
        <v>1150</v>
      </c>
      <c r="O61" s="75">
        <v>0.541061205181809</v>
      </c>
      <c r="P61" s="75">
        <v>4</v>
      </c>
      <c r="Q61" s="75">
        <v>2.7</v>
      </c>
      <c r="R61" s="75">
        <v>3.6509040333796898</v>
      </c>
      <c r="S61" s="75">
        <v>-1.5</v>
      </c>
      <c r="T61" s="75">
        <v>-0.404935501962984</v>
      </c>
      <c r="U61" s="75">
        <v>29.085810431856402</v>
      </c>
      <c r="V61" s="75">
        <v>6.5</v>
      </c>
      <c r="W61" s="75">
        <v>-42.4195353343096</v>
      </c>
      <c r="X61" s="75">
        <v>-4.0999999999999899</v>
      </c>
      <c r="Y61" s="75"/>
      <c r="Z61" s="75">
        <v>9</v>
      </c>
      <c r="AA61" s="75">
        <v>7</v>
      </c>
      <c r="AB61" s="75">
        <v>0.60699999999999998</v>
      </c>
      <c r="AC61" s="75">
        <v>-1.3560450824307499</v>
      </c>
      <c r="AD61" s="75">
        <v>-1.1962360455168</v>
      </c>
      <c r="AE61" s="75">
        <v>83.0601092896175</v>
      </c>
      <c r="AF61" s="75">
        <v>3.7743644380144898</v>
      </c>
      <c r="AG61" s="75">
        <v>4.25</v>
      </c>
      <c r="AH61" s="75">
        <v>3.75</v>
      </c>
      <c r="AI61" s="75">
        <v>4</v>
      </c>
      <c r="AJ61" s="75">
        <v>4.0433333333333303</v>
      </c>
      <c r="AK61" s="75">
        <v>-4.0730000000000004</v>
      </c>
      <c r="AL61" s="75">
        <v>26.6</v>
      </c>
      <c r="AM61" s="75">
        <v>2.9253495517630101</v>
      </c>
      <c r="AN61" s="75">
        <v>4.0766156673260099</v>
      </c>
      <c r="AO61" s="75">
        <v>8.1</v>
      </c>
      <c r="AP61" s="75">
        <v>10.952712100139101</v>
      </c>
      <c r="AQ61" s="75">
        <v>3</v>
      </c>
      <c r="AR61" s="75">
        <v>73.4414065680254</v>
      </c>
      <c r="AS61" s="75">
        <v>65.878871905702894</v>
      </c>
      <c r="AT61" s="75">
        <v>409</v>
      </c>
      <c r="AU61" s="75">
        <v>1.54626590348045</v>
      </c>
      <c r="AV61" s="75">
        <v>33.914306463326099</v>
      </c>
      <c r="AW61" s="75">
        <v>-0.96349095966620302</v>
      </c>
      <c r="AX61" s="75">
        <v>0</v>
      </c>
      <c r="AY61" s="75">
        <v>0.51784273963646399</v>
      </c>
      <c r="AZ61" s="75">
        <v>41.212520531551398</v>
      </c>
      <c r="BA61" s="75">
        <v>39.8735440661832</v>
      </c>
      <c r="BB61" s="75">
        <v>9.8333333333333304</v>
      </c>
      <c r="BC61" s="75">
        <v>6.86</v>
      </c>
      <c r="BD61" s="75">
        <v>0.484704954156158</v>
      </c>
      <c r="BE61" s="75">
        <v>6.7</v>
      </c>
      <c r="BF61" s="75">
        <v>4.62</v>
      </c>
      <c r="BG61" s="75">
        <v>6.3903333333333299</v>
      </c>
      <c r="BH61" s="75">
        <v>6.7691999999999997</v>
      </c>
      <c r="BI61" s="75">
        <v>5.6</v>
      </c>
      <c r="BJ61" s="75">
        <v>5.4020000000000001</v>
      </c>
      <c r="BK61" s="75">
        <v>4.181</v>
      </c>
      <c r="BL61" s="75">
        <v>10.063000000000001</v>
      </c>
      <c r="BM61" s="75">
        <v>8</v>
      </c>
      <c r="BN61" s="75">
        <v>-3.9660000000000002</v>
      </c>
      <c r="BO61" s="75">
        <v>-1.5</v>
      </c>
      <c r="BP61" s="75">
        <v>-3.9660000000000002</v>
      </c>
      <c r="BQ61" s="75">
        <v>-1.3323247604639401</v>
      </c>
      <c r="BR61" s="75">
        <v>-7.7138386648122399</v>
      </c>
      <c r="BS61" s="75">
        <v>88</v>
      </c>
      <c r="BT61" s="75">
        <v>50</v>
      </c>
      <c r="BU61" s="75">
        <v>88</v>
      </c>
      <c r="BV61" s="75">
        <v>75.3333333333333</v>
      </c>
      <c r="BW61">
        <v>2011</v>
      </c>
      <c r="BX61" s="694"/>
      <c r="BY61">
        <f>(AE61-Standardisation_Parameters!$E$15)/Standardisation_Parameters!$F$15</f>
        <v>1.4120563054742152</v>
      </c>
      <c r="BZ61">
        <f t="shared" si="0"/>
        <v>1.3932710054365689</v>
      </c>
      <c r="CA61">
        <f t="shared" si="1"/>
        <v>1.490839460764128</v>
      </c>
      <c r="CB61">
        <f t="shared" si="2"/>
        <v>1.5689509214999999</v>
      </c>
      <c r="CC61">
        <f t="shared" si="3"/>
        <v>1.5884570197000001</v>
      </c>
      <c r="CD61">
        <f t="shared" si="4"/>
        <v>1.68818591537013</v>
      </c>
    </row>
    <row r="62" spans="1:106" x14ac:dyDescent="0.25">
      <c r="A62" s="694"/>
      <c r="B62" s="74" t="s">
        <v>153</v>
      </c>
      <c r="C62" s="74" t="s">
        <v>13</v>
      </c>
      <c r="D62" s="74" t="s">
        <v>154</v>
      </c>
      <c r="E62" s="75">
        <v>20</v>
      </c>
      <c r="F62" s="75">
        <v>12.1933333333333</v>
      </c>
      <c r="G62" s="75">
        <v>12.6922</v>
      </c>
      <c r="H62" s="75">
        <v>5</v>
      </c>
      <c r="I62" s="75">
        <v>6.1024074921296396</v>
      </c>
      <c r="J62" s="75">
        <v>64.8</v>
      </c>
      <c r="K62" s="75">
        <v>31.329000000000001</v>
      </c>
      <c r="L62" s="75">
        <v>5.4856175586710396</v>
      </c>
      <c r="M62" s="75">
        <v>-7.8</v>
      </c>
      <c r="N62" s="75">
        <v>1530</v>
      </c>
      <c r="O62" s="75">
        <v>9.2074560927549793</v>
      </c>
      <c r="P62" s="75">
        <v>6</v>
      </c>
      <c r="Q62" s="75">
        <v>4.9000000000000004</v>
      </c>
      <c r="R62" s="75">
        <v>10.9573052592264</v>
      </c>
      <c r="S62" s="75">
        <v>-4.5</v>
      </c>
      <c r="T62" s="75">
        <v>-4.4440653052653696</v>
      </c>
      <c r="U62" s="75">
        <v>17.358916478555301</v>
      </c>
      <c r="V62" s="75">
        <v>2.8</v>
      </c>
      <c r="W62" s="75">
        <v>-18.2782556737866</v>
      </c>
      <c r="X62" s="75">
        <v>14.8</v>
      </c>
      <c r="Y62" s="75">
        <v>19.251234081313299</v>
      </c>
      <c r="Z62" s="75">
        <v>23</v>
      </c>
      <c r="AA62" s="75">
        <v>7</v>
      </c>
      <c r="AB62" s="75">
        <v>0.46200000000000002</v>
      </c>
      <c r="AC62" s="75">
        <v>-1.2817082500392001</v>
      </c>
      <c r="AD62" s="75">
        <v>-1.05161443233922</v>
      </c>
      <c r="AE62" s="75">
        <v>51.366120218579198</v>
      </c>
      <c r="AF62" s="75">
        <v>3.0579239696282201</v>
      </c>
      <c r="AG62" s="75">
        <v>4.25</v>
      </c>
      <c r="AH62" s="75">
        <v>4</v>
      </c>
      <c r="AI62" s="75">
        <v>4.25</v>
      </c>
      <c r="AJ62" s="75">
        <v>7.8066666666666702</v>
      </c>
      <c r="AK62" s="75">
        <v>-1.0922000000000001</v>
      </c>
      <c r="AL62" s="75">
        <v>25</v>
      </c>
      <c r="AM62" s="75">
        <v>3.8340579025361698</v>
      </c>
      <c r="AN62" s="75">
        <v>0.32448488815746501</v>
      </c>
      <c r="AO62" s="75">
        <v>14.7</v>
      </c>
      <c r="AP62" s="75">
        <v>32.871915777679199</v>
      </c>
      <c r="AQ62" s="75">
        <v>3</v>
      </c>
      <c r="AR62" s="75">
        <v>61.591598818064497</v>
      </c>
      <c r="AS62" s="75">
        <v>69.013042245650993</v>
      </c>
      <c r="AT62" s="75">
        <v>180</v>
      </c>
      <c r="AU62" s="75">
        <v>3.9515684200056</v>
      </c>
      <c r="AV62" s="75">
        <v>7.4625665358150002</v>
      </c>
      <c r="AW62" s="75">
        <v>-0.89042694740773598</v>
      </c>
      <c r="AX62" s="75">
        <v>0</v>
      </c>
      <c r="AY62" s="75">
        <v>8.9220418872261504</v>
      </c>
      <c r="AZ62" s="75">
        <v>19.5673900559106</v>
      </c>
      <c r="BA62" s="75">
        <v>20.480675330425001</v>
      </c>
      <c r="BB62" s="75">
        <v>2.8333333333333299</v>
      </c>
      <c r="BC62" s="75">
        <v>2.8014000000000001</v>
      </c>
      <c r="BD62" s="75">
        <v>0.62877492143132796</v>
      </c>
      <c r="BE62" s="75">
        <v>19.765000000000001</v>
      </c>
      <c r="BF62" s="75">
        <v>22.856999999999999</v>
      </c>
      <c r="BG62" s="75">
        <v>0.73333333333333295</v>
      </c>
      <c r="BH62" s="75">
        <v>1.78</v>
      </c>
      <c r="BI62" s="75">
        <v>-13.2</v>
      </c>
      <c r="BJ62" s="75">
        <v>-5.0999999999999996</v>
      </c>
      <c r="BK62" s="75">
        <v>-3.1666666666666701</v>
      </c>
      <c r="BL62" s="75">
        <v>-1.4</v>
      </c>
      <c r="BM62" s="75">
        <v>9</v>
      </c>
      <c r="BN62" s="75">
        <v>-5.8573333333333304</v>
      </c>
      <c r="BO62" s="75">
        <v>-4.5</v>
      </c>
      <c r="BP62" s="75">
        <v>-5.8573333333333304</v>
      </c>
      <c r="BQ62" s="75">
        <v>0</v>
      </c>
      <c r="BR62" s="75">
        <v>-2.8226149069772899</v>
      </c>
      <c r="BS62" s="75">
        <v>70</v>
      </c>
      <c r="BT62" s="75">
        <v>31</v>
      </c>
      <c r="BU62" s="75">
        <v>88</v>
      </c>
      <c r="BV62" s="75">
        <v>63</v>
      </c>
      <c r="BW62">
        <v>2011</v>
      </c>
      <c r="BX62" s="694"/>
      <c r="BY62">
        <f>(AE62-Standardisation_Parameters!$E$15)/Standardisation_Parameters!$F$15</f>
        <v>0.26552836035483396</v>
      </c>
      <c r="BZ62">
        <f t="shared" si="0"/>
        <v>1.3743461007481874</v>
      </c>
      <c r="CA62">
        <f t="shared" si="1"/>
        <v>1.4583142538173219</v>
      </c>
      <c r="CB62">
        <f t="shared" si="2"/>
        <v>1.5359404639000001</v>
      </c>
      <c r="CC62">
        <f t="shared" si="3"/>
        <v>1.5580877839</v>
      </c>
      <c r="CD62">
        <f t="shared" si="4"/>
        <v>1.81448593824814</v>
      </c>
    </row>
  </sheetData>
  <sortState xmlns:xlrd2="http://schemas.microsoft.com/office/spreadsheetml/2017/richdata2" ref="CP2:DB62">
    <sortCondition ref="CP2:CP62"/>
  </sortState>
  <mergeCells count="2">
    <mergeCell ref="A1:A62"/>
    <mergeCell ref="BX1:BX6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00B050"/>
  </sheetPr>
  <dimension ref="A1:DA99"/>
  <sheetViews>
    <sheetView view="pageBreakPreview" topLeftCell="BZ1" zoomScale="60" zoomScaleNormal="80" workbookViewId="0">
      <selection activeCell="DD33" sqref="DD33"/>
    </sheetView>
  </sheetViews>
  <sheetFormatPr defaultRowHeight="15" x14ac:dyDescent="0.25"/>
  <cols>
    <col min="5" max="9" width="0" hidden="1" customWidth="1"/>
    <col min="13" max="13" width="0" hidden="1" customWidth="1"/>
    <col min="15" max="15" width="0" hidden="1" customWidth="1"/>
    <col min="17" max="22" width="0" hidden="1" customWidth="1"/>
    <col min="24" max="25" width="0" hidden="1" customWidth="1"/>
    <col min="28" max="29" width="0" hidden="1" customWidth="1"/>
    <col min="32" max="34" width="0" hidden="1" customWidth="1"/>
    <col min="36" max="37" width="0" hidden="1" customWidth="1"/>
    <col min="40" max="51" width="0" hidden="1" customWidth="1"/>
    <col min="53" max="64" width="0" hidden="1" customWidth="1"/>
    <col min="66" max="74" width="0" hidden="1" customWidth="1"/>
    <col min="78" max="82" width="9.28515625" bestFit="1" customWidth="1"/>
    <col min="87" max="91" width="9.28515625" bestFit="1" customWidth="1"/>
    <col min="97" max="99" width="9.28515625" bestFit="1" customWidth="1"/>
    <col min="100" max="100" width="13.85546875" bestFit="1" customWidth="1"/>
    <col min="101" max="101" width="9.42578125" bestFit="1" customWidth="1"/>
    <col min="102" max="104" width="10.42578125" bestFit="1" customWidth="1"/>
    <col min="105" max="105" width="9.42578125" bestFit="1" customWidth="1"/>
  </cols>
  <sheetData>
    <row r="1" spans="1:105" ht="45" x14ac:dyDescent="0.25">
      <c r="A1" s="694" t="s">
        <v>469</v>
      </c>
      <c r="B1" t="s">
        <v>492</v>
      </c>
      <c r="C1" t="s">
        <v>0</v>
      </c>
      <c r="D1" t="s">
        <v>1</v>
      </c>
      <c r="E1" t="s">
        <v>493</v>
      </c>
      <c r="F1" t="s">
        <v>494</v>
      </c>
      <c r="G1" t="s">
        <v>495</v>
      </c>
      <c r="H1" t="s">
        <v>496</v>
      </c>
      <c r="I1" t="s">
        <v>497</v>
      </c>
      <c r="J1" s="157" t="s">
        <v>498</v>
      </c>
      <c r="K1" s="157" t="s">
        <v>499</v>
      </c>
      <c r="L1" t="s">
        <v>500</v>
      </c>
      <c r="M1" t="s">
        <v>501</v>
      </c>
      <c r="N1" t="s">
        <v>502</v>
      </c>
      <c r="O1" t="s">
        <v>503</v>
      </c>
      <c r="P1" t="s">
        <v>504</v>
      </c>
      <c r="Q1" t="s">
        <v>505</v>
      </c>
      <c r="R1" t="s">
        <v>506</v>
      </c>
      <c r="S1" t="s">
        <v>507</v>
      </c>
      <c r="T1" t="s">
        <v>508</v>
      </c>
      <c r="U1" t="s">
        <v>509</v>
      </c>
      <c r="V1" t="s">
        <v>510</v>
      </c>
      <c r="W1" t="s">
        <v>511</v>
      </c>
      <c r="X1" t="s">
        <v>512</v>
      </c>
      <c r="Y1" t="s">
        <v>513</v>
      </c>
      <c r="Z1" t="s">
        <v>514</v>
      </c>
      <c r="AA1" t="s">
        <v>515</v>
      </c>
      <c r="AB1" t="s">
        <v>516</v>
      </c>
      <c r="AC1" t="s">
        <v>517</v>
      </c>
      <c r="AD1" t="s">
        <v>518</v>
      </c>
      <c r="AE1" t="s">
        <v>519</v>
      </c>
      <c r="AF1" t="s">
        <v>520</v>
      </c>
      <c r="AG1" t="s">
        <v>521</v>
      </c>
      <c r="AH1" t="s">
        <v>522</v>
      </c>
      <c r="AI1" t="s">
        <v>523</v>
      </c>
      <c r="AJ1" t="s">
        <v>524</v>
      </c>
      <c r="AK1" t="s">
        <v>525</v>
      </c>
      <c r="AL1" t="s">
        <v>526</v>
      </c>
      <c r="AM1" t="s">
        <v>527</v>
      </c>
      <c r="AN1" t="s">
        <v>528</v>
      </c>
      <c r="AO1" t="s">
        <v>529</v>
      </c>
      <c r="AP1" t="s">
        <v>530</v>
      </c>
      <c r="AQ1" t="s">
        <v>531</v>
      </c>
      <c r="AR1" t="s">
        <v>532</v>
      </c>
      <c r="AS1" t="s">
        <v>533</v>
      </c>
      <c r="AT1" t="s">
        <v>534</v>
      </c>
      <c r="AU1" t="s">
        <v>535</v>
      </c>
      <c r="AV1" t="s">
        <v>536</v>
      </c>
      <c r="AW1" t="s">
        <v>537</v>
      </c>
      <c r="AX1" t="s">
        <v>538</v>
      </c>
      <c r="AY1" t="s">
        <v>539</v>
      </c>
      <c r="AZ1" t="s">
        <v>540</v>
      </c>
      <c r="BA1" t="s">
        <v>541</v>
      </c>
      <c r="BB1" t="s">
        <v>542</v>
      </c>
      <c r="BC1" t="s">
        <v>543</v>
      </c>
      <c r="BD1" t="s">
        <v>544</v>
      </c>
      <c r="BE1" t="s">
        <v>545</v>
      </c>
      <c r="BF1" t="s">
        <v>546</v>
      </c>
      <c r="BG1" t="s">
        <v>547</v>
      </c>
      <c r="BH1" t="s">
        <v>548</v>
      </c>
      <c r="BI1" t="s">
        <v>549</v>
      </c>
      <c r="BJ1" t="s">
        <v>550</v>
      </c>
      <c r="BK1" t="s">
        <v>551</v>
      </c>
      <c r="BL1" t="s">
        <v>552</v>
      </c>
      <c r="BM1" t="s">
        <v>553</v>
      </c>
      <c r="BN1" t="s">
        <v>554</v>
      </c>
      <c r="BO1" t="s">
        <v>555</v>
      </c>
      <c r="BP1" t="s">
        <v>556</v>
      </c>
      <c r="BQ1" t="s">
        <v>557</v>
      </c>
      <c r="BR1" t="s">
        <v>558</v>
      </c>
      <c r="BS1" t="s">
        <v>559</v>
      </c>
      <c r="BT1" t="s">
        <v>560</v>
      </c>
      <c r="BU1" t="s">
        <v>561</v>
      </c>
      <c r="BV1" t="s">
        <v>562</v>
      </c>
      <c r="BW1" t="s">
        <v>563</v>
      </c>
      <c r="BX1" t="s">
        <v>645</v>
      </c>
      <c r="BY1" s="694"/>
      <c r="BZ1" s="33" t="s">
        <v>358</v>
      </c>
      <c r="CA1" s="33" t="s">
        <v>944</v>
      </c>
      <c r="CB1" s="2" t="s">
        <v>954</v>
      </c>
      <c r="CC1" s="2" t="s">
        <v>955</v>
      </c>
      <c r="CD1" s="2" t="s">
        <v>757</v>
      </c>
      <c r="CF1" t="s">
        <v>492</v>
      </c>
      <c r="CG1" t="s">
        <v>0</v>
      </c>
      <c r="CH1" t="s">
        <v>1</v>
      </c>
      <c r="CI1" s="2" t="s">
        <v>737</v>
      </c>
      <c r="CJ1" t="s">
        <v>964</v>
      </c>
      <c r="CK1" s="2" t="s">
        <v>738</v>
      </c>
      <c r="CL1" s="2" t="s">
        <v>949</v>
      </c>
      <c r="CM1" s="2" t="s">
        <v>950</v>
      </c>
      <c r="CO1" s="425" t="s">
        <v>492</v>
      </c>
      <c r="CP1" s="425" t="s">
        <v>0</v>
      </c>
      <c r="CQ1" s="425" t="s">
        <v>1</v>
      </c>
      <c r="CR1" s="425"/>
      <c r="CS1" s="425" t="s">
        <v>798</v>
      </c>
      <c r="CT1" s="425" t="s">
        <v>799</v>
      </c>
      <c r="CU1" s="425" t="s">
        <v>800</v>
      </c>
      <c r="CV1" s="425" t="s">
        <v>634</v>
      </c>
      <c r="CW1" s="425" t="s">
        <v>801</v>
      </c>
      <c r="CX1" s="425" t="s">
        <v>802</v>
      </c>
      <c r="CY1" s="425" t="s">
        <v>803</v>
      </c>
      <c r="CZ1" s="425" t="s">
        <v>804</v>
      </c>
      <c r="DA1" s="425" t="s">
        <v>805</v>
      </c>
    </row>
    <row r="2" spans="1:105" x14ac:dyDescent="0.25">
      <c r="A2" s="694"/>
      <c r="B2" s="74" t="s">
        <v>18</v>
      </c>
      <c r="C2" s="74" t="s">
        <v>158</v>
      </c>
      <c r="D2" s="74" t="s">
        <v>159</v>
      </c>
      <c r="E2" s="75">
        <v>3.5</v>
      </c>
      <c r="F2" s="75">
        <v>3.1096666666666701</v>
      </c>
      <c r="G2" s="75">
        <v>3.1242000000000001</v>
      </c>
      <c r="H2" s="75">
        <v>9.5</v>
      </c>
      <c r="I2" s="75">
        <v>10.104777896476</v>
      </c>
      <c r="J2" s="75"/>
      <c r="K2" s="75">
        <v>51.003</v>
      </c>
      <c r="L2" s="75">
        <v>2.39289166073184</v>
      </c>
      <c r="M2" s="75">
        <v>1.6</v>
      </c>
      <c r="N2" s="75">
        <v>4020</v>
      </c>
      <c r="O2" s="75">
        <v>9.5444786404348108</v>
      </c>
      <c r="P2" s="75">
        <v>4</v>
      </c>
      <c r="Q2" s="75">
        <v>4.0999999999999996</v>
      </c>
      <c r="R2" s="75">
        <v>72.843042757890998</v>
      </c>
      <c r="S2" s="75">
        <v>-12.2</v>
      </c>
      <c r="T2" s="75">
        <v>-5.3125</v>
      </c>
      <c r="U2" s="75">
        <v>44.3515130808603</v>
      </c>
      <c r="V2" s="75">
        <v>6.5</v>
      </c>
      <c r="W2" s="75">
        <v>13.555827064703999</v>
      </c>
      <c r="X2" s="75">
        <v>-8.5</v>
      </c>
      <c r="Y2" s="75">
        <v>67.522444197006394</v>
      </c>
      <c r="Z2" s="75">
        <v>5.6</v>
      </c>
      <c r="AA2" s="75">
        <v>6</v>
      </c>
      <c r="AB2" s="75">
        <v>0.73899999999999999</v>
      </c>
      <c r="AC2" s="75">
        <v>9.7512695846833003E-2</v>
      </c>
      <c r="AD2" s="75">
        <v>-0.43752504756099297</v>
      </c>
      <c r="AE2" s="75">
        <v>42.076502732240399</v>
      </c>
      <c r="AF2" s="75">
        <v>4.0637764501425897</v>
      </c>
      <c r="AG2" s="75">
        <v>3.25</v>
      </c>
      <c r="AH2" s="75">
        <v>2</v>
      </c>
      <c r="AI2" s="75">
        <v>3.25</v>
      </c>
      <c r="AJ2" s="75">
        <v>0.39033333333333298</v>
      </c>
      <c r="AK2" s="75">
        <v>-0.82420000000000004</v>
      </c>
      <c r="AL2" s="75">
        <v>13</v>
      </c>
      <c r="AM2" s="75">
        <v>6.1661468682882701</v>
      </c>
      <c r="AN2" s="75">
        <v>1.8396152538948201</v>
      </c>
      <c r="AO2" s="75">
        <v>12.3</v>
      </c>
      <c r="AP2" s="75">
        <v>218.529128273673</v>
      </c>
      <c r="AQ2" s="75">
        <v>3</v>
      </c>
      <c r="AR2" s="75">
        <v>10.510130247898999</v>
      </c>
      <c r="AS2" s="75">
        <v>13.8268288744834</v>
      </c>
      <c r="AT2" s="75">
        <v>300</v>
      </c>
      <c r="AU2" s="75">
        <v>0.96212100661005995</v>
      </c>
      <c r="AV2" s="75">
        <v>11.7644873853353</v>
      </c>
      <c r="AW2" s="75">
        <v>-27.156957242109002</v>
      </c>
      <c r="AX2" s="75">
        <v>10</v>
      </c>
      <c r="AY2" s="75">
        <v>5.2267772870343396</v>
      </c>
      <c r="AZ2" s="75">
        <v>41.191871967995098</v>
      </c>
      <c r="BA2" s="75">
        <v>36.003984836713499</v>
      </c>
      <c r="BB2" s="75">
        <v>6.46533333333333</v>
      </c>
      <c r="BC2" s="75">
        <v>5.0762</v>
      </c>
      <c r="BD2" s="75">
        <v>0.68349902851250899</v>
      </c>
      <c r="BE2" s="75">
        <v>13.305999999999999</v>
      </c>
      <c r="BF2" s="75">
        <v>12.9558</v>
      </c>
      <c r="BG2" s="75">
        <v>2.80466666666667</v>
      </c>
      <c r="BH2" s="75">
        <v>4.4020000000000001</v>
      </c>
      <c r="BI2" s="75">
        <v>1.4</v>
      </c>
      <c r="BJ2" s="75">
        <v>2.2755000000000001</v>
      </c>
      <c r="BK2" s="75">
        <v>2.5026666666666699</v>
      </c>
      <c r="BL2" s="75">
        <v>4.0537999999999998</v>
      </c>
      <c r="BM2" s="75">
        <v>5</v>
      </c>
      <c r="BN2" s="75">
        <v>-13.1513333333333</v>
      </c>
      <c r="BO2" s="75">
        <v>-12.2</v>
      </c>
      <c r="BP2" s="75">
        <v>-13.1513333333333</v>
      </c>
      <c r="BQ2" s="75">
        <v>2.2811375272469101E-2</v>
      </c>
      <c r="BR2" s="75">
        <v>-12.3080668217819</v>
      </c>
      <c r="BS2" s="75">
        <v>60</v>
      </c>
      <c r="BT2" s="75">
        <v>38</v>
      </c>
      <c r="BU2" s="75">
        <v>63</v>
      </c>
      <c r="BV2" s="75">
        <v>53.6666666666667</v>
      </c>
      <c r="BW2">
        <v>2011</v>
      </c>
      <c r="BX2" s="75">
        <v>55.3333333333333</v>
      </c>
      <c r="BY2" s="694"/>
      <c r="BZ2">
        <f>VLOOKUP($D2,$CH$1:$CM$99,2,FALSE)</f>
        <v>0.41724866583433301</v>
      </c>
      <c r="CA2">
        <f>VLOOKUP($D2,$CH$1:$CM$99,3,FALSE)</f>
        <v>0.45972013300000003</v>
      </c>
      <c r="CB2">
        <f>VLOOKUP($D2,$CH$1:$CM$99,5,FALSE)</f>
        <v>0.52598353158247446</v>
      </c>
      <c r="CC2">
        <f>VLOOKUP($D2,$CH$1:$CM$99,6,FALSE)</f>
        <v>0.51967696460000001</v>
      </c>
      <c r="CD2">
        <f>VLOOKUP($D2,$CH$1:$CM$99,4,FALSE)</f>
        <v>0.63790151459508104</v>
      </c>
      <c r="CF2" t="s">
        <v>18</v>
      </c>
      <c r="CG2" t="s">
        <v>158</v>
      </c>
      <c r="CH2" t="s">
        <v>159</v>
      </c>
      <c r="CI2">
        <v>0.41724866583433301</v>
      </c>
      <c r="CJ2">
        <v>0.45972013300000003</v>
      </c>
      <c r="CK2">
        <v>0.63790151459508104</v>
      </c>
      <c r="CL2">
        <v>0.52598353158247446</v>
      </c>
      <c r="CM2">
        <v>0.51967696460000001</v>
      </c>
      <c r="CO2" s="74" t="s">
        <v>18</v>
      </c>
      <c r="CP2" s="74" t="s">
        <v>158</v>
      </c>
      <c r="CQ2" s="74" t="s">
        <v>159</v>
      </c>
      <c r="CR2" t="s">
        <v>806</v>
      </c>
      <c r="CS2">
        <v>7</v>
      </c>
      <c r="CT2">
        <v>0.41724866583433329</v>
      </c>
      <c r="CU2">
        <v>0.45972013300000003</v>
      </c>
      <c r="CV2">
        <v>0.63790151459508104</v>
      </c>
      <c r="CW2" s="426">
        <v>0.51968056811895247</v>
      </c>
      <c r="CX2" s="426">
        <v>55.333333333333293</v>
      </c>
      <c r="CY2" s="426">
        <v>53.357264382713353</v>
      </c>
      <c r="CZ2" s="426">
        <v>51.645110084418661</v>
      </c>
      <c r="DA2" s="426">
        <v>52.355022752646995</v>
      </c>
    </row>
    <row r="3" spans="1:105" x14ac:dyDescent="0.25">
      <c r="A3" s="694"/>
      <c r="B3" s="74" t="s">
        <v>292</v>
      </c>
      <c r="C3" s="74" t="s">
        <v>158</v>
      </c>
      <c r="D3" s="74" t="s">
        <v>564</v>
      </c>
      <c r="E3" s="75">
        <v>1.1000000000000001</v>
      </c>
      <c r="F3" s="75">
        <v>1.2949999999999999</v>
      </c>
      <c r="G3" s="75">
        <v>2.0924</v>
      </c>
      <c r="H3" s="75">
        <v>8.9</v>
      </c>
      <c r="I3" s="75">
        <v>36.457593143436803</v>
      </c>
      <c r="J3" s="75"/>
      <c r="K3" s="75"/>
      <c r="L3" s="75">
        <v>6.2185779564141503</v>
      </c>
      <c r="M3" s="75">
        <v>0.1</v>
      </c>
      <c r="N3" s="75">
        <v>11080</v>
      </c>
      <c r="O3" s="75">
        <v>0</v>
      </c>
      <c r="P3" s="75"/>
      <c r="Q3" s="75">
        <v>2.2718471467411998</v>
      </c>
      <c r="R3" s="75">
        <v>52.987909236581999</v>
      </c>
      <c r="S3" s="75">
        <v>-25.8</v>
      </c>
      <c r="T3" s="75">
        <v>-25.779036827195501</v>
      </c>
      <c r="U3" s="75">
        <v>46.991084247083997</v>
      </c>
      <c r="V3" s="75"/>
      <c r="W3" s="75">
        <v>-0.80200000000119998</v>
      </c>
      <c r="X3" s="75"/>
      <c r="Y3" s="75">
        <v>94.452251176809099</v>
      </c>
      <c r="Z3" s="75">
        <v>6.5</v>
      </c>
      <c r="AA3" s="75"/>
      <c r="AB3" s="75">
        <v>0.76400000000000001</v>
      </c>
      <c r="AC3" s="75">
        <v>0.507985130812727</v>
      </c>
      <c r="AD3" s="75">
        <v>0.98490856853029696</v>
      </c>
      <c r="AE3" s="75">
        <v>27.868852459016399</v>
      </c>
      <c r="AF3" s="75"/>
      <c r="AG3" s="75">
        <v>2</v>
      </c>
      <c r="AH3" s="75">
        <v>2</v>
      </c>
      <c r="AI3" s="75">
        <v>1.5</v>
      </c>
      <c r="AJ3" s="75">
        <v>-0.19500000000000001</v>
      </c>
      <c r="AK3" s="75">
        <v>-0.69240000000000002</v>
      </c>
      <c r="AL3" s="75">
        <v>10</v>
      </c>
      <c r="AM3" s="75">
        <v>7.0357302187970898</v>
      </c>
      <c r="AN3" s="75">
        <v>-0.220082470557173</v>
      </c>
      <c r="AO3" s="75">
        <v>6.8155414402236003</v>
      </c>
      <c r="AP3" s="75">
        <v>158.963727709746</v>
      </c>
      <c r="AQ3" s="75">
        <v>3</v>
      </c>
      <c r="AR3" s="75">
        <v>12.8151390224417</v>
      </c>
      <c r="AS3" s="75">
        <v>10.728914592429501</v>
      </c>
      <c r="AT3" s="75">
        <v>-560</v>
      </c>
      <c r="AU3" s="75">
        <v>1.11674759695811</v>
      </c>
      <c r="AV3" s="75"/>
      <c r="AW3" s="75">
        <v>-47.012090763418001</v>
      </c>
      <c r="AX3" s="75">
        <v>2</v>
      </c>
      <c r="AY3" s="75">
        <v>0</v>
      </c>
      <c r="AZ3" s="75">
        <v>47.2759418583993</v>
      </c>
      <c r="BA3" s="75">
        <v>47.036250266978797</v>
      </c>
      <c r="BB3" s="75"/>
      <c r="BC3" s="75"/>
      <c r="BD3" s="75"/>
      <c r="BE3" s="75">
        <v>6.7492216853392</v>
      </c>
      <c r="BF3" s="75">
        <v>6.2141041536993598</v>
      </c>
      <c r="BG3" s="75">
        <v>-5.0306666666666704</v>
      </c>
      <c r="BH3" s="75">
        <v>-1.3686</v>
      </c>
      <c r="BI3" s="75">
        <v>-1.3</v>
      </c>
      <c r="BJ3" s="75">
        <v>-4.5</v>
      </c>
      <c r="BK3" s="75">
        <v>-6.4</v>
      </c>
      <c r="BL3" s="75">
        <v>-4.8672000000000004</v>
      </c>
      <c r="BM3" s="75"/>
      <c r="BN3" s="75">
        <v>-19.379666666666701</v>
      </c>
      <c r="BO3" s="75">
        <v>-25.8</v>
      </c>
      <c r="BP3" s="75">
        <v>-19.379666666666701</v>
      </c>
      <c r="BQ3" s="75">
        <v>0.799807358227696</v>
      </c>
      <c r="BR3" s="75">
        <v>-569.61707232059996</v>
      </c>
      <c r="BS3" s="75"/>
      <c r="BT3" s="75"/>
      <c r="BU3" s="75"/>
      <c r="BV3" s="75"/>
      <c r="BW3">
        <v>2011</v>
      </c>
      <c r="BX3" s="75"/>
      <c r="BY3" s="694"/>
      <c r="BZ3" t="e">
        <f t="shared" ref="BZ3:BZ66" si="0">VLOOKUP($D3,$CH$1:$CM$99,2,FALSE)</f>
        <v>#N/A</v>
      </c>
      <c r="CA3" t="e">
        <f t="shared" ref="CA3:CA66" si="1">VLOOKUP($D3,$CH$1:$CM$99,3,FALSE)</f>
        <v>#N/A</v>
      </c>
      <c r="CB3" t="e">
        <f t="shared" ref="CB3:CB66" si="2">VLOOKUP($D3,$CH$1:$CM$99,5,FALSE)</f>
        <v>#N/A</v>
      </c>
      <c r="CC3" t="e">
        <f t="shared" ref="CC3:CC66" si="3">VLOOKUP($D3,$CH$1:$CM$99,6,FALSE)</f>
        <v>#N/A</v>
      </c>
      <c r="CD3" t="e">
        <f t="shared" ref="CD3:CD66" si="4">VLOOKUP($D3,$CH$1:$CM$99,4,FALSE)</f>
        <v>#N/A</v>
      </c>
      <c r="CF3" t="s">
        <v>69</v>
      </c>
      <c r="CG3" t="s">
        <v>160</v>
      </c>
      <c r="CH3" t="s">
        <v>161</v>
      </c>
      <c r="CI3">
        <v>-0.85612036696432448</v>
      </c>
      <c r="CJ3">
        <v>-0.21266136999999996</v>
      </c>
      <c r="CK3">
        <v>-0.472209212806389</v>
      </c>
      <c r="CL3">
        <v>-0.4048866453426021</v>
      </c>
      <c r="CM3">
        <v>-0.54061228100000003</v>
      </c>
      <c r="CO3" s="74" t="s">
        <v>69</v>
      </c>
      <c r="CP3" s="74" t="s">
        <v>160</v>
      </c>
      <c r="CQ3" s="74" t="s">
        <v>161</v>
      </c>
      <c r="CR3" t="s">
        <v>807</v>
      </c>
      <c r="CS3">
        <v>13</v>
      </c>
      <c r="CT3">
        <v>-0.85612036696432425</v>
      </c>
      <c r="CU3">
        <v>-0.21266136999999996</v>
      </c>
      <c r="CV3">
        <v>-0.472209212806389</v>
      </c>
      <c r="CW3" s="426">
        <v>-0.54061074985265856</v>
      </c>
      <c r="CX3" s="426">
        <v>36.777777777777807</v>
      </c>
      <c r="CY3" s="426">
        <v>35.634442712708733</v>
      </c>
      <c r="CZ3" s="426">
        <v>30.36068390278211</v>
      </c>
      <c r="DA3" s="426">
        <v>41.116132770339568</v>
      </c>
    </row>
    <row r="4" spans="1:105" x14ac:dyDescent="0.25">
      <c r="A4" s="694"/>
      <c r="B4" s="74" t="s">
        <v>29</v>
      </c>
      <c r="C4" s="74" t="s">
        <v>160</v>
      </c>
      <c r="D4" s="74" t="s">
        <v>162</v>
      </c>
      <c r="E4" s="75">
        <v>22</v>
      </c>
      <c r="F4" s="75">
        <v>20.3333333333333</v>
      </c>
      <c r="G4" s="75">
        <v>19.8</v>
      </c>
      <c r="H4" s="75">
        <v>4.3129999999999997</v>
      </c>
      <c r="I4" s="75">
        <v>354.68648231238302</v>
      </c>
      <c r="J4" s="75">
        <v>33.323</v>
      </c>
      <c r="K4" s="75">
        <v>21.2</v>
      </c>
      <c r="L4" s="75">
        <v>3.5276187010503302</v>
      </c>
      <c r="M4" s="75">
        <v>9.1</v>
      </c>
      <c r="N4" s="75">
        <v>10800</v>
      </c>
      <c r="O4" s="75">
        <v>6.2127522029183204</v>
      </c>
      <c r="P4" s="75">
        <v>5</v>
      </c>
      <c r="Q4" s="75">
        <v>6.4</v>
      </c>
      <c r="R4" s="75">
        <v>99.7691257778703</v>
      </c>
      <c r="S4" s="75">
        <v>0.2</v>
      </c>
      <c r="T4" s="75">
        <v>1.3121747001584101</v>
      </c>
      <c r="U4" s="75">
        <v>31.9122199592668</v>
      </c>
      <c r="V4" s="75">
        <v>9.3000000000000007</v>
      </c>
      <c r="W4" s="75">
        <v>-18.088147420834101</v>
      </c>
      <c r="X4" s="75">
        <v>-1.7370000000000001</v>
      </c>
      <c r="Y4" s="75">
        <v>29.1790018770341</v>
      </c>
      <c r="Z4" s="75">
        <v>9.98</v>
      </c>
      <c r="AA4" s="75">
        <v>6</v>
      </c>
      <c r="AB4" s="75">
        <v>0.79700000000000004</v>
      </c>
      <c r="AC4" s="75">
        <v>0.30960413836591</v>
      </c>
      <c r="AD4" s="75">
        <v>-0.57566034445021697</v>
      </c>
      <c r="AE4" s="75">
        <v>62.2950819672131</v>
      </c>
      <c r="AF4" s="75">
        <v>3.9945822170492198</v>
      </c>
      <c r="AG4" s="75">
        <v>3.5</v>
      </c>
      <c r="AH4" s="75">
        <v>3.25</v>
      </c>
      <c r="AI4" s="75">
        <v>2.75</v>
      </c>
      <c r="AJ4" s="75">
        <v>1.6666666666666701</v>
      </c>
      <c r="AK4" s="75">
        <v>-9.6999999999999993</v>
      </c>
      <c r="AL4" s="75">
        <v>14.087999999999999</v>
      </c>
      <c r="AM4" s="75">
        <v>39.361097196821603</v>
      </c>
      <c r="AN4" s="75">
        <v>1.95735440396212</v>
      </c>
      <c r="AO4" s="75">
        <v>19.2</v>
      </c>
      <c r="AP4" s="75">
        <v>299.30737733361099</v>
      </c>
      <c r="AQ4" s="75">
        <v>3</v>
      </c>
      <c r="AR4" s="75">
        <v>149.67982918882899</v>
      </c>
      <c r="AS4" s="75">
        <v>20.882977285729499</v>
      </c>
      <c r="AT4" s="75">
        <v>1660</v>
      </c>
      <c r="AU4" s="75">
        <v>1.7146370796372099</v>
      </c>
      <c r="AV4" s="75">
        <v>7.9224670765509897</v>
      </c>
      <c r="AW4" s="75">
        <v>-2.30874222129673E-3</v>
      </c>
      <c r="AX4" s="75">
        <v>1</v>
      </c>
      <c r="AY4" s="75">
        <v>2.5556938344609801</v>
      </c>
      <c r="AZ4" s="75">
        <v>35.133698715902398</v>
      </c>
      <c r="BA4" s="75">
        <v>37.2601233719585</v>
      </c>
      <c r="BB4" s="75">
        <v>15.245333333333299</v>
      </c>
      <c r="BC4" s="75">
        <v>15.6106</v>
      </c>
      <c r="BD4" s="75">
        <v>1.70140399999654E-3</v>
      </c>
      <c r="BE4" s="75">
        <v>27.29</v>
      </c>
      <c r="BF4" s="75">
        <v>27.499199999999998</v>
      </c>
      <c r="BG4" s="75">
        <v>6.3653333333333304</v>
      </c>
      <c r="BH4" s="75">
        <v>6.9047999999999998</v>
      </c>
      <c r="BI4" s="75">
        <v>7.9</v>
      </c>
      <c r="BJ4" s="75">
        <v>8</v>
      </c>
      <c r="BK4" s="75">
        <v>5.3</v>
      </c>
      <c r="BL4" s="75">
        <v>5.84</v>
      </c>
      <c r="BM4" s="75">
        <v>6</v>
      </c>
      <c r="BN4" s="75">
        <v>1.5236666666666701</v>
      </c>
      <c r="BO4" s="75">
        <v>0.2</v>
      </c>
      <c r="BP4" s="75">
        <v>1.5236666666666701</v>
      </c>
      <c r="BQ4" s="75">
        <v>-0.38853642528987098</v>
      </c>
      <c r="BR4" s="75">
        <v>3.0069539870913999</v>
      </c>
      <c r="BS4" s="75">
        <v>70</v>
      </c>
      <c r="BT4" s="75">
        <v>63</v>
      </c>
      <c r="BU4" s="75">
        <v>53</v>
      </c>
      <c r="BV4" s="75">
        <v>62</v>
      </c>
      <c r="BW4">
        <v>2011</v>
      </c>
      <c r="BX4" s="75">
        <v>58.5555555555556</v>
      </c>
      <c r="BY4" s="694"/>
      <c r="BZ4">
        <f t="shared" si="0"/>
        <v>0.89682194675061011</v>
      </c>
      <c r="CA4">
        <f t="shared" si="1"/>
        <v>0.82750761099999992</v>
      </c>
      <c r="CB4">
        <f t="shared" si="2"/>
        <v>0.96241676783538277</v>
      </c>
      <c r="CC4">
        <f t="shared" si="3"/>
        <v>0.98087425039999998</v>
      </c>
      <c r="CD4">
        <f t="shared" si="4"/>
        <v>0.83067523372468299</v>
      </c>
      <c r="CF4" t="s">
        <v>29</v>
      </c>
      <c r="CG4" t="s">
        <v>160</v>
      </c>
      <c r="CH4" t="s">
        <v>162</v>
      </c>
      <c r="CI4">
        <v>0.89682194675061011</v>
      </c>
      <c r="CJ4">
        <v>0.82750761099999992</v>
      </c>
      <c r="CK4">
        <v>0.83067523372468299</v>
      </c>
      <c r="CL4">
        <v>0.96241676783538277</v>
      </c>
      <c r="CM4">
        <v>0.98087425039999998</v>
      </c>
      <c r="CO4" s="74" t="s">
        <v>29</v>
      </c>
      <c r="CP4" s="74" t="s">
        <v>160</v>
      </c>
      <c r="CQ4" s="74" t="s">
        <v>162</v>
      </c>
      <c r="CR4" t="s">
        <v>808</v>
      </c>
      <c r="CS4">
        <v>19</v>
      </c>
      <c r="CT4">
        <v>0.89682194675061011</v>
      </c>
      <c r="CU4">
        <v>0.82750761099999992</v>
      </c>
      <c r="CV4">
        <v>0.83067523372468299</v>
      </c>
      <c r="CW4" s="426">
        <v>0.98087824696476655</v>
      </c>
      <c r="CX4" s="426">
        <v>58.555555555555586</v>
      </c>
      <c r="CY4" s="426">
        <v>61.06620632938624</v>
      </c>
      <c r="CZ4" s="426">
        <v>59.66120112592408</v>
      </c>
      <c r="DA4" s="426">
        <v>58.502608585495693</v>
      </c>
    </row>
    <row r="5" spans="1:105" x14ac:dyDescent="0.25">
      <c r="A5" s="694"/>
      <c r="B5" s="74" t="s">
        <v>33</v>
      </c>
      <c r="C5" s="74" t="s">
        <v>158</v>
      </c>
      <c r="D5" s="74" t="s">
        <v>163</v>
      </c>
      <c r="E5" s="75">
        <v>7.734</v>
      </c>
      <c r="F5" s="75">
        <v>6.4539999999999997</v>
      </c>
      <c r="G5" s="75">
        <v>6.5439999999999996</v>
      </c>
      <c r="H5" s="75">
        <v>10.023</v>
      </c>
      <c r="I5" s="75">
        <v>43.138637992524899</v>
      </c>
      <c r="J5" s="75">
        <v>12.877000000000001</v>
      </c>
      <c r="K5" s="75">
        <v>15.417999999999999</v>
      </c>
      <c r="L5" s="75">
        <v>10.394236633827401</v>
      </c>
      <c r="M5" s="75">
        <v>4</v>
      </c>
      <c r="N5" s="75">
        <v>3350</v>
      </c>
      <c r="O5" s="75">
        <v>14.017781321392301</v>
      </c>
      <c r="P5" s="75">
        <v>2</v>
      </c>
      <c r="Q5" s="75">
        <v>5.2</v>
      </c>
      <c r="R5" s="75">
        <v>38.695124067325999</v>
      </c>
      <c r="S5" s="75">
        <v>-12.2</v>
      </c>
      <c r="T5" s="75">
        <v>-6.24444444444444</v>
      </c>
      <c r="U5" s="75">
        <v>61.971014492753604</v>
      </c>
      <c r="V5" s="75">
        <v>15.7</v>
      </c>
      <c r="W5" s="75">
        <v>8.3443053205757405</v>
      </c>
      <c r="X5" s="75">
        <v>2.2149999999999999</v>
      </c>
      <c r="Y5" s="75">
        <v>25.830076366826098</v>
      </c>
      <c r="Z5" s="75">
        <v>7.6929999999999996</v>
      </c>
      <c r="AA5" s="75">
        <v>3</v>
      </c>
      <c r="AB5" s="75">
        <v>0.71599999999999997</v>
      </c>
      <c r="AC5" s="75">
        <v>-0.85171025628567998</v>
      </c>
      <c r="AD5" s="75">
        <v>-0.47049713907352197</v>
      </c>
      <c r="AE5" s="75">
        <v>33.3333333333333</v>
      </c>
      <c r="AF5" s="75">
        <v>3.88775227932851</v>
      </c>
      <c r="AG5" s="75">
        <v>3.5</v>
      </c>
      <c r="AH5" s="75">
        <v>3</v>
      </c>
      <c r="AI5" s="75">
        <v>3.5</v>
      </c>
      <c r="AJ5" s="75">
        <v>1.28</v>
      </c>
      <c r="AK5" s="75">
        <v>-1.744</v>
      </c>
      <c r="AL5" s="75">
        <v>17.757000000000001</v>
      </c>
      <c r="AM5" s="75">
        <v>6.8675814970243598</v>
      </c>
      <c r="AN5" s="75">
        <v>0.244385431031373</v>
      </c>
      <c r="AO5" s="75">
        <v>15.6</v>
      </c>
      <c r="AP5" s="75">
        <v>116.085372201978</v>
      </c>
      <c r="AQ5" s="75">
        <v>3</v>
      </c>
      <c r="AR5" s="75">
        <v>15.429308220606501</v>
      </c>
      <c r="AS5" s="75">
        <v>19.019325985551699</v>
      </c>
      <c r="AT5" s="75">
        <v>310.3</v>
      </c>
      <c r="AU5" s="75">
        <v>1.3217137328305699</v>
      </c>
      <c r="AV5" s="75">
        <v>12.3641015409072</v>
      </c>
      <c r="AW5" s="75">
        <v>-0.61304875932673997</v>
      </c>
      <c r="AX5" s="75">
        <v>10</v>
      </c>
      <c r="AY5" s="75">
        <v>4.3124339266694802</v>
      </c>
      <c r="AZ5" s="75">
        <v>61.382203469089902</v>
      </c>
      <c r="BA5" s="75">
        <v>48.967759482387201</v>
      </c>
      <c r="BB5" s="75">
        <v>19.158999999999999</v>
      </c>
      <c r="BC5" s="75">
        <v>14.5114</v>
      </c>
      <c r="BD5" s="75">
        <v>-0.28609256542863498</v>
      </c>
      <c r="BE5" s="75">
        <v>17.024999999999999</v>
      </c>
      <c r="BF5" s="75">
        <v>15.6822</v>
      </c>
      <c r="BG5" s="75">
        <v>-2.6</v>
      </c>
      <c r="BH5" s="75">
        <v>2.5402</v>
      </c>
      <c r="BI5" s="75">
        <v>4.7</v>
      </c>
      <c r="BJ5" s="75">
        <v>3.3</v>
      </c>
      <c r="BK5" s="75">
        <v>-2.6</v>
      </c>
      <c r="BL5" s="75">
        <v>2.5449999999999999</v>
      </c>
      <c r="BM5" s="75">
        <v>6</v>
      </c>
      <c r="BN5" s="75">
        <v>-13.856666666666699</v>
      </c>
      <c r="BO5" s="75">
        <v>-12.2</v>
      </c>
      <c r="BP5" s="75">
        <v>-13.856666666666699</v>
      </c>
      <c r="BQ5" s="75">
        <v>-0.118498917488574</v>
      </c>
      <c r="BR5" s="75">
        <v>-17.518143123985698</v>
      </c>
      <c r="BS5" s="75">
        <v>65</v>
      </c>
      <c r="BT5" s="75">
        <v>38</v>
      </c>
      <c r="BU5" s="75">
        <v>72</v>
      </c>
      <c r="BV5" s="75">
        <v>58.3333333333333</v>
      </c>
      <c r="BW5">
        <v>2011</v>
      </c>
      <c r="BX5" s="75">
        <v>53.6666666666667</v>
      </c>
      <c r="BY5" s="694"/>
      <c r="BZ5">
        <f t="shared" si="0"/>
        <v>0.66057320036405354</v>
      </c>
      <c r="CA5">
        <f t="shared" si="1"/>
        <v>0.15884764999999998</v>
      </c>
      <c r="CB5">
        <f t="shared" si="2"/>
        <v>0.38209303039790965</v>
      </c>
      <c r="CC5">
        <f t="shared" si="3"/>
        <v>0.49038376259999999</v>
      </c>
      <c r="CD5">
        <f t="shared" si="4"/>
        <v>0.53819097021770701</v>
      </c>
      <c r="CF5" t="s">
        <v>33</v>
      </c>
      <c r="CG5" t="s">
        <v>158</v>
      </c>
      <c r="CH5" t="s">
        <v>163</v>
      </c>
      <c r="CI5">
        <v>0.66057320036405354</v>
      </c>
      <c r="CJ5">
        <v>0.15884764999999998</v>
      </c>
      <c r="CK5">
        <v>0.53819097021770701</v>
      </c>
      <c r="CL5">
        <v>0.38209303039790965</v>
      </c>
      <c r="CM5">
        <v>0.49038376259999999</v>
      </c>
      <c r="CO5" s="74" t="s">
        <v>33</v>
      </c>
      <c r="CP5" s="74" t="s">
        <v>158</v>
      </c>
      <c r="CQ5" s="74" t="s">
        <v>163</v>
      </c>
      <c r="CR5" t="s">
        <v>809</v>
      </c>
      <c r="CS5">
        <v>25</v>
      </c>
      <c r="CT5">
        <v>0.6605732003640542</v>
      </c>
      <c r="CU5">
        <v>0.15884764999999998</v>
      </c>
      <c r="CV5">
        <v>0.53819097021770701</v>
      </c>
      <c r="CW5" s="426">
        <v>0.49038921424480875</v>
      </c>
      <c r="CX5" s="426">
        <v>53.666666666666686</v>
      </c>
      <c r="CY5" s="426">
        <v>52.867657958153018</v>
      </c>
      <c r="CZ5" s="426">
        <v>55.712291679055262</v>
      </c>
      <c r="DA5" s="426">
        <v>47.325924361252575</v>
      </c>
    </row>
    <row r="6" spans="1:105" x14ac:dyDescent="0.25">
      <c r="A6" s="694"/>
      <c r="B6" s="74" t="s">
        <v>15</v>
      </c>
      <c r="C6" s="74" t="s">
        <v>160</v>
      </c>
      <c r="D6" s="74" t="s">
        <v>164</v>
      </c>
      <c r="E6" s="75">
        <v>3.3889999999999998</v>
      </c>
      <c r="F6" s="75">
        <v>2.6846666666666699</v>
      </c>
      <c r="G6" s="75">
        <v>2.9478</v>
      </c>
      <c r="H6" s="75">
        <v>4.3490000000000002</v>
      </c>
      <c r="I6" s="75">
        <v>11.7851524686661</v>
      </c>
      <c r="J6" s="75">
        <v>18.516999999999999</v>
      </c>
      <c r="K6" s="75">
        <v>24.951000000000001</v>
      </c>
      <c r="L6" s="75">
        <v>1.2841965192290501</v>
      </c>
      <c r="M6" s="75">
        <v>1.7</v>
      </c>
      <c r="N6" s="75">
        <v>64110</v>
      </c>
      <c r="O6" s="75">
        <v>9.5800720897894198</v>
      </c>
      <c r="P6" s="75">
        <v>1</v>
      </c>
      <c r="Q6" s="75">
        <v>1.9</v>
      </c>
      <c r="R6" s="75">
        <v>448.54264544328402</v>
      </c>
      <c r="S6" s="75">
        <v>-2.1</v>
      </c>
      <c r="T6" s="75">
        <v>-2.6339792387543302</v>
      </c>
      <c r="U6" s="75">
        <v>94.996539792387594</v>
      </c>
      <c r="V6" s="75">
        <v>72.2</v>
      </c>
      <c r="W6" s="75">
        <v>-16.563450714673401</v>
      </c>
      <c r="X6" s="75">
        <v>22.257000000000001</v>
      </c>
      <c r="Y6" s="75">
        <v>147.57426063346199</v>
      </c>
      <c r="Z6" s="75">
        <v>4.7</v>
      </c>
      <c r="AA6" s="75">
        <v>1</v>
      </c>
      <c r="AB6" s="75">
        <v>0.92900000000000005</v>
      </c>
      <c r="AC6" s="75">
        <v>1.4289035543028601</v>
      </c>
      <c r="AD6" s="75">
        <v>1.77020008715963</v>
      </c>
      <c r="AE6" s="75">
        <v>6.0109289617486299</v>
      </c>
      <c r="AF6" s="75">
        <v>5.1102448100307001</v>
      </c>
      <c r="AG6" s="75">
        <v>1.5</v>
      </c>
      <c r="AH6" s="75">
        <v>1</v>
      </c>
      <c r="AI6" s="75">
        <v>2</v>
      </c>
      <c r="AJ6" s="75">
        <v>0.70433333333333303</v>
      </c>
      <c r="AK6" s="75">
        <v>-0.24779999999999999</v>
      </c>
      <c r="AL6" s="75">
        <v>7.7380000000000004</v>
      </c>
      <c r="AM6" s="75">
        <v>22.999681651513502</v>
      </c>
      <c r="AN6" s="75">
        <v>1.99907098451037</v>
      </c>
      <c r="AO6" s="75">
        <v>3.8</v>
      </c>
      <c r="AP6" s="75">
        <v>897.08529088656701</v>
      </c>
      <c r="AQ6" s="75">
        <v>2</v>
      </c>
      <c r="AR6" s="75">
        <v>4.8929601026170602</v>
      </c>
      <c r="AS6" s="75">
        <v>9.7390158727753207</v>
      </c>
      <c r="AT6" s="75">
        <v>8050</v>
      </c>
      <c r="AU6" s="75">
        <v>0.80749441626201501</v>
      </c>
      <c r="AV6" s="75">
        <v>9.5674438989253492</v>
      </c>
      <c r="AW6" s="75">
        <v>3.4854264544328402</v>
      </c>
      <c r="AX6" s="75">
        <v>10</v>
      </c>
      <c r="AY6" s="75">
        <v>8.4934854596445604</v>
      </c>
      <c r="AZ6" s="75">
        <v>103.49672847009001</v>
      </c>
      <c r="BA6" s="75">
        <v>98.623512033422003</v>
      </c>
      <c r="BB6" s="75">
        <v>83.1666666666667</v>
      </c>
      <c r="BC6" s="75">
        <v>76.66</v>
      </c>
      <c r="BD6" s="75">
        <v>0.96840929728345904</v>
      </c>
      <c r="BE6" s="75">
        <v>4.3013333333333303</v>
      </c>
      <c r="BF6" s="75">
        <v>3.8788</v>
      </c>
      <c r="BG6" s="75">
        <v>1.887</v>
      </c>
      <c r="BH6" s="75">
        <v>2.5672000000000001</v>
      </c>
      <c r="BI6" s="75">
        <v>0.6</v>
      </c>
      <c r="BJ6" s="75">
        <v>0.8</v>
      </c>
      <c r="BK6" s="75">
        <v>0.31033333333333302</v>
      </c>
      <c r="BL6" s="75">
        <v>0.90500000000000003</v>
      </c>
      <c r="BM6" s="75">
        <v>1</v>
      </c>
      <c r="BN6" s="75">
        <v>-3.0550000000000002</v>
      </c>
      <c r="BO6" s="75">
        <v>-2.1</v>
      </c>
      <c r="BP6" s="75">
        <v>-3.0550000000000002</v>
      </c>
      <c r="BQ6" s="75">
        <v>-0.15384615384615399</v>
      </c>
      <c r="BR6" s="75">
        <v>8.87268307505318</v>
      </c>
      <c r="BS6" s="75">
        <v>10</v>
      </c>
      <c r="BT6" s="75">
        <v>19</v>
      </c>
      <c r="BU6" s="75">
        <v>16</v>
      </c>
      <c r="BV6" s="75">
        <v>15</v>
      </c>
      <c r="BW6">
        <v>2011</v>
      </c>
      <c r="BX6" s="75">
        <v>18.8888888888889</v>
      </c>
      <c r="BY6" s="694"/>
      <c r="BZ6">
        <f t="shared" si="0"/>
        <v>-1.6970874624969448</v>
      </c>
      <c r="CA6">
        <f t="shared" si="1"/>
        <v>-1.6399861170000001</v>
      </c>
      <c r="CB6">
        <f t="shared" si="2"/>
        <v>-1.7565372890833157</v>
      </c>
      <c r="CC6">
        <f t="shared" si="3"/>
        <v>-1.7719308629999999</v>
      </c>
      <c r="CD6">
        <f t="shared" si="4"/>
        <v>-1.5424357224569101</v>
      </c>
      <c r="CF6" t="s">
        <v>15</v>
      </c>
      <c r="CG6" t="s">
        <v>160</v>
      </c>
      <c r="CH6" t="s">
        <v>164</v>
      </c>
      <c r="CI6">
        <v>-1.6970874624969448</v>
      </c>
      <c r="CJ6">
        <v>-1.6399861170000001</v>
      </c>
      <c r="CK6">
        <v>-1.5424357224569101</v>
      </c>
      <c r="CL6">
        <v>-1.7565372890833157</v>
      </c>
      <c r="CM6">
        <v>-1.7719308629999999</v>
      </c>
      <c r="CO6" s="74" t="s">
        <v>15</v>
      </c>
      <c r="CP6" s="74" t="s">
        <v>160</v>
      </c>
      <c r="CQ6" s="74" t="s">
        <v>164</v>
      </c>
      <c r="CR6" t="s">
        <v>810</v>
      </c>
      <c r="CS6">
        <v>31</v>
      </c>
      <c r="CT6">
        <v>-1.6970874624969448</v>
      </c>
      <c r="CU6">
        <v>-1.6399861170000001</v>
      </c>
      <c r="CV6">
        <v>-1.5424357224569101</v>
      </c>
      <c r="CW6" s="426">
        <v>-1.7719273747460724</v>
      </c>
      <c r="CX6" s="426">
        <v>18.888888888888957</v>
      </c>
      <c r="CY6" s="426">
        <v>15.052924603095917</v>
      </c>
      <c r="CZ6" s="426">
        <v>16.30387742720043</v>
      </c>
      <c r="DA6" s="426">
        <v>17.258329233233958</v>
      </c>
    </row>
    <row r="7" spans="1:105" x14ac:dyDescent="0.25">
      <c r="A7" s="694"/>
      <c r="B7" s="74" t="s">
        <v>19</v>
      </c>
      <c r="C7" s="74" t="s">
        <v>160</v>
      </c>
      <c r="D7" s="74" t="s">
        <v>165</v>
      </c>
      <c r="E7" s="75">
        <v>3.548</v>
      </c>
      <c r="F7" s="75">
        <v>1.8836666666666699</v>
      </c>
      <c r="G7" s="75">
        <v>2.2168000000000001</v>
      </c>
      <c r="H7" s="75">
        <v>-0.64800000000000002</v>
      </c>
      <c r="I7" s="75">
        <v>60.694237934726701</v>
      </c>
      <c r="J7" s="75">
        <v>39.265999999999998</v>
      </c>
      <c r="K7" s="75">
        <v>32.981999999999999</v>
      </c>
      <c r="L7" s="75">
        <v>2.94355292121613</v>
      </c>
      <c r="M7" s="75">
        <v>3.0830000000000002</v>
      </c>
      <c r="N7" s="75">
        <v>49640</v>
      </c>
      <c r="O7" s="75">
        <v>6.6984675037979802</v>
      </c>
      <c r="P7" s="75">
        <v>1</v>
      </c>
      <c r="Q7" s="75">
        <v>1.3</v>
      </c>
      <c r="R7" s="75">
        <v>2080.0740233367001</v>
      </c>
      <c r="S7" s="75">
        <v>4.2</v>
      </c>
      <c r="T7" s="75">
        <v>3.94099830674203</v>
      </c>
      <c r="U7" s="75">
        <v>197.49021554706999</v>
      </c>
      <c r="V7" s="75">
        <v>0.30086639960931799</v>
      </c>
      <c r="W7" s="75">
        <v>-9.3301586442670708</v>
      </c>
      <c r="X7" s="75">
        <v>-1.976</v>
      </c>
      <c r="Y7" s="75">
        <v>137.47299983169</v>
      </c>
      <c r="Z7" s="75">
        <v>1.4</v>
      </c>
      <c r="AA7" s="75">
        <v>1</v>
      </c>
      <c r="AB7" s="75">
        <v>0.88500000000000001</v>
      </c>
      <c r="AC7" s="75">
        <v>1.44067626944105</v>
      </c>
      <c r="AD7" s="75">
        <v>1.7959493905983399</v>
      </c>
      <c r="AE7" s="75">
        <v>15.300546448087401</v>
      </c>
      <c r="AF7" s="75">
        <v>5.1384261459476699</v>
      </c>
      <c r="AG7" s="75">
        <v>1.5</v>
      </c>
      <c r="AH7" s="75">
        <v>1.25</v>
      </c>
      <c r="AI7" s="75">
        <v>1.25</v>
      </c>
      <c r="AJ7" s="75">
        <v>1.6643333333333299</v>
      </c>
      <c r="AK7" s="75">
        <v>-0.1168</v>
      </c>
      <c r="AL7" s="75">
        <v>2.9</v>
      </c>
      <c r="AM7" s="75">
        <v>32.2104904111929</v>
      </c>
      <c r="AN7" s="75">
        <v>0.45781408932279</v>
      </c>
      <c r="AO7" s="75">
        <v>1.3</v>
      </c>
      <c r="AP7" s="75">
        <v>2080.0740233367001</v>
      </c>
      <c r="AQ7" s="75">
        <v>1</v>
      </c>
      <c r="AR7" s="75">
        <v>-1.18895859856224</v>
      </c>
      <c r="AS7" s="75">
        <v>4.00208566349795</v>
      </c>
      <c r="AT7" s="75">
        <v>4444.7</v>
      </c>
      <c r="AU7" s="75">
        <v>0.24053025165251499</v>
      </c>
      <c r="AV7" s="75">
        <v>27.221957675895599</v>
      </c>
      <c r="AW7" s="75">
        <v>1980.0740233367001</v>
      </c>
      <c r="AX7" s="75">
        <v>10</v>
      </c>
      <c r="AY7" s="75">
        <v>5.1864378262743296</v>
      </c>
      <c r="AZ7" s="75">
        <v>208.78752749697301</v>
      </c>
      <c r="BA7" s="75">
        <v>208.87464373293599</v>
      </c>
      <c r="BB7" s="75">
        <v>0.34110847913169401</v>
      </c>
      <c r="BC7" s="75">
        <v>0.39927173642788</v>
      </c>
      <c r="BD7" s="75">
        <v>-2.28660420191487E-2</v>
      </c>
      <c r="BE7" s="75">
        <v>1.31633333333333</v>
      </c>
      <c r="BF7" s="75">
        <v>1.1881999999999999</v>
      </c>
      <c r="BG7" s="75">
        <v>0.62766666666666704</v>
      </c>
      <c r="BH7" s="75">
        <v>1.3475999999999999</v>
      </c>
      <c r="BI7" s="75">
        <v>2.2999999999999998</v>
      </c>
      <c r="BJ7" s="75">
        <v>2.0750000000000002</v>
      </c>
      <c r="BK7" s="75">
        <v>9.9666666666666598E-2</v>
      </c>
      <c r="BL7" s="75">
        <v>0.83499999999999996</v>
      </c>
      <c r="BM7" s="75">
        <v>2</v>
      </c>
      <c r="BN7" s="75">
        <v>3.30033333333333</v>
      </c>
      <c r="BO7" s="75">
        <v>4.2</v>
      </c>
      <c r="BP7" s="75">
        <v>3.30033333333333</v>
      </c>
      <c r="BQ7" s="75">
        <v>0.35966064033936002</v>
      </c>
      <c r="BR7" s="75">
        <v>21.1830136680938</v>
      </c>
      <c r="BS7" s="75">
        <v>10</v>
      </c>
      <c r="BT7" s="75">
        <v>19</v>
      </c>
      <c r="BU7" s="75">
        <v>13</v>
      </c>
      <c r="BV7" s="75">
        <v>14</v>
      </c>
      <c r="BW7">
        <v>2011</v>
      </c>
      <c r="BX7" s="75">
        <v>19.5555555555556</v>
      </c>
      <c r="BY7" s="694"/>
      <c r="BZ7">
        <f t="shared" si="0"/>
        <v>-1.6936231418192915</v>
      </c>
      <c r="CA7">
        <f t="shared" si="1"/>
        <v>-1.6139652789999999</v>
      </c>
      <c r="CB7">
        <f t="shared" si="2"/>
        <v>-1.735875133964178</v>
      </c>
      <c r="CC7">
        <f t="shared" si="3"/>
        <v>-1.75598006</v>
      </c>
      <c r="CD7">
        <f t="shared" si="4"/>
        <v>-1.5025515047059601</v>
      </c>
      <c r="CF7" t="s">
        <v>19</v>
      </c>
      <c r="CG7" t="s">
        <v>160</v>
      </c>
      <c r="CH7" t="s">
        <v>165</v>
      </c>
      <c r="CI7">
        <v>-1.6936231418192915</v>
      </c>
      <c r="CJ7">
        <v>-1.6139652789999999</v>
      </c>
      <c r="CK7">
        <v>-1.5025515047059601</v>
      </c>
      <c r="CL7">
        <v>-1.735875133964178</v>
      </c>
      <c r="CM7">
        <v>-1.75598006</v>
      </c>
      <c r="CO7" s="74" t="s">
        <v>19</v>
      </c>
      <c r="CP7" s="74" t="s">
        <v>160</v>
      </c>
      <c r="CQ7" s="74" t="s">
        <v>165</v>
      </c>
      <c r="CR7" t="s">
        <v>811</v>
      </c>
      <c r="CS7">
        <v>37</v>
      </c>
      <c r="CT7">
        <v>-1.6936231418192915</v>
      </c>
      <c r="CU7">
        <v>-1.6139652789999999</v>
      </c>
      <c r="CV7">
        <v>-1.5025515047059601</v>
      </c>
      <c r="CW7" s="426">
        <v>-1.7559766482924974</v>
      </c>
      <c r="CX7" s="426">
        <v>19.555555555555603</v>
      </c>
      <c r="CY7" s="426">
        <v>15.319541782405221</v>
      </c>
      <c r="CZ7" s="426">
        <v>16.361783718176401</v>
      </c>
      <c r="DA7" s="426">
        <v>17.693268823666809</v>
      </c>
    </row>
    <row r="8" spans="1:105" x14ac:dyDescent="0.25">
      <c r="A8" s="694"/>
      <c r="B8" s="74" t="s">
        <v>166</v>
      </c>
      <c r="C8" s="74" t="s">
        <v>158</v>
      </c>
      <c r="D8" s="74" t="s">
        <v>167</v>
      </c>
      <c r="E8" s="75">
        <v>8.0540000000000003</v>
      </c>
      <c r="F8" s="75">
        <v>5.0606666666666698</v>
      </c>
      <c r="G8" s="75">
        <v>10.5312</v>
      </c>
      <c r="H8" s="75">
        <v>11.346</v>
      </c>
      <c r="I8" s="75">
        <v>65.263403848982605</v>
      </c>
      <c r="J8" s="75">
        <v>94.134</v>
      </c>
      <c r="K8" s="75">
        <v>33.281999999999996</v>
      </c>
      <c r="L8" s="75">
        <v>9.3483129654499706</v>
      </c>
      <c r="M8" s="75">
        <v>9.9000000000000005E-2</v>
      </c>
      <c r="N8" s="75">
        <v>6340</v>
      </c>
      <c r="O8" s="75">
        <v>1.7445191222580501</v>
      </c>
      <c r="P8" s="75">
        <v>2</v>
      </c>
      <c r="Q8" s="75">
        <v>8.048</v>
      </c>
      <c r="R8" s="75">
        <v>5.3534232708442797</v>
      </c>
      <c r="S8" s="75">
        <v>17.5</v>
      </c>
      <c r="T8" s="75">
        <v>18.6682360272099</v>
      </c>
      <c r="U8" s="75">
        <v>7.0571027988852899</v>
      </c>
      <c r="V8" s="75">
        <v>2.6</v>
      </c>
      <c r="W8" s="75">
        <v>-21.7252575372632</v>
      </c>
      <c r="X8" s="75">
        <v>7.9669999999999996</v>
      </c>
      <c r="Y8" s="75">
        <v>23.5222515095479</v>
      </c>
      <c r="Z8" s="75">
        <v>5.3</v>
      </c>
      <c r="AA8" s="75">
        <v>6</v>
      </c>
      <c r="AB8" s="75">
        <v>0.7</v>
      </c>
      <c r="AC8" s="75">
        <v>-1.2723315608449799</v>
      </c>
      <c r="AD8" s="75">
        <v>-0.88289947312929695</v>
      </c>
      <c r="AE8" s="75">
        <v>37.7049180327869</v>
      </c>
      <c r="AF8" s="75">
        <v>4.3137571317382601</v>
      </c>
      <c r="AG8" s="75">
        <v>3.25</v>
      </c>
      <c r="AH8" s="75">
        <v>3</v>
      </c>
      <c r="AI8" s="75">
        <v>3.75</v>
      </c>
      <c r="AJ8" s="75">
        <v>2.9933333333333301</v>
      </c>
      <c r="AK8" s="75">
        <v>-4.9311999999999996</v>
      </c>
      <c r="AL8" s="75">
        <v>19.399999999999999</v>
      </c>
      <c r="AM8" s="75">
        <v>4.9684680997397903</v>
      </c>
      <c r="AN8" s="75">
        <v>1.07309201532676</v>
      </c>
      <c r="AO8" s="75">
        <v>24.143999999999998</v>
      </c>
      <c r="AP8" s="75">
        <v>16.060269812532901</v>
      </c>
      <c r="AQ8" s="75">
        <v>3</v>
      </c>
      <c r="AR8" s="75">
        <v>21.7910491797149</v>
      </c>
      <c r="AS8" s="75">
        <v>20.388229459849398</v>
      </c>
      <c r="AT8" s="75">
        <v>583</v>
      </c>
      <c r="AU8" s="75">
        <v>0.91057880982737804</v>
      </c>
      <c r="AV8" s="75">
        <v>30.679232424711699</v>
      </c>
      <c r="AW8" s="75">
        <v>-0.94646576729155696</v>
      </c>
      <c r="AX8" s="75">
        <v>3</v>
      </c>
      <c r="AY8" s="75">
        <v>0.58385447139159297</v>
      </c>
      <c r="AZ8" s="75">
        <v>7.9530401561066304</v>
      </c>
      <c r="BA8" s="75">
        <v>8.5498214872034701</v>
      </c>
      <c r="BB8" s="75">
        <v>2.5693333333333301</v>
      </c>
      <c r="BC8" s="75">
        <v>2.0788000000000002</v>
      </c>
      <c r="BD8" s="75">
        <v>-8.6994281312251898E-2</v>
      </c>
      <c r="BE8" s="75">
        <v>21.808</v>
      </c>
      <c r="BF8" s="75">
        <v>20.4102</v>
      </c>
      <c r="BG8" s="75">
        <v>4.7853333333333303</v>
      </c>
      <c r="BH8" s="75">
        <v>10.031599999999999</v>
      </c>
      <c r="BI8" s="75">
        <v>-1.2</v>
      </c>
      <c r="BJ8" s="75">
        <v>1.2</v>
      </c>
      <c r="BK8" s="75">
        <v>3.4193333333333298</v>
      </c>
      <c r="BL8" s="75">
        <v>8.5513999999999992</v>
      </c>
      <c r="BM8" s="75">
        <v>6</v>
      </c>
      <c r="BN8" s="75">
        <v>23.1696666666667</v>
      </c>
      <c r="BO8" s="75">
        <v>17.5</v>
      </c>
      <c r="BP8" s="75">
        <v>23.1696666666667</v>
      </c>
      <c r="BQ8" s="75">
        <v>-0.49793551914140599</v>
      </c>
      <c r="BR8" s="75">
        <v>5.2706885475676</v>
      </c>
      <c r="BS8" s="75">
        <v>78</v>
      </c>
      <c r="BT8" s="75">
        <v>31</v>
      </c>
      <c r="BU8" s="75">
        <v>69</v>
      </c>
      <c r="BV8" s="75">
        <v>59.3333333333333</v>
      </c>
      <c r="BW8">
        <v>2011</v>
      </c>
      <c r="BX8" s="75">
        <v>59.7777777777778</v>
      </c>
      <c r="BY8" s="694"/>
      <c r="BZ8">
        <f t="shared" si="0"/>
        <v>0.96160485352171954</v>
      </c>
      <c r="CA8">
        <f t="shared" si="1"/>
        <v>0.86556112799999996</v>
      </c>
      <c r="CB8">
        <f t="shared" si="2"/>
        <v>1.0126572239122316</v>
      </c>
      <c r="CC8">
        <f t="shared" si="3"/>
        <v>1.0368939411</v>
      </c>
      <c r="CD8">
        <f t="shared" si="4"/>
        <v>0.90379629960142605</v>
      </c>
      <c r="CF8" t="s">
        <v>166</v>
      </c>
      <c r="CG8" t="s">
        <v>158</v>
      </c>
      <c r="CH8" t="s">
        <v>167</v>
      </c>
      <c r="CI8">
        <v>0.96160485352171954</v>
      </c>
      <c r="CJ8">
        <v>0.86556112799999996</v>
      </c>
      <c r="CK8">
        <v>0.90379629960142605</v>
      </c>
      <c r="CL8">
        <v>1.0126572239122316</v>
      </c>
      <c r="CM8">
        <v>1.0368939411</v>
      </c>
      <c r="CO8" s="74" t="s">
        <v>166</v>
      </c>
      <c r="CP8" s="74" t="s">
        <v>158</v>
      </c>
      <c r="CQ8" s="74" t="s">
        <v>167</v>
      </c>
      <c r="CR8" t="s">
        <v>812</v>
      </c>
      <c r="CS8">
        <v>43</v>
      </c>
      <c r="CT8">
        <v>0.96160485352172032</v>
      </c>
      <c r="CU8">
        <v>0.86556112799999996</v>
      </c>
      <c r="CV8">
        <v>0.90379629960142605</v>
      </c>
      <c r="CW8" s="426">
        <v>1.0368980300016162</v>
      </c>
      <c r="CX8" s="426">
        <v>59.7777777777778</v>
      </c>
      <c r="CY8" s="426">
        <v>62.002579765560142</v>
      </c>
      <c r="CZ8" s="426">
        <v>60.744050607484823</v>
      </c>
      <c r="DA8" s="426">
        <v>59.138674998826019</v>
      </c>
    </row>
    <row r="9" spans="1:105" x14ac:dyDescent="0.25">
      <c r="A9" s="694"/>
      <c r="B9" s="74" t="s">
        <v>293</v>
      </c>
      <c r="C9" s="74" t="s">
        <v>158</v>
      </c>
      <c r="D9" s="74" t="s">
        <v>565</v>
      </c>
      <c r="E9" s="75">
        <v>3.2</v>
      </c>
      <c r="F9" s="75">
        <v>2.2023333333333301</v>
      </c>
      <c r="G9" s="75">
        <v>2.7178</v>
      </c>
      <c r="H9" s="75">
        <v>2.2999999999999998</v>
      </c>
      <c r="I9" s="75">
        <v>87.385656384352501</v>
      </c>
      <c r="J9" s="75"/>
      <c r="K9" s="75"/>
      <c r="L9" s="75">
        <v>2.4982149627283898</v>
      </c>
      <c r="M9" s="75">
        <v>1.8</v>
      </c>
      <c r="N9" s="75">
        <v>23630</v>
      </c>
      <c r="O9" s="75">
        <v>0</v>
      </c>
      <c r="P9" s="75"/>
      <c r="Q9" s="75">
        <v>3.6600051130690998</v>
      </c>
      <c r="R9" s="75">
        <v>14.49632789999</v>
      </c>
      <c r="S9" s="75">
        <v>-14</v>
      </c>
      <c r="T9" s="75">
        <v>-13.973655323819999</v>
      </c>
      <c r="U9" s="75">
        <v>10.529670708446</v>
      </c>
      <c r="V9" s="75"/>
      <c r="W9" s="75">
        <v>0.577374742750561</v>
      </c>
      <c r="X9" s="75"/>
      <c r="Y9" s="75">
        <v>108.132638062938</v>
      </c>
      <c r="Z9" s="75">
        <v>5.3</v>
      </c>
      <c r="AA9" s="75"/>
      <c r="AB9" s="75">
        <v>0.77100000000000002</v>
      </c>
      <c r="AC9" s="75">
        <v>0.99852102416962296</v>
      </c>
      <c r="AD9" s="75">
        <v>0.68041739327596895</v>
      </c>
      <c r="AE9" s="75">
        <v>44.808743169398902</v>
      </c>
      <c r="AF9" s="75"/>
      <c r="AG9" s="75">
        <v>1.5</v>
      </c>
      <c r="AH9" s="75">
        <v>1.5</v>
      </c>
      <c r="AI9" s="75">
        <v>2</v>
      </c>
      <c r="AJ9" s="75">
        <v>0.99766666666666703</v>
      </c>
      <c r="AK9" s="75">
        <v>-0.21779999999999999</v>
      </c>
      <c r="AL9" s="75">
        <v>5.5</v>
      </c>
      <c r="AM9" s="75">
        <v>0</v>
      </c>
      <c r="AN9" s="75">
        <v>-0.198141475967862</v>
      </c>
      <c r="AO9" s="75">
        <v>10.9800153392073</v>
      </c>
      <c r="AP9" s="75">
        <v>43.488983699969999</v>
      </c>
      <c r="AQ9" s="75">
        <v>3</v>
      </c>
      <c r="AR9" s="75">
        <v>5.5111079718947504</v>
      </c>
      <c r="AS9" s="75">
        <v>5.5</v>
      </c>
      <c r="AT9" s="75">
        <v>910</v>
      </c>
      <c r="AU9" s="75">
        <v>0.91057880982737804</v>
      </c>
      <c r="AV9" s="75"/>
      <c r="AW9" s="75">
        <v>-85.503672100009993</v>
      </c>
      <c r="AX9" s="75">
        <v>10</v>
      </c>
      <c r="AY9" s="75">
        <v>0</v>
      </c>
      <c r="AZ9" s="75">
        <v>10.5155494866483</v>
      </c>
      <c r="BA9" s="75">
        <v>8.3792988099960795</v>
      </c>
      <c r="BB9" s="75"/>
      <c r="BC9" s="75"/>
      <c r="BD9" s="75"/>
      <c r="BE9" s="75">
        <v>10.312285443379</v>
      </c>
      <c r="BF9" s="75">
        <v>7.8130950933834598</v>
      </c>
      <c r="BG9" s="75">
        <v>-0.5</v>
      </c>
      <c r="BH9" s="75">
        <v>-0.495</v>
      </c>
      <c r="BI9" s="75">
        <v>0.371</v>
      </c>
      <c r="BJ9" s="75">
        <v>-0.38550000000000001</v>
      </c>
      <c r="BK9" s="75">
        <v>-2.3173333333333299</v>
      </c>
      <c r="BL9" s="75">
        <v>-2.1427999999999998</v>
      </c>
      <c r="BM9" s="75"/>
      <c r="BN9" s="75">
        <v>-12.4333333333333</v>
      </c>
      <c r="BO9" s="75">
        <v>-14</v>
      </c>
      <c r="BP9" s="75">
        <v>-12.4333333333333</v>
      </c>
      <c r="BQ9" s="75">
        <v>0.20107238605898101</v>
      </c>
      <c r="BR9" s="75">
        <v>-33.938309150595003</v>
      </c>
      <c r="BS9" s="75">
        <v>43</v>
      </c>
      <c r="BT9" s="75">
        <v>31</v>
      </c>
      <c r="BU9" s="75">
        <v>25</v>
      </c>
      <c r="BV9" s="75">
        <v>33</v>
      </c>
      <c r="BW9">
        <v>2011</v>
      </c>
      <c r="BX9" s="75">
        <v>29.8888888888889</v>
      </c>
      <c r="BY9" s="694"/>
      <c r="BZ9" t="e">
        <f t="shared" si="0"/>
        <v>#N/A</v>
      </c>
      <c r="CA9" t="e">
        <f t="shared" si="1"/>
        <v>#N/A</v>
      </c>
      <c r="CB9" t="e">
        <f t="shared" si="2"/>
        <v>#N/A</v>
      </c>
      <c r="CC9" t="e">
        <f t="shared" si="3"/>
        <v>#N/A</v>
      </c>
      <c r="CD9" t="e">
        <f t="shared" si="4"/>
        <v>#N/A</v>
      </c>
      <c r="CF9" t="s">
        <v>16</v>
      </c>
      <c r="CG9" t="s">
        <v>160</v>
      </c>
      <c r="CH9" t="s">
        <v>168</v>
      </c>
      <c r="CI9">
        <v>-1.6828976507753532</v>
      </c>
      <c r="CJ9">
        <v>-0.93385241499999994</v>
      </c>
      <c r="CK9">
        <v>-1.2100672411989899</v>
      </c>
      <c r="CL9">
        <v>-1.2225887057565137</v>
      </c>
      <c r="CM9">
        <v>-1.3827701530000001</v>
      </c>
      <c r="CO9" s="74" t="s">
        <v>16</v>
      </c>
      <c r="CP9" s="74" t="s">
        <v>160</v>
      </c>
      <c r="CQ9" s="74" t="s">
        <v>168</v>
      </c>
      <c r="CR9" t="s">
        <v>813</v>
      </c>
      <c r="CS9">
        <v>49</v>
      </c>
      <c r="CT9">
        <v>-1.682897650775353</v>
      </c>
      <c r="CU9">
        <v>-0.93385241499999994</v>
      </c>
      <c r="CV9">
        <v>-1.2100672411989899</v>
      </c>
      <c r="CW9" s="426">
        <v>-1.3827690047356325</v>
      </c>
      <c r="CX9" s="426">
        <v>24.444444444444407</v>
      </c>
      <c r="CY9" s="426">
        <v>21.557725949841799</v>
      </c>
      <c r="CZ9" s="426">
        <v>16.541060829922063</v>
      </c>
      <c r="DA9" s="426">
        <v>29.061388886374743</v>
      </c>
    </row>
    <row r="10" spans="1:105" x14ac:dyDescent="0.25">
      <c r="A10" s="694"/>
      <c r="B10" s="74" t="s">
        <v>170</v>
      </c>
      <c r="C10" s="74" t="s">
        <v>160</v>
      </c>
      <c r="D10" s="74" t="s">
        <v>171</v>
      </c>
      <c r="E10" s="75">
        <v>-0.41499999999999998</v>
      </c>
      <c r="F10" s="75">
        <v>1.44766666666667</v>
      </c>
      <c r="G10" s="75">
        <v>2.2235999999999998</v>
      </c>
      <c r="H10" s="75">
        <v>7.05</v>
      </c>
      <c r="I10" s="75">
        <v>17.092881827755601</v>
      </c>
      <c r="J10" s="75">
        <v>70.731999999999999</v>
      </c>
      <c r="K10" s="75">
        <v>2.895</v>
      </c>
      <c r="L10" s="75">
        <v>2.4899531521697398</v>
      </c>
      <c r="M10" s="75">
        <v>2.2240000000000002</v>
      </c>
      <c r="N10" s="75">
        <v>15600</v>
      </c>
      <c r="O10" s="75">
        <v>0</v>
      </c>
      <c r="P10" s="75">
        <v>1</v>
      </c>
      <c r="Q10" s="75">
        <v>2.7</v>
      </c>
      <c r="R10" s="75">
        <v>32.0595764486851</v>
      </c>
      <c r="S10" s="75">
        <v>2.2000000000000002</v>
      </c>
      <c r="T10" s="75">
        <v>-1.92178121974831</v>
      </c>
      <c r="U10" s="75">
        <v>57.948886737657297</v>
      </c>
      <c r="V10" s="75">
        <v>8.1999999999999993</v>
      </c>
      <c r="W10" s="75">
        <v>7.8057870630271999</v>
      </c>
      <c r="X10" s="75">
        <v>-6.8</v>
      </c>
      <c r="Y10" s="75"/>
      <c r="Z10" s="75">
        <v>0.3</v>
      </c>
      <c r="AA10" s="75">
        <v>6</v>
      </c>
      <c r="AB10" s="75">
        <v>0.80600000000000005</v>
      </c>
      <c r="AC10" s="75">
        <v>-0.85484626331804203</v>
      </c>
      <c r="AD10" s="75">
        <v>0.44922152631019102</v>
      </c>
      <c r="AE10" s="75">
        <v>18.032786885245901</v>
      </c>
      <c r="AF10" s="75">
        <v>4.5363549047374203</v>
      </c>
      <c r="AG10" s="75">
        <v>2</v>
      </c>
      <c r="AH10" s="75">
        <v>2</v>
      </c>
      <c r="AI10" s="75">
        <v>3</v>
      </c>
      <c r="AJ10" s="75">
        <v>-1.86266666666667</v>
      </c>
      <c r="AK10" s="75">
        <v>-2.36000000000001E-2</v>
      </c>
      <c r="AL10" s="75">
        <v>6.6349999999999998</v>
      </c>
      <c r="AM10" s="75">
        <v>5.3041886388430104</v>
      </c>
      <c r="AN10" s="75">
        <v>1.9682298021267799</v>
      </c>
      <c r="AO10" s="75">
        <v>8.1</v>
      </c>
      <c r="AP10" s="75">
        <v>96.178729346055405</v>
      </c>
      <c r="AQ10" s="75">
        <v>3</v>
      </c>
      <c r="AR10" s="75">
        <v>8.3641643837849902</v>
      </c>
      <c r="AS10" s="75">
        <v>6.9964337445709504</v>
      </c>
      <c r="AT10" s="75">
        <v>-2162</v>
      </c>
      <c r="AU10" s="75">
        <v>5.15421967826818E-2</v>
      </c>
      <c r="AV10" s="75"/>
      <c r="AW10" s="75">
        <v>-0.67940423551314899</v>
      </c>
      <c r="AX10" s="75">
        <v>0</v>
      </c>
      <c r="AY10" s="75">
        <v>0</v>
      </c>
      <c r="AZ10" s="75">
        <v>59.279106763608802</v>
      </c>
      <c r="BA10" s="75">
        <v>53.803785298939502</v>
      </c>
      <c r="BB10" s="75">
        <v>7.56666666666667</v>
      </c>
      <c r="BC10" s="75">
        <v>6.02</v>
      </c>
      <c r="BD10" s="75">
        <v>-0.31993067633858502</v>
      </c>
      <c r="BE10" s="75">
        <v>10.83</v>
      </c>
      <c r="BF10" s="75">
        <v>10.5192</v>
      </c>
      <c r="BG10" s="75">
        <v>3.2673333333333301</v>
      </c>
      <c r="BH10" s="75">
        <v>4.9008000000000003</v>
      </c>
      <c r="BI10" s="75">
        <v>-1.3</v>
      </c>
      <c r="BJ10" s="75">
        <v>-0.85450000000000004</v>
      </c>
      <c r="BK10" s="75">
        <v>-1.8943333333333301</v>
      </c>
      <c r="BL10" s="75">
        <v>-1.1106</v>
      </c>
      <c r="BM10" s="75">
        <v>5</v>
      </c>
      <c r="BN10" s="75">
        <v>2.855</v>
      </c>
      <c r="BO10" s="75">
        <v>2.2000000000000002</v>
      </c>
      <c r="BP10" s="75">
        <v>2.855</v>
      </c>
      <c r="BQ10" s="75">
        <v>-0.45919439579684801</v>
      </c>
      <c r="BR10" s="75">
        <v>2.4977426111240399</v>
      </c>
      <c r="BS10" s="75">
        <v>50</v>
      </c>
      <c r="BT10" s="75">
        <v>6</v>
      </c>
      <c r="BU10" s="75">
        <v>28</v>
      </c>
      <c r="BV10" s="75">
        <v>28</v>
      </c>
      <c r="BW10">
        <v>2011</v>
      </c>
      <c r="BX10" s="75">
        <v>36.4444444444444</v>
      </c>
      <c r="BY10" s="694"/>
      <c r="BZ10">
        <f t="shared" si="0"/>
        <v>-0.76775347883474809</v>
      </c>
      <c r="CA10">
        <f t="shared" si="1"/>
        <v>4.6837987000000032E-2</v>
      </c>
      <c r="CB10">
        <f t="shared" si="2"/>
        <v>-0.18078232934558153</v>
      </c>
      <c r="CC10">
        <f t="shared" si="3"/>
        <v>-0.35207528700000001</v>
      </c>
      <c r="CD10">
        <f t="shared" si="4"/>
        <v>-0.49215132168186898</v>
      </c>
      <c r="CF10" t="s">
        <v>25</v>
      </c>
      <c r="CG10" t="s">
        <v>158</v>
      </c>
      <c r="CH10" t="s">
        <v>169</v>
      </c>
      <c r="CI10">
        <v>6.812358854915479E-2</v>
      </c>
      <c r="CJ10">
        <v>0.22368459699999999</v>
      </c>
      <c r="CK10">
        <v>-0.29937760255226697</v>
      </c>
      <c r="CL10">
        <v>0.23202847894590939</v>
      </c>
      <c r="CM10">
        <v>0.20105669849999999</v>
      </c>
      <c r="CO10" s="74" t="s">
        <v>25</v>
      </c>
      <c r="CP10" s="74" t="s">
        <v>158</v>
      </c>
      <c r="CQ10" s="74" t="s">
        <v>169</v>
      </c>
      <c r="CR10" t="s">
        <v>814</v>
      </c>
      <c r="CS10">
        <v>55</v>
      </c>
      <c r="CT10">
        <v>6.8123588549155137E-2</v>
      </c>
      <c r="CU10">
        <v>0.22368459699999999</v>
      </c>
      <c r="CV10">
        <v>-0.29937760255226697</v>
      </c>
      <c r="CW10" s="426">
        <v>0.20105990870867596</v>
      </c>
      <c r="CX10" s="426">
        <v>39.6666666666667</v>
      </c>
      <c r="CY10" s="426">
        <v>48.031504347338995</v>
      </c>
      <c r="CZ10" s="426">
        <v>45.809467199886932</v>
      </c>
      <c r="DA10" s="426">
        <v>48.409677127904303</v>
      </c>
    </row>
    <row r="11" spans="1:105" x14ac:dyDescent="0.25">
      <c r="A11" s="694"/>
      <c r="B11" s="74" t="s">
        <v>17</v>
      </c>
      <c r="C11" s="74" t="s">
        <v>160</v>
      </c>
      <c r="D11" s="74" t="s">
        <v>566</v>
      </c>
      <c r="E11" s="75">
        <v>9.1</v>
      </c>
      <c r="F11" s="75">
        <v>6.3</v>
      </c>
      <c r="G11" s="75">
        <v>6.2084000000000001</v>
      </c>
      <c r="H11" s="75">
        <v>-0.5</v>
      </c>
      <c r="I11" s="75">
        <v>103.267563055818</v>
      </c>
      <c r="J11" s="75"/>
      <c r="K11" s="75">
        <v>17.899999999999999</v>
      </c>
      <c r="L11" s="75">
        <v>2.0439287658820202</v>
      </c>
      <c r="M11" s="75">
        <v>0.5</v>
      </c>
      <c r="N11" s="75">
        <v>16970</v>
      </c>
      <c r="O11" s="75">
        <v>0</v>
      </c>
      <c r="P11" s="75"/>
      <c r="Q11" s="75">
        <v>3.9</v>
      </c>
      <c r="R11" s="75">
        <v>10.304040000000001</v>
      </c>
      <c r="S11" s="75">
        <v>-8</v>
      </c>
      <c r="T11" s="75">
        <v>-7.9651537965153798</v>
      </c>
      <c r="U11" s="75">
        <v>29.464262565028001</v>
      </c>
      <c r="V11" s="75"/>
      <c r="W11" s="75">
        <v>8.3435589576976295</v>
      </c>
      <c r="X11" s="75">
        <v>1.8</v>
      </c>
      <c r="Y11" s="75"/>
      <c r="Z11" s="75">
        <v>7</v>
      </c>
      <c r="AA11" s="75"/>
      <c r="AB11" s="75">
        <v>0.79300000000000004</v>
      </c>
      <c r="AC11" s="75">
        <v>1.2112649681543901</v>
      </c>
      <c r="AD11" s="75">
        <v>1.0358505296156599</v>
      </c>
      <c r="AE11" s="75"/>
      <c r="AF11" s="75">
        <v>4.4385087407992403</v>
      </c>
      <c r="AG11" s="75">
        <v>2</v>
      </c>
      <c r="AH11" s="75">
        <v>1</v>
      </c>
      <c r="AI11" s="75">
        <v>1.5</v>
      </c>
      <c r="AJ11" s="75">
        <v>2.8</v>
      </c>
      <c r="AK11" s="75">
        <v>0.19159999999999999</v>
      </c>
      <c r="AL11" s="75">
        <v>8.6</v>
      </c>
      <c r="AM11" s="75">
        <v>5.2725446064068597</v>
      </c>
      <c r="AN11" s="75">
        <v>-0.125053281829859</v>
      </c>
      <c r="AO11" s="75">
        <v>11.7</v>
      </c>
      <c r="AP11" s="75">
        <v>30.912120000000002</v>
      </c>
      <c r="AQ11" s="75">
        <v>3</v>
      </c>
      <c r="AR11" s="75">
        <v>-1.40428524370189</v>
      </c>
      <c r="AS11" s="75">
        <v>9.0656056086116905</v>
      </c>
      <c r="AT11" s="75">
        <v>1350</v>
      </c>
      <c r="AU11" s="75">
        <v>1.2026512582625799</v>
      </c>
      <c r="AV11" s="75"/>
      <c r="AW11" s="75">
        <v>-89.695959999999999</v>
      </c>
      <c r="AX11" s="75">
        <v>10</v>
      </c>
      <c r="AY11" s="75">
        <v>0</v>
      </c>
      <c r="AZ11" s="75">
        <v>29.38283412026</v>
      </c>
      <c r="BA11" s="75">
        <v>26.568807948384801</v>
      </c>
      <c r="BB11" s="75"/>
      <c r="BC11" s="75"/>
      <c r="BD11" s="75"/>
      <c r="BE11" s="75">
        <v>13.476000000000001</v>
      </c>
      <c r="BF11" s="75">
        <v>12.7074</v>
      </c>
      <c r="BG11" s="75">
        <v>-1.016</v>
      </c>
      <c r="BH11" s="75">
        <v>-0.25559999999999999</v>
      </c>
      <c r="BI11" s="75">
        <v>0.2</v>
      </c>
      <c r="BJ11" s="75">
        <v>0.222</v>
      </c>
      <c r="BK11" s="75">
        <v>-1.349</v>
      </c>
      <c r="BL11" s="75">
        <v>-0.48139999999999999</v>
      </c>
      <c r="BM11" s="75"/>
      <c r="BN11" s="75">
        <v>-7.0419999999999998</v>
      </c>
      <c r="BO11" s="75">
        <v>-8</v>
      </c>
      <c r="BP11" s="75">
        <v>-7.0419999999999998</v>
      </c>
      <c r="BQ11" s="75">
        <v>0.27492189718829901</v>
      </c>
      <c r="BR11" s="75">
        <v>-31.6908788</v>
      </c>
      <c r="BS11" s="75">
        <v>35</v>
      </c>
      <c r="BT11" s="75">
        <v>25</v>
      </c>
      <c r="BU11" s="75">
        <v>22</v>
      </c>
      <c r="BV11" s="75">
        <v>27.3333333333333</v>
      </c>
      <c r="BW11">
        <v>2011</v>
      </c>
      <c r="BX11" s="75">
        <v>25.1111111111111</v>
      </c>
      <c r="BY11" s="694"/>
      <c r="BZ11" t="e">
        <f t="shared" si="0"/>
        <v>#N/A</v>
      </c>
      <c r="CA11" t="e">
        <f t="shared" si="1"/>
        <v>#N/A</v>
      </c>
      <c r="CB11" t="e">
        <f t="shared" si="2"/>
        <v>#N/A</v>
      </c>
      <c r="CC11" t="e">
        <f t="shared" si="3"/>
        <v>#N/A</v>
      </c>
      <c r="CD11" t="e">
        <f t="shared" si="4"/>
        <v>#N/A</v>
      </c>
      <c r="CF11" t="s">
        <v>170</v>
      </c>
      <c r="CG11" t="s">
        <v>160</v>
      </c>
      <c r="CH11" t="s">
        <v>171</v>
      </c>
      <c r="CI11">
        <v>-0.76775347883474809</v>
      </c>
      <c r="CJ11">
        <v>4.6837987000000032E-2</v>
      </c>
      <c r="CK11">
        <v>-0.49215132168186898</v>
      </c>
      <c r="CL11">
        <v>-0.18078232934558153</v>
      </c>
      <c r="CM11">
        <v>-0.35207528700000001</v>
      </c>
      <c r="CO11" s="74" t="s">
        <v>170</v>
      </c>
      <c r="CP11" s="74" t="s">
        <v>160</v>
      </c>
      <c r="CQ11" s="74" t="s">
        <v>171</v>
      </c>
      <c r="CR11" t="s">
        <v>815</v>
      </c>
      <c r="CS11">
        <v>61</v>
      </c>
      <c r="CT11">
        <v>-0.76775347883474798</v>
      </c>
      <c r="CU11">
        <v>4.6837987000000032E-2</v>
      </c>
      <c r="CV11">
        <v>-0.49215132168186898</v>
      </c>
      <c r="CW11" s="426">
        <v>-0.35207433189908949</v>
      </c>
      <c r="CX11" s="426">
        <v>36.4444444444444</v>
      </c>
      <c r="CY11" s="426">
        <v>38.78583823680377</v>
      </c>
      <c r="CZ11" s="426">
        <v>31.837740795834648</v>
      </c>
      <c r="DA11" s="426">
        <v>45.453677320256368</v>
      </c>
    </row>
    <row r="12" spans="1:105" x14ac:dyDescent="0.25">
      <c r="A12" s="694"/>
      <c r="B12" s="74" t="s">
        <v>174</v>
      </c>
      <c r="C12" s="74" t="s">
        <v>158</v>
      </c>
      <c r="D12" s="74" t="s">
        <v>175</v>
      </c>
      <c r="E12" s="75">
        <v>52.4</v>
      </c>
      <c r="F12" s="75">
        <v>24.363666666666699</v>
      </c>
      <c r="G12" s="75">
        <v>19.269600000000001</v>
      </c>
      <c r="H12" s="75">
        <v>-24.4</v>
      </c>
      <c r="I12" s="75">
        <v>64.812519479251804</v>
      </c>
      <c r="J12" s="75"/>
      <c r="K12" s="75">
        <v>38.823</v>
      </c>
      <c r="L12" s="75">
        <v>3.8747528050186602</v>
      </c>
      <c r="M12" s="75">
        <v>5.3289999999999997</v>
      </c>
      <c r="N12" s="75">
        <v>5830</v>
      </c>
      <c r="O12" s="75">
        <v>22.220921633349999</v>
      </c>
      <c r="P12" s="75">
        <v>6</v>
      </c>
      <c r="Q12" s="75">
        <v>1.6</v>
      </c>
      <c r="R12" s="75">
        <v>318.38973087020202</v>
      </c>
      <c r="S12" s="75">
        <v>-8.9</v>
      </c>
      <c r="T12" s="75">
        <v>-5.0785273848385897</v>
      </c>
      <c r="U12" s="75">
        <v>61.170837867247002</v>
      </c>
      <c r="V12" s="75">
        <v>6.6</v>
      </c>
      <c r="W12" s="75">
        <v>74.606257514027106</v>
      </c>
      <c r="X12" s="75">
        <v>-12.191000000000001</v>
      </c>
      <c r="Y12" s="75">
        <v>45.732167735616997</v>
      </c>
      <c r="Z12" s="75">
        <v>45</v>
      </c>
      <c r="AA12" s="75">
        <v>6</v>
      </c>
      <c r="AB12" s="75">
        <v>0.75600000000000001</v>
      </c>
      <c r="AC12" s="75">
        <v>-1.55372478846067</v>
      </c>
      <c r="AD12" s="75">
        <v>-1.04573150716387</v>
      </c>
      <c r="AE12" s="75">
        <v>49.7267759562842</v>
      </c>
      <c r="AF12" s="75"/>
      <c r="AG12" s="75">
        <v>3.5</v>
      </c>
      <c r="AH12" s="75">
        <v>3.75</v>
      </c>
      <c r="AI12" s="75">
        <v>2</v>
      </c>
      <c r="AJ12" s="75">
        <v>28.0363333333333</v>
      </c>
      <c r="AK12" s="75">
        <v>10.730399999999999</v>
      </c>
      <c r="AL12" s="75">
        <v>28</v>
      </c>
      <c r="AM12" s="75">
        <v>52.981205524027999</v>
      </c>
      <c r="AN12" s="75">
        <v>1.6538861502854301</v>
      </c>
      <c r="AO12" s="75">
        <v>4.8</v>
      </c>
      <c r="AP12" s="75">
        <v>955.16919261060696</v>
      </c>
      <c r="AQ12" s="75">
        <v>3</v>
      </c>
      <c r="AR12" s="75">
        <v>-46.651651429821698</v>
      </c>
      <c r="AS12" s="75">
        <v>47.5611649295451</v>
      </c>
      <c r="AT12" s="75">
        <v>59.199999999999797</v>
      </c>
      <c r="AU12" s="75">
        <v>7.73132951740227</v>
      </c>
      <c r="AV12" s="75">
        <v>2.58266325117033</v>
      </c>
      <c r="AW12" s="75">
        <v>2.1838973087020199</v>
      </c>
      <c r="AX12" s="75">
        <v>0</v>
      </c>
      <c r="AY12" s="75">
        <v>12.8533912907616</v>
      </c>
      <c r="AZ12" s="75">
        <v>46.383691769902697</v>
      </c>
      <c r="BA12" s="75">
        <v>36.446964110989597</v>
      </c>
      <c r="BB12" s="75">
        <v>6.1333333333333302</v>
      </c>
      <c r="BC12" s="75">
        <v>5.0602</v>
      </c>
      <c r="BD12" s="75">
        <v>0.28027319429743403</v>
      </c>
      <c r="BE12" s="75">
        <v>4.6070000000000002</v>
      </c>
      <c r="BF12" s="75">
        <v>4.1639999999999997</v>
      </c>
      <c r="BG12" s="75">
        <v>4.3983333333333299</v>
      </c>
      <c r="BH12" s="75">
        <v>6.4084000000000003</v>
      </c>
      <c r="BI12" s="75">
        <v>5.6</v>
      </c>
      <c r="BJ12" s="75">
        <v>6.75</v>
      </c>
      <c r="BK12" s="75">
        <v>4.593</v>
      </c>
      <c r="BL12" s="75">
        <v>6.9867999999999997</v>
      </c>
      <c r="BM12" s="75">
        <v>8</v>
      </c>
      <c r="BN12" s="75">
        <v>-12.2383333333333</v>
      </c>
      <c r="BO12" s="75">
        <v>-8.9</v>
      </c>
      <c r="BP12" s="75">
        <v>-12.2383333333333</v>
      </c>
      <c r="BQ12" s="75">
        <v>-0.51485768759362605</v>
      </c>
      <c r="BR12" s="75">
        <v>5.2514132938201596</v>
      </c>
      <c r="BS12" s="75">
        <v>90</v>
      </c>
      <c r="BT12" s="75">
        <v>50</v>
      </c>
      <c r="BU12" s="75">
        <v>69</v>
      </c>
      <c r="BV12" s="75">
        <v>69.6666666666667</v>
      </c>
      <c r="BW12">
        <v>2011</v>
      </c>
      <c r="BX12" s="75">
        <v>69.6666666666667</v>
      </c>
      <c r="BY12" s="694"/>
      <c r="BZ12">
        <f t="shared" si="0"/>
        <v>0.83043020448530558</v>
      </c>
      <c r="CA12">
        <f t="shared" si="1"/>
        <v>0.58419656099999995</v>
      </c>
      <c r="CB12">
        <f t="shared" si="2"/>
        <v>0.75781278958470755</v>
      </c>
      <c r="CC12">
        <f t="shared" si="3"/>
        <v>0.8131114358</v>
      </c>
      <c r="CD12">
        <f t="shared" si="4"/>
        <v>1.49541219624054</v>
      </c>
      <c r="CF12" t="s">
        <v>172</v>
      </c>
      <c r="CG12" t="s">
        <v>158</v>
      </c>
      <c r="CH12" t="s">
        <v>173</v>
      </c>
      <c r="CI12">
        <v>0.34100089225874614</v>
      </c>
      <c r="CJ12">
        <v>0.36433333299999998</v>
      </c>
      <c r="CK12">
        <v>0.59136992721897597</v>
      </c>
      <c r="CL12">
        <v>0.42893208557466261</v>
      </c>
      <c r="CM12">
        <v>0.42641416910000002</v>
      </c>
      <c r="CO12" s="74" t="s">
        <v>172</v>
      </c>
      <c r="CP12" s="74" t="s">
        <v>158</v>
      </c>
      <c r="CQ12" s="74" t="s">
        <v>173</v>
      </c>
      <c r="CR12" t="s">
        <v>816</v>
      </c>
      <c r="CS12">
        <v>67</v>
      </c>
      <c r="CT12">
        <v>0.34100089225874719</v>
      </c>
      <c r="CU12">
        <v>0.36433333299999998</v>
      </c>
      <c r="CV12">
        <v>0.59136992721897597</v>
      </c>
      <c r="CW12" s="426">
        <v>0.4264178349715263</v>
      </c>
      <c r="CX12" s="426">
        <v>54.555555555555593</v>
      </c>
      <c r="CY12" s="426">
        <v>51.79837319874035</v>
      </c>
      <c r="CZ12" s="426">
        <v>50.370624788811263</v>
      </c>
      <c r="DA12" s="426">
        <v>50.760627686481172</v>
      </c>
    </row>
    <row r="13" spans="1:105" x14ac:dyDescent="0.25">
      <c r="A13" s="694"/>
      <c r="B13" s="74" t="s">
        <v>16</v>
      </c>
      <c r="C13" s="74" t="s">
        <v>160</v>
      </c>
      <c r="D13" s="74" t="s">
        <v>168</v>
      </c>
      <c r="E13" s="75">
        <v>3.4550000000000001</v>
      </c>
      <c r="F13" s="75">
        <v>1.92966666666667</v>
      </c>
      <c r="G13" s="75">
        <v>2.4198</v>
      </c>
      <c r="H13" s="75">
        <v>0.745</v>
      </c>
      <c r="I13" s="75">
        <v>133.50846079946899</v>
      </c>
      <c r="J13" s="75">
        <v>30.981999999999999</v>
      </c>
      <c r="K13" s="75">
        <v>18.548999999999999</v>
      </c>
      <c r="L13" s="75">
        <v>2.1908954105570602</v>
      </c>
      <c r="M13" s="75">
        <v>1.9</v>
      </c>
      <c r="N13" s="75">
        <v>49090</v>
      </c>
      <c r="O13" s="75">
        <v>6.5318749318667599</v>
      </c>
      <c r="P13" s="75">
        <v>1</v>
      </c>
      <c r="Q13" s="75">
        <v>0.81399999999999995</v>
      </c>
      <c r="R13" s="75">
        <v>4427.3577897437999</v>
      </c>
      <c r="S13" s="75">
        <v>-0.7</v>
      </c>
      <c r="T13" s="75">
        <v>1.3921869015702799</v>
      </c>
      <c r="U13" s="75">
        <v>272.88304915423998</v>
      </c>
      <c r="V13" s="75">
        <v>0.207643349855891</v>
      </c>
      <c r="W13" s="75">
        <v>3.1115988234127401</v>
      </c>
      <c r="X13" s="75">
        <v>-1.6639999999999899</v>
      </c>
      <c r="Y13" s="75">
        <v>117.118327207568</v>
      </c>
      <c r="Z13" s="75">
        <v>1.4</v>
      </c>
      <c r="AA13" s="75">
        <v>3</v>
      </c>
      <c r="AB13" s="75">
        <v>0.88600000000000001</v>
      </c>
      <c r="AC13" s="75">
        <v>1.42778386973028</v>
      </c>
      <c r="AD13" s="75">
        <v>1.3993575639020801</v>
      </c>
      <c r="AE13" s="75">
        <v>14.7540983606557</v>
      </c>
      <c r="AF13" s="75">
        <v>5.2000688887362996</v>
      </c>
      <c r="AG13" s="75">
        <v>1.75</v>
      </c>
      <c r="AH13" s="75">
        <v>1.25</v>
      </c>
      <c r="AI13" s="75">
        <v>2</v>
      </c>
      <c r="AJ13" s="75">
        <v>1.5253333333333301</v>
      </c>
      <c r="AK13" s="75">
        <v>-0.2198</v>
      </c>
      <c r="AL13" s="75">
        <v>4.2</v>
      </c>
      <c r="AM13" s="75">
        <v>11.3391046790882</v>
      </c>
      <c r="AN13" s="75">
        <v>0.473870178830684</v>
      </c>
      <c r="AO13" s="75">
        <v>0.81399999999999995</v>
      </c>
      <c r="AP13" s="75">
        <v>4427.3577897437999</v>
      </c>
      <c r="AQ13" s="75">
        <v>1</v>
      </c>
      <c r="AR13" s="75">
        <v>2.8312365151929701</v>
      </c>
      <c r="AS13" s="75">
        <v>4.7042933575671801</v>
      </c>
      <c r="AT13" s="75">
        <v>4840</v>
      </c>
      <c r="AU13" s="75">
        <v>0.24053025165251499</v>
      </c>
      <c r="AV13" s="75">
        <v>27.752420830096899</v>
      </c>
      <c r="AW13" s="75">
        <v>4327.3577897437999</v>
      </c>
      <c r="AX13" s="75">
        <v>2</v>
      </c>
      <c r="AY13" s="75">
        <v>5.1864378262743296</v>
      </c>
      <c r="AZ13" s="75">
        <v>270.13811846953701</v>
      </c>
      <c r="BA13" s="75">
        <v>282.70665906191198</v>
      </c>
      <c r="BB13" s="75">
        <v>0.19847205364578699</v>
      </c>
      <c r="BC13" s="75">
        <v>0.225959733005236</v>
      </c>
      <c r="BD13" s="75">
        <v>-0.2475545695834</v>
      </c>
      <c r="BE13" s="75">
        <v>0.85499999999999998</v>
      </c>
      <c r="BF13" s="75">
        <v>0.70779999999999998</v>
      </c>
      <c r="BG13" s="75">
        <v>0.501</v>
      </c>
      <c r="BH13" s="75">
        <v>1.0382</v>
      </c>
      <c r="BI13" s="75">
        <v>1.7</v>
      </c>
      <c r="BJ13" s="75">
        <v>2</v>
      </c>
      <c r="BK13" s="75">
        <v>0.4</v>
      </c>
      <c r="BL13" s="75">
        <v>0.94</v>
      </c>
      <c r="BM13" s="75">
        <v>2</v>
      </c>
      <c r="BN13" s="75">
        <v>-0.332666666666667</v>
      </c>
      <c r="BO13" s="75">
        <v>-0.7</v>
      </c>
      <c r="BP13" s="75">
        <v>-0.332666666666667</v>
      </c>
      <c r="BQ13" s="75">
        <v>6.1623246492985997</v>
      </c>
      <c r="BR13" s="75">
        <v>44.234511255327497</v>
      </c>
      <c r="BS13" s="75">
        <v>18</v>
      </c>
      <c r="BT13" s="75">
        <v>13</v>
      </c>
      <c r="BU13" s="75">
        <v>13</v>
      </c>
      <c r="BV13" s="75">
        <v>14.6666666666667</v>
      </c>
      <c r="BW13">
        <v>2011</v>
      </c>
      <c r="BX13" s="75">
        <v>24.4444444444444</v>
      </c>
      <c r="BY13" s="694"/>
      <c r="BZ13">
        <f t="shared" si="0"/>
        <v>-1.6828976507753532</v>
      </c>
      <c r="CA13">
        <f t="shared" si="1"/>
        <v>-0.93385241499999994</v>
      </c>
      <c r="CB13">
        <f t="shared" si="2"/>
        <v>-1.2225887057565137</v>
      </c>
      <c r="CC13">
        <f t="shared" si="3"/>
        <v>-1.3827701530000001</v>
      </c>
      <c r="CD13">
        <f t="shared" si="4"/>
        <v>-1.2100672411989899</v>
      </c>
      <c r="CF13" t="s">
        <v>174</v>
      </c>
      <c r="CG13" t="s">
        <v>158</v>
      </c>
      <c r="CH13" t="s">
        <v>175</v>
      </c>
      <c r="CI13">
        <v>0.83043020448530558</v>
      </c>
      <c r="CJ13">
        <v>0.58419656099999995</v>
      </c>
      <c r="CK13">
        <v>1.49541219624054</v>
      </c>
      <c r="CL13">
        <v>0.75781278958470755</v>
      </c>
      <c r="CM13">
        <v>0.8131114358</v>
      </c>
      <c r="CO13" s="74" t="s">
        <v>174</v>
      </c>
      <c r="CP13" s="74" t="s">
        <v>158</v>
      </c>
      <c r="CQ13" s="74" t="s">
        <v>175</v>
      </c>
      <c r="CR13" t="s">
        <v>817</v>
      </c>
      <c r="CS13">
        <v>73</v>
      </c>
      <c r="CT13">
        <v>0.83043020448530513</v>
      </c>
      <c r="CU13">
        <v>0.58419656099999995</v>
      </c>
      <c r="CV13">
        <v>1.49541219624054</v>
      </c>
      <c r="CW13" s="426">
        <v>0.81311602861127996</v>
      </c>
      <c r="CX13" s="426">
        <v>69.666666666666771</v>
      </c>
      <c r="CY13" s="426">
        <v>58.262052576122343</v>
      </c>
      <c r="CZ13" s="426">
        <v>58.551459879735347</v>
      </c>
      <c r="DA13" s="426">
        <v>54.435652385438388</v>
      </c>
    </row>
    <row r="14" spans="1:105" x14ac:dyDescent="0.25">
      <c r="A14" s="694"/>
      <c r="B14" s="74" t="s">
        <v>176</v>
      </c>
      <c r="C14" s="74" t="s">
        <v>158</v>
      </c>
      <c r="D14" s="74" t="s">
        <v>177</v>
      </c>
      <c r="E14" s="75">
        <v>3.1</v>
      </c>
      <c r="F14" s="75">
        <v>0.97033333333333305</v>
      </c>
      <c r="G14" s="75">
        <v>2.3273999999999999</v>
      </c>
      <c r="H14" s="75">
        <v>10.8</v>
      </c>
      <c r="I14" s="75">
        <v>42.934558991486597</v>
      </c>
      <c r="J14" s="75"/>
      <c r="K14" s="75">
        <v>42.271999999999998</v>
      </c>
      <c r="L14" s="75">
        <v>1.51861324898738</v>
      </c>
      <c r="M14" s="75">
        <v>2.9</v>
      </c>
      <c r="N14" s="75">
        <v>4600</v>
      </c>
      <c r="O14" s="75">
        <v>0</v>
      </c>
      <c r="P14" s="75">
        <v>4</v>
      </c>
      <c r="Q14" s="75">
        <v>2.7</v>
      </c>
      <c r="R14" s="75">
        <v>5.4391217564870296</v>
      </c>
      <c r="S14" s="75">
        <v>-1.4</v>
      </c>
      <c r="T14" s="75">
        <v>8.5167464114832505</v>
      </c>
      <c r="U14" s="75">
        <v>73.7730690362269</v>
      </c>
      <c r="V14" s="75">
        <v>11.4</v>
      </c>
      <c r="W14" s="75">
        <v>-8.5354502697323902</v>
      </c>
      <c r="X14" s="75">
        <v>-5.5100000000000096</v>
      </c>
      <c r="Y14" s="75">
        <v>69.3776718675946</v>
      </c>
      <c r="Z14" s="75"/>
      <c r="AA14" s="75">
        <v>5</v>
      </c>
      <c r="AB14" s="75">
        <v>0.69899999999999995</v>
      </c>
      <c r="AC14" s="75">
        <v>0.707811744616335</v>
      </c>
      <c r="AD14" s="75">
        <v>-0.36457522682948201</v>
      </c>
      <c r="AE14" s="75">
        <v>50.273224043715899</v>
      </c>
      <c r="AF14" s="75">
        <v>3.5230326394491498</v>
      </c>
      <c r="AG14" s="75">
        <v>3</v>
      </c>
      <c r="AH14" s="75">
        <v>2.5</v>
      </c>
      <c r="AI14" s="75">
        <v>2.5</v>
      </c>
      <c r="AJ14" s="75">
        <v>2.1296666666666701</v>
      </c>
      <c r="AK14" s="75">
        <v>0.47260000000000002</v>
      </c>
      <c r="AL14" s="75">
        <v>13.9</v>
      </c>
      <c r="AM14" s="75">
        <v>0.97753525349437598</v>
      </c>
      <c r="AN14" s="75">
        <v>1.42221859412867</v>
      </c>
      <c r="AO14" s="75">
        <v>8.1</v>
      </c>
      <c r="AP14" s="75">
        <v>16.317365269461099</v>
      </c>
      <c r="AQ14" s="75">
        <v>3</v>
      </c>
      <c r="AR14" s="75">
        <v>16.5915200428222</v>
      </c>
      <c r="AS14" s="75">
        <v>14.0365436942968</v>
      </c>
      <c r="AT14" s="75">
        <v>50</v>
      </c>
      <c r="AU14" s="75"/>
      <c r="AV14" s="75"/>
      <c r="AW14" s="75">
        <v>-0.94560878243513002</v>
      </c>
      <c r="AX14" s="75">
        <v>2</v>
      </c>
      <c r="AY14" s="75">
        <v>0</v>
      </c>
      <c r="AZ14" s="75">
        <v>77.313753940820902</v>
      </c>
      <c r="BA14" s="75">
        <v>79.142764707947805</v>
      </c>
      <c r="BB14" s="75">
        <v>11.542999999999999</v>
      </c>
      <c r="BC14" s="75">
        <v>23.131599999999999</v>
      </c>
      <c r="BD14" s="75">
        <v>0.44428105922582001</v>
      </c>
      <c r="BE14" s="75">
        <v>9.2089999999999996</v>
      </c>
      <c r="BF14" s="75">
        <v>7.7388000000000003</v>
      </c>
      <c r="BG14" s="75">
        <v>1.93333333333333</v>
      </c>
      <c r="BH14" s="75">
        <v>2.1598000000000002</v>
      </c>
      <c r="BI14" s="75">
        <v>-1.2</v>
      </c>
      <c r="BJ14" s="75">
        <v>0.75</v>
      </c>
      <c r="BK14" s="75">
        <v>-0.56566666666666698</v>
      </c>
      <c r="BL14" s="75">
        <v>-6.88E-2</v>
      </c>
      <c r="BM14" s="75">
        <v>7</v>
      </c>
      <c r="BN14" s="75">
        <v>-3.5723333333333298</v>
      </c>
      <c r="BO14" s="75">
        <v>-1.4</v>
      </c>
      <c r="BP14" s="75">
        <v>-3.5723333333333298</v>
      </c>
      <c r="BQ14" s="75">
        <v>-0.50387235233740801</v>
      </c>
      <c r="BR14" s="75">
        <v>-20.794910179640699</v>
      </c>
      <c r="BS14" s="75">
        <v>60</v>
      </c>
      <c r="BT14" s="75">
        <v>44</v>
      </c>
      <c r="BU14" s="75">
        <v>66</v>
      </c>
      <c r="BV14" s="75">
        <v>56.6666666666667</v>
      </c>
      <c r="BW14">
        <v>2011</v>
      </c>
      <c r="BX14" s="75">
        <v>51.8888888888889</v>
      </c>
      <c r="BY14" s="694"/>
      <c r="BZ14">
        <f t="shared" si="0"/>
        <v>0.33381763378635376</v>
      </c>
      <c r="CA14">
        <f t="shared" si="1"/>
        <v>0.20022077600000004</v>
      </c>
      <c r="CB14">
        <f t="shared" si="2"/>
        <v>0.30353426052897048</v>
      </c>
      <c r="CC14">
        <f t="shared" si="3"/>
        <v>0.3338421869</v>
      </c>
      <c r="CD14">
        <f t="shared" si="4"/>
        <v>0.43183305621516999</v>
      </c>
      <c r="CF14" t="s">
        <v>176</v>
      </c>
      <c r="CG14" t="s">
        <v>158</v>
      </c>
      <c r="CH14" t="s">
        <v>177</v>
      </c>
      <c r="CI14">
        <v>0.33381763378635376</v>
      </c>
      <c r="CJ14">
        <v>0.20022077600000004</v>
      </c>
      <c r="CK14">
        <v>0.43183305621516999</v>
      </c>
      <c r="CL14">
        <v>0.30353426052897048</v>
      </c>
      <c r="CM14">
        <v>0.3338421869</v>
      </c>
      <c r="CO14" s="74" t="s">
        <v>176</v>
      </c>
      <c r="CP14" s="74" t="s">
        <v>158</v>
      </c>
      <c r="CQ14" s="74" t="s">
        <v>177</v>
      </c>
      <c r="CR14" t="s">
        <v>818</v>
      </c>
      <c r="CS14">
        <v>79</v>
      </c>
      <c r="CT14">
        <v>0.33381763378635448</v>
      </c>
      <c r="CU14">
        <v>0.20022077600000004</v>
      </c>
      <c r="CV14">
        <v>0.43183305621516999</v>
      </c>
      <c r="CW14" s="426">
        <v>0.33384638329437549</v>
      </c>
      <c r="CX14" s="426">
        <v>51.8888888888889</v>
      </c>
      <c r="CY14" s="426">
        <v>50.251036818634745</v>
      </c>
      <c r="CZ14" s="426">
        <v>50.250556269190341</v>
      </c>
      <c r="DA14" s="426">
        <v>48.017478202730196</v>
      </c>
    </row>
    <row r="15" spans="1:105" x14ac:dyDescent="0.25">
      <c r="A15" s="694"/>
      <c r="B15" s="74" t="s">
        <v>294</v>
      </c>
      <c r="C15" s="74" t="s">
        <v>160</v>
      </c>
      <c r="D15" s="74" t="s">
        <v>567</v>
      </c>
      <c r="E15" s="75">
        <v>2.9</v>
      </c>
      <c r="F15" s="75">
        <v>2.3756666666666701</v>
      </c>
      <c r="G15" s="75">
        <v>3.0489999999999999</v>
      </c>
      <c r="H15" s="75"/>
      <c r="I15" s="75"/>
      <c r="J15" s="75"/>
      <c r="K15" s="75"/>
      <c r="L15" s="75">
        <v>3.64925832190597</v>
      </c>
      <c r="M15" s="75">
        <v>0.2</v>
      </c>
      <c r="N15" s="75">
        <v>97070</v>
      </c>
      <c r="O15" s="75">
        <v>0</v>
      </c>
      <c r="P15" s="75"/>
      <c r="Q15" s="75">
        <v>105.33401689972</v>
      </c>
      <c r="R15" s="75"/>
      <c r="S15" s="75">
        <v>11.8</v>
      </c>
      <c r="T15" s="75">
        <v>11.7881005408845</v>
      </c>
      <c r="U15" s="75">
        <v>8.9691499384809994</v>
      </c>
      <c r="V15" s="75"/>
      <c r="W15" s="75">
        <v>4.8362006097385599</v>
      </c>
      <c r="X15" s="75"/>
      <c r="Y15" s="75"/>
      <c r="Z15" s="75"/>
      <c r="AA15" s="75"/>
      <c r="AB15" s="75"/>
      <c r="AC15" s="75">
        <v>1.02148734068445</v>
      </c>
      <c r="AD15" s="75">
        <v>1.15821545386925</v>
      </c>
      <c r="AE15" s="75"/>
      <c r="AF15" s="75"/>
      <c r="AG15" s="75">
        <v>2</v>
      </c>
      <c r="AH15" s="75">
        <v>1.5</v>
      </c>
      <c r="AI15" s="75">
        <v>1.5</v>
      </c>
      <c r="AJ15" s="75">
        <v>0.52433333333333298</v>
      </c>
      <c r="AK15" s="75">
        <v>0.151</v>
      </c>
      <c r="AL15" s="75"/>
      <c r="AM15" s="75"/>
      <c r="AN15" s="75">
        <v>3.9350461746703397E-2</v>
      </c>
      <c r="AO15" s="75">
        <v>316.00205069916001</v>
      </c>
      <c r="AP15" s="75"/>
      <c r="AQ15" s="75">
        <v>3</v>
      </c>
      <c r="AR15" s="75"/>
      <c r="AS15" s="75"/>
      <c r="AT15" s="75">
        <v>4960</v>
      </c>
      <c r="AU15" s="75"/>
      <c r="AV15" s="75"/>
      <c r="AW15" s="75"/>
      <c r="AX15" s="75">
        <v>6</v>
      </c>
      <c r="AY15" s="75"/>
      <c r="AZ15" s="75">
        <v>8.8331344866383308</v>
      </c>
      <c r="BA15" s="75">
        <v>7.4882089397885601</v>
      </c>
      <c r="BB15" s="75"/>
      <c r="BC15" s="75"/>
      <c r="BD15" s="75"/>
      <c r="BE15" s="75">
        <v>305.98871017392202</v>
      </c>
      <c r="BF15" s="75">
        <v>301.98912184292601</v>
      </c>
      <c r="BG15" s="75">
        <v>-2.1666666666666701</v>
      </c>
      <c r="BH15" s="75">
        <v>0.14360000000000001</v>
      </c>
      <c r="BI15" s="75">
        <v>-2.4</v>
      </c>
      <c r="BJ15" s="75">
        <v>-2.35</v>
      </c>
      <c r="BK15" s="75">
        <v>-3.3149999999999999</v>
      </c>
      <c r="BL15" s="75">
        <v>-0.63280000000000003</v>
      </c>
      <c r="BM15" s="75"/>
      <c r="BN15" s="75">
        <v>10.831</v>
      </c>
      <c r="BO15" s="75">
        <v>11.8</v>
      </c>
      <c r="BP15" s="75">
        <v>10.831</v>
      </c>
      <c r="BQ15" s="75">
        <v>4.66254270150495E-2</v>
      </c>
      <c r="BR15" s="75"/>
      <c r="BS15" s="75"/>
      <c r="BT15" s="75"/>
      <c r="BU15" s="75"/>
      <c r="BV15" s="75"/>
      <c r="BW15">
        <v>2011</v>
      </c>
      <c r="BX15" s="75"/>
      <c r="BY15" s="694"/>
      <c r="BZ15" t="e">
        <f t="shared" si="0"/>
        <v>#N/A</v>
      </c>
      <c r="CA15" t="e">
        <f t="shared" si="1"/>
        <v>#N/A</v>
      </c>
      <c r="CB15" t="e">
        <f t="shared" si="2"/>
        <v>#N/A</v>
      </c>
      <c r="CC15" t="e">
        <f t="shared" si="3"/>
        <v>#N/A</v>
      </c>
      <c r="CD15" t="e">
        <f t="shared" si="4"/>
        <v>#N/A</v>
      </c>
      <c r="CF15" t="s">
        <v>21</v>
      </c>
      <c r="CG15" t="s">
        <v>158</v>
      </c>
      <c r="CH15" t="s">
        <v>178</v>
      </c>
      <c r="CI15">
        <v>-0.1430327725235418</v>
      </c>
      <c r="CJ15">
        <v>9.2099923000000028E-2</v>
      </c>
      <c r="CK15">
        <v>-7.3367035296881697E-2</v>
      </c>
      <c r="CL15">
        <v>6.2613347290283269E-2</v>
      </c>
      <c r="CM15">
        <v>1.4385002900000001E-2</v>
      </c>
      <c r="CO15" s="74" t="s">
        <v>21</v>
      </c>
      <c r="CP15" s="74" t="s">
        <v>158</v>
      </c>
      <c r="CQ15" s="74" t="s">
        <v>178</v>
      </c>
      <c r="CR15" t="s">
        <v>819</v>
      </c>
      <c r="CS15">
        <v>85</v>
      </c>
      <c r="CT15">
        <v>-0.14303277252354127</v>
      </c>
      <c r="CU15">
        <v>9.2099923000000028E-2</v>
      </c>
      <c r="CV15">
        <v>-7.3367035296881697E-2</v>
      </c>
      <c r="CW15" s="426">
        <v>1.4387937438066878E-2</v>
      </c>
      <c r="CX15" s="426">
        <v>43.4444444444444</v>
      </c>
      <c r="CY15" s="426">
        <v>44.911273141498064</v>
      </c>
      <c r="CZ15" s="426">
        <v>42.279978211013876</v>
      </c>
      <c r="DA15" s="426">
        <v>46.210232812667414</v>
      </c>
    </row>
    <row r="16" spans="1:105" x14ac:dyDescent="0.25">
      <c r="A16" s="694"/>
      <c r="B16" s="74" t="s">
        <v>172</v>
      </c>
      <c r="C16" s="74" t="s">
        <v>158</v>
      </c>
      <c r="D16" s="74" t="s">
        <v>173</v>
      </c>
      <c r="E16" s="75">
        <v>3.7</v>
      </c>
      <c r="F16" s="75">
        <v>1.8256666666666701</v>
      </c>
      <c r="G16" s="75">
        <v>2.8961999999999999</v>
      </c>
      <c r="H16" s="75">
        <v>3.8</v>
      </c>
      <c r="I16" s="75">
        <v>84.207907817303493</v>
      </c>
      <c r="J16" s="75">
        <v>22.07</v>
      </c>
      <c r="K16" s="75">
        <v>15.087999999999999</v>
      </c>
      <c r="L16" s="75">
        <v>3.8131351929875201</v>
      </c>
      <c r="M16" s="75">
        <v>1.6</v>
      </c>
      <c r="N16" s="75">
        <v>4900</v>
      </c>
      <c r="O16" s="75">
        <v>6.6183708091055102</v>
      </c>
      <c r="P16" s="75"/>
      <c r="Q16" s="75">
        <v>4.3</v>
      </c>
      <c r="R16" s="75">
        <v>32.184038620448</v>
      </c>
      <c r="S16" s="75">
        <v>-9.9</v>
      </c>
      <c r="T16" s="75">
        <v>-6.9787697332607497</v>
      </c>
      <c r="U16" s="75">
        <v>43.489384866630402</v>
      </c>
      <c r="V16" s="75">
        <v>6.7</v>
      </c>
      <c r="W16" s="75">
        <v>-23.4579958270566</v>
      </c>
      <c r="X16" s="75">
        <v>1.738</v>
      </c>
      <c r="Y16" s="75">
        <v>65.255727097421598</v>
      </c>
      <c r="Z16" s="75"/>
      <c r="AA16" s="75"/>
      <c r="AB16" s="75">
        <v>0.73299999999999998</v>
      </c>
      <c r="AC16" s="75">
        <v>-0.11646623903783</v>
      </c>
      <c r="AD16" s="75">
        <v>-0.36432685037721402</v>
      </c>
      <c r="AE16" s="75">
        <v>69.398907103825096</v>
      </c>
      <c r="AF16" s="75">
        <v>3.8277313929082699</v>
      </c>
      <c r="AG16" s="75">
        <v>3.5</v>
      </c>
      <c r="AH16" s="75">
        <v>3.5</v>
      </c>
      <c r="AI16" s="75">
        <v>3</v>
      </c>
      <c r="AJ16" s="75">
        <v>1.8743333333333301</v>
      </c>
      <c r="AK16" s="75">
        <v>-0.19619999999999899</v>
      </c>
      <c r="AL16" s="75">
        <v>7.5</v>
      </c>
      <c r="AM16" s="75">
        <v>8.8044298593585602</v>
      </c>
      <c r="AN16" s="75">
        <v>0.57695305533511398</v>
      </c>
      <c r="AO16" s="75">
        <v>12.9</v>
      </c>
      <c r="AP16" s="75">
        <v>96.552115861344006</v>
      </c>
      <c r="AQ16" s="75">
        <v>3</v>
      </c>
      <c r="AR16" s="75">
        <v>8.8205139994769599</v>
      </c>
      <c r="AS16" s="75">
        <v>8.1902737247825304</v>
      </c>
      <c r="AT16" s="75">
        <v>482</v>
      </c>
      <c r="AU16" s="75"/>
      <c r="AV16" s="75">
        <v>27.659056611574201</v>
      </c>
      <c r="AW16" s="75">
        <v>-67.815961379551993</v>
      </c>
      <c r="AX16" s="75">
        <v>2</v>
      </c>
      <c r="AY16" s="75">
        <v>5.1459389009976499</v>
      </c>
      <c r="AZ16" s="75">
        <v>50.406152395973699</v>
      </c>
      <c r="BA16" s="75">
        <v>50.808174535412199</v>
      </c>
      <c r="BB16" s="75">
        <v>10.8966666666667</v>
      </c>
      <c r="BC16" s="75">
        <v>8.4280000000000008</v>
      </c>
      <c r="BD16" s="75"/>
      <c r="BE16" s="75">
        <v>15.369</v>
      </c>
      <c r="BF16" s="75">
        <v>15.154199999999999</v>
      </c>
      <c r="BG16" s="75">
        <v>-0.266666666666667</v>
      </c>
      <c r="BH16" s="75">
        <v>2.2000000000000002</v>
      </c>
      <c r="BI16" s="75">
        <v>1.5</v>
      </c>
      <c r="BJ16" s="75">
        <v>1.2070000000000001</v>
      </c>
      <c r="BK16" s="75">
        <v>-0.17733333333333301</v>
      </c>
      <c r="BL16" s="75">
        <v>2.2984</v>
      </c>
      <c r="BM16" s="75"/>
      <c r="BN16" s="75">
        <v>-7.4390000000000001</v>
      </c>
      <c r="BO16" s="75">
        <v>-9.9</v>
      </c>
      <c r="BP16" s="75">
        <v>-7.4390000000000001</v>
      </c>
      <c r="BQ16" s="75">
        <v>0.51458529372227502</v>
      </c>
      <c r="BR16" s="75">
        <v>-6.3198044967286604</v>
      </c>
      <c r="BS16" s="75">
        <v>58</v>
      </c>
      <c r="BT16" s="75">
        <v>31</v>
      </c>
      <c r="BU16" s="75">
        <v>63</v>
      </c>
      <c r="BV16" s="75">
        <v>50.6666666666667</v>
      </c>
      <c r="BW16">
        <v>2011</v>
      </c>
      <c r="BX16" s="75">
        <v>54.5555555555556</v>
      </c>
      <c r="BY16" s="694"/>
      <c r="BZ16">
        <f t="shared" si="0"/>
        <v>0.34100089225874614</v>
      </c>
      <c r="CA16">
        <f t="shared" si="1"/>
        <v>0.36433333299999998</v>
      </c>
      <c r="CB16">
        <f t="shared" si="2"/>
        <v>0.42893208557466261</v>
      </c>
      <c r="CC16">
        <f t="shared" si="3"/>
        <v>0.42641416910000002</v>
      </c>
      <c r="CD16">
        <f t="shared" si="4"/>
        <v>0.59136992721897597</v>
      </c>
      <c r="CF16" t="s">
        <v>23</v>
      </c>
      <c r="CG16" t="s">
        <v>160</v>
      </c>
      <c r="CH16" t="s">
        <v>179</v>
      </c>
      <c r="CI16">
        <v>-1.7727726030300768</v>
      </c>
      <c r="CJ16">
        <v>-1.754614015</v>
      </c>
      <c r="CK16">
        <v>-1.5424357224569101</v>
      </c>
      <c r="CL16">
        <v>-1.8678197383761859</v>
      </c>
      <c r="CM16">
        <v>-1.8752780099999999</v>
      </c>
      <c r="CO16" s="74" t="s">
        <v>23</v>
      </c>
      <c r="CP16" s="74" t="s">
        <v>160</v>
      </c>
      <c r="CQ16" s="74" t="s">
        <v>179</v>
      </c>
      <c r="CR16" t="s">
        <v>820</v>
      </c>
      <c r="CS16">
        <v>92</v>
      </c>
      <c r="CT16">
        <v>-1.772772603030077</v>
      </c>
      <c r="CU16">
        <v>-1.754614015</v>
      </c>
      <c r="CV16">
        <v>-1.5424357224569101</v>
      </c>
      <c r="CW16" s="426">
        <v>-1.8752743926225264</v>
      </c>
      <c r="CX16" s="426">
        <v>18.888888888888957</v>
      </c>
      <c r="CY16" s="426">
        <v>13.325474102553184</v>
      </c>
      <c r="CZ16" s="426">
        <v>15.038796570644877</v>
      </c>
      <c r="DA16" s="426">
        <v>15.342318265089943</v>
      </c>
    </row>
    <row r="17" spans="1:105" x14ac:dyDescent="0.25">
      <c r="A17" s="694"/>
      <c r="B17" s="74" t="s">
        <v>21</v>
      </c>
      <c r="C17" s="74" t="s">
        <v>158</v>
      </c>
      <c r="D17" s="74" t="s">
        <v>178</v>
      </c>
      <c r="E17" s="75">
        <v>6.6360000000000001</v>
      </c>
      <c r="F17" s="75">
        <v>5.5209999999999999</v>
      </c>
      <c r="G17" s="75">
        <v>5.1765999999999996</v>
      </c>
      <c r="H17" s="75">
        <v>37.764000000000003</v>
      </c>
      <c r="I17" s="75">
        <v>9.9925647614718898</v>
      </c>
      <c r="J17" s="75">
        <v>39.404000000000003</v>
      </c>
      <c r="K17" s="75">
        <v>9.641</v>
      </c>
      <c r="L17" s="75">
        <v>3.0711817269578798</v>
      </c>
      <c r="M17" s="75">
        <v>2.9</v>
      </c>
      <c r="N17" s="75">
        <v>13040</v>
      </c>
      <c r="O17" s="75">
        <v>8.3500238773468993</v>
      </c>
      <c r="P17" s="75">
        <v>1</v>
      </c>
      <c r="Q17" s="75">
        <v>14</v>
      </c>
      <c r="R17" s="75">
        <v>25.497722316729298</v>
      </c>
      <c r="S17" s="75">
        <v>-2.1</v>
      </c>
      <c r="T17" s="75">
        <v>-0.69065632458233905</v>
      </c>
      <c r="U17" s="75">
        <v>16.300031821797901</v>
      </c>
      <c r="V17" s="75">
        <v>14.4018</v>
      </c>
      <c r="W17" s="75">
        <v>-4.5401385166005097</v>
      </c>
      <c r="X17" s="75">
        <v>19.8</v>
      </c>
      <c r="Y17" s="75">
        <v>97.680541880358803</v>
      </c>
      <c r="Z17" s="75">
        <v>11.7</v>
      </c>
      <c r="AA17" s="75">
        <v>4</v>
      </c>
      <c r="AB17" s="75">
        <v>0.71799999999999997</v>
      </c>
      <c r="AC17" s="75">
        <v>0.49922157691138802</v>
      </c>
      <c r="AD17" s="75">
        <v>2.02016943393071E-3</v>
      </c>
      <c r="AE17" s="75">
        <v>65.573770491803302</v>
      </c>
      <c r="AF17" s="75">
        <v>4.3202817984145803</v>
      </c>
      <c r="AG17" s="75">
        <v>2.75</v>
      </c>
      <c r="AH17" s="75">
        <v>2.5</v>
      </c>
      <c r="AI17" s="75">
        <v>3</v>
      </c>
      <c r="AJ17" s="75">
        <v>1.115</v>
      </c>
      <c r="AK17" s="75">
        <v>0.22340000000000099</v>
      </c>
      <c r="AL17" s="75">
        <v>44.4</v>
      </c>
      <c r="AM17" s="75">
        <v>11.321941659871101</v>
      </c>
      <c r="AN17" s="75">
        <v>1.39236306417977</v>
      </c>
      <c r="AO17" s="75">
        <v>42</v>
      </c>
      <c r="AP17" s="75">
        <v>76.493166950187799</v>
      </c>
      <c r="AQ17" s="75">
        <v>3</v>
      </c>
      <c r="AR17" s="75">
        <v>41.732571518615003</v>
      </c>
      <c r="AS17" s="75">
        <v>49.722566582530703</v>
      </c>
      <c r="AT17" s="75">
        <v>1811.4</v>
      </c>
      <c r="AU17" s="75">
        <v>2.01014567452459</v>
      </c>
      <c r="AV17" s="75">
        <v>13.925544790152999</v>
      </c>
      <c r="AW17" s="75">
        <v>-0.74502277683270701</v>
      </c>
      <c r="AX17" s="75">
        <v>8</v>
      </c>
      <c r="AY17" s="75">
        <v>8.9420961639275092</v>
      </c>
      <c r="AZ17" s="75">
        <v>16.524950604887199</v>
      </c>
      <c r="BA17" s="75">
        <v>16.565261148955798</v>
      </c>
      <c r="BB17" s="75">
        <v>17.960599999999999</v>
      </c>
      <c r="BC17" s="75">
        <v>17.54036</v>
      </c>
      <c r="BD17" s="75">
        <v>1.27548612229692</v>
      </c>
      <c r="BE17" s="75">
        <v>44.56</v>
      </c>
      <c r="BF17" s="75">
        <v>41.299199999999999</v>
      </c>
      <c r="BG17" s="75">
        <v>3.37733333333333</v>
      </c>
      <c r="BH17" s="75">
        <v>4.2762000000000002</v>
      </c>
      <c r="BI17" s="75">
        <v>1.7</v>
      </c>
      <c r="BJ17" s="75">
        <v>4</v>
      </c>
      <c r="BK17" s="75">
        <v>2.2000000000000002</v>
      </c>
      <c r="BL17" s="75">
        <v>3.1</v>
      </c>
      <c r="BM17" s="75">
        <v>3</v>
      </c>
      <c r="BN17" s="75">
        <v>-1.9359999999999999</v>
      </c>
      <c r="BO17" s="75">
        <v>-2.1</v>
      </c>
      <c r="BP17" s="75">
        <v>-1.9359999999999999</v>
      </c>
      <c r="BQ17" s="75">
        <v>-5.6301652892561997E-2</v>
      </c>
      <c r="BR17" s="75">
        <v>0.74694995946979703</v>
      </c>
      <c r="BS17" s="75">
        <v>43</v>
      </c>
      <c r="BT17" s="75">
        <v>50</v>
      </c>
      <c r="BU17" s="75">
        <v>59</v>
      </c>
      <c r="BV17" s="75">
        <v>50.6666666666667</v>
      </c>
      <c r="BW17">
        <v>2011</v>
      </c>
      <c r="BX17" s="75">
        <v>43.4444444444444</v>
      </c>
      <c r="BY17" s="694"/>
      <c r="BZ17">
        <f t="shared" si="0"/>
        <v>-0.1430327725235418</v>
      </c>
      <c r="CA17">
        <f t="shared" si="1"/>
        <v>9.2099923000000028E-2</v>
      </c>
      <c r="CB17">
        <f t="shared" si="2"/>
        <v>6.2613347290283269E-2</v>
      </c>
      <c r="CC17">
        <f t="shared" si="3"/>
        <v>1.4385002900000001E-2</v>
      </c>
      <c r="CD17">
        <f t="shared" si="4"/>
        <v>-7.3367035296881697E-2</v>
      </c>
      <c r="CF17" t="s">
        <v>42</v>
      </c>
      <c r="CG17" t="s">
        <v>160</v>
      </c>
      <c r="CH17" t="s">
        <v>180</v>
      </c>
      <c r="CI17">
        <v>-1.6556612045570773</v>
      </c>
      <c r="CJ17">
        <v>-1.6842896469999999</v>
      </c>
      <c r="CK17">
        <v>-2.0409884443438</v>
      </c>
      <c r="CL17">
        <v>-1.7758485683000564</v>
      </c>
      <c r="CM17">
        <v>-1.7731802999999999</v>
      </c>
      <c r="CO17" s="74" t="s">
        <v>42</v>
      </c>
      <c r="CP17" s="74" t="s">
        <v>160</v>
      </c>
      <c r="CQ17" s="74" t="s">
        <v>180</v>
      </c>
      <c r="CR17" t="s">
        <v>821</v>
      </c>
      <c r="CS17">
        <v>98</v>
      </c>
      <c r="CT17">
        <v>-1.6556612045570773</v>
      </c>
      <c r="CU17">
        <v>-1.6842896469999999</v>
      </c>
      <c r="CV17">
        <v>-2.0409884443438</v>
      </c>
      <c r="CW17" s="426">
        <v>-1.773176520900033</v>
      </c>
      <c r="CX17" s="426">
        <v>10.555555555555621</v>
      </c>
      <c r="CY17" s="426">
        <v>15.032045063528653</v>
      </c>
      <c r="CZ17" s="426">
        <v>16.996319371673223</v>
      </c>
      <c r="DA17" s="426">
        <v>16.517793544378378</v>
      </c>
    </row>
    <row r="18" spans="1:105" x14ac:dyDescent="0.25">
      <c r="A18" s="694"/>
      <c r="B18" s="74" t="s">
        <v>25</v>
      </c>
      <c r="C18" s="74" t="s">
        <v>158</v>
      </c>
      <c r="D18" s="74" t="s">
        <v>169</v>
      </c>
      <c r="E18" s="75">
        <v>4.22</v>
      </c>
      <c r="F18" s="75">
        <v>3.1373333333333302</v>
      </c>
      <c r="G18" s="75">
        <v>6.0326000000000004</v>
      </c>
      <c r="H18" s="75">
        <v>6.28</v>
      </c>
      <c r="I18" s="75">
        <v>18.679296652821201</v>
      </c>
      <c r="J18" s="75">
        <v>11.536</v>
      </c>
      <c r="K18" s="75">
        <v>10.667</v>
      </c>
      <c r="L18" s="75">
        <v>4.91390748793666</v>
      </c>
      <c r="M18" s="75">
        <v>1.6</v>
      </c>
      <c r="N18" s="75">
        <v>7400</v>
      </c>
      <c r="O18" s="75">
        <v>6.6984698431210301</v>
      </c>
      <c r="P18" s="75">
        <v>1</v>
      </c>
      <c r="Q18" s="75">
        <v>6.5</v>
      </c>
      <c r="R18" s="75">
        <v>87.091528979805901</v>
      </c>
      <c r="S18" s="75">
        <v>1.8</v>
      </c>
      <c r="T18" s="75">
        <v>3.9593442140861601</v>
      </c>
      <c r="U18" s="75">
        <v>84.660711660049998</v>
      </c>
      <c r="V18" s="75">
        <v>19.3</v>
      </c>
      <c r="W18" s="75">
        <v>-22.981380210039202</v>
      </c>
      <c r="X18" s="75">
        <v>-3.9580000000000002</v>
      </c>
      <c r="Y18" s="75">
        <v>70.981902027209898</v>
      </c>
      <c r="Z18" s="75">
        <v>0.19800000000000001</v>
      </c>
      <c r="AA18" s="75">
        <v>4</v>
      </c>
      <c r="AB18" s="75">
        <v>0.77100000000000002</v>
      </c>
      <c r="AC18" s="75">
        <v>0.48563713860936802</v>
      </c>
      <c r="AD18" s="75">
        <v>-8.0129673238661103E-2</v>
      </c>
      <c r="AE18" s="75">
        <v>31.1475409836066</v>
      </c>
      <c r="AF18" s="75">
        <v>4.1624621865867901</v>
      </c>
      <c r="AG18" s="75">
        <v>2.5</v>
      </c>
      <c r="AH18" s="75">
        <v>2.5</v>
      </c>
      <c r="AI18" s="75">
        <v>2.75</v>
      </c>
      <c r="AJ18" s="75">
        <v>1.08266666666667</v>
      </c>
      <c r="AK18" s="75">
        <v>-3.5326</v>
      </c>
      <c r="AL18" s="75">
        <v>10.5</v>
      </c>
      <c r="AM18" s="75">
        <v>7.1943448935367904</v>
      </c>
      <c r="AN18" s="75">
        <v>0.362766292278838</v>
      </c>
      <c r="AO18" s="75">
        <v>19.5</v>
      </c>
      <c r="AP18" s="75">
        <v>261.27458693941799</v>
      </c>
      <c r="AQ18" s="75">
        <v>3</v>
      </c>
      <c r="AR18" s="75">
        <v>7.5697719916952098</v>
      </c>
      <c r="AS18" s="75">
        <v>11.2832430152227</v>
      </c>
      <c r="AT18" s="75">
        <v>940</v>
      </c>
      <c r="AU18" s="75">
        <v>3.401784987657E-2</v>
      </c>
      <c r="AV18" s="75">
        <v>27.221924382977502</v>
      </c>
      <c r="AW18" s="75">
        <v>-0.12908471020194101</v>
      </c>
      <c r="AX18" s="75">
        <v>3</v>
      </c>
      <c r="AY18" s="75">
        <v>5.2175850313569603</v>
      </c>
      <c r="AZ18" s="75">
        <v>98.361463126687795</v>
      </c>
      <c r="BA18" s="75">
        <v>93.3045794280807</v>
      </c>
      <c r="BB18" s="75">
        <v>17.624666666666698</v>
      </c>
      <c r="BC18" s="75">
        <v>16.662600000000001</v>
      </c>
      <c r="BD18" s="75">
        <v>-0.31770550349999399</v>
      </c>
      <c r="BE18" s="75">
        <v>21.951000000000001</v>
      </c>
      <c r="BF18" s="75">
        <v>19.896000000000001</v>
      </c>
      <c r="BG18" s="75">
        <v>-1.242</v>
      </c>
      <c r="BH18" s="75">
        <v>1.7826</v>
      </c>
      <c r="BI18" s="75">
        <v>2.2999999999999998</v>
      </c>
      <c r="BJ18" s="75">
        <v>1.65</v>
      </c>
      <c r="BK18" s="75">
        <v>-0.5</v>
      </c>
      <c r="BL18" s="75">
        <v>2.5211999999999999</v>
      </c>
      <c r="BM18" s="75">
        <v>5</v>
      </c>
      <c r="BN18" s="75">
        <v>-2.8343333333333298</v>
      </c>
      <c r="BO18" s="75">
        <v>1.8</v>
      </c>
      <c r="BP18" s="75">
        <v>-2.8343333333333298</v>
      </c>
      <c r="BQ18" s="75">
        <v>-1.1787604374926499</v>
      </c>
      <c r="BR18" s="75">
        <v>2.9667977970102299</v>
      </c>
      <c r="BS18" s="75">
        <v>43</v>
      </c>
      <c r="BT18" s="75">
        <v>19</v>
      </c>
      <c r="BU18" s="75">
        <v>41</v>
      </c>
      <c r="BV18" s="75">
        <v>34.3333333333333</v>
      </c>
      <c r="BW18">
        <v>2011</v>
      </c>
      <c r="BX18" s="75">
        <v>39.6666666666667</v>
      </c>
      <c r="BY18" s="694"/>
      <c r="BZ18">
        <f t="shared" si="0"/>
        <v>6.812358854915479E-2</v>
      </c>
      <c r="CA18">
        <f t="shared" si="1"/>
        <v>0.22368459699999999</v>
      </c>
      <c r="CB18">
        <f t="shared" si="2"/>
        <v>0.23202847894590939</v>
      </c>
      <c r="CC18">
        <f t="shared" si="3"/>
        <v>0.20105669849999999</v>
      </c>
      <c r="CD18">
        <f t="shared" si="4"/>
        <v>-0.29937760255226697</v>
      </c>
      <c r="CF18" t="s">
        <v>24</v>
      </c>
      <c r="CG18" t="s">
        <v>160</v>
      </c>
      <c r="CH18" t="s">
        <v>181</v>
      </c>
      <c r="CI18">
        <v>-0.43503208935830262</v>
      </c>
      <c r="CJ18">
        <v>-1.1145709109999999</v>
      </c>
      <c r="CK18">
        <v>-1.2499514589499401</v>
      </c>
      <c r="CL18">
        <v>-0.93960015756149151</v>
      </c>
      <c r="CM18">
        <v>-0.79721393200000001</v>
      </c>
      <c r="CO18" s="74" t="s">
        <v>24</v>
      </c>
      <c r="CP18" s="74" t="s">
        <v>160</v>
      </c>
      <c r="CQ18" s="74" t="s">
        <v>181</v>
      </c>
      <c r="CR18" t="s">
        <v>822</v>
      </c>
      <c r="CS18">
        <v>104</v>
      </c>
      <c r="CT18">
        <v>-0.43503208935830251</v>
      </c>
      <c r="CU18">
        <v>-1.1145709109999999</v>
      </c>
      <c r="CV18">
        <v>-1.2499514589499401</v>
      </c>
      <c r="CW18" s="426">
        <v>-0.79720791270119973</v>
      </c>
      <c r="CX18" s="426">
        <v>23.777777777777757</v>
      </c>
      <c r="CY18" s="426">
        <v>31.345408481160312</v>
      </c>
      <c r="CZ18" s="426">
        <v>37.399195229667029</v>
      </c>
      <c r="DA18" s="426">
        <v>26.040670313288022</v>
      </c>
    </row>
    <row r="19" spans="1:105" x14ac:dyDescent="0.25">
      <c r="A19" s="694"/>
      <c r="B19" s="74" t="s">
        <v>23</v>
      </c>
      <c r="C19" s="74" t="s">
        <v>160</v>
      </c>
      <c r="D19" s="74" t="s">
        <v>179</v>
      </c>
      <c r="E19" s="75">
        <v>2.9</v>
      </c>
      <c r="F19" s="75">
        <v>1.6563333333333301</v>
      </c>
      <c r="G19" s="75">
        <v>1.897</v>
      </c>
      <c r="H19" s="75">
        <v>0.1</v>
      </c>
      <c r="I19" s="75">
        <v>86.355307706704295</v>
      </c>
      <c r="J19" s="75">
        <v>23.834</v>
      </c>
      <c r="K19" s="75">
        <v>74.87</v>
      </c>
      <c r="L19" s="75">
        <v>2.3593142435885901</v>
      </c>
      <c r="M19" s="75">
        <v>2.2999999999999998</v>
      </c>
      <c r="N19" s="75">
        <v>50660</v>
      </c>
      <c r="O19" s="75">
        <v>6.4183142795299801</v>
      </c>
      <c r="P19" s="75">
        <v>1</v>
      </c>
      <c r="Q19" s="75">
        <v>1.3664338398006</v>
      </c>
      <c r="R19" s="75">
        <v>529.07690149890004</v>
      </c>
      <c r="S19" s="75">
        <v>-3</v>
      </c>
      <c r="T19" s="75">
        <v>-3.06249282021827</v>
      </c>
      <c r="U19" s="75">
        <v>64.698372550304995</v>
      </c>
      <c r="V19" s="75">
        <v>0.16031270132728301</v>
      </c>
      <c r="W19" s="75">
        <v>-12.7575774754959</v>
      </c>
      <c r="X19" s="75">
        <v>13.567</v>
      </c>
      <c r="Y19" s="75"/>
      <c r="Z19" s="75">
        <v>1.17</v>
      </c>
      <c r="AA19" s="75">
        <v>1</v>
      </c>
      <c r="AB19" s="75">
        <v>0.90800000000000003</v>
      </c>
      <c r="AC19" s="75">
        <v>1.3794447661422</v>
      </c>
      <c r="AD19" s="75">
        <v>1.78906865705869</v>
      </c>
      <c r="AE19" s="75">
        <v>6.5573770491803298</v>
      </c>
      <c r="AF19" s="75">
        <v>5.3324315455592499</v>
      </c>
      <c r="AG19" s="75">
        <v>1.5</v>
      </c>
      <c r="AH19" s="75">
        <v>1</v>
      </c>
      <c r="AI19" s="75">
        <v>1</v>
      </c>
      <c r="AJ19" s="75">
        <v>1.24366666666667</v>
      </c>
      <c r="AK19" s="75">
        <v>3.0000000000001098E-3</v>
      </c>
      <c r="AL19" s="75">
        <v>3</v>
      </c>
      <c r="AM19" s="75">
        <v>34.251592451862898</v>
      </c>
      <c r="AN19" s="75">
        <v>0.47759640457479002</v>
      </c>
      <c r="AO19" s="75">
        <v>2.7328676796011999</v>
      </c>
      <c r="AP19" s="75">
        <v>1058.1538029978001</v>
      </c>
      <c r="AQ19" s="75">
        <v>2</v>
      </c>
      <c r="AR19" s="75">
        <v>0.23715721201464701</v>
      </c>
      <c r="AS19" s="75">
        <v>4.2254603488729598</v>
      </c>
      <c r="AT19" s="75">
        <v>4325.8999999999996</v>
      </c>
      <c r="AU19" s="75">
        <v>0.20101456745245899</v>
      </c>
      <c r="AV19" s="75">
        <v>18.600745266143999</v>
      </c>
      <c r="AW19" s="75">
        <v>429.07690149889999</v>
      </c>
      <c r="AX19" s="75">
        <v>10</v>
      </c>
      <c r="AY19" s="75">
        <v>5.1591109414837497</v>
      </c>
      <c r="AZ19" s="75">
        <v>69.831172334960698</v>
      </c>
      <c r="BA19" s="75">
        <v>64.777315410422801</v>
      </c>
      <c r="BB19" s="75">
        <v>0.16039838202954099</v>
      </c>
      <c r="BC19" s="75">
        <v>0.17391622221049</v>
      </c>
      <c r="BD19" s="75">
        <v>8.3341135178889303E-2</v>
      </c>
      <c r="BE19" s="75">
        <v>2.9082892265337299</v>
      </c>
      <c r="BF19" s="75">
        <v>2.5829735359202401</v>
      </c>
      <c r="BG19" s="75">
        <v>0.91500000000000004</v>
      </c>
      <c r="BH19" s="75">
        <v>1.1268</v>
      </c>
      <c r="BI19" s="75">
        <v>1.4</v>
      </c>
      <c r="BJ19" s="75">
        <v>1.7885</v>
      </c>
      <c r="BK19" s="75">
        <v>-6.4999999999999905E-2</v>
      </c>
      <c r="BL19" s="75">
        <v>8.9200000000000002E-2</v>
      </c>
      <c r="BM19" s="75">
        <v>1</v>
      </c>
      <c r="BN19" s="75">
        <v>-3.03</v>
      </c>
      <c r="BO19" s="75">
        <v>-3</v>
      </c>
      <c r="BP19" s="75">
        <v>-3.03</v>
      </c>
      <c r="BQ19" s="75">
        <v>-4.3234323432343201E-2</v>
      </c>
      <c r="BR19" s="75">
        <v>10.490147059405899</v>
      </c>
      <c r="BS19" s="75">
        <v>13</v>
      </c>
      <c r="BT19" s="75">
        <v>19</v>
      </c>
      <c r="BU19" s="75">
        <v>16</v>
      </c>
      <c r="BV19" s="75">
        <v>16</v>
      </c>
      <c r="BW19">
        <v>2011</v>
      </c>
      <c r="BX19" s="75">
        <v>18.8888888888889</v>
      </c>
      <c r="BY19" s="694"/>
      <c r="BZ19">
        <f t="shared" si="0"/>
        <v>-1.7727726030300768</v>
      </c>
      <c r="CA19">
        <f t="shared" si="1"/>
        <v>-1.754614015</v>
      </c>
      <c r="CB19">
        <f t="shared" si="2"/>
        <v>-1.8678197383761859</v>
      </c>
      <c r="CC19">
        <f t="shared" si="3"/>
        <v>-1.8752780099999999</v>
      </c>
      <c r="CD19">
        <f t="shared" si="4"/>
        <v>-1.5424357224569101</v>
      </c>
      <c r="CF19" t="s">
        <v>38</v>
      </c>
      <c r="CG19" t="s">
        <v>158</v>
      </c>
      <c r="CH19" t="s">
        <v>182</v>
      </c>
      <c r="CI19">
        <v>-1.0452937913815102E-2</v>
      </c>
      <c r="CJ19">
        <v>0.33206248199999999</v>
      </c>
      <c r="CK19">
        <v>0.106111944582399</v>
      </c>
      <c r="CL19">
        <v>0.28690147005285893</v>
      </c>
      <c r="CM19">
        <v>0.21657502170000001</v>
      </c>
      <c r="CO19" s="74" t="s">
        <v>38</v>
      </c>
      <c r="CP19" s="74" t="s">
        <v>158</v>
      </c>
      <c r="CQ19" s="74" t="s">
        <v>182</v>
      </c>
      <c r="CR19" t="s">
        <v>823</v>
      </c>
      <c r="CS19">
        <v>110</v>
      </c>
      <c r="CT19">
        <v>-1.0452937913814981E-2</v>
      </c>
      <c r="CU19">
        <v>0.33206248199999999</v>
      </c>
      <c r="CV19">
        <v>0.106111944582399</v>
      </c>
      <c r="CW19" s="426">
        <v>0.21657759723334369</v>
      </c>
      <c r="CX19" s="426">
        <v>46.444444444444407</v>
      </c>
      <c r="CY19" s="426">
        <v>48.290883276310602</v>
      </c>
      <c r="CZ19" s="426">
        <v>44.496056684920418</v>
      </c>
      <c r="DA19" s="426">
        <v>50.221218820523063</v>
      </c>
    </row>
    <row r="20" spans="1:105" x14ac:dyDescent="0.25">
      <c r="A20" s="694"/>
      <c r="B20" s="74" t="s">
        <v>295</v>
      </c>
      <c r="C20" s="74" t="s">
        <v>160</v>
      </c>
      <c r="D20" s="74" t="s">
        <v>568</v>
      </c>
      <c r="E20" s="75">
        <v>2</v>
      </c>
      <c r="F20" s="75">
        <v>0.332666666666667</v>
      </c>
      <c r="G20" s="75">
        <v>1.3118000000000001</v>
      </c>
      <c r="H20" s="75">
        <v>12.5</v>
      </c>
      <c r="I20" s="75">
        <v>22.6937830865058</v>
      </c>
      <c r="J20" s="75"/>
      <c r="K20" s="75"/>
      <c r="L20" s="75">
        <v>4.3730776576685697</v>
      </c>
      <c r="M20" s="75">
        <v>1.2</v>
      </c>
      <c r="N20" s="75">
        <v>58730</v>
      </c>
      <c r="O20" s="75">
        <v>0.179065280207439</v>
      </c>
      <c r="P20" s="75"/>
      <c r="Q20" s="75">
        <v>0.93574660220772998</v>
      </c>
      <c r="R20" s="75">
        <v>67.014876615874996</v>
      </c>
      <c r="S20" s="75">
        <v>-15.9</v>
      </c>
      <c r="T20" s="75">
        <v>-15.8913043478261</v>
      </c>
      <c r="U20" s="75">
        <v>9.2624235566639008</v>
      </c>
      <c r="V20" s="75"/>
      <c r="W20" s="75">
        <v>-31.470384137877801</v>
      </c>
      <c r="X20" s="75"/>
      <c r="Y20" s="75"/>
      <c r="Z20" s="75">
        <v>4.8</v>
      </c>
      <c r="AA20" s="75"/>
      <c r="AB20" s="75"/>
      <c r="AC20" s="75">
        <v>0.54926881349061696</v>
      </c>
      <c r="AD20" s="75">
        <v>0.88706169619381203</v>
      </c>
      <c r="AE20" s="75"/>
      <c r="AF20" s="75"/>
      <c r="AG20" s="75">
        <v>1.5</v>
      </c>
      <c r="AH20" s="75">
        <v>1.5</v>
      </c>
      <c r="AI20" s="75">
        <v>1.5</v>
      </c>
      <c r="AJ20" s="75">
        <v>1.66733333333333</v>
      </c>
      <c r="AK20" s="75">
        <v>-0.21179999999999999</v>
      </c>
      <c r="AL20" s="75">
        <v>14.5</v>
      </c>
      <c r="AM20" s="75">
        <v>1.0401643834249701</v>
      </c>
      <c r="AN20" s="75">
        <v>-0.38147047241996002</v>
      </c>
      <c r="AO20" s="75">
        <v>2.8072398066231901</v>
      </c>
      <c r="AP20" s="75">
        <v>201.044629847625</v>
      </c>
      <c r="AQ20" s="75">
        <v>3</v>
      </c>
      <c r="AR20" s="75">
        <v>15.6843982334725</v>
      </c>
      <c r="AS20" s="75">
        <v>14.6516109703041</v>
      </c>
      <c r="AT20" s="75">
        <v>555.400000000001</v>
      </c>
      <c r="AU20" s="75">
        <v>0.82467514852290902</v>
      </c>
      <c r="AV20" s="75">
        <v>6686715660401450</v>
      </c>
      <c r="AW20" s="75">
        <v>-32.985123384124996</v>
      </c>
      <c r="AX20" s="75">
        <v>2</v>
      </c>
      <c r="AY20" s="75"/>
      <c r="AZ20" s="75">
        <v>10.414920211082899</v>
      </c>
      <c r="BA20" s="75">
        <v>9.2624235566639594</v>
      </c>
      <c r="BB20" s="75"/>
      <c r="BC20" s="75"/>
      <c r="BD20" s="75"/>
      <c r="BE20" s="75">
        <v>2.7812336296324598</v>
      </c>
      <c r="BF20" s="75">
        <v>2.7936686314002999</v>
      </c>
      <c r="BG20" s="75">
        <v>-3.5643333333333298</v>
      </c>
      <c r="BH20" s="75">
        <v>-1.6681999999999999</v>
      </c>
      <c r="BI20" s="75">
        <v>0.2</v>
      </c>
      <c r="BJ20" s="75">
        <v>-2.2985000000000002</v>
      </c>
      <c r="BK20" s="75">
        <v>-4.4210000000000003</v>
      </c>
      <c r="BL20" s="75">
        <v>-2.7682000000000002</v>
      </c>
      <c r="BM20" s="75"/>
      <c r="BN20" s="75">
        <v>-15.6366666666667</v>
      </c>
      <c r="BO20" s="75">
        <v>-15.9</v>
      </c>
      <c r="BP20" s="75">
        <v>-15.6366666666667</v>
      </c>
      <c r="BQ20" s="75">
        <v>2.2958857386484802E-2</v>
      </c>
      <c r="BR20" s="75">
        <v>-376.16626568384299</v>
      </c>
      <c r="BS20" s="75">
        <v>25</v>
      </c>
      <c r="BT20" s="75">
        <v>13</v>
      </c>
      <c r="BU20" s="75">
        <v>25</v>
      </c>
      <c r="BV20" s="75">
        <v>21</v>
      </c>
      <c r="BW20">
        <v>2011</v>
      </c>
      <c r="BX20" s="75">
        <v>24.7777777777778</v>
      </c>
      <c r="BY20" s="694"/>
      <c r="BZ20" t="e">
        <f t="shared" si="0"/>
        <v>#N/A</v>
      </c>
      <c r="CA20" t="e">
        <f t="shared" si="1"/>
        <v>#N/A</v>
      </c>
      <c r="CB20" t="e">
        <f t="shared" si="2"/>
        <v>#N/A</v>
      </c>
      <c r="CC20" t="e">
        <f t="shared" si="3"/>
        <v>#N/A</v>
      </c>
      <c r="CD20" t="e">
        <f t="shared" si="4"/>
        <v>#N/A</v>
      </c>
      <c r="CF20" t="s">
        <v>28</v>
      </c>
      <c r="CG20" t="s">
        <v>158</v>
      </c>
      <c r="CH20" t="s">
        <v>183</v>
      </c>
      <c r="CI20">
        <v>0.24070674861341904</v>
      </c>
      <c r="CJ20">
        <v>-0.25410159099999996</v>
      </c>
      <c r="CK20">
        <v>-0.55862501793345398</v>
      </c>
      <c r="CL20">
        <v>-6.8164992288742551E-2</v>
      </c>
      <c r="CM20">
        <v>3.7481498199999998E-2</v>
      </c>
      <c r="CO20" s="74" t="s">
        <v>28</v>
      </c>
      <c r="CP20" s="74" t="s">
        <v>158</v>
      </c>
      <c r="CQ20" s="74" t="s">
        <v>183</v>
      </c>
      <c r="CR20" t="s">
        <v>824</v>
      </c>
      <c r="CS20">
        <v>116</v>
      </c>
      <c r="CT20">
        <v>0.2407067486134192</v>
      </c>
      <c r="CU20">
        <v>-0.25410159099999996</v>
      </c>
      <c r="CV20">
        <v>-0.55862501793345398</v>
      </c>
      <c r="CW20" s="426">
        <v>3.7486913348378628E-2</v>
      </c>
      <c r="CX20" s="426">
        <v>35.3333333333333</v>
      </c>
      <c r="CY20" s="426">
        <v>45.297373663005068</v>
      </c>
      <c r="CZ20" s="426">
        <v>48.694203231599602</v>
      </c>
      <c r="DA20" s="426">
        <v>40.423457432628048</v>
      </c>
    </row>
    <row r="21" spans="1:105" x14ac:dyDescent="0.25">
      <c r="A21" s="694"/>
      <c r="B21" s="74" t="s">
        <v>24</v>
      </c>
      <c r="C21" s="74" t="s">
        <v>160</v>
      </c>
      <c r="D21" s="74" t="s">
        <v>181</v>
      </c>
      <c r="E21" s="75">
        <v>3.34</v>
      </c>
      <c r="F21" s="75">
        <v>2.07833333333333</v>
      </c>
      <c r="G21" s="75">
        <v>3.8717999999999999</v>
      </c>
      <c r="H21" s="75">
        <v>5.6929999999999996</v>
      </c>
      <c r="I21" s="75">
        <v>39.965808951163602</v>
      </c>
      <c r="J21" s="75">
        <v>55.417999999999999</v>
      </c>
      <c r="K21" s="75">
        <v>24.434000000000001</v>
      </c>
      <c r="L21" s="75">
        <v>3.0909899385148401</v>
      </c>
      <c r="M21" s="75">
        <v>6.2</v>
      </c>
      <c r="N21" s="75">
        <v>13700</v>
      </c>
      <c r="O21" s="75">
        <v>6.1974676845585401</v>
      </c>
      <c r="P21" s="75">
        <v>1</v>
      </c>
      <c r="Q21" s="75">
        <v>5.7</v>
      </c>
      <c r="R21" s="75">
        <v>84.043476638768297</v>
      </c>
      <c r="S21" s="75">
        <v>-1.6</v>
      </c>
      <c r="T21" s="75">
        <v>1.1020376081252601</v>
      </c>
      <c r="U21" s="75">
        <v>42.4037663986458</v>
      </c>
      <c r="V21" s="75">
        <v>11.4816</v>
      </c>
      <c r="W21" s="75">
        <v>-6.74642748708514</v>
      </c>
      <c r="X21" s="75">
        <v>7.681</v>
      </c>
      <c r="Y21" s="75">
        <v>90.335873902000898</v>
      </c>
      <c r="Z21" s="75">
        <v>5.25</v>
      </c>
      <c r="AA21" s="75">
        <v>2</v>
      </c>
      <c r="AB21" s="75">
        <v>0.80500000000000005</v>
      </c>
      <c r="AC21" s="75">
        <v>1.0426625028795899</v>
      </c>
      <c r="AD21" s="75">
        <v>1.2899079485481</v>
      </c>
      <c r="AE21" s="75">
        <v>22.404371584699501</v>
      </c>
      <c r="AF21" s="75">
        <v>4.7031548884579797</v>
      </c>
      <c r="AG21" s="75">
        <v>2.5</v>
      </c>
      <c r="AH21" s="75">
        <v>1.5</v>
      </c>
      <c r="AI21" s="75">
        <v>2</v>
      </c>
      <c r="AJ21" s="75">
        <v>1.26166666666667</v>
      </c>
      <c r="AK21" s="75">
        <v>0.12820000000000101</v>
      </c>
      <c r="AL21" s="75">
        <v>9.0329999999999995</v>
      </c>
      <c r="AM21" s="75">
        <v>53.3764120498574</v>
      </c>
      <c r="AN21" s="75">
        <v>1.1632519262510499</v>
      </c>
      <c r="AO21" s="75">
        <v>17.100000000000001</v>
      </c>
      <c r="AP21" s="75">
        <v>252.13042991630499</v>
      </c>
      <c r="AQ21" s="75">
        <v>3</v>
      </c>
      <c r="AR21" s="75">
        <v>8.4900546686216902</v>
      </c>
      <c r="AS21" s="75">
        <v>15.404330307101899</v>
      </c>
      <c r="AT21" s="75">
        <v>1798.8</v>
      </c>
      <c r="AU21" s="75">
        <v>0.90198844369693099</v>
      </c>
      <c r="AV21" s="75">
        <v>18.68655687075</v>
      </c>
      <c r="AW21" s="75">
        <v>-0.159565233612317</v>
      </c>
      <c r="AX21" s="75">
        <v>10</v>
      </c>
      <c r="AY21" s="75">
        <v>6.8489413765238503</v>
      </c>
      <c r="AZ21" s="75">
        <v>43.439912263935803</v>
      </c>
      <c r="BA21" s="75">
        <v>40.566111205200798</v>
      </c>
      <c r="BB21" s="75">
        <v>15.498636689383799</v>
      </c>
      <c r="BC21" s="75">
        <v>14.7082924009561</v>
      </c>
      <c r="BD21" s="75">
        <v>-0.16978750058846501</v>
      </c>
      <c r="BE21" s="75">
        <v>16.759</v>
      </c>
      <c r="BF21" s="75">
        <v>14.6922</v>
      </c>
      <c r="BG21" s="75">
        <v>3.2386666666666701</v>
      </c>
      <c r="BH21" s="75">
        <v>3.5956000000000001</v>
      </c>
      <c r="BI21" s="75">
        <v>5.0410000000000004</v>
      </c>
      <c r="BJ21" s="75">
        <v>5.0549999999999997</v>
      </c>
      <c r="BK21" s="75">
        <v>2.7023333333333301</v>
      </c>
      <c r="BL21" s="75">
        <v>2.8986000000000001</v>
      </c>
      <c r="BM21" s="75">
        <v>3</v>
      </c>
      <c r="BN21" s="75">
        <v>0.62233333333333296</v>
      </c>
      <c r="BO21" s="75">
        <v>-1.6</v>
      </c>
      <c r="BP21" s="75">
        <v>0.62233333333333296</v>
      </c>
      <c r="BQ21" s="75">
        <v>-5.5741831815747203</v>
      </c>
      <c r="BR21" s="75">
        <v>2.40191764808297</v>
      </c>
      <c r="BS21" s="75">
        <v>15</v>
      </c>
      <c r="BT21" s="75">
        <v>25</v>
      </c>
      <c r="BU21" s="75">
        <v>38</v>
      </c>
      <c r="BV21" s="75">
        <v>26</v>
      </c>
      <c r="BW21">
        <v>2011</v>
      </c>
      <c r="BX21" s="75">
        <v>23.7777777777778</v>
      </c>
      <c r="BY21" s="694"/>
      <c r="BZ21">
        <f t="shared" si="0"/>
        <v>-0.43503208935830262</v>
      </c>
      <c r="CA21">
        <f t="shared" si="1"/>
        <v>-1.1145709109999999</v>
      </c>
      <c r="CB21">
        <f t="shared" si="2"/>
        <v>-0.93960015756149151</v>
      </c>
      <c r="CC21">
        <f t="shared" si="3"/>
        <v>-0.79721393200000001</v>
      </c>
      <c r="CD21">
        <f t="shared" si="4"/>
        <v>-1.2499514589499401</v>
      </c>
      <c r="CF21" t="s">
        <v>26</v>
      </c>
      <c r="CG21" t="s">
        <v>160</v>
      </c>
      <c r="CH21" t="s">
        <v>184</v>
      </c>
      <c r="CI21">
        <v>-0.77830796637328048</v>
      </c>
      <c r="CJ21">
        <v>-0.86352804699999997</v>
      </c>
      <c r="CK21">
        <v>-0.85110928144042897</v>
      </c>
      <c r="CL21">
        <v>-0.86656770648961756</v>
      </c>
      <c r="CM21">
        <v>-0.84955439399999999</v>
      </c>
      <c r="CO21" s="74" t="s">
        <v>26</v>
      </c>
      <c r="CP21" s="74" t="s">
        <v>160</v>
      </c>
      <c r="CQ21" s="74" t="s">
        <v>184</v>
      </c>
      <c r="CR21" t="s">
        <v>825</v>
      </c>
      <c r="CS21">
        <v>122</v>
      </c>
      <c r="CT21">
        <v>-0.77830796637328026</v>
      </c>
      <c r="CU21">
        <v>-0.86352804699999997</v>
      </c>
      <c r="CV21">
        <v>-0.85110928144042897</v>
      </c>
      <c r="CW21" s="426">
        <v>-0.8495503958155497</v>
      </c>
      <c r="CX21" s="426">
        <v>30.444444444444414</v>
      </c>
      <c r="CY21" s="426">
        <v>30.470501294543425</v>
      </c>
      <c r="CZ21" s="426">
        <v>31.661322016115186</v>
      </c>
      <c r="DA21" s="426">
        <v>30.236864165663178</v>
      </c>
    </row>
    <row r="22" spans="1:105" x14ac:dyDescent="0.25">
      <c r="A22" s="694"/>
      <c r="B22" s="74" t="s">
        <v>38</v>
      </c>
      <c r="C22" s="74" t="s">
        <v>158</v>
      </c>
      <c r="D22" s="74" t="s">
        <v>182</v>
      </c>
      <c r="E22" s="75">
        <v>3.415</v>
      </c>
      <c r="F22" s="75">
        <v>3.29666666666667</v>
      </c>
      <c r="G22" s="75">
        <v>4.4862000000000002</v>
      </c>
      <c r="H22" s="75">
        <v>7.7930000000000001</v>
      </c>
      <c r="I22" s="75">
        <v>15.148756808261</v>
      </c>
      <c r="J22" s="75">
        <v>41.393999999999998</v>
      </c>
      <c r="K22" s="75">
        <v>42.62</v>
      </c>
      <c r="L22" s="75">
        <v>2.1003210468878302</v>
      </c>
      <c r="M22" s="75">
        <v>5.8</v>
      </c>
      <c r="N22" s="75">
        <v>6940</v>
      </c>
      <c r="O22" s="75">
        <v>9.0886622849884606</v>
      </c>
      <c r="P22" s="75">
        <v>1</v>
      </c>
      <c r="Q22" s="75">
        <v>6.2</v>
      </c>
      <c r="R22" s="75">
        <v>31.3940825296858</v>
      </c>
      <c r="S22" s="75">
        <v>-2.7</v>
      </c>
      <c r="T22" s="75">
        <v>-1.22780133252574</v>
      </c>
      <c r="U22" s="75">
        <v>20.629315566323399</v>
      </c>
      <c r="V22" s="75">
        <v>14.0541</v>
      </c>
      <c r="W22" s="75">
        <v>-6.7127261213707001</v>
      </c>
      <c r="X22" s="75">
        <v>11.067</v>
      </c>
      <c r="Y22" s="75">
        <v>65.585481284618794</v>
      </c>
      <c r="Z22" s="75">
        <v>4.0330000000000004</v>
      </c>
      <c r="AA22" s="75">
        <v>4</v>
      </c>
      <c r="AB22" s="75">
        <v>0.71</v>
      </c>
      <c r="AC22" s="75">
        <v>-0.18553088754283201</v>
      </c>
      <c r="AD22" s="75">
        <v>-0.33269886259496301</v>
      </c>
      <c r="AE22" s="75">
        <v>25.683060109289599</v>
      </c>
      <c r="AF22" s="75">
        <v>4.2029067712377604</v>
      </c>
      <c r="AG22" s="75">
        <v>3.25</v>
      </c>
      <c r="AH22" s="75">
        <v>2.75</v>
      </c>
      <c r="AI22" s="75">
        <v>3.75</v>
      </c>
      <c r="AJ22" s="75">
        <v>0.118333333333333</v>
      </c>
      <c r="AK22" s="75">
        <v>-1.1861999999999999</v>
      </c>
      <c r="AL22" s="75">
        <v>11.208</v>
      </c>
      <c r="AM22" s="75">
        <v>25.227101690890201</v>
      </c>
      <c r="AN22" s="75">
        <v>2.0939655899353</v>
      </c>
      <c r="AO22" s="75">
        <v>18.600000000000001</v>
      </c>
      <c r="AP22" s="75">
        <v>94.182247589057297</v>
      </c>
      <c r="AQ22" s="75">
        <v>3</v>
      </c>
      <c r="AR22" s="75">
        <v>9.0676529769893506</v>
      </c>
      <c r="AS22" s="75">
        <v>14.424077024980001</v>
      </c>
      <c r="AT22" s="75">
        <v>787.5</v>
      </c>
      <c r="AU22" s="75">
        <v>0.69289893208185205</v>
      </c>
      <c r="AV22" s="75">
        <v>15.624138959347199</v>
      </c>
      <c r="AW22" s="75">
        <v>-0.68605917470314204</v>
      </c>
      <c r="AX22" s="75">
        <v>10</v>
      </c>
      <c r="AY22" s="75">
        <v>6.8711714732446598</v>
      </c>
      <c r="AZ22" s="75">
        <v>21.528572332907501</v>
      </c>
      <c r="BA22" s="75">
        <v>20.9230312182417</v>
      </c>
      <c r="BB22" s="75">
        <v>15.6894333333333</v>
      </c>
      <c r="BC22" s="75">
        <v>15.77966</v>
      </c>
      <c r="BD22" s="75">
        <v>0.60838967502943198</v>
      </c>
      <c r="BE22" s="75">
        <v>21.224</v>
      </c>
      <c r="BF22" s="75">
        <v>20.569199999999999</v>
      </c>
      <c r="BG22" s="75">
        <v>3.8473333333333302</v>
      </c>
      <c r="BH22" s="75">
        <v>4.3979999999999997</v>
      </c>
      <c r="BI22" s="75">
        <v>4.5</v>
      </c>
      <c r="BJ22" s="75">
        <v>3.5505</v>
      </c>
      <c r="BK22" s="75">
        <v>2.4483333333333301</v>
      </c>
      <c r="BL22" s="75">
        <v>2.9538000000000002</v>
      </c>
      <c r="BM22" s="75">
        <v>4</v>
      </c>
      <c r="BN22" s="75">
        <v>-2.65933333333333</v>
      </c>
      <c r="BO22" s="75">
        <v>-2.7</v>
      </c>
      <c r="BP22" s="75">
        <v>-2.65933333333333</v>
      </c>
      <c r="BQ22" s="75">
        <v>-0.14928553522186</v>
      </c>
      <c r="BR22" s="75">
        <v>0.676126746703405</v>
      </c>
      <c r="BS22" s="75">
        <v>45</v>
      </c>
      <c r="BT22" s="75">
        <v>56</v>
      </c>
      <c r="BU22" s="75">
        <v>56</v>
      </c>
      <c r="BV22" s="75">
        <v>52.3333333333333</v>
      </c>
      <c r="BW22">
        <v>2011</v>
      </c>
      <c r="BX22" s="75">
        <v>46.4444444444444</v>
      </c>
      <c r="BY22" s="694"/>
      <c r="BZ22">
        <f t="shared" si="0"/>
        <v>-1.0452937913815102E-2</v>
      </c>
      <c r="CA22">
        <f t="shared" si="1"/>
        <v>0.33206248199999999</v>
      </c>
      <c r="CB22">
        <f t="shared" si="2"/>
        <v>0.28690147005285893</v>
      </c>
      <c r="CC22">
        <f t="shared" si="3"/>
        <v>0.21657502170000001</v>
      </c>
      <c r="CD22">
        <f t="shared" si="4"/>
        <v>0.106111944582399</v>
      </c>
      <c r="CF22" t="s">
        <v>185</v>
      </c>
      <c r="CG22" t="s">
        <v>160</v>
      </c>
      <c r="CH22" t="s">
        <v>186</v>
      </c>
      <c r="CI22">
        <v>-0.88989537909263516</v>
      </c>
      <c r="CJ22">
        <v>-0.973922175</v>
      </c>
      <c r="CK22">
        <v>-0.75139873706304905</v>
      </c>
      <c r="CL22">
        <v>-0.98671569765415434</v>
      </c>
      <c r="CM22">
        <v>-0.97027012000000001</v>
      </c>
      <c r="CO22" s="74" t="s">
        <v>185</v>
      </c>
      <c r="CP22" s="74" t="s">
        <v>160</v>
      </c>
      <c r="CQ22" s="74" t="s">
        <v>186</v>
      </c>
      <c r="CR22" t="s">
        <v>826</v>
      </c>
      <c r="CS22">
        <v>128</v>
      </c>
      <c r="CT22">
        <v>-0.88989537909263494</v>
      </c>
      <c r="CU22">
        <v>-0.973922175</v>
      </c>
      <c r="CV22">
        <v>-0.75139873706304905</v>
      </c>
      <c r="CW22" s="426">
        <v>-0.97026612913109478</v>
      </c>
      <c r="CX22" s="426">
        <v>32.111111111111114</v>
      </c>
      <c r="CY22" s="426">
        <v>28.452731858867892</v>
      </c>
      <c r="CZ22" s="426">
        <v>29.796132909383971</v>
      </c>
      <c r="DA22" s="426">
        <v>28.391620871864887</v>
      </c>
    </row>
    <row r="23" spans="1:105" x14ac:dyDescent="0.25">
      <c r="A23" s="694"/>
      <c r="B23" s="74" t="s">
        <v>28</v>
      </c>
      <c r="C23" s="74" t="s">
        <v>158</v>
      </c>
      <c r="D23" s="74" t="s">
        <v>183</v>
      </c>
      <c r="E23" s="75">
        <v>4.8780000000000001</v>
      </c>
      <c r="F23" s="75">
        <v>6.1283333333333303</v>
      </c>
      <c r="G23" s="75">
        <v>8.2332000000000001</v>
      </c>
      <c r="H23" s="75">
        <v>11.622</v>
      </c>
      <c r="I23" s="75">
        <v>99.627625156450193</v>
      </c>
      <c r="J23" s="75">
        <v>22.222000000000001</v>
      </c>
      <c r="K23" s="75"/>
      <c r="L23" s="75">
        <v>3.322591052176</v>
      </c>
      <c r="M23" s="75">
        <v>4.2</v>
      </c>
      <c r="N23" s="75">
        <v>8660</v>
      </c>
      <c r="O23" s="75">
        <v>6.4716193580638199</v>
      </c>
      <c r="P23" s="75">
        <v>1</v>
      </c>
      <c r="Q23" s="75">
        <v>3.2</v>
      </c>
      <c r="R23" s="75">
        <v>60.671180453341201</v>
      </c>
      <c r="S23" s="75">
        <v>-5.2</v>
      </c>
      <c r="T23" s="75">
        <v>7.34268301637446E-3</v>
      </c>
      <c r="U23" s="75">
        <v>24.515260542869001</v>
      </c>
      <c r="V23" s="75">
        <v>6.1</v>
      </c>
      <c r="W23" s="75">
        <v>-10.151885058584</v>
      </c>
      <c r="X23" s="75">
        <v>34.523000000000003</v>
      </c>
      <c r="Y23" s="75">
        <v>51.293526218786397</v>
      </c>
      <c r="Z23" s="75">
        <v>21</v>
      </c>
      <c r="AA23" s="75">
        <v>3</v>
      </c>
      <c r="AB23" s="75">
        <v>0.74399999999999999</v>
      </c>
      <c r="AC23" s="75">
        <v>1.02742693835982</v>
      </c>
      <c r="AD23" s="75">
        <v>0.50193604459962204</v>
      </c>
      <c r="AE23" s="75">
        <v>66.120218579235001</v>
      </c>
      <c r="AF23" s="75">
        <v>4.2652197020016001</v>
      </c>
      <c r="AG23" s="75">
        <v>2.25</v>
      </c>
      <c r="AH23" s="75">
        <v>2.5</v>
      </c>
      <c r="AI23" s="75">
        <v>2</v>
      </c>
      <c r="AJ23" s="75">
        <v>-1.25033333333333</v>
      </c>
      <c r="AK23" s="75">
        <v>-3.3332000000000002</v>
      </c>
      <c r="AL23" s="75">
        <v>16.5</v>
      </c>
      <c r="AM23" s="75">
        <v>31.6446014307122</v>
      </c>
      <c r="AN23" s="75">
        <v>1.0677209275202999</v>
      </c>
      <c r="AO23" s="75">
        <v>9.6</v>
      </c>
      <c r="AP23" s="75">
        <v>182.01354136002399</v>
      </c>
      <c r="AQ23" s="75">
        <v>3</v>
      </c>
      <c r="AR23" s="75">
        <v>31.474449988214101</v>
      </c>
      <c r="AS23" s="75">
        <v>22.641995620080799</v>
      </c>
      <c r="AT23" s="75">
        <v>955.6</v>
      </c>
      <c r="AU23" s="75">
        <v>3.6079537747877302</v>
      </c>
      <c r="AV23" s="75">
        <v>20.474208174993901</v>
      </c>
      <c r="AW23" s="75">
        <v>-0.393288195466588</v>
      </c>
      <c r="AX23" s="75">
        <v>3</v>
      </c>
      <c r="AY23" s="75">
        <v>2.63407487313953</v>
      </c>
      <c r="AZ23" s="75">
        <v>25.508188701725398</v>
      </c>
      <c r="BA23" s="75">
        <v>27.855366498588801</v>
      </c>
      <c r="BB23" s="75">
        <v>7.63066666666667</v>
      </c>
      <c r="BC23" s="75">
        <v>7.9657999999999998</v>
      </c>
      <c r="BD23" s="75">
        <v>-2.0583150470407499E-2</v>
      </c>
      <c r="BE23" s="75">
        <v>10.945</v>
      </c>
      <c r="BF23" s="75">
        <v>10.329599999999999</v>
      </c>
      <c r="BG23" s="75">
        <v>2.3603333333333301</v>
      </c>
      <c r="BH23" s="75">
        <v>3.5476000000000001</v>
      </c>
      <c r="BI23" s="75">
        <v>2.6419999999999999</v>
      </c>
      <c r="BJ23" s="75">
        <v>2.8694999999999999</v>
      </c>
      <c r="BK23" s="75">
        <v>1.0680000000000001</v>
      </c>
      <c r="BL23" s="75">
        <v>2.1122000000000001</v>
      </c>
      <c r="BM23" s="75">
        <v>4</v>
      </c>
      <c r="BN23" s="75">
        <v>-3.5996666666666699</v>
      </c>
      <c r="BO23" s="75">
        <v>-5.2</v>
      </c>
      <c r="BP23" s="75">
        <v>-3.5996666666666699</v>
      </c>
      <c r="BQ23" s="75">
        <v>0.43642929900916799</v>
      </c>
      <c r="BR23" s="75">
        <v>-1.46006980949577</v>
      </c>
      <c r="BS23" s="75">
        <v>33</v>
      </c>
      <c r="BT23" s="75">
        <v>25</v>
      </c>
      <c r="BU23" s="75">
        <v>50</v>
      </c>
      <c r="BV23" s="75">
        <v>36</v>
      </c>
      <c r="BW23">
        <v>2011</v>
      </c>
      <c r="BX23" s="75">
        <v>35.3333333333333</v>
      </c>
      <c r="BY23" s="694"/>
      <c r="BZ23">
        <f t="shared" si="0"/>
        <v>0.24070674861341904</v>
      </c>
      <c r="CA23">
        <f t="shared" si="1"/>
        <v>-0.25410159099999996</v>
      </c>
      <c r="CB23">
        <f t="shared" si="2"/>
        <v>-6.8164992288742551E-2</v>
      </c>
      <c r="CC23">
        <f t="shared" si="3"/>
        <v>3.7481498199999998E-2</v>
      </c>
      <c r="CD23">
        <f t="shared" si="4"/>
        <v>-0.55862501793345398</v>
      </c>
      <c r="CF23" t="s">
        <v>187</v>
      </c>
      <c r="CG23" t="s">
        <v>160</v>
      </c>
      <c r="CH23" t="s">
        <v>188</v>
      </c>
      <c r="CI23">
        <v>-1.5537916427514735</v>
      </c>
      <c r="CJ23">
        <v>-1.437726236</v>
      </c>
      <c r="CK23">
        <v>-1.4759620262053299</v>
      </c>
      <c r="CL23">
        <v>-1.5569111167415379</v>
      </c>
      <c r="CM23">
        <v>-1.5842379209999999</v>
      </c>
      <c r="CO23" s="74" t="s">
        <v>187</v>
      </c>
      <c r="CP23" s="74" t="s">
        <v>160</v>
      </c>
      <c r="CQ23" s="74" t="s">
        <v>188</v>
      </c>
      <c r="CR23" t="s">
        <v>827</v>
      </c>
      <c r="CS23">
        <v>134</v>
      </c>
      <c r="CT23">
        <v>-1.5537916427514733</v>
      </c>
      <c r="CU23">
        <v>-1.437726236</v>
      </c>
      <c r="CV23">
        <v>-1.4759620262053299</v>
      </c>
      <c r="CW23" s="426">
        <v>-1.5842346279831092</v>
      </c>
      <c r="CX23" s="426">
        <v>19.999999999999982</v>
      </c>
      <c r="CY23" s="426">
        <v>18.190218121632867</v>
      </c>
      <c r="CZ23" s="426">
        <v>18.699074121128387</v>
      </c>
      <c r="DA23" s="426">
        <v>20.639113118946518</v>
      </c>
    </row>
    <row r="24" spans="1:105" x14ac:dyDescent="0.25">
      <c r="A24" s="694"/>
      <c r="B24" s="74" t="s">
        <v>32</v>
      </c>
      <c r="C24" s="74" t="s">
        <v>160</v>
      </c>
      <c r="D24" s="74" t="s">
        <v>206</v>
      </c>
      <c r="E24" s="75">
        <v>2.2599999999999998</v>
      </c>
      <c r="F24" s="75">
        <v>1.8946666666666701</v>
      </c>
      <c r="G24" s="75">
        <v>2.9249999999999998</v>
      </c>
      <c r="H24" s="75">
        <v>7.14</v>
      </c>
      <c r="I24" s="75">
        <v>49.780077917567397</v>
      </c>
      <c r="J24" s="75">
        <v>31.651</v>
      </c>
      <c r="K24" s="75">
        <v>18.632999999999999</v>
      </c>
      <c r="L24" s="75">
        <v>4.11237526254597</v>
      </c>
      <c r="M24" s="75">
        <v>0.2</v>
      </c>
      <c r="N24" s="75">
        <v>14310</v>
      </c>
      <c r="O24" s="75">
        <v>6.98509023897343</v>
      </c>
      <c r="P24" s="75">
        <v>1</v>
      </c>
      <c r="Q24" s="75">
        <v>7.7</v>
      </c>
      <c r="R24" s="75">
        <v>55.378380089924597</v>
      </c>
      <c r="S24" s="75">
        <v>-1.2</v>
      </c>
      <c r="T24" s="75">
        <v>6.6244778352765099E-2</v>
      </c>
      <c r="U24" s="75">
        <v>101.19957603341901</v>
      </c>
      <c r="V24" s="75">
        <v>39.6</v>
      </c>
      <c r="W24" s="75">
        <v>1.88668427441563</v>
      </c>
      <c r="X24" s="75">
        <v>-4.7050000000000001</v>
      </c>
      <c r="Y24" s="75">
        <v>82.199835082245798</v>
      </c>
      <c r="Z24" s="75">
        <v>0.9</v>
      </c>
      <c r="AA24" s="75">
        <v>5</v>
      </c>
      <c r="AB24" s="75">
        <v>0.79600000000000004</v>
      </c>
      <c r="AC24" s="75">
        <v>0.441442904742817</v>
      </c>
      <c r="AD24" s="75">
        <v>0.18626189379261901</v>
      </c>
      <c r="AE24" s="75">
        <v>43.169398907103798</v>
      </c>
      <c r="AF24" s="75">
        <v>4.0816367389315804</v>
      </c>
      <c r="AG24" s="75">
        <v>2.5</v>
      </c>
      <c r="AH24" s="75">
        <v>2.25</v>
      </c>
      <c r="AI24" s="75">
        <v>2.25</v>
      </c>
      <c r="AJ24" s="75">
        <v>0.36533333333333301</v>
      </c>
      <c r="AK24" s="75">
        <v>-0.42499999999999999</v>
      </c>
      <c r="AL24" s="75">
        <v>9.4</v>
      </c>
      <c r="AM24" s="75">
        <v>11.085314940538799</v>
      </c>
      <c r="AN24" s="75">
        <v>1.20125224100819E-2</v>
      </c>
      <c r="AO24" s="75">
        <v>23.1</v>
      </c>
      <c r="AP24" s="75">
        <v>166.13514026977401</v>
      </c>
      <c r="AQ24" s="75">
        <v>3</v>
      </c>
      <c r="AR24" s="75">
        <v>11.7460093783254</v>
      </c>
      <c r="AS24" s="75">
        <v>10.50196979068</v>
      </c>
      <c r="AT24" s="75">
        <v>750</v>
      </c>
      <c r="AU24" s="75">
        <v>0.15462659034804499</v>
      </c>
      <c r="AV24" s="75">
        <v>25.134257527407598</v>
      </c>
      <c r="AW24" s="75">
        <v>-0.446216199100754</v>
      </c>
      <c r="AX24" s="75">
        <v>10</v>
      </c>
      <c r="AY24" s="75">
        <v>5.3142442802071503</v>
      </c>
      <c r="AZ24" s="75">
        <v>100.597238369511</v>
      </c>
      <c r="BA24" s="75">
        <v>93.119543433653305</v>
      </c>
      <c r="BB24" s="75">
        <v>41.366666666666703</v>
      </c>
      <c r="BC24" s="75">
        <v>37.918799999999997</v>
      </c>
      <c r="BD24" s="75">
        <v>-0.25139415026046802</v>
      </c>
      <c r="BE24" s="75">
        <v>22.161000000000001</v>
      </c>
      <c r="BF24" s="75">
        <v>19.331399999999999</v>
      </c>
      <c r="BG24" s="75">
        <v>-2.3273333333333301</v>
      </c>
      <c r="BH24" s="75">
        <v>4.9399999999999902E-2</v>
      </c>
      <c r="BI24" s="75">
        <v>0.35</v>
      </c>
      <c r="BJ24" s="75">
        <v>-0.40450000000000003</v>
      </c>
      <c r="BK24" s="75">
        <v>-2.55033333333333</v>
      </c>
      <c r="BL24" s="75">
        <v>-7.3199999999999904E-2</v>
      </c>
      <c r="BM24" s="75">
        <v>5</v>
      </c>
      <c r="BN24" s="75">
        <v>-2.5683333333333298</v>
      </c>
      <c r="BO24" s="75">
        <v>-1.2</v>
      </c>
      <c r="BP24" s="75">
        <v>-2.5683333333333298</v>
      </c>
      <c r="BQ24" s="75">
        <v>-0.120311486048021</v>
      </c>
      <c r="BR24" s="75">
        <v>1.4333734405674099</v>
      </c>
      <c r="BS24" s="75">
        <v>45</v>
      </c>
      <c r="BT24" s="75">
        <v>31</v>
      </c>
      <c r="BU24" s="75">
        <v>38</v>
      </c>
      <c r="BV24" s="75">
        <v>38</v>
      </c>
      <c r="BW24">
        <v>2011</v>
      </c>
      <c r="BX24" s="75">
        <v>40.4444444444444</v>
      </c>
      <c r="BY24" s="694"/>
      <c r="BZ24">
        <f t="shared" si="0"/>
        <v>-0.59667633722613878</v>
      </c>
      <c r="CA24">
        <f t="shared" si="1"/>
        <v>-7.2012633999999964E-2</v>
      </c>
      <c r="CB24">
        <f t="shared" si="2"/>
        <v>-0.21248735808493832</v>
      </c>
      <c r="CC24">
        <f t="shared" si="3"/>
        <v>-0.32260907900000002</v>
      </c>
      <c r="CD24">
        <f t="shared" si="4"/>
        <v>-0.25284601517616201</v>
      </c>
      <c r="CF24" t="s">
        <v>30</v>
      </c>
      <c r="CG24" t="s">
        <v>160</v>
      </c>
      <c r="CH24" t="s">
        <v>189</v>
      </c>
      <c r="CI24">
        <v>-1.7244579093032057</v>
      </c>
      <c r="CJ24">
        <v>-1.7045949140000001</v>
      </c>
      <c r="CK24">
        <v>-1.7418568112116699</v>
      </c>
      <c r="CL24">
        <v>-1.8141340032045559</v>
      </c>
      <c r="CM24">
        <v>-1.8218113440000001</v>
      </c>
      <c r="CO24" s="74" t="s">
        <v>30</v>
      </c>
      <c r="CP24" s="74" t="s">
        <v>160</v>
      </c>
      <c r="CQ24" s="74" t="s">
        <v>189</v>
      </c>
      <c r="CR24" t="s">
        <v>828</v>
      </c>
      <c r="CS24">
        <v>140</v>
      </c>
      <c r="CT24">
        <v>-1.7244579093032057</v>
      </c>
      <c r="CU24">
        <v>-1.7045949140000001</v>
      </c>
      <c r="CV24">
        <v>-1.7418568112116699</v>
      </c>
      <c r="CW24" s="426">
        <v>-1.8218077306067662</v>
      </c>
      <c r="CX24" s="426">
        <v>15.555555555555557</v>
      </c>
      <c r="CY24" s="426">
        <v>14.219171994947978</v>
      </c>
      <c r="CZ24" s="426">
        <v>15.846379059012623</v>
      </c>
      <c r="DA24" s="426">
        <v>16.178390005083841</v>
      </c>
    </row>
    <row r="25" spans="1:105" x14ac:dyDescent="0.25">
      <c r="A25" s="694"/>
      <c r="B25" s="74" t="s">
        <v>296</v>
      </c>
      <c r="C25" s="74" t="s">
        <v>158</v>
      </c>
      <c r="D25" s="74" t="s">
        <v>569</v>
      </c>
      <c r="E25" s="75">
        <v>4.7</v>
      </c>
      <c r="F25" s="75">
        <v>3</v>
      </c>
      <c r="G25" s="75">
        <v>3.36</v>
      </c>
      <c r="H25" s="75"/>
      <c r="I25" s="75"/>
      <c r="J25" s="75">
        <v>5.79</v>
      </c>
      <c r="K25" s="75">
        <v>13.933</v>
      </c>
      <c r="L25" s="75">
        <v>2.2680155863662002</v>
      </c>
      <c r="M25" s="75">
        <v>2.7</v>
      </c>
      <c r="N25" s="75">
        <v>5380</v>
      </c>
      <c r="O25" s="75">
        <v>2.75227359038358</v>
      </c>
      <c r="P25" s="75">
        <v>6</v>
      </c>
      <c r="Q25" s="75">
        <v>4.5</v>
      </c>
      <c r="R25" s="75">
        <v>95.043413931394298</v>
      </c>
      <c r="S25" s="75">
        <v>0.4</v>
      </c>
      <c r="T25" s="75">
        <v>1.6567939638625999</v>
      </c>
      <c r="U25" s="75">
        <v>35.607253954596601</v>
      </c>
      <c r="V25" s="75">
        <v>11.8</v>
      </c>
      <c r="W25" s="75">
        <v>-1.4725525621292399</v>
      </c>
      <c r="X25" s="75">
        <v>-6.3</v>
      </c>
      <c r="Y25" s="75"/>
      <c r="Z25" s="75"/>
      <c r="AA25" s="75">
        <v>6</v>
      </c>
      <c r="AB25" s="75">
        <v>0.77600000000000002</v>
      </c>
      <c r="AC25" s="75">
        <v>-1.62173130606171</v>
      </c>
      <c r="AD25" s="75">
        <v>-0.55024963055673404</v>
      </c>
      <c r="AE25" s="75"/>
      <c r="AF25" s="75"/>
      <c r="AG25" s="75">
        <v>3.75</v>
      </c>
      <c r="AH25" s="75">
        <v>3.5</v>
      </c>
      <c r="AI25" s="75">
        <v>2</v>
      </c>
      <c r="AJ25" s="75">
        <v>1.7</v>
      </c>
      <c r="AK25" s="75">
        <v>2.14</v>
      </c>
      <c r="AL25" s="75"/>
      <c r="AM25" s="75"/>
      <c r="AN25" s="75">
        <v>1.57988332246913</v>
      </c>
      <c r="AO25" s="75">
        <v>13.5</v>
      </c>
      <c r="AP25" s="75">
        <v>285.13024179418301</v>
      </c>
      <c r="AQ25" s="75">
        <v>3</v>
      </c>
      <c r="AR25" s="75"/>
      <c r="AS25" s="75"/>
      <c r="AT25" s="75">
        <v>220</v>
      </c>
      <c r="AU25" s="75"/>
      <c r="AV25" s="75">
        <v>35.674243883288298</v>
      </c>
      <c r="AW25" s="75">
        <v>-4.9565860686056999E-2</v>
      </c>
      <c r="AX25" s="75">
        <v>8</v>
      </c>
      <c r="AY25" s="75">
        <v>1.4266290602726499</v>
      </c>
      <c r="AZ25" s="75">
        <v>35.727595819787197</v>
      </c>
      <c r="BA25" s="75">
        <v>35.158275258287397</v>
      </c>
      <c r="BB25" s="75">
        <v>14.6</v>
      </c>
      <c r="BC25" s="75">
        <v>12.64</v>
      </c>
      <c r="BD25" s="75">
        <v>-0.232308594259305</v>
      </c>
      <c r="BE25" s="75">
        <v>15.8</v>
      </c>
      <c r="BF25" s="75">
        <v>14.94</v>
      </c>
      <c r="BG25" s="75">
        <v>2.1789999999999998</v>
      </c>
      <c r="BH25" s="75">
        <v>3.5832000000000002</v>
      </c>
      <c r="BI25" s="75">
        <v>2.7</v>
      </c>
      <c r="BJ25" s="75">
        <v>2.5335000000000001</v>
      </c>
      <c r="BK25" s="75">
        <v>2.16333333333333</v>
      </c>
      <c r="BL25" s="75">
        <v>3.5832000000000002</v>
      </c>
      <c r="BM25" s="75">
        <v>7</v>
      </c>
      <c r="BN25" s="75">
        <v>0.4</v>
      </c>
      <c r="BO25" s="75">
        <v>0.4</v>
      </c>
      <c r="BP25" s="75">
        <v>0.4</v>
      </c>
      <c r="BQ25" s="75">
        <v>1</v>
      </c>
      <c r="BR25" s="75">
        <v>3.0849199859829501</v>
      </c>
      <c r="BS25" s="75">
        <v>68</v>
      </c>
      <c r="BT25" s="75">
        <v>50</v>
      </c>
      <c r="BU25" s="75">
        <v>56</v>
      </c>
      <c r="BV25" s="75">
        <v>58</v>
      </c>
      <c r="BW25">
        <v>2011</v>
      </c>
      <c r="BX25" s="75">
        <v>51.3333333333333</v>
      </c>
      <c r="BY25" s="694"/>
      <c r="BZ25" t="e">
        <f t="shared" si="0"/>
        <v>#N/A</v>
      </c>
      <c r="CA25" t="e">
        <f t="shared" si="1"/>
        <v>#N/A</v>
      </c>
      <c r="CB25" t="e">
        <f t="shared" si="2"/>
        <v>#N/A</v>
      </c>
      <c r="CC25" t="e">
        <f t="shared" si="3"/>
        <v>#N/A</v>
      </c>
      <c r="CD25" t="e">
        <f t="shared" si="4"/>
        <v>#N/A</v>
      </c>
      <c r="CF25" t="s">
        <v>190</v>
      </c>
      <c r="CG25" t="s">
        <v>158</v>
      </c>
      <c r="CH25" t="s">
        <v>191</v>
      </c>
      <c r="CI25">
        <v>0.68501900316658848</v>
      </c>
      <c r="CJ25">
        <v>0.93588549599999993</v>
      </c>
      <c r="CK25">
        <v>1.2228700416090299</v>
      </c>
      <c r="CL25">
        <v>0.97261752694166503</v>
      </c>
      <c r="CM25">
        <v>0.92345556179999999</v>
      </c>
      <c r="CO25" s="74" t="s">
        <v>190</v>
      </c>
      <c r="CP25" s="74" t="s">
        <v>158</v>
      </c>
      <c r="CQ25" s="74" t="s">
        <v>191</v>
      </c>
      <c r="CR25" t="s">
        <v>829</v>
      </c>
      <c r="CS25">
        <v>146</v>
      </c>
      <c r="CT25">
        <v>0.68501900316658904</v>
      </c>
      <c r="CU25">
        <v>0.93588549599999993</v>
      </c>
      <c r="CV25">
        <v>1.2228700416090299</v>
      </c>
      <c r="CW25" s="426">
        <v>0.92345846890817251</v>
      </c>
      <c r="CX25" s="426">
        <v>65.111111111111043</v>
      </c>
      <c r="CY25" s="426">
        <v>60.10643190741412</v>
      </c>
      <c r="CZ25" s="426">
        <v>56.120904478486885</v>
      </c>
      <c r="DA25" s="426">
        <v>60.314150278114454</v>
      </c>
    </row>
    <row r="26" spans="1:105" x14ac:dyDescent="0.25">
      <c r="A26" s="694"/>
      <c r="B26" s="74" t="s">
        <v>26</v>
      </c>
      <c r="C26" s="74" t="s">
        <v>160</v>
      </c>
      <c r="D26" s="74" t="s">
        <v>184</v>
      </c>
      <c r="E26" s="75">
        <v>3.2890000000000001</v>
      </c>
      <c r="F26" s="75">
        <v>2.0146666666666699</v>
      </c>
      <c r="G26" s="75">
        <v>2.617</v>
      </c>
      <c r="H26" s="75">
        <v>3.5110000000000001</v>
      </c>
      <c r="I26" s="75">
        <v>64.417484515972703</v>
      </c>
      <c r="J26" s="75"/>
      <c r="K26" s="75">
        <v>21.373000000000001</v>
      </c>
      <c r="L26" s="75">
        <v>2.7142039348582498</v>
      </c>
      <c r="M26" s="75">
        <v>0.5</v>
      </c>
      <c r="N26" s="75">
        <v>30480</v>
      </c>
      <c r="O26" s="75">
        <v>6.6984675037979802</v>
      </c>
      <c r="P26" s="75">
        <v>3</v>
      </c>
      <c r="Q26" s="75">
        <v>1.3</v>
      </c>
      <c r="R26" s="75">
        <v>1074.45964703549</v>
      </c>
      <c r="S26" s="75">
        <v>-10.6</v>
      </c>
      <c r="T26" s="75">
        <v>-6.1469763716459704</v>
      </c>
      <c r="U26" s="75">
        <v>143.63996796155399</v>
      </c>
      <c r="V26" s="75">
        <v>9.6999999999999993</v>
      </c>
      <c r="W26" s="75">
        <v>19.929638442291701</v>
      </c>
      <c r="X26" s="75">
        <v>-3.4000000000000101</v>
      </c>
      <c r="Y26" s="75">
        <v>315.751503006012</v>
      </c>
      <c r="Z26" s="75">
        <v>1.391</v>
      </c>
      <c r="AA26" s="75">
        <v>3</v>
      </c>
      <c r="AB26" s="75">
        <v>0.84</v>
      </c>
      <c r="AC26" s="75">
        <v>1.0640230443247101</v>
      </c>
      <c r="AD26" s="75">
        <v>1.1882950683363001</v>
      </c>
      <c r="AE26" s="75">
        <v>26.775956284153001</v>
      </c>
      <c r="AF26" s="75">
        <v>4.3643874482659699</v>
      </c>
      <c r="AG26" s="75">
        <v>2.25</v>
      </c>
      <c r="AH26" s="75">
        <v>1.5</v>
      </c>
      <c r="AI26" s="75">
        <v>2</v>
      </c>
      <c r="AJ26" s="75">
        <v>1.27433333333333</v>
      </c>
      <c r="AK26" s="75">
        <v>0.88300000000000001</v>
      </c>
      <c r="AL26" s="75">
        <v>6.8</v>
      </c>
      <c r="AM26" s="75">
        <v>6.0379766743034802</v>
      </c>
      <c r="AN26" s="75">
        <v>0.62375563540269396</v>
      </c>
      <c r="AO26" s="75">
        <v>1.3</v>
      </c>
      <c r="AP26" s="75">
        <v>1074.45964703549</v>
      </c>
      <c r="AQ26" s="75">
        <v>1</v>
      </c>
      <c r="AR26" s="75">
        <v>6.6864008667882304</v>
      </c>
      <c r="AS26" s="75">
        <v>7.2232311386608599</v>
      </c>
      <c r="AT26" s="75">
        <v>2109.6</v>
      </c>
      <c r="AU26" s="75">
        <v>0.23898398574903501</v>
      </c>
      <c r="AV26" s="75">
        <v>27.221957675895599</v>
      </c>
      <c r="AW26" s="75">
        <v>9.7445964703549492</v>
      </c>
      <c r="AX26" s="75">
        <v>10</v>
      </c>
      <c r="AY26" s="75">
        <v>5.1864378262743296</v>
      </c>
      <c r="AZ26" s="75">
        <v>132.37834485384201</v>
      </c>
      <c r="BA26" s="75">
        <v>130.23396123139699</v>
      </c>
      <c r="BB26" s="75">
        <v>8.0333333333333297</v>
      </c>
      <c r="BC26" s="75">
        <v>8.3000000000000007</v>
      </c>
      <c r="BD26" s="75">
        <v>-0.28997816145306199</v>
      </c>
      <c r="BE26" s="75">
        <v>1.31666666666667</v>
      </c>
      <c r="BF26" s="75">
        <v>2.2907999999999999</v>
      </c>
      <c r="BG26" s="75">
        <v>-7.1666666666666698E-2</v>
      </c>
      <c r="BH26" s="75">
        <v>1.6930000000000001</v>
      </c>
      <c r="BI26" s="75">
        <v>-0.5</v>
      </c>
      <c r="BJ26" s="75">
        <v>-0.18049999999999999</v>
      </c>
      <c r="BK26" s="75">
        <v>-0.99133333333333296</v>
      </c>
      <c r="BL26" s="75">
        <v>0.66139999999999999</v>
      </c>
      <c r="BM26" s="75">
        <v>6</v>
      </c>
      <c r="BN26" s="75">
        <v>-10.5406666666667</v>
      </c>
      <c r="BO26" s="75">
        <v>-10.6</v>
      </c>
      <c r="BP26" s="75">
        <v>-10.5406666666667</v>
      </c>
      <c r="BQ26" s="75">
        <v>-0.14999051293403301</v>
      </c>
      <c r="BR26" s="75">
        <v>-10.274638112234801</v>
      </c>
      <c r="BS26" s="75">
        <v>25</v>
      </c>
      <c r="BT26" s="75">
        <v>13</v>
      </c>
      <c r="BU26" s="75">
        <v>34</v>
      </c>
      <c r="BV26" s="75">
        <v>24</v>
      </c>
      <c r="BW26">
        <v>2011</v>
      </c>
      <c r="BX26" s="75">
        <v>30.4444444444444</v>
      </c>
      <c r="BY26" s="694"/>
      <c r="BZ26">
        <f t="shared" si="0"/>
        <v>-0.77830796637328048</v>
      </c>
      <c r="CA26">
        <f t="shared" si="1"/>
        <v>-0.86352804699999997</v>
      </c>
      <c r="CB26">
        <f t="shared" si="2"/>
        <v>-0.86656770648961756</v>
      </c>
      <c r="CC26">
        <f t="shared" si="3"/>
        <v>-0.84955439399999999</v>
      </c>
      <c r="CD26">
        <f t="shared" si="4"/>
        <v>-0.85110928144042897</v>
      </c>
      <c r="CF26" t="s">
        <v>192</v>
      </c>
      <c r="CG26" t="s">
        <v>160</v>
      </c>
      <c r="CH26" t="s">
        <v>193</v>
      </c>
      <c r="CI26">
        <v>-1.1229175867830965</v>
      </c>
      <c r="CJ26">
        <v>-0.94158422900000005</v>
      </c>
      <c r="CK26">
        <v>-0.80457769406431801</v>
      </c>
      <c r="CL26">
        <v>-1.0406158201394708</v>
      </c>
      <c r="CM26">
        <v>-1.0803758349999999</v>
      </c>
      <c r="CO26" s="74" t="s">
        <v>192</v>
      </c>
      <c r="CP26" s="74" t="s">
        <v>160</v>
      </c>
      <c r="CQ26" s="74" t="s">
        <v>193</v>
      </c>
      <c r="CR26" t="s">
        <v>830</v>
      </c>
      <c r="CS26">
        <v>152</v>
      </c>
      <c r="CT26">
        <v>-1.1229175867830961</v>
      </c>
      <c r="CU26">
        <v>-0.94158422900000005</v>
      </c>
      <c r="CV26">
        <v>-0.80457769406431801</v>
      </c>
      <c r="CW26" s="426">
        <v>-1.0803727491613315</v>
      </c>
      <c r="CX26" s="426">
        <v>31.222222222222211</v>
      </c>
      <c r="CY26" s="426">
        <v>26.612294274963151</v>
      </c>
      <c r="CZ26" s="426">
        <v>25.901155215942747</v>
      </c>
      <c r="DA26" s="426">
        <v>28.932151234056896</v>
      </c>
    </row>
    <row r="27" spans="1:105" x14ac:dyDescent="0.25">
      <c r="A27" s="694"/>
      <c r="B27" s="74" t="s">
        <v>185</v>
      </c>
      <c r="C27" s="74" t="s">
        <v>160</v>
      </c>
      <c r="D27" s="74" t="s">
        <v>186</v>
      </c>
      <c r="E27" s="75">
        <v>1.929</v>
      </c>
      <c r="F27" s="75">
        <v>1.4753333333333301</v>
      </c>
      <c r="G27" s="75">
        <v>2.7254</v>
      </c>
      <c r="H27" s="75">
        <v>3.871</v>
      </c>
      <c r="I27" s="75">
        <v>4.8533071342748597</v>
      </c>
      <c r="J27" s="75">
        <v>54.22</v>
      </c>
      <c r="K27" s="75">
        <v>32.372</v>
      </c>
      <c r="L27" s="75">
        <v>3.87984391438625</v>
      </c>
      <c r="M27" s="75">
        <v>1.7</v>
      </c>
      <c r="N27" s="75">
        <v>20720</v>
      </c>
      <c r="O27" s="75">
        <v>10.894804124531699</v>
      </c>
      <c r="P27" s="75">
        <v>1</v>
      </c>
      <c r="Q27" s="75">
        <v>2.9</v>
      </c>
      <c r="R27" s="75">
        <v>62.791396283671098</v>
      </c>
      <c r="S27" s="75">
        <v>-2.9</v>
      </c>
      <c r="T27" s="75">
        <v>-1.4728479853479901</v>
      </c>
      <c r="U27" s="75">
        <v>43.957738095238099</v>
      </c>
      <c r="V27" s="75">
        <v>10.3</v>
      </c>
      <c r="W27" s="75">
        <v>5.4942688328504801</v>
      </c>
      <c r="X27" s="75">
        <v>10.02</v>
      </c>
      <c r="Y27" s="75">
        <v>64.714381655377693</v>
      </c>
      <c r="Z27" s="75">
        <v>1.2</v>
      </c>
      <c r="AA27" s="75">
        <v>2</v>
      </c>
      <c r="AB27" s="75">
        <v>0.86499999999999999</v>
      </c>
      <c r="AC27" s="75">
        <v>1.0179540782846801</v>
      </c>
      <c r="AD27" s="75">
        <v>0.952990965043089</v>
      </c>
      <c r="AE27" s="75">
        <v>38.251366120218599</v>
      </c>
      <c r="AF27" s="75">
        <v>4.5213538805349804</v>
      </c>
      <c r="AG27" s="75">
        <v>2</v>
      </c>
      <c r="AH27" s="75">
        <v>2</v>
      </c>
      <c r="AI27" s="75">
        <v>2</v>
      </c>
      <c r="AJ27" s="75">
        <v>0.453666666666667</v>
      </c>
      <c r="AK27" s="75">
        <v>0.27460000000000001</v>
      </c>
      <c r="AL27" s="75">
        <v>5.8</v>
      </c>
      <c r="AM27" s="75">
        <v>4.8000250971047196</v>
      </c>
      <c r="AN27" s="75">
        <v>0.44218273669171299</v>
      </c>
      <c r="AO27" s="75">
        <v>8.6999999999999993</v>
      </c>
      <c r="AP27" s="75">
        <v>188.374188851013</v>
      </c>
      <c r="AQ27" s="75">
        <v>3</v>
      </c>
      <c r="AR27" s="75">
        <v>4.0635051676665102</v>
      </c>
      <c r="AS27" s="75">
        <v>6.0851913280885803</v>
      </c>
      <c r="AT27" s="75">
        <v>1952.4</v>
      </c>
      <c r="AU27" s="75">
        <v>0.206168787130727</v>
      </c>
      <c r="AV27" s="75">
        <v>14.6548405152854</v>
      </c>
      <c r="AW27" s="75">
        <v>-0.37208603716328897</v>
      </c>
      <c r="AX27" s="75">
        <v>10</v>
      </c>
      <c r="AY27" s="75">
        <v>7.40489901658494</v>
      </c>
      <c r="AZ27" s="75">
        <v>43.001588515667898</v>
      </c>
      <c r="BA27" s="75">
        <v>41.164359853167497</v>
      </c>
      <c r="BB27" s="75">
        <v>11.9</v>
      </c>
      <c r="BC27" s="75">
        <v>11.7</v>
      </c>
      <c r="BD27" s="75">
        <v>0.22009358026656201</v>
      </c>
      <c r="BE27" s="75">
        <v>11.33</v>
      </c>
      <c r="BF27" s="75">
        <v>10.8048</v>
      </c>
      <c r="BG27" s="75">
        <v>-8.5333333333333497E-2</v>
      </c>
      <c r="BH27" s="75">
        <v>1.7156</v>
      </c>
      <c r="BI27" s="75">
        <v>1.6</v>
      </c>
      <c r="BJ27" s="75">
        <v>2.0430000000000001</v>
      </c>
      <c r="BK27" s="75">
        <v>-0.32166666666666699</v>
      </c>
      <c r="BL27" s="75">
        <v>1.2121999999999999</v>
      </c>
      <c r="BM27" s="75">
        <v>3</v>
      </c>
      <c r="BN27" s="75">
        <v>-2.8010000000000002</v>
      </c>
      <c r="BO27" s="75">
        <v>-2.9</v>
      </c>
      <c r="BP27" s="75">
        <v>-2.8010000000000002</v>
      </c>
      <c r="BQ27" s="75">
        <v>-4.6769011067476003E-2</v>
      </c>
      <c r="BR27" s="75">
        <v>1.66225907379451</v>
      </c>
      <c r="BS27" s="75">
        <v>25</v>
      </c>
      <c r="BT27" s="75">
        <v>25</v>
      </c>
      <c r="BU27" s="75">
        <v>31</v>
      </c>
      <c r="BV27" s="75">
        <v>27</v>
      </c>
      <c r="BW27">
        <v>2011</v>
      </c>
      <c r="BX27" s="75">
        <v>32.1111111111111</v>
      </c>
      <c r="BY27" s="694"/>
      <c r="BZ27">
        <f t="shared" si="0"/>
        <v>-0.88989537909263516</v>
      </c>
      <c r="CA27">
        <f t="shared" si="1"/>
        <v>-0.973922175</v>
      </c>
      <c r="CB27">
        <f t="shared" si="2"/>
        <v>-0.98671569765415434</v>
      </c>
      <c r="CC27">
        <f t="shared" si="3"/>
        <v>-0.97027012000000001</v>
      </c>
      <c r="CD27">
        <f t="shared" si="4"/>
        <v>-0.75139873706304905</v>
      </c>
      <c r="CF27" t="s">
        <v>194</v>
      </c>
      <c r="CG27" t="s">
        <v>160</v>
      </c>
      <c r="CH27" t="s">
        <v>195</v>
      </c>
      <c r="CI27">
        <v>-0.38730459920791599</v>
      </c>
      <c r="CJ27">
        <v>-1.0041767829999999</v>
      </c>
      <c r="CK27">
        <v>-1.09041458794614</v>
      </c>
      <c r="CL27">
        <v>-0.84086507637526287</v>
      </c>
      <c r="CM27">
        <v>-0.71145937999999997</v>
      </c>
      <c r="CO27" s="74" t="s">
        <v>194</v>
      </c>
      <c r="CP27" s="74" t="s">
        <v>160</v>
      </c>
      <c r="CQ27" s="74" t="s">
        <v>195</v>
      </c>
      <c r="CR27" t="s">
        <v>831</v>
      </c>
      <c r="CS27">
        <v>158</v>
      </c>
      <c r="CT27">
        <v>-0.38730459920791577</v>
      </c>
      <c r="CU27">
        <v>-1.0041767829999999</v>
      </c>
      <c r="CV27">
        <v>-1.09041458794614</v>
      </c>
      <c r="CW27" s="426">
        <v>-0.71145357119448749</v>
      </c>
      <c r="CX27" s="426">
        <v>26.444444444444347</v>
      </c>
      <c r="CY27" s="426">
        <v>32.778796528569401</v>
      </c>
      <c r="CZ27" s="426">
        <v>38.196962581294876</v>
      </c>
      <c r="DA27" s="426">
        <v>27.885913607086312</v>
      </c>
    </row>
    <row r="28" spans="1:105" x14ac:dyDescent="0.25">
      <c r="A28" s="694"/>
      <c r="B28" s="74" t="s">
        <v>30</v>
      </c>
      <c r="C28" s="74" t="s">
        <v>160</v>
      </c>
      <c r="D28" s="74" t="s">
        <v>189</v>
      </c>
      <c r="E28" s="75">
        <v>2.7570000000000001</v>
      </c>
      <c r="F28" s="75">
        <v>2.1246666666666698</v>
      </c>
      <c r="G28" s="75">
        <v>2.2974000000000001</v>
      </c>
      <c r="H28" s="75">
        <v>1.7430000000000001</v>
      </c>
      <c r="I28" s="75">
        <v>37.237677872542001</v>
      </c>
      <c r="J28" s="75">
        <v>24.542999999999999</v>
      </c>
      <c r="K28" s="75">
        <v>17.100000000000001</v>
      </c>
      <c r="L28" s="75">
        <v>3.1020989990649901</v>
      </c>
      <c r="M28" s="75">
        <v>1.05</v>
      </c>
      <c r="N28" s="75">
        <v>59680</v>
      </c>
      <c r="O28" s="75">
        <v>6.5201138256369804</v>
      </c>
      <c r="P28" s="75">
        <v>1</v>
      </c>
      <c r="Q28" s="75">
        <v>5.5782863507988001</v>
      </c>
      <c r="R28" s="75">
        <v>366.31748427068999</v>
      </c>
      <c r="S28" s="75">
        <v>6.7</v>
      </c>
      <c r="T28" s="75">
        <v>2.9408234305605601</v>
      </c>
      <c r="U28" s="75">
        <v>196.03436609547001</v>
      </c>
      <c r="V28" s="75">
        <v>0.24967870634408901</v>
      </c>
      <c r="W28" s="75">
        <v>0</v>
      </c>
      <c r="X28" s="75">
        <v>-3.7</v>
      </c>
      <c r="Y28" s="75">
        <v>215.28169752565799</v>
      </c>
      <c r="Z28" s="75">
        <v>1.0580000000000001</v>
      </c>
      <c r="AA28" s="75">
        <v>1</v>
      </c>
      <c r="AB28" s="75">
        <v>0.89500000000000002</v>
      </c>
      <c r="AC28" s="75">
        <v>1.5805715501509801</v>
      </c>
      <c r="AD28" s="75">
        <v>1.8781500560011199</v>
      </c>
      <c r="AE28" s="75">
        <v>2.7322404371584699</v>
      </c>
      <c r="AF28" s="75">
        <v>5.4012105019556902</v>
      </c>
      <c r="AG28" s="75">
        <v>1.5</v>
      </c>
      <c r="AH28" s="75">
        <v>1</v>
      </c>
      <c r="AI28" s="75">
        <v>1.75</v>
      </c>
      <c r="AJ28" s="75">
        <v>0.63233333333333297</v>
      </c>
      <c r="AK28" s="75">
        <v>0.1026</v>
      </c>
      <c r="AL28" s="75">
        <v>4.5</v>
      </c>
      <c r="AM28" s="75">
        <v>18.6765769628981</v>
      </c>
      <c r="AN28" s="75">
        <v>-0.17336648513219599</v>
      </c>
      <c r="AO28" s="75">
        <v>11.1565727015976</v>
      </c>
      <c r="AP28" s="75">
        <v>732.63496854137998</v>
      </c>
      <c r="AQ28" s="75">
        <v>2</v>
      </c>
      <c r="AR28" s="75">
        <v>2.5294061332954598</v>
      </c>
      <c r="AS28" s="75">
        <v>5.4240521561718396</v>
      </c>
      <c r="AT28" s="75">
        <v>3500.9</v>
      </c>
      <c r="AU28" s="75">
        <v>0.18177214732025801</v>
      </c>
      <c r="AV28" s="75">
        <v>28.392992242332401</v>
      </c>
      <c r="AW28" s="75">
        <v>266.31748427068999</v>
      </c>
      <c r="AX28" s="75">
        <v>10</v>
      </c>
      <c r="AY28" s="75">
        <v>5.2243241064383303</v>
      </c>
      <c r="AZ28" s="75">
        <v>196.03436609547001</v>
      </c>
      <c r="BA28" s="75">
        <v>188.35136581404601</v>
      </c>
      <c r="BB28" s="75">
        <v>0.27059852307146398</v>
      </c>
      <c r="BC28" s="75">
        <v>0.303842781177521</v>
      </c>
      <c r="BD28" s="75">
        <v>9.1694390929680403E-2</v>
      </c>
      <c r="BE28" s="75">
        <v>12.6641909005325</v>
      </c>
      <c r="BF28" s="75">
        <v>9.8149145403195206</v>
      </c>
      <c r="BG28" s="75">
        <v>-1.1626666666666701</v>
      </c>
      <c r="BH28" s="75">
        <v>-0.53779999999999994</v>
      </c>
      <c r="BI28" s="75">
        <v>0.2</v>
      </c>
      <c r="BJ28" s="75">
        <v>0.47099999999999997</v>
      </c>
      <c r="BK28" s="75">
        <v>-1.798</v>
      </c>
      <c r="BL28" s="75">
        <v>-1.125</v>
      </c>
      <c r="BM28" s="75">
        <v>2</v>
      </c>
      <c r="BN28" s="75">
        <v>5.1783333333333301</v>
      </c>
      <c r="BO28" s="75">
        <v>6.7</v>
      </c>
      <c r="BP28" s="75">
        <v>5.1783333333333301</v>
      </c>
      <c r="BQ28" s="75">
        <v>0.23327969102027701</v>
      </c>
      <c r="BR28" s="75">
        <v>7.4904055378614798</v>
      </c>
      <c r="BS28" s="75">
        <v>8</v>
      </c>
      <c r="BT28" s="75">
        <v>13</v>
      </c>
      <c r="BU28" s="75">
        <v>9</v>
      </c>
      <c r="BV28" s="75">
        <v>10</v>
      </c>
      <c r="BW28">
        <v>2011</v>
      </c>
      <c r="BX28" s="75">
        <v>15.5555555555556</v>
      </c>
      <c r="BY28" s="694"/>
      <c r="BZ28">
        <f t="shared" si="0"/>
        <v>-1.7244579093032057</v>
      </c>
      <c r="CA28">
        <f t="shared" si="1"/>
        <v>-1.7045949140000001</v>
      </c>
      <c r="CB28">
        <f t="shared" si="2"/>
        <v>-1.8141340032045559</v>
      </c>
      <c r="CC28">
        <f t="shared" si="3"/>
        <v>-1.8218113440000001</v>
      </c>
      <c r="CD28">
        <f t="shared" si="4"/>
        <v>-1.7418568112116699</v>
      </c>
      <c r="CF28" t="s">
        <v>196</v>
      </c>
      <c r="CG28" t="s">
        <v>160</v>
      </c>
      <c r="CH28" t="s">
        <v>197</v>
      </c>
      <c r="CI28">
        <v>-1.7986879001097571</v>
      </c>
      <c r="CJ28">
        <v>-1.754614015</v>
      </c>
      <c r="CK28">
        <v>-1.7019725934607199</v>
      </c>
      <c r="CL28">
        <v>-1.8765094126054178</v>
      </c>
      <c r="CM28">
        <v>-1.8894657699999999</v>
      </c>
      <c r="CO28" s="74" t="s">
        <v>196</v>
      </c>
      <c r="CP28" s="74" t="s">
        <v>160</v>
      </c>
      <c r="CQ28" s="74" t="s">
        <v>197</v>
      </c>
      <c r="CR28" t="s">
        <v>832</v>
      </c>
      <c r="CS28">
        <v>164</v>
      </c>
      <c r="CT28">
        <v>-1.7986879001097575</v>
      </c>
      <c r="CU28">
        <v>-1.754614015</v>
      </c>
      <c r="CV28">
        <v>-1.7019725934607199</v>
      </c>
      <c r="CW28" s="426">
        <v>-1.889462240314739</v>
      </c>
      <c r="CX28" s="426">
        <v>16.222222222222204</v>
      </c>
      <c r="CY28" s="426">
        <v>13.088323528679481</v>
      </c>
      <c r="CZ28" s="426">
        <v>14.605621101900102</v>
      </c>
      <c r="DA28" s="426">
        <v>15.342318265089943</v>
      </c>
    </row>
    <row r="29" spans="1:105" x14ac:dyDescent="0.25">
      <c r="A29" s="694"/>
      <c r="B29" s="74" t="s">
        <v>190</v>
      </c>
      <c r="C29" s="74" t="s">
        <v>158</v>
      </c>
      <c r="D29" s="74" t="s">
        <v>191</v>
      </c>
      <c r="E29" s="75">
        <v>4.476</v>
      </c>
      <c r="F29" s="75">
        <v>4.3949999999999996</v>
      </c>
      <c r="G29" s="75">
        <v>4.7759999999999998</v>
      </c>
      <c r="H29" s="75">
        <v>3.8239999999999998</v>
      </c>
      <c r="I29" s="75">
        <v>106.111600308237</v>
      </c>
      <c r="J29" s="75">
        <v>55.311</v>
      </c>
      <c r="K29" s="75">
        <v>34.749000000000002</v>
      </c>
      <c r="L29" s="75">
        <v>3.50426243309487</v>
      </c>
      <c r="M29" s="75">
        <v>8.6999999999999993</v>
      </c>
      <c r="N29" s="75">
        <v>4620</v>
      </c>
      <c r="O29" s="75">
        <v>0</v>
      </c>
      <c r="P29" s="75">
        <v>5</v>
      </c>
      <c r="Q29" s="75">
        <v>1.3</v>
      </c>
      <c r="R29" s="75">
        <v>58.463017484828498</v>
      </c>
      <c r="S29" s="75">
        <v>-1.8</v>
      </c>
      <c r="T29" s="75">
        <v>-0.96903652487599601</v>
      </c>
      <c r="U29" s="75">
        <v>27.7930257026905</v>
      </c>
      <c r="V29" s="75">
        <v>8.0809999999999995</v>
      </c>
      <c r="W29" s="75">
        <v>2.3218580581842101</v>
      </c>
      <c r="X29" s="75">
        <v>-8.8559999999999892</v>
      </c>
      <c r="Y29" s="75">
        <v>26.444908972206001</v>
      </c>
      <c r="Z29" s="75">
        <v>6</v>
      </c>
      <c r="AA29" s="75">
        <v>7</v>
      </c>
      <c r="AB29" s="75">
        <v>0.72</v>
      </c>
      <c r="AC29" s="75">
        <v>-0.27902024627204602</v>
      </c>
      <c r="AD29" s="75">
        <v>-1.16628221960255</v>
      </c>
      <c r="AE29" s="75">
        <v>71.584699453551906</v>
      </c>
      <c r="AF29" s="75">
        <v>3.8228904541211999</v>
      </c>
      <c r="AG29" s="75">
        <v>3.75</v>
      </c>
      <c r="AH29" s="75">
        <v>3.75</v>
      </c>
      <c r="AI29" s="75">
        <v>3.5</v>
      </c>
      <c r="AJ29" s="75">
        <v>8.1000000000000405E-2</v>
      </c>
      <c r="AK29" s="75">
        <v>0.42399999999999999</v>
      </c>
      <c r="AL29" s="75">
        <v>8.3000000000000007</v>
      </c>
      <c r="AM29" s="75">
        <v>8.2459845711865096</v>
      </c>
      <c r="AN29" s="75">
        <v>1.2512761483241599</v>
      </c>
      <c r="AO29" s="75">
        <v>3.9</v>
      </c>
      <c r="AP29" s="75">
        <v>175.38905245448501</v>
      </c>
      <c r="AQ29" s="75">
        <v>3</v>
      </c>
      <c r="AR29" s="75">
        <v>11.0498074035792</v>
      </c>
      <c r="AS29" s="75">
        <v>9.0134270545305704</v>
      </c>
      <c r="AT29" s="75">
        <v>570</v>
      </c>
      <c r="AU29" s="75">
        <v>1.0308439356536401</v>
      </c>
      <c r="AV29" s="75"/>
      <c r="AW29" s="75">
        <v>-0.415369825151715</v>
      </c>
      <c r="AX29" s="75">
        <v>9</v>
      </c>
      <c r="AY29" s="75">
        <v>0</v>
      </c>
      <c r="AZ29" s="75">
        <v>26.836001166699202</v>
      </c>
      <c r="BA29" s="75">
        <v>30.335657504608701</v>
      </c>
      <c r="BB29" s="75">
        <v>9.3843999999999994</v>
      </c>
      <c r="BC29" s="75">
        <v>11.10064</v>
      </c>
      <c r="BD29" s="75">
        <v>5.8684069405832803E-2</v>
      </c>
      <c r="BE29" s="75">
        <v>5.39</v>
      </c>
      <c r="BF29" s="75">
        <v>6.3978000000000002</v>
      </c>
      <c r="BG29" s="75">
        <v>4.2146666666666697</v>
      </c>
      <c r="BH29" s="75">
        <v>4.3848000000000003</v>
      </c>
      <c r="BI29" s="75">
        <v>6.3</v>
      </c>
      <c r="BJ29" s="75">
        <v>3.25</v>
      </c>
      <c r="BK29" s="75">
        <v>1.80866666666667</v>
      </c>
      <c r="BL29" s="75">
        <v>2.3351999999999999</v>
      </c>
      <c r="BM29" s="75">
        <v>7</v>
      </c>
      <c r="BN29" s="75">
        <v>-1.8176666666666701</v>
      </c>
      <c r="BO29" s="75">
        <v>-1.8</v>
      </c>
      <c r="BP29" s="75">
        <v>-1.8176666666666701</v>
      </c>
      <c r="BQ29" s="75">
        <v>-0.82908490739042695</v>
      </c>
      <c r="BR29" s="75">
        <v>-1.4907168178813901</v>
      </c>
      <c r="BS29" s="75">
        <v>90</v>
      </c>
      <c r="BT29" s="75">
        <v>81</v>
      </c>
      <c r="BU29" s="75">
        <v>63</v>
      </c>
      <c r="BV29" s="75">
        <v>78</v>
      </c>
      <c r="BW29">
        <v>2011</v>
      </c>
      <c r="BX29" s="75">
        <v>65.1111111111111</v>
      </c>
      <c r="BY29" s="694"/>
      <c r="BZ29">
        <f t="shared" si="0"/>
        <v>0.68501900316658848</v>
      </c>
      <c r="CA29">
        <f t="shared" si="1"/>
        <v>0.93588549599999993</v>
      </c>
      <c r="CB29">
        <f t="shared" si="2"/>
        <v>0.97261752694166503</v>
      </c>
      <c r="CC29">
        <f t="shared" si="3"/>
        <v>0.92345556179999999</v>
      </c>
      <c r="CD29">
        <f t="shared" si="4"/>
        <v>1.2228700416090299</v>
      </c>
      <c r="CF29" t="s">
        <v>27</v>
      </c>
      <c r="CG29" t="s">
        <v>160</v>
      </c>
      <c r="CH29" t="s">
        <v>198</v>
      </c>
      <c r="CI29">
        <v>-1.4488551452101885</v>
      </c>
      <c r="CJ29">
        <v>-1.293918946</v>
      </c>
      <c r="CK29">
        <v>-1.2898356767008901</v>
      </c>
      <c r="CL29">
        <v>-1.4139527623345456</v>
      </c>
      <c r="CM29">
        <v>-1.449116453</v>
      </c>
      <c r="CO29" s="74" t="s">
        <v>27</v>
      </c>
      <c r="CP29" s="74" t="s">
        <v>160</v>
      </c>
      <c r="CQ29" s="74" t="s">
        <v>198</v>
      </c>
      <c r="CR29" t="s">
        <v>833</v>
      </c>
      <c r="CS29">
        <v>170</v>
      </c>
      <c r="CT29">
        <v>-1.4488551452101885</v>
      </c>
      <c r="CU29">
        <v>-1.293918946</v>
      </c>
      <c r="CV29">
        <v>-1.2898356767008901</v>
      </c>
      <c r="CW29" s="426">
        <v>-1.4491132882722819</v>
      </c>
      <c r="CX29" s="426">
        <v>23.111111111111111</v>
      </c>
      <c r="CY29" s="426">
        <v>20.448777978643054</v>
      </c>
      <c r="CZ29" s="426">
        <v>20.45309285265672</v>
      </c>
      <c r="DA29" s="426">
        <v>23.042859063402965</v>
      </c>
    </row>
    <row r="30" spans="1:105" x14ac:dyDescent="0.25">
      <c r="A30" s="694"/>
      <c r="B30" s="74" t="s">
        <v>194</v>
      </c>
      <c r="C30" s="74" t="s">
        <v>160</v>
      </c>
      <c r="D30" s="74" t="s">
        <v>195</v>
      </c>
      <c r="E30" s="75">
        <v>4.9779999999999998</v>
      </c>
      <c r="F30" s="75">
        <v>2.6230000000000002</v>
      </c>
      <c r="G30" s="75">
        <v>4.9665999999999997</v>
      </c>
      <c r="H30" s="75">
        <v>2.5219999999999998</v>
      </c>
      <c r="I30" s="75">
        <v>186.16676543732001</v>
      </c>
      <c r="J30" s="75">
        <v>22.596</v>
      </c>
      <c r="K30" s="75">
        <v>17.021000000000001</v>
      </c>
      <c r="L30" s="75">
        <v>9.1403224669592493</v>
      </c>
      <c r="M30" s="75">
        <v>7.5</v>
      </c>
      <c r="N30" s="75">
        <v>16840</v>
      </c>
      <c r="O30" s="75">
        <v>6.6984675037979802</v>
      </c>
      <c r="P30" s="75">
        <v>2</v>
      </c>
      <c r="Q30" s="75">
        <v>0.2</v>
      </c>
      <c r="R30" s="75">
        <v>2684.40643863179</v>
      </c>
      <c r="S30" s="75">
        <v>3.1</v>
      </c>
      <c r="T30" s="75">
        <v>4.8838451268357801</v>
      </c>
      <c r="U30" s="75">
        <v>112.29372496662199</v>
      </c>
      <c r="V30" s="75">
        <v>10.6</v>
      </c>
      <c r="W30" s="75">
        <v>-12.5582504783924</v>
      </c>
      <c r="X30" s="75">
        <v>-0.79200000000000204</v>
      </c>
      <c r="Y30" s="75">
        <v>97.568425228084095</v>
      </c>
      <c r="Z30" s="75">
        <v>2</v>
      </c>
      <c r="AA30" s="75">
        <v>3</v>
      </c>
      <c r="AB30" s="75">
        <v>0.83499999999999996</v>
      </c>
      <c r="AC30" s="75">
        <v>1.12724976420484</v>
      </c>
      <c r="AD30" s="75">
        <v>1.14842698851638</v>
      </c>
      <c r="AE30" s="75">
        <v>9.8360655737704903</v>
      </c>
      <c r="AF30" s="75">
        <v>4.6174581781055002</v>
      </c>
      <c r="AG30" s="75">
        <v>1.75</v>
      </c>
      <c r="AH30" s="75">
        <v>2</v>
      </c>
      <c r="AI30" s="75">
        <v>2</v>
      </c>
      <c r="AJ30" s="75">
        <v>2.355</v>
      </c>
      <c r="AK30" s="75">
        <v>-1.7665999999999999</v>
      </c>
      <c r="AL30" s="75">
        <v>7.5</v>
      </c>
      <c r="AM30" s="75">
        <v>19.6918078814927</v>
      </c>
      <c r="AN30" s="75">
        <v>-1.47259574797888E-2</v>
      </c>
      <c r="AO30" s="75">
        <v>0.2</v>
      </c>
      <c r="AP30" s="75">
        <v>2684.40643863179</v>
      </c>
      <c r="AQ30" s="75">
        <v>1</v>
      </c>
      <c r="AR30" s="75">
        <v>16.227703786069501</v>
      </c>
      <c r="AS30" s="75">
        <v>9.1323321431779192</v>
      </c>
      <c r="AT30" s="75">
        <v>2668.4</v>
      </c>
      <c r="AU30" s="75">
        <v>0.34361464521787899</v>
      </c>
      <c r="AV30" s="75">
        <v>27.221957675895599</v>
      </c>
      <c r="AW30" s="75">
        <v>25.8440643863179</v>
      </c>
      <c r="AX30" s="75">
        <v>2</v>
      </c>
      <c r="AY30" s="75">
        <v>5.1864378262743296</v>
      </c>
      <c r="AZ30" s="75">
        <v>118.912388504836</v>
      </c>
      <c r="BA30" s="75">
        <v>116.190013925724</v>
      </c>
      <c r="BB30" s="75">
        <v>15.966666666666701</v>
      </c>
      <c r="BC30" s="75">
        <v>15.38</v>
      </c>
      <c r="BD30" s="75">
        <v>-0.28937807407134403</v>
      </c>
      <c r="BE30" s="75">
        <v>2.0456666666666701</v>
      </c>
      <c r="BF30" s="75">
        <v>2.1638000000000002</v>
      </c>
      <c r="BG30" s="75">
        <v>-1.498</v>
      </c>
      <c r="BH30" s="75">
        <v>-0.1346</v>
      </c>
      <c r="BI30" s="75">
        <v>9.4</v>
      </c>
      <c r="BJ30" s="75">
        <v>5.8319999999999999</v>
      </c>
      <c r="BK30" s="75">
        <v>-0.85866666666666702</v>
      </c>
      <c r="BL30" s="75">
        <v>0.2802</v>
      </c>
      <c r="BM30" s="75">
        <v>6</v>
      </c>
      <c r="BN30" s="75">
        <v>3.7669999999999999</v>
      </c>
      <c r="BO30" s="75">
        <v>3.1</v>
      </c>
      <c r="BP30" s="75">
        <v>3.7669999999999999</v>
      </c>
      <c r="BQ30" s="75">
        <v>-0.124502256437483</v>
      </c>
      <c r="BR30" s="75">
        <v>34.6408450704225</v>
      </c>
      <c r="BS30" s="75">
        <v>18</v>
      </c>
      <c r="BT30" s="75">
        <v>19</v>
      </c>
      <c r="BU30" s="75">
        <v>25</v>
      </c>
      <c r="BV30" s="75">
        <v>20.6666666666667</v>
      </c>
      <c r="BW30">
        <v>2011</v>
      </c>
      <c r="BX30" s="75">
        <v>26.4444444444444</v>
      </c>
      <c r="BY30" s="694"/>
      <c r="BZ30">
        <f t="shared" si="0"/>
        <v>-0.38730459920791599</v>
      </c>
      <c r="CA30">
        <f t="shared" si="1"/>
        <v>-1.0041767829999999</v>
      </c>
      <c r="CB30">
        <f t="shared" si="2"/>
        <v>-0.84086507637526287</v>
      </c>
      <c r="CC30">
        <f t="shared" si="3"/>
        <v>-0.71145937999999997</v>
      </c>
      <c r="CD30">
        <f t="shared" si="4"/>
        <v>-1.09041458794614</v>
      </c>
      <c r="CF30" t="s">
        <v>45</v>
      </c>
      <c r="CG30" t="s">
        <v>160</v>
      </c>
      <c r="CH30" t="s">
        <v>199</v>
      </c>
      <c r="CI30">
        <v>-1.3346325205738998</v>
      </c>
      <c r="CJ30">
        <v>-1.3642433140000001</v>
      </c>
      <c r="CK30">
        <v>-0.95746719544296099</v>
      </c>
      <c r="CL30">
        <v>-1.4283551786056687</v>
      </c>
      <c r="CM30">
        <v>-1.424566515</v>
      </c>
      <c r="CO30" s="74" t="s">
        <v>45</v>
      </c>
      <c r="CP30" s="74" t="s">
        <v>160</v>
      </c>
      <c r="CQ30" s="74" t="s">
        <v>199</v>
      </c>
      <c r="CR30" t="s">
        <v>834</v>
      </c>
      <c r="CS30">
        <v>176</v>
      </c>
      <c r="CT30">
        <v>-1.3346325205739</v>
      </c>
      <c r="CU30">
        <v>-1.3642433140000001</v>
      </c>
      <c r="CV30">
        <v>-0.95746719544296099</v>
      </c>
      <c r="CW30" s="426">
        <v>-1.424562722363133</v>
      </c>
      <c r="CX30" s="426">
        <v>28.66666666666671</v>
      </c>
      <c r="CY30" s="426">
        <v>20.859141898568307</v>
      </c>
      <c r="CZ30" s="426">
        <v>22.362329656539536</v>
      </c>
      <c r="DA30" s="426">
        <v>21.86738378411453</v>
      </c>
    </row>
    <row r="31" spans="1:105" x14ac:dyDescent="0.25">
      <c r="A31" s="694"/>
      <c r="B31" s="74" t="s">
        <v>196</v>
      </c>
      <c r="C31" s="74" t="s">
        <v>160</v>
      </c>
      <c r="D31" s="74" t="s">
        <v>197</v>
      </c>
      <c r="E31" s="75">
        <v>3.3260000000000001</v>
      </c>
      <c r="F31" s="75">
        <v>2.2086666666666699</v>
      </c>
      <c r="G31" s="75">
        <v>2.4318</v>
      </c>
      <c r="H31" s="75">
        <v>-0.626</v>
      </c>
      <c r="I31" s="75">
        <v>43.3005828221239</v>
      </c>
      <c r="J31" s="75">
        <v>32.488999999999997</v>
      </c>
      <c r="K31" s="75">
        <v>11.428000000000001</v>
      </c>
      <c r="L31" s="75">
        <v>5.4183442397101302</v>
      </c>
      <c r="M31" s="75">
        <v>2.855</v>
      </c>
      <c r="N31" s="75">
        <v>50310</v>
      </c>
      <c r="O31" s="75">
        <v>6.6984675037979802</v>
      </c>
      <c r="P31" s="75">
        <v>1</v>
      </c>
      <c r="Q31" s="75">
        <v>0.879</v>
      </c>
      <c r="R31" s="75">
        <v>2385.2125429717998</v>
      </c>
      <c r="S31" s="75">
        <v>-0.5</v>
      </c>
      <c r="T31" s="75">
        <v>-1.0146341463414601</v>
      </c>
      <c r="U31" s="75">
        <v>204.95366945882</v>
      </c>
      <c r="V31" s="75">
        <v>0.28829272400992501</v>
      </c>
      <c r="W31" s="75">
        <v>18.285539081621199</v>
      </c>
      <c r="X31" s="75">
        <v>-5.0860000000000003</v>
      </c>
      <c r="Y31" s="75">
        <v>100.78955714691099</v>
      </c>
      <c r="Z31" s="75">
        <v>0.8</v>
      </c>
      <c r="AA31" s="75">
        <v>1</v>
      </c>
      <c r="AB31" s="75">
        <v>0.88200000000000001</v>
      </c>
      <c r="AC31" s="75">
        <v>1.53832129038431</v>
      </c>
      <c r="AD31" s="75">
        <v>1.97109961714242</v>
      </c>
      <c r="AE31" s="75">
        <v>7.6502732240437199</v>
      </c>
      <c r="AF31" s="75">
        <v>5.4677609672500802</v>
      </c>
      <c r="AG31" s="75">
        <v>1.5</v>
      </c>
      <c r="AH31" s="75">
        <v>1</v>
      </c>
      <c r="AI31" s="75">
        <v>1</v>
      </c>
      <c r="AJ31" s="75">
        <v>1.11733333333333</v>
      </c>
      <c r="AK31" s="75">
        <v>0.56820000000000004</v>
      </c>
      <c r="AL31" s="75">
        <v>2.7</v>
      </c>
      <c r="AM31" s="75">
        <v>38.7193470595858</v>
      </c>
      <c r="AN31" s="75">
        <v>0.14255277365716501</v>
      </c>
      <c r="AO31" s="75">
        <v>0.879</v>
      </c>
      <c r="AP31" s="75">
        <v>2385.2125429717998</v>
      </c>
      <c r="AQ31" s="75">
        <v>1</v>
      </c>
      <c r="AR31" s="75">
        <v>-0.965220139658721</v>
      </c>
      <c r="AS31" s="75">
        <v>3.9766718210838801</v>
      </c>
      <c r="AT31" s="75">
        <v>5575.1</v>
      </c>
      <c r="AU31" s="75">
        <v>0.13744585808715101</v>
      </c>
      <c r="AV31" s="75">
        <v>27.221957675895599</v>
      </c>
      <c r="AW31" s="75">
        <v>2285.2125429717998</v>
      </c>
      <c r="AX31" s="75">
        <v>10</v>
      </c>
      <c r="AY31" s="75">
        <v>5.1864378262743296</v>
      </c>
      <c r="AZ31" s="75">
        <v>190.04764887377701</v>
      </c>
      <c r="BA31" s="75">
        <v>166.409495022296</v>
      </c>
      <c r="BB31" s="75">
        <v>0.28495131013009101</v>
      </c>
      <c r="BC31" s="75">
        <v>0.28314664539748102</v>
      </c>
      <c r="BD31" s="75">
        <v>3.8558905657262402E-2</v>
      </c>
      <c r="BE31" s="75">
        <v>1.05833333333333</v>
      </c>
      <c r="BF31" s="75">
        <v>0.94599999999999995</v>
      </c>
      <c r="BG31" s="75">
        <v>-0.58899999999999997</v>
      </c>
      <c r="BH31" s="75">
        <v>0.77239999999999998</v>
      </c>
      <c r="BI31" s="75">
        <v>2.3769999999999998</v>
      </c>
      <c r="BJ31" s="75">
        <v>2.657</v>
      </c>
      <c r="BK31" s="75">
        <v>-1.2006666666666701</v>
      </c>
      <c r="BL31" s="75">
        <v>0.246</v>
      </c>
      <c r="BM31" s="75">
        <v>2</v>
      </c>
      <c r="BN31" s="75">
        <v>1.14733333333333</v>
      </c>
      <c r="BO31" s="75">
        <v>-0.5</v>
      </c>
      <c r="BP31" s="75">
        <v>1.14733333333333</v>
      </c>
      <c r="BQ31" s="75">
        <v>-2.06565950029053</v>
      </c>
      <c r="BR31" s="75">
        <v>23.7884885569867</v>
      </c>
      <c r="BS31" s="75">
        <v>10</v>
      </c>
      <c r="BT31" s="75">
        <v>13</v>
      </c>
      <c r="BU31" s="75">
        <v>3</v>
      </c>
      <c r="BV31" s="75">
        <v>8.6666666666666696</v>
      </c>
      <c r="BW31">
        <v>2011</v>
      </c>
      <c r="BX31" s="75">
        <v>16.2222222222222</v>
      </c>
      <c r="BY31" s="694"/>
      <c r="BZ31">
        <f t="shared" si="0"/>
        <v>-1.7986879001097571</v>
      </c>
      <c r="CA31">
        <f t="shared" si="1"/>
        <v>-1.754614015</v>
      </c>
      <c r="CB31">
        <f t="shared" si="2"/>
        <v>-1.8765094126054178</v>
      </c>
      <c r="CC31">
        <f t="shared" si="3"/>
        <v>-1.8894657699999999</v>
      </c>
      <c r="CD31">
        <f t="shared" si="4"/>
        <v>-1.7019725934607199</v>
      </c>
      <c r="CF31" t="s">
        <v>200</v>
      </c>
      <c r="CG31" t="s">
        <v>158</v>
      </c>
      <c r="CH31" t="s">
        <v>201</v>
      </c>
      <c r="CI31">
        <v>0.5515928325542625</v>
      </c>
      <c r="CJ31">
        <v>0.19141374599999997</v>
      </c>
      <c r="CK31">
        <v>0.106111944582399</v>
      </c>
      <c r="CL31">
        <v>0.36995643379146737</v>
      </c>
      <c r="CM31">
        <v>0.44831003689999999</v>
      </c>
      <c r="CO31" s="74" t="s">
        <v>200</v>
      </c>
      <c r="CP31" s="74" t="s">
        <v>158</v>
      </c>
      <c r="CQ31" s="74" t="s">
        <v>201</v>
      </c>
      <c r="CR31" t="s">
        <v>835</v>
      </c>
      <c r="CS31">
        <v>182</v>
      </c>
      <c r="CT31">
        <v>0.55159283255426284</v>
      </c>
      <c r="CU31">
        <v>0.19141374599999997</v>
      </c>
      <c r="CV31">
        <v>0.106111944582399</v>
      </c>
      <c r="CW31" s="426">
        <v>0.44831500639054228</v>
      </c>
      <c r="CX31" s="426">
        <v>46.444444444444407</v>
      </c>
      <c r="CY31" s="426">
        <v>52.16438549890627</v>
      </c>
      <c r="CZ31" s="426">
        <v>53.890679456558352</v>
      </c>
      <c r="DA31" s="426">
        <v>47.870268261946201</v>
      </c>
    </row>
    <row r="32" spans="1:105" x14ac:dyDescent="0.25">
      <c r="A32" s="694"/>
      <c r="B32" s="74" t="s">
        <v>27</v>
      </c>
      <c r="C32" s="74" t="s">
        <v>160</v>
      </c>
      <c r="D32" s="74" t="s">
        <v>198</v>
      </c>
      <c r="E32" s="75">
        <v>2.29</v>
      </c>
      <c r="F32" s="75">
        <v>1.3763333333333301</v>
      </c>
      <c r="G32" s="75">
        <v>1.7802</v>
      </c>
      <c r="H32" s="75">
        <v>1.1100000000000001</v>
      </c>
      <c r="I32" s="75">
        <v>74.325301571578294</v>
      </c>
      <c r="J32" s="75">
        <v>38</v>
      </c>
      <c r="K32" s="75">
        <v>16.283000000000001</v>
      </c>
      <c r="L32" s="75">
        <v>1.97151875466606</v>
      </c>
      <c r="M32" s="75">
        <v>1.71</v>
      </c>
      <c r="N32" s="75">
        <v>43890</v>
      </c>
      <c r="O32" s="75">
        <v>6.6984675037979802</v>
      </c>
      <c r="P32" s="75">
        <v>1</v>
      </c>
      <c r="Q32" s="75">
        <v>2.5</v>
      </c>
      <c r="R32" s="75">
        <v>4899.1114081400001</v>
      </c>
      <c r="S32" s="75">
        <v>-2.4</v>
      </c>
      <c r="T32" s="75">
        <v>-4.8171082949308799</v>
      </c>
      <c r="U32" s="75">
        <v>188.23329630603001</v>
      </c>
      <c r="V32" s="75">
        <v>0.41080141326902597</v>
      </c>
      <c r="W32" s="75">
        <v>-5.0797510149063303</v>
      </c>
      <c r="X32" s="75">
        <v>-2.87</v>
      </c>
      <c r="Y32" s="75">
        <v>134.44469008098</v>
      </c>
      <c r="Z32" s="75">
        <v>1.4</v>
      </c>
      <c r="AA32" s="75">
        <v>1</v>
      </c>
      <c r="AB32" s="75">
        <v>0.88400000000000001</v>
      </c>
      <c r="AC32" s="75">
        <v>1.2259760294983799</v>
      </c>
      <c r="AD32" s="75">
        <v>1.5244054974205401</v>
      </c>
      <c r="AE32" s="75">
        <v>14.207650273224001</v>
      </c>
      <c r="AF32" s="75">
        <v>5.1397064260756604</v>
      </c>
      <c r="AG32" s="75">
        <v>2</v>
      </c>
      <c r="AH32" s="75">
        <v>1.5</v>
      </c>
      <c r="AI32" s="75">
        <v>2.25</v>
      </c>
      <c r="AJ32" s="75">
        <v>0.91366666666666696</v>
      </c>
      <c r="AK32" s="75">
        <v>0.41980000000000001</v>
      </c>
      <c r="AL32" s="75">
        <v>3.4</v>
      </c>
      <c r="AM32" s="75">
        <v>15.8435276199644</v>
      </c>
      <c r="AN32" s="75">
        <v>0.25351014227843699</v>
      </c>
      <c r="AO32" s="75">
        <v>2.5</v>
      </c>
      <c r="AP32" s="75">
        <v>4899.1114081400001</v>
      </c>
      <c r="AQ32" s="75">
        <v>1</v>
      </c>
      <c r="AR32" s="75">
        <v>2.3340688474233899</v>
      </c>
      <c r="AS32" s="75">
        <v>3.98369869390236</v>
      </c>
      <c r="AT32" s="75">
        <v>3180</v>
      </c>
      <c r="AU32" s="75">
        <v>0.24053025165251499</v>
      </c>
      <c r="AV32" s="75">
        <v>27.221957675895599</v>
      </c>
      <c r="AW32" s="75">
        <v>4799.1114081400001</v>
      </c>
      <c r="AX32" s="75">
        <v>10</v>
      </c>
      <c r="AY32" s="75">
        <v>5.1864378262743296</v>
      </c>
      <c r="AZ32" s="75">
        <v>197.17726577964299</v>
      </c>
      <c r="BA32" s="75">
        <v>190.20582943630399</v>
      </c>
      <c r="BB32" s="75">
        <v>0.43687927382721398</v>
      </c>
      <c r="BC32" s="75">
        <v>0.48577898382552998</v>
      </c>
      <c r="BD32" s="75">
        <v>0.87939734309612305</v>
      </c>
      <c r="BE32" s="75">
        <v>2.5550000000000002</v>
      </c>
      <c r="BF32" s="75">
        <v>2.2067999999999999</v>
      </c>
      <c r="BG32" s="75">
        <v>0.154</v>
      </c>
      <c r="BH32" s="75">
        <v>0.49980000000000002</v>
      </c>
      <c r="BI32" s="75">
        <v>1.2</v>
      </c>
      <c r="BJ32" s="75">
        <v>1.1000000000000001</v>
      </c>
      <c r="BK32" s="75">
        <v>-0.46666666666666701</v>
      </c>
      <c r="BL32" s="75">
        <v>-0.1</v>
      </c>
      <c r="BM32" s="75">
        <v>2</v>
      </c>
      <c r="BN32" s="75">
        <v>-1.8836666666666699</v>
      </c>
      <c r="BO32" s="75">
        <v>-2.4</v>
      </c>
      <c r="BP32" s="75">
        <v>-1.8836666666666699</v>
      </c>
      <c r="BQ32" s="75">
        <v>0.351973102105822</v>
      </c>
      <c r="BR32" s="75">
        <v>48.941743047796798</v>
      </c>
      <c r="BS32" s="75">
        <v>15</v>
      </c>
      <c r="BT32" s="75">
        <v>25</v>
      </c>
      <c r="BU32" s="75">
        <v>0</v>
      </c>
      <c r="BV32" s="75">
        <v>13.3333333333333</v>
      </c>
      <c r="BW32">
        <v>2011</v>
      </c>
      <c r="BX32" s="75">
        <v>23.1111111111111</v>
      </c>
      <c r="BY32" s="694"/>
      <c r="BZ32">
        <f t="shared" si="0"/>
        <v>-1.4488551452101885</v>
      </c>
      <c r="CA32">
        <f t="shared" si="1"/>
        <v>-1.293918946</v>
      </c>
      <c r="CB32">
        <f t="shared" si="2"/>
        <v>-1.4139527623345456</v>
      </c>
      <c r="CC32">
        <f t="shared" si="3"/>
        <v>-1.449116453</v>
      </c>
      <c r="CD32">
        <f t="shared" si="4"/>
        <v>-1.2898356767008901</v>
      </c>
      <c r="CF32" t="s">
        <v>202</v>
      </c>
      <c r="CG32" t="s">
        <v>160</v>
      </c>
      <c r="CH32" t="s">
        <v>203</v>
      </c>
      <c r="CI32">
        <v>-0.48969914515444185</v>
      </c>
      <c r="CJ32">
        <v>-0.39844298700000003</v>
      </c>
      <c r="CK32">
        <v>-0.17972494929941299</v>
      </c>
      <c r="CL32">
        <v>-0.42125014489283369</v>
      </c>
      <c r="CM32">
        <v>-0.44035204300000003</v>
      </c>
      <c r="CO32" s="74" t="s">
        <v>202</v>
      </c>
      <c r="CP32" s="74" t="s">
        <v>160</v>
      </c>
      <c r="CQ32" s="74" t="s">
        <v>203</v>
      </c>
      <c r="CR32" t="s">
        <v>836</v>
      </c>
      <c r="CS32">
        <v>188</v>
      </c>
      <c r="CT32">
        <v>-0.48969914515444202</v>
      </c>
      <c r="CU32">
        <v>-0.39844298700000003</v>
      </c>
      <c r="CV32">
        <v>-0.17972494929941299</v>
      </c>
      <c r="CW32" s="426">
        <v>-0.44034863270627239</v>
      </c>
      <c r="CX32" s="426">
        <v>41.666666666666707</v>
      </c>
      <c r="CY32" s="426">
        <v>37.310328945411143</v>
      </c>
      <c r="CZ32" s="426">
        <v>36.485432696033691</v>
      </c>
      <c r="DA32" s="426">
        <v>38.010783880041231</v>
      </c>
    </row>
    <row r="33" spans="1:105" x14ac:dyDescent="0.25">
      <c r="A33" s="694"/>
      <c r="B33" s="74" t="s">
        <v>200</v>
      </c>
      <c r="C33" s="74" t="s">
        <v>158</v>
      </c>
      <c r="D33" s="74" t="s">
        <v>201</v>
      </c>
      <c r="E33" s="75">
        <v>8.5399999999999991</v>
      </c>
      <c r="F33" s="75">
        <v>5.7903333333333302</v>
      </c>
      <c r="G33" s="75">
        <v>7.3234000000000004</v>
      </c>
      <c r="H33" s="75">
        <v>17.334</v>
      </c>
      <c r="I33" s="75">
        <v>39.517619778279503</v>
      </c>
      <c r="J33" s="75"/>
      <c r="K33" s="75">
        <v>13.645</v>
      </c>
      <c r="L33" s="75">
        <v>5.9242721071875097</v>
      </c>
      <c r="M33" s="75">
        <v>6.5</v>
      </c>
      <c r="N33" s="75">
        <v>3070</v>
      </c>
      <c r="O33" s="75">
        <v>9.5702920822380406</v>
      </c>
      <c r="P33" s="75">
        <v>3</v>
      </c>
      <c r="Q33" s="75">
        <v>4.7</v>
      </c>
      <c r="R33" s="75">
        <v>12.156584619635</v>
      </c>
      <c r="S33" s="75">
        <v>-10.4</v>
      </c>
      <c r="T33" s="75">
        <v>-3.30203784570597</v>
      </c>
      <c r="U33" s="75">
        <v>51.428815631246003</v>
      </c>
      <c r="V33" s="75">
        <v>3.9979210810378599E-2</v>
      </c>
      <c r="W33" s="75">
        <v>30.878550167015501</v>
      </c>
      <c r="X33" s="75">
        <v>4.883</v>
      </c>
      <c r="Y33" s="75">
        <v>33.768812963034698</v>
      </c>
      <c r="Z33" s="75">
        <v>8.25</v>
      </c>
      <c r="AA33" s="75">
        <v>5</v>
      </c>
      <c r="AB33" s="75">
        <v>0.73299999999999998</v>
      </c>
      <c r="AC33" s="75">
        <v>-0.17287547213989199</v>
      </c>
      <c r="AD33" s="75">
        <v>-0.209190791759605</v>
      </c>
      <c r="AE33" s="75">
        <v>9.2896174863388001</v>
      </c>
      <c r="AF33" s="75">
        <v>3.95210356216004</v>
      </c>
      <c r="AG33" s="75">
        <v>3.5</v>
      </c>
      <c r="AH33" s="75">
        <v>3.25</v>
      </c>
      <c r="AI33" s="75">
        <v>4</v>
      </c>
      <c r="AJ33" s="75">
        <v>2.7496666666666698</v>
      </c>
      <c r="AK33" s="75">
        <v>-4.4234</v>
      </c>
      <c r="AL33" s="75">
        <v>25.873999999999999</v>
      </c>
      <c r="AM33" s="75">
        <v>8.4948043684795298</v>
      </c>
      <c r="AN33" s="75">
        <v>0.79672235079707898</v>
      </c>
      <c r="AO33" s="75">
        <v>14.1</v>
      </c>
      <c r="AP33" s="75">
        <v>36.469753858905001</v>
      </c>
      <c r="AQ33" s="75">
        <v>3</v>
      </c>
      <c r="AR33" s="75">
        <v>25.734849589407101</v>
      </c>
      <c r="AS33" s="75">
        <v>28.168001840152201</v>
      </c>
      <c r="AT33" s="75">
        <v>446.7</v>
      </c>
      <c r="AU33" s="75">
        <v>1.41741041152375</v>
      </c>
      <c r="AV33" s="75">
        <v>15.7357245449062</v>
      </c>
      <c r="AW33" s="75">
        <v>-87.843415380365002</v>
      </c>
      <c r="AX33" s="75">
        <v>3</v>
      </c>
      <c r="AY33" s="75">
        <v>4.0703852179803999</v>
      </c>
      <c r="AZ33" s="75">
        <v>43.952126962665602</v>
      </c>
      <c r="BA33" s="75">
        <v>36.119430205530499</v>
      </c>
      <c r="BB33" s="75">
        <v>3.0849877327071201E-2</v>
      </c>
      <c r="BC33" s="75">
        <v>5.0268216341886697E-2</v>
      </c>
      <c r="BD33" s="75">
        <v>0.65999264098988897</v>
      </c>
      <c r="BE33" s="75">
        <v>13.936999999999999</v>
      </c>
      <c r="BF33" s="75">
        <v>11.439</v>
      </c>
      <c r="BG33" s="75">
        <v>3.0333333333333301</v>
      </c>
      <c r="BH33" s="75">
        <v>4.72</v>
      </c>
      <c r="BI33" s="75">
        <v>6.2</v>
      </c>
      <c r="BJ33" s="75">
        <v>5.65</v>
      </c>
      <c r="BK33" s="75">
        <v>2.4666666666666699</v>
      </c>
      <c r="BL33" s="75">
        <v>4.4710000000000001</v>
      </c>
      <c r="BM33" s="75">
        <v>4</v>
      </c>
      <c r="BN33" s="75">
        <v>-11.7573333333333</v>
      </c>
      <c r="BO33" s="75">
        <v>-10.4</v>
      </c>
      <c r="BP33" s="75">
        <v>-11.7573333333333</v>
      </c>
      <c r="BQ33" s="75">
        <v>-0.18881832615105501</v>
      </c>
      <c r="BR33" s="75">
        <v>-10.8893740928524</v>
      </c>
      <c r="BS33" s="75">
        <v>45</v>
      </c>
      <c r="BT33" s="75">
        <v>25</v>
      </c>
      <c r="BU33" s="75">
        <v>53</v>
      </c>
      <c r="BV33" s="75">
        <v>41</v>
      </c>
      <c r="BW33">
        <v>2011</v>
      </c>
      <c r="BX33" s="75">
        <v>46.4444444444444</v>
      </c>
      <c r="BY33" s="694"/>
      <c r="BZ33">
        <f t="shared" si="0"/>
        <v>0.5515928325542625</v>
      </c>
      <c r="CA33">
        <f t="shared" si="1"/>
        <v>0.19141374599999997</v>
      </c>
      <c r="CB33">
        <f t="shared" si="2"/>
        <v>0.36995643379146737</v>
      </c>
      <c r="CC33">
        <f t="shared" si="3"/>
        <v>0.44831003689999999</v>
      </c>
      <c r="CD33">
        <f t="shared" si="4"/>
        <v>0.106111944582399</v>
      </c>
      <c r="CF33" t="s">
        <v>204</v>
      </c>
      <c r="CG33" t="s">
        <v>160</v>
      </c>
      <c r="CH33" t="s">
        <v>205</v>
      </c>
      <c r="CI33">
        <v>-1.0808482113470845</v>
      </c>
      <c r="CJ33">
        <v>-1.3198284440000001</v>
      </c>
      <c r="CK33">
        <v>-1.7152673327110399</v>
      </c>
      <c r="CL33">
        <v>-1.3099732218418088</v>
      </c>
      <c r="CM33">
        <v>-1.2616390200000001</v>
      </c>
      <c r="CO33" s="74" t="s">
        <v>204</v>
      </c>
      <c r="CP33" s="74" t="s">
        <v>160</v>
      </c>
      <c r="CQ33" s="74" t="s">
        <v>205</v>
      </c>
      <c r="CR33" t="s">
        <v>837</v>
      </c>
      <c r="CS33">
        <v>194</v>
      </c>
      <c r="CT33">
        <v>-1.0808482113470845</v>
      </c>
      <c r="CU33">
        <v>-1.3198284440000001</v>
      </c>
      <c r="CV33">
        <v>-1.7152673327110399</v>
      </c>
      <c r="CW33" s="426">
        <v>-1.2616345111550282</v>
      </c>
      <c r="CX33" s="426">
        <v>15.999999999999932</v>
      </c>
      <c r="CY33" s="426">
        <v>23.582494983999684</v>
      </c>
      <c r="CZ33" s="426">
        <v>26.604346901080046</v>
      </c>
      <c r="DA33" s="426">
        <v>22.609780526561039</v>
      </c>
    </row>
    <row r="34" spans="1:105" x14ac:dyDescent="0.25">
      <c r="A34" s="694"/>
      <c r="B34" s="74" t="s">
        <v>187</v>
      </c>
      <c r="C34" s="74" t="s">
        <v>160</v>
      </c>
      <c r="D34" s="74" t="s">
        <v>188</v>
      </c>
      <c r="E34" s="75">
        <v>2.3029999999999999</v>
      </c>
      <c r="F34" s="75">
        <v>1.2509999999999999</v>
      </c>
      <c r="G34" s="75">
        <v>1.7345999999999999</v>
      </c>
      <c r="H34" s="75">
        <v>6.0970000000000004</v>
      </c>
      <c r="I34" s="75">
        <v>11.785110829395199</v>
      </c>
      <c r="J34" s="75">
        <v>47.298000000000002</v>
      </c>
      <c r="K34" s="75">
        <v>9.4570000000000007</v>
      </c>
      <c r="L34" s="75">
        <v>3.6540973167117499</v>
      </c>
      <c r="M34" s="75">
        <v>3.0579999999999998</v>
      </c>
      <c r="N34" s="75">
        <v>43820</v>
      </c>
      <c r="O34" s="75">
        <v>6.6984675037979802</v>
      </c>
      <c r="P34" s="75">
        <v>1</v>
      </c>
      <c r="Q34" s="75">
        <v>1.8</v>
      </c>
      <c r="R34" s="75">
        <v>2728.2701856494</v>
      </c>
      <c r="S34" s="75">
        <v>5.3</v>
      </c>
      <c r="T34" s="75">
        <v>4.1149020594070498</v>
      </c>
      <c r="U34" s="75">
        <v>148.49153142224</v>
      </c>
      <c r="V34" s="75">
        <v>0.25482256531034803</v>
      </c>
      <c r="W34" s="75">
        <v>-4.4018876352692997</v>
      </c>
      <c r="X34" s="75">
        <v>-5.09</v>
      </c>
      <c r="Y34" s="75">
        <v>131.970122739018</v>
      </c>
      <c r="Z34" s="75">
        <v>1.391</v>
      </c>
      <c r="AA34" s="75">
        <v>1</v>
      </c>
      <c r="AB34" s="75">
        <v>0.90500000000000003</v>
      </c>
      <c r="AC34" s="75">
        <v>1.34510308579216</v>
      </c>
      <c r="AD34" s="75">
        <v>1.62793406718831</v>
      </c>
      <c r="AE34" s="75">
        <v>10.3825136612022</v>
      </c>
      <c r="AF34" s="75">
        <v>5.4131614280128098</v>
      </c>
      <c r="AG34" s="75">
        <v>1.75</v>
      </c>
      <c r="AH34" s="75">
        <v>1.25</v>
      </c>
      <c r="AI34" s="75">
        <v>1.75</v>
      </c>
      <c r="AJ34" s="75">
        <v>1.052</v>
      </c>
      <c r="AK34" s="75">
        <v>6.5400000000000305E-2</v>
      </c>
      <c r="AL34" s="75">
        <v>8.4</v>
      </c>
      <c r="AM34" s="75">
        <v>9.6380845744164407</v>
      </c>
      <c r="AN34" s="75">
        <v>0.31438681032003402</v>
      </c>
      <c r="AO34" s="75">
        <v>1.8</v>
      </c>
      <c r="AP34" s="75">
        <v>2728.2701856494</v>
      </c>
      <c r="AQ34" s="75">
        <v>1</v>
      </c>
      <c r="AR34" s="75">
        <v>6.8595919346227197</v>
      </c>
      <c r="AS34" s="75">
        <v>9.2498982511987808</v>
      </c>
      <c r="AT34" s="75">
        <v>3577</v>
      </c>
      <c r="AU34" s="75">
        <v>0.23898398574903501</v>
      </c>
      <c r="AV34" s="75">
        <v>27.221957675895599</v>
      </c>
      <c r="AW34" s="75">
        <v>2628.2701856494</v>
      </c>
      <c r="AX34" s="75">
        <v>10</v>
      </c>
      <c r="AY34" s="75">
        <v>5.1864378262743296</v>
      </c>
      <c r="AZ34" s="75">
        <v>154.46076989261701</v>
      </c>
      <c r="BA34" s="75">
        <v>151.80051339145001</v>
      </c>
      <c r="BB34" s="75">
        <v>0.274376491878634</v>
      </c>
      <c r="BC34" s="75">
        <v>0.327515922633629</v>
      </c>
      <c r="BD34" s="75">
        <v>3.6859505899843399E-3</v>
      </c>
      <c r="BE34" s="75">
        <v>1.8240000000000001</v>
      </c>
      <c r="BF34" s="75">
        <v>1.5542</v>
      </c>
      <c r="BG34" s="75">
        <v>0.51466666666666605</v>
      </c>
      <c r="BH34" s="75">
        <v>1.1488</v>
      </c>
      <c r="BI34" s="75">
        <v>3.1</v>
      </c>
      <c r="BJ34" s="75">
        <v>3.6230000000000002</v>
      </c>
      <c r="BK34" s="75">
        <v>0.80066666666666697</v>
      </c>
      <c r="BL34" s="75">
        <v>1.3957999999999999</v>
      </c>
      <c r="BM34" s="75">
        <v>1</v>
      </c>
      <c r="BN34" s="75">
        <v>5.5726666666666702</v>
      </c>
      <c r="BO34" s="75">
        <v>5.3</v>
      </c>
      <c r="BP34" s="75">
        <v>5.5726666666666702</v>
      </c>
      <c r="BQ34" s="75">
        <v>-7.4650077760497702E-2</v>
      </c>
      <c r="BR34" s="75">
        <v>27.361891315032299</v>
      </c>
      <c r="BS34" s="75">
        <v>15</v>
      </c>
      <c r="BT34" s="75">
        <v>19</v>
      </c>
      <c r="BU34" s="75">
        <v>3</v>
      </c>
      <c r="BV34" s="75">
        <v>12.3333333333333</v>
      </c>
      <c r="BW34">
        <v>2011</v>
      </c>
      <c r="BX34" s="75">
        <v>20</v>
      </c>
      <c r="BY34" s="694"/>
      <c r="BZ34">
        <f t="shared" si="0"/>
        <v>-1.5537916427514735</v>
      </c>
      <c r="CA34">
        <f t="shared" si="1"/>
        <v>-1.437726236</v>
      </c>
      <c r="CB34">
        <f t="shared" si="2"/>
        <v>-1.5569111167415379</v>
      </c>
      <c r="CC34">
        <f t="shared" si="3"/>
        <v>-1.5842379209999999</v>
      </c>
      <c r="CD34">
        <f t="shared" si="4"/>
        <v>-1.4759620262053299</v>
      </c>
      <c r="CF34" t="s">
        <v>32</v>
      </c>
      <c r="CG34" t="s">
        <v>160</v>
      </c>
      <c r="CH34" t="s">
        <v>206</v>
      </c>
      <c r="CI34">
        <v>-0.59667633722613878</v>
      </c>
      <c r="CJ34">
        <v>-7.2012633999999964E-2</v>
      </c>
      <c r="CK34">
        <v>-0.25284601517616201</v>
      </c>
      <c r="CL34">
        <v>-0.21248735808493832</v>
      </c>
      <c r="CM34">
        <v>-0.32260907900000002</v>
      </c>
      <c r="CO34" s="74" t="s">
        <v>32</v>
      </c>
      <c r="CP34" s="74" t="s">
        <v>160</v>
      </c>
      <c r="CQ34" s="74" t="s">
        <v>206</v>
      </c>
      <c r="CR34" t="s">
        <v>838</v>
      </c>
      <c r="CS34">
        <v>200</v>
      </c>
      <c r="CT34">
        <v>-0.59667633722613855</v>
      </c>
      <c r="CU34">
        <v>-7.2012633999999964E-2</v>
      </c>
      <c r="CV34">
        <v>-0.25284601517616201</v>
      </c>
      <c r="CW34" s="426">
        <v>-0.32260713809093411</v>
      </c>
      <c r="CX34" s="426">
        <v>40.4444444444444</v>
      </c>
      <c r="CY34" s="426">
        <v>39.27838383453296</v>
      </c>
      <c r="CZ34" s="426">
        <v>34.697303654789131</v>
      </c>
      <c r="DA34" s="426">
        <v>43.467083328916431</v>
      </c>
    </row>
    <row r="35" spans="1:105" x14ac:dyDescent="0.25">
      <c r="A35" s="694"/>
      <c r="B35" s="74" t="s">
        <v>298</v>
      </c>
      <c r="C35" s="74" t="s">
        <v>160</v>
      </c>
      <c r="D35" s="74" t="s">
        <v>570</v>
      </c>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v>0</v>
      </c>
      <c r="AJ35" s="75"/>
      <c r="AK35" s="75"/>
      <c r="AL35" s="75"/>
      <c r="AM35" s="75"/>
      <c r="AN35" s="75"/>
      <c r="AO35" s="75"/>
      <c r="AP35" s="75"/>
      <c r="AQ35" s="75">
        <v>3</v>
      </c>
      <c r="AR35" s="75"/>
      <c r="AS35" s="75"/>
      <c r="AT35" s="75"/>
      <c r="AU35" s="75"/>
      <c r="AV35" s="75"/>
      <c r="AW35" s="75"/>
      <c r="AX35" s="75">
        <v>0</v>
      </c>
      <c r="AY35" s="75"/>
      <c r="AZ35" s="75"/>
      <c r="BA35" s="75"/>
      <c r="BB35" s="75"/>
      <c r="BC35" s="75"/>
      <c r="BD35" s="75"/>
      <c r="BE35" s="75"/>
      <c r="BF35" s="75"/>
      <c r="BG35" s="75"/>
      <c r="BH35" s="75"/>
      <c r="BI35" s="75"/>
      <c r="BJ35" s="75"/>
      <c r="BK35" s="75"/>
      <c r="BL35" s="75"/>
      <c r="BM35" s="75"/>
      <c r="BN35" s="75"/>
      <c r="BO35" s="75"/>
      <c r="BP35" s="75"/>
      <c r="BQ35" s="75"/>
      <c r="BR35" s="75"/>
      <c r="BS35" s="75"/>
      <c r="BT35" s="75"/>
      <c r="BU35" s="75"/>
      <c r="BV35" s="75"/>
      <c r="BW35">
        <v>2011</v>
      </c>
      <c r="BX35" s="75"/>
      <c r="BY35" s="694"/>
      <c r="BZ35" t="e">
        <f t="shared" si="0"/>
        <v>#N/A</v>
      </c>
      <c r="CA35" t="e">
        <f t="shared" si="1"/>
        <v>#N/A</v>
      </c>
      <c r="CB35" t="e">
        <f t="shared" si="2"/>
        <v>#N/A</v>
      </c>
      <c r="CC35" t="e">
        <f t="shared" si="3"/>
        <v>#N/A</v>
      </c>
      <c r="CD35" t="e">
        <f t="shared" si="4"/>
        <v>#N/A</v>
      </c>
      <c r="CF35" t="s">
        <v>207</v>
      </c>
      <c r="CG35" t="s">
        <v>160</v>
      </c>
      <c r="CH35" t="s">
        <v>208</v>
      </c>
      <c r="CI35">
        <v>-0.28454647343563882</v>
      </c>
      <c r="CJ35">
        <v>-0.45966508</v>
      </c>
      <c r="CK35">
        <v>-0.59186186605924296</v>
      </c>
      <c r="CL35">
        <v>-0.39834132580511594</v>
      </c>
      <c r="CM35">
        <v>-0.36110468200000001</v>
      </c>
      <c r="CO35" s="74" t="s">
        <v>207</v>
      </c>
      <c r="CP35" s="74" t="s">
        <v>160</v>
      </c>
      <c r="CQ35" s="74" t="s">
        <v>208</v>
      </c>
      <c r="CR35" t="s">
        <v>839</v>
      </c>
      <c r="CS35">
        <v>206</v>
      </c>
      <c r="CT35">
        <v>-0.28454647343563855</v>
      </c>
      <c r="CU35">
        <v>-0.45966508</v>
      </c>
      <c r="CV35">
        <v>-0.59186186605924296</v>
      </c>
      <c r="CW35" s="426">
        <v>-0.36110036417060903</v>
      </c>
      <c r="CX35" s="426">
        <v>34.7777777777778</v>
      </c>
      <c r="CY35" s="426">
        <v>38.634967662250851</v>
      </c>
      <c r="CZ35" s="426">
        <v>39.914569721274056</v>
      </c>
      <c r="DA35" s="426">
        <v>36.987453576272316</v>
      </c>
    </row>
    <row r="36" spans="1:105" x14ac:dyDescent="0.25">
      <c r="A36" s="694"/>
      <c r="B36" s="74" t="s">
        <v>202</v>
      </c>
      <c r="C36" s="74" t="s">
        <v>160</v>
      </c>
      <c r="D36" s="74" t="s">
        <v>203</v>
      </c>
      <c r="E36" s="75">
        <v>3.327</v>
      </c>
      <c r="F36" s="75">
        <v>3.0776666666666701</v>
      </c>
      <c r="G36" s="75">
        <v>3.2576000000000001</v>
      </c>
      <c r="H36" s="75">
        <v>3.673</v>
      </c>
      <c r="I36" s="75">
        <v>89.251532069041005</v>
      </c>
      <c r="J36" s="75">
        <v>21.466999999999999</v>
      </c>
      <c r="K36" s="75">
        <v>11.135</v>
      </c>
      <c r="L36" s="75">
        <v>3.7093056223503602</v>
      </c>
      <c r="M36" s="75">
        <v>-6.7869999999999999</v>
      </c>
      <c r="N36" s="75">
        <v>26570</v>
      </c>
      <c r="O36" s="75">
        <v>6.5318749318667599</v>
      </c>
      <c r="P36" s="75">
        <v>3</v>
      </c>
      <c r="Q36" s="75">
        <v>1.1000000000000001</v>
      </c>
      <c r="R36" s="75">
        <v>11316.896949825001</v>
      </c>
      <c r="S36" s="75">
        <v>-9.5</v>
      </c>
      <c r="T36" s="75">
        <v>-9.6577463378824806</v>
      </c>
      <c r="U36" s="75">
        <v>181.25330588264001</v>
      </c>
      <c r="V36" s="75">
        <v>0.95333674935417601</v>
      </c>
      <c r="W36" s="75">
        <v>22.691717793373499</v>
      </c>
      <c r="X36" s="75">
        <v>80.902000000000001</v>
      </c>
      <c r="Y36" s="75">
        <v>145.48395539401099</v>
      </c>
      <c r="Z36" s="75">
        <v>1.391</v>
      </c>
      <c r="AA36" s="75">
        <v>3</v>
      </c>
      <c r="AB36" s="75">
        <v>0.86099999999999999</v>
      </c>
      <c r="AC36" s="75">
        <v>0.89824834349425398</v>
      </c>
      <c r="AD36" s="75">
        <v>0.61502875903510301</v>
      </c>
      <c r="AE36" s="75">
        <v>55.191256830601098</v>
      </c>
      <c r="AF36" s="75">
        <v>3.91546299004081</v>
      </c>
      <c r="AG36" s="75">
        <v>2.75</v>
      </c>
      <c r="AH36" s="75">
        <v>1.75</v>
      </c>
      <c r="AI36" s="75">
        <v>3</v>
      </c>
      <c r="AJ36" s="75">
        <v>0.24933333333333299</v>
      </c>
      <c r="AK36" s="75">
        <v>-0.75760000000000005</v>
      </c>
      <c r="AL36" s="75">
        <v>7</v>
      </c>
      <c r="AM36" s="75">
        <v>13.990995748959399</v>
      </c>
      <c r="AN36" s="75">
        <v>-0.57779008208064098</v>
      </c>
      <c r="AO36" s="75">
        <v>1.1000000000000001</v>
      </c>
      <c r="AP36" s="75">
        <v>11316.896949825001</v>
      </c>
      <c r="AQ36" s="75">
        <v>1</v>
      </c>
      <c r="AR36" s="75">
        <v>8.9667571370977708</v>
      </c>
      <c r="AS36" s="75">
        <v>8.0511916098571596</v>
      </c>
      <c r="AT36" s="75">
        <v>-210</v>
      </c>
      <c r="AU36" s="75">
        <v>0.23898398574903501</v>
      </c>
      <c r="AV36" s="75">
        <v>27.752420830096899</v>
      </c>
      <c r="AW36" s="75">
        <v>11216.896949825001</v>
      </c>
      <c r="AX36" s="75">
        <v>10</v>
      </c>
      <c r="AY36" s="75">
        <v>5.1864378262743296</v>
      </c>
      <c r="AZ36" s="75">
        <v>167.97296502789999</v>
      </c>
      <c r="BA36" s="75">
        <v>157.02924466781599</v>
      </c>
      <c r="BB36" s="75">
        <v>0.82235279594802702</v>
      </c>
      <c r="BC36" s="75">
        <v>0.82243299551806104</v>
      </c>
      <c r="BD36" s="75">
        <v>1.3035634969032499</v>
      </c>
      <c r="BE36" s="75">
        <v>1.0693333333333299</v>
      </c>
      <c r="BF36" s="75">
        <v>0.82520000000000004</v>
      </c>
      <c r="BG36" s="75">
        <v>-4.51833333333333</v>
      </c>
      <c r="BH36" s="75">
        <v>-2.1432000000000002</v>
      </c>
      <c r="BI36" s="75">
        <v>-7.2</v>
      </c>
      <c r="BJ36" s="75">
        <v>-5.5</v>
      </c>
      <c r="BK36" s="75">
        <v>-4.8666666666666698</v>
      </c>
      <c r="BL36" s="75">
        <v>-2.48</v>
      </c>
      <c r="BM36" s="75">
        <v>7</v>
      </c>
      <c r="BN36" s="75">
        <v>-10.2536666666667</v>
      </c>
      <c r="BO36" s="75">
        <v>-9.5</v>
      </c>
      <c r="BP36" s="75">
        <v>-10.2536666666667</v>
      </c>
      <c r="BQ36" s="75">
        <v>-5.8710705113617902E-2</v>
      </c>
      <c r="BR36" s="75">
        <v>105.56081355507899</v>
      </c>
      <c r="BS36" s="75">
        <v>40</v>
      </c>
      <c r="BT36" s="75">
        <v>44</v>
      </c>
      <c r="BU36" s="75">
        <v>34</v>
      </c>
      <c r="BV36" s="75">
        <v>39.3333333333333</v>
      </c>
      <c r="BW36">
        <v>2011</v>
      </c>
      <c r="BX36" s="75">
        <v>41.6666666666667</v>
      </c>
      <c r="BY36" s="694"/>
      <c r="BZ36">
        <f t="shared" si="0"/>
        <v>-0.48969914515444185</v>
      </c>
      <c r="CA36">
        <f t="shared" si="1"/>
        <v>-0.39844298700000003</v>
      </c>
      <c r="CB36">
        <f t="shared" si="2"/>
        <v>-0.42125014489283369</v>
      </c>
      <c r="CC36">
        <f t="shared" si="3"/>
        <v>-0.44035204300000003</v>
      </c>
      <c r="CD36">
        <f t="shared" si="4"/>
        <v>-0.17972494929941299</v>
      </c>
      <c r="CF36" t="s">
        <v>209</v>
      </c>
      <c r="CG36" t="s">
        <v>160</v>
      </c>
      <c r="CH36" t="s">
        <v>210</v>
      </c>
      <c r="CI36">
        <v>-1.2214743374480257</v>
      </c>
      <c r="CJ36">
        <v>-1.516372754</v>
      </c>
      <c r="CK36">
        <v>-0.93752508656748801</v>
      </c>
      <c r="CL36">
        <v>-1.5044208553974661</v>
      </c>
      <c r="CM36">
        <v>-1.4447833370000001</v>
      </c>
      <c r="CO36" s="74" t="s">
        <v>209</v>
      </c>
      <c r="CP36" s="74" t="s">
        <v>160</v>
      </c>
      <c r="CQ36" s="74" t="s">
        <v>210</v>
      </c>
      <c r="CR36" t="s">
        <v>840</v>
      </c>
      <c r="CS36">
        <v>212</v>
      </c>
      <c r="CT36">
        <v>-1.2214743374480255</v>
      </c>
      <c r="CU36">
        <v>-1.516372754</v>
      </c>
      <c r="CV36">
        <v>-0.93752508656748801</v>
      </c>
      <c r="CW36" s="426">
        <v>-1.4447786436856105</v>
      </c>
      <c r="CX36" s="426">
        <v>29</v>
      </c>
      <c r="CY36" s="426">
        <v>20.521231776679798</v>
      </c>
      <c r="CZ36" s="426">
        <v>24.253774268080999</v>
      </c>
      <c r="DA36" s="426">
        <v>19.324532691986796</v>
      </c>
    </row>
    <row r="37" spans="1:105" x14ac:dyDescent="0.25">
      <c r="A37" s="694"/>
      <c r="B37" s="74" t="s">
        <v>299</v>
      </c>
      <c r="C37" s="74" t="s">
        <v>160</v>
      </c>
      <c r="D37" s="74" t="s">
        <v>571</v>
      </c>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v>0</v>
      </c>
      <c r="AJ37" s="75"/>
      <c r="AK37" s="75"/>
      <c r="AL37" s="75"/>
      <c r="AM37" s="75"/>
      <c r="AN37" s="75"/>
      <c r="AO37" s="75"/>
      <c r="AP37" s="75"/>
      <c r="AQ37" s="75">
        <v>3</v>
      </c>
      <c r="AR37" s="75"/>
      <c r="AS37" s="75"/>
      <c r="AT37" s="75"/>
      <c r="AU37" s="75"/>
      <c r="AV37" s="75"/>
      <c r="AW37" s="75"/>
      <c r="AX37" s="75">
        <v>0</v>
      </c>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v>2011</v>
      </c>
      <c r="BX37" s="75"/>
      <c r="BY37" s="694"/>
      <c r="BZ37" t="e">
        <f t="shared" si="0"/>
        <v>#N/A</v>
      </c>
      <c r="CA37" t="e">
        <f t="shared" si="1"/>
        <v>#N/A</v>
      </c>
      <c r="CB37" t="e">
        <f t="shared" si="2"/>
        <v>#N/A</v>
      </c>
      <c r="CC37" t="e">
        <f t="shared" si="3"/>
        <v>#N/A</v>
      </c>
      <c r="CD37" t="e">
        <f t="shared" si="4"/>
        <v>#N/A</v>
      </c>
      <c r="CF37" t="s">
        <v>211</v>
      </c>
      <c r="CG37" t="s">
        <v>158</v>
      </c>
      <c r="CH37" t="s">
        <v>212</v>
      </c>
      <c r="CI37">
        <v>1.2036526006569963</v>
      </c>
      <c r="CJ37">
        <v>0.93588549599999993</v>
      </c>
      <c r="CK37">
        <v>1.2095753023587199</v>
      </c>
      <c r="CL37">
        <v>1.1465208780269156</v>
      </c>
      <c r="CM37">
        <v>1.2073901273000001</v>
      </c>
      <c r="CO37" s="74" t="s">
        <v>211</v>
      </c>
      <c r="CP37" s="74" t="s">
        <v>158</v>
      </c>
      <c r="CQ37" s="74" t="s">
        <v>212</v>
      </c>
      <c r="CR37" t="s">
        <v>841</v>
      </c>
      <c r="CS37">
        <v>218</v>
      </c>
      <c r="CT37">
        <v>1.2036526006569963</v>
      </c>
      <c r="CU37">
        <v>0.93588549599999993</v>
      </c>
      <c r="CV37">
        <v>1.2095753023587199</v>
      </c>
      <c r="CW37" s="426">
        <v>1.2073948045262457</v>
      </c>
      <c r="CX37" s="426">
        <v>64.888888888888943</v>
      </c>
      <c r="CY37" s="426">
        <v>64.852441760084091</v>
      </c>
      <c r="CZ37" s="426">
        <v>64.789890637856303</v>
      </c>
      <c r="DA37" s="426">
        <v>60.314150278114454</v>
      </c>
    </row>
    <row r="38" spans="1:105" x14ac:dyDescent="0.25">
      <c r="A38" s="694"/>
      <c r="B38" s="74" t="s">
        <v>204</v>
      </c>
      <c r="C38" s="74" t="s">
        <v>160</v>
      </c>
      <c r="D38" s="74" t="s">
        <v>205</v>
      </c>
      <c r="E38" s="75">
        <v>5.2809999999999997</v>
      </c>
      <c r="F38" s="75">
        <v>2.7269999999999999</v>
      </c>
      <c r="G38" s="75">
        <v>2.895</v>
      </c>
      <c r="H38" s="75">
        <v>-0.28100000000000003</v>
      </c>
      <c r="I38" s="75">
        <v>128.88029577641601</v>
      </c>
      <c r="J38" s="75">
        <v>1.1120000000000001</v>
      </c>
      <c r="K38" s="75">
        <v>52.697000000000003</v>
      </c>
      <c r="L38" s="75">
        <v>3.9437414595787099</v>
      </c>
      <c r="M38" s="75">
        <v>4.9740000000000002</v>
      </c>
      <c r="N38" s="75">
        <v>34103.9</v>
      </c>
      <c r="O38" s="75">
        <v>0.354663323093734</v>
      </c>
      <c r="P38" s="75">
        <v>1</v>
      </c>
      <c r="Q38" s="75">
        <v>6.5</v>
      </c>
      <c r="R38" s="75">
        <v>12.572516913024501</v>
      </c>
      <c r="S38" s="75">
        <v>5.7</v>
      </c>
      <c r="T38" s="75">
        <v>7.4392573381087601</v>
      </c>
      <c r="U38" s="75">
        <v>28.570252356840001</v>
      </c>
      <c r="V38" s="75">
        <v>0.9</v>
      </c>
      <c r="W38" s="75">
        <v>48.674354890205997</v>
      </c>
      <c r="X38" s="75">
        <v>-5.8540000000000001</v>
      </c>
      <c r="Y38" s="75">
        <v>198.99603190168</v>
      </c>
      <c r="Z38" s="75">
        <v>0.13</v>
      </c>
      <c r="AA38" s="75">
        <v>2</v>
      </c>
      <c r="AB38" s="75">
        <v>0.89800000000000002</v>
      </c>
      <c r="AC38" s="75">
        <v>0.58349620578287997</v>
      </c>
      <c r="AD38" s="75">
        <v>1.5590885283939899</v>
      </c>
      <c r="AE38" s="75">
        <v>1.0928961748633901</v>
      </c>
      <c r="AF38" s="75">
        <v>5.3565043278972402</v>
      </c>
      <c r="AG38" s="75">
        <v>1.25</v>
      </c>
      <c r="AH38" s="75">
        <v>1.5</v>
      </c>
      <c r="AI38" s="75">
        <v>1.5</v>
      </c>
      <c r="AJ38" s="75">
        <v>2.5539999999999998</v>
      </c>
      <c r="AK38" s="75">
        <v>0.70500000000000096</v>
      </c>
      <c r="AL38" s="75">
        <v>5</v>
      </c>
      <c r="AM38" s="75">
        <v>14.851360749176401</v>
      </c>
      <c r="AN38" s="75">
        <v>0.916084392709135</v>
      </c>
      <c r="AO38" s="75">
        <v>19.5</v>
      </c>
      <c r="AP38" s="75">
        <v>37.717550739073602</v>
      </c>
      <c r="AQ38" s="75">
        <v>3</v>
      </c>
      <c r="AR38" s="75">
        <v>-1.01959179693902</v>
      </c>
      <c r="AS38" s="75">
        <v>5.8005429191751103</v>
      </c>
      <c r="AT38" s="75">
        <v>2484</v>
      </c>
      <c r="AU38" s="75">
        <v>2.2334951939162101E-2</v>
      </c>
      <c r="AV38" s="75">
        <v>411.76734841319001</v>
      </c>
      <c r="AW38" s="75">
        <v>-0.87427483086975499</v>
      </c>
      <c r="AX38" s="75">
        <v>7</v>
      </c>
      <c r="AY38" s="75">
        <v>0.227232152410376</v>
      </c>
      <c r="AZ38" s="75">
        <v>24.173810447367501</v>
      </c>
      <c r="BA38" s="75">
        <v>27.284389899948199</v>
      </c>
      <c r="BB38" s="75">
        <v>1.0333333333333301</v>
      </c>
      <c r="BC38" s="75">
        <v>1.26</v>
      </c>
      <c r="BD38" s="75"/>
      <c r="BE38" s="75">
        <v>20.927</v>
      </c>
      <c r="BF38" s="75">
        <v>18.266999999999999</v>
      </c>
      <c r="BG38" s="75">
        <v>3.1230000000000002</v>
      </c>
      <c r="BH38" s="75">
        <v>3.6128</v>
      </c>
      <c r="BI38" s="75">
        <v>4.5449999999999999</v>
      </c>
      <c r="BJ38" s="75">
        <v>5.5579999999999998</v>
      </c>
      <c r="BK38" s="75">
        <v>2.65533333333333</v>
      </c>
      <c r="BL38" s="75">
        <v>3.0990000000000002</v>
      </c>
      <c r="BM38" s="75">
        <v>3</v>
      </c>
      <c r="BN38" s="75">
        <v>6.6023333333333296</v>
      </c>
      <c r="BO38" s="75">
        <v>5.7</v>
      </c>
      <c r="BP38" s="75">
        <v>6.6023333333333296</v>
      </c>
      <c r="BQ38" s="75">
        <v>2.6505780784571099E-2</v>
      </c>
      <c r="BR38" s="75">
        <v>0.43706631698839599</v>
      </c>
      <c r="BS38" s="75">
        <v>18</v>
      </c>
      <c r="BT38" s="75">
        <v>0</v>
      </c>
      <c r="BU38" s="75">
        <v>3</v>
      </c>
      <c r="BV38" s="75">
        <v>7</v>
      </c>
      <c r="BW38">
        <v>2011</v>
      </c>
      <c r="BX38" s="75">
        <v>16</v>
      </c>
      <c r="BY38" s="694"/>
      <c r="BZ38">
        <f t="shared" si="0"/>
        <v>-1.0808482113470845</v>
      </c>
      <c r="CA38">
        <f t="shared" si="1"/>
        <v>-1.3198284440000001</v>
      </c>
      <c r="CB38">
        <f t="shared" si="2"/>
        <v>-1.3099732218418088</v>
      </c>
      <c r="CC38">
        <f t="shared" si="3"/>
        <v>-1.2616390200000001</v>
      </c>
      <c r="CD38">
        <f t="shared" si="4"/>
        <v>-1.7152673327110399</v>
      </c>
      <c r="CF38" t="s">
        <v>31</v>
      </c>
      <c r="CG38" t="s">
        <v>160</v>
      </c>
      <c r="CH38" t="s">
        <v>213</v>
      </c>
      <c r="CI38">
        <v>-0.44049920376085977</v>
      </c>
      <c r="CJ38">
        <v>-1.3698475450000001</v>
      </c>
      <c r="CK38">
        <v>-0.98405667394359897</v>
      </c>
      <c r="CL38">
        <v>-1.1327427070662213</v>
      </c>
      <c r="CM38">
        <v>-0.93808532</v>
      </c>
      <c r="CO38" s="74" t="s">
        <v>31</v>
      </c>
      <c r="CP38" s="74" t="s">
        <v>160</v>
      </c>
      <c r="CQ38" s="74" t="s">
        <v>213</v>
      </c>
      <c r="CR38" t="s">
        <v>842</v>
      </c>
      <c r="CS38">
        <v>224</v>
      </c>
      <c r="CT38">
        <v>-0.44049920376085983</v>
      </c>
      <c r="CU38">
        <v>-1.3698475450000001</v>
      </c>
      <c r="CV38">
        <v>-0.98405667394359897</v>
      </c>
      <c r="CW38" s="426">
        <v>-0.9380784566129079</v>
      </c>
      <c r="CX38" s="426">
        <v>28.2222222222222</v>
      </c>
      <c r="CY38" s="426">
        <v>28.9907503924004</v>
      </c>
      <c r="CZ38" s="426">
        <v>37.307812142808039</v>
      </c>
      <c r="DA38" s="426">
        <v>21.773708786567141</v>
      </c>
    </row>
    <row r="39" spans="1:105" x14ac:dyDescent="0.25">
      <c r="A39" s="694"/>
      <c r="B39" s="74" t="s">
        <v>207</v>
      </c>
      <c r="C39" s="74" t="s">
        <v>160</v>
      </c>
      <c r="D39" s="74" t="s">
        <v>208</v>
      </c>
      <c r="E39" s="75">
        <v>3.9</v>
      </c>
      <c r="F39" s="75">
        <v>4.3233333333333297</v>
      </c>
      <c r="G39" s="75">
        <v>5.3974000000000002</v>
      </c>
      <c r="H39" s="75">
        <v>4.5</v>
      </c>
      <c r="I39" s="75">
        <v>109.104797830615</v>
      </c>
      <c r="J39" s="75">
        <v>60.253</v>
      </c>
      <c r="K39" s="75">
        <v>25.196000000000002</v>
      </c>
      <c r="L39" s="75">
        <v>3.5317685088352002</v>
      </c>
      <c r="M39" s="75">
        <v>1.7</v>
      </c>
      <c r="N39" s="75">
        <v>14060</v>
      </c>
      <c r="O39" s="75">
        <v>11.220019131257301</v>
      </c>
      <c r="P39" s="75">
        <v>1</v>
      </c>
      <c r="Q39" s="75">
        <v>4.7</v>
      </c>
      <c r="R39" s="75">
        <v>47.528193751155499</v>
      </c>
      <c r="S39" s="75">
        <v>1.6</v>
      </c>
      <c r="T39" s="75">
        <v>2.0433048433048402</v>
      </c>
      <c r="U39" s="75">
        <v>132.32094017093999</v>
      </c>
      <c r="V39" s="75">
        <v>27.5</v>
      </c>
      <c r="W39" s="75">
        <v>-4.3622505284159701</v>
      </c>
      <c r="X39" s="75">
        <v>-3.8309999999999902</v>
      </c>
      <c r="Y39" s="75">
        <v>81.712431538876203</v>
      </c>
      <c r="Z39" s="75">
        <v>6.1879999999999997</v>
      </c>
      <c r="AA39" s="75">
        <v>5</v>
      </c>
      <c r="AB39" s="75">
        <v>0.81599999999999995</v>
      </c>
      <c r="AC39" s="75">
        <v>0.91737332487494505</v>
      </c>
      <c r="AD39" s="75">
        <v>0.77704841221424303</v>
      </c>
      <c r="AE39" s="75">
        <v>25.1366120218579</v>
      </c>
      <c r="AF39" s="75">
        <v>4.3619315509340399</v>
      </c>
      <c r="AG39" s="75">
        <v>2</v>
      </c>
      <c r="AH39" s="75">
        <v>2</v>
      </c>
      <c r="AI39" s="75">
        <v>2.25</v>
      </c>
      <c r="AJ39" s="75">
        <v>-0.42333333333333301</v>
      </c>
      <c r="AK39" s="75">
        <v>-0.19739999999999899</v>
      </c>
      <c r="AL39" s="75">
        <v>8.4</v>
      </c>
      <c r="AM39" s="75">
        <v>21.499094137612801</v>
      </c>
      <c r="AN39" s="75">
        <v>-0.16037291192304201</v>
      </c>
      <c r="AO39" s="75">
        <v>14.1</v>
      </c>
      <c r="AP39" s="75">
        <v>142.58458125346601</v>
      </c>
      <c r="AQ39" s="75">
        <v>3</v>
      </c>
      <c r="AR39" s="75">
        <v>13.398267064946801</v>
      </c>
      <c r="AS39" s="75">
        <v>10.4147455908246</v>
      </c>
      <c r="AT39" s="75">
        <v>1214.9000000000001</v>
      </c>
      <c r="AU39" s="75">
        <v>1.0631437123041201</v>
      </c>
      <c r="AV39" s="75">
        <v>12.9050461876241</v>
      </c>
      <c r="AW39" s="75">
        <v>-0.52471806248844499</v>
      </c>
      <c r="AX39" s="75">
        <v>10</v>
      </c>
      <c r="AY39" s="75">
        <v>8.9850641910128299</v>
      </c>
      <c r="AZ39" s="75">
        <v>136.55812620038901</v>
      </c>
      <c r="BA39" s="75">
        <v>125.738546531068</v>
      </c>
      <c r="BB39" s="75">
        <v>31.433333333333302</v>
      </c>
      <c r="BC39" s="75">
        <v>29.96</v>
      </c>
      <c r="BD39" s="75">
        <v>0.25938566547737801</v>
      </c>
      <c r="BE39" s="75">
        <v>15.683999999999999</v>
      </c>
      <c r="BF39" s="75">
        <v>12.9276</v>
      </c>
      <c r="BG39" s="75">
        <v>-1.28</v>
      </c>
      <c r="BH39" s="75">
        <v>-0.56640000000000001</v>
      </c>
      <c r="BI39" s="75">
        <v>1.9330000000000001</v>
      </c>
      <c r="BJ39" s="75">
        <v>1.6815</v>
      </c>
      <c r="BK39" s="75">
        <v>-1.10066666666667</v>
      </c>
      <c r="BL39" s="75">
        <v>-0.3962</v>
      </c>
      <c r="BM39" s="75">
        <v>5</v>
      </c>
      <c r="BN39" s="75">
        <v>0.830666666666667</v>
      </c>
      <c r="BO39" s="75">
        <v>1.6</v>
      </c>
      <c r="BP39" s="75">
        <v>0.830666666666667</v>
      </c>
      <c r="BQ39" s="75">
        <v>0.59711075441412498</v>
      </c>
      <c r="BR39" s="75">
        <v>1.52444690947187</v>
      </c>
      <c r="BS39" s="75">
        <v>28</v>
      </c>
      <c r="BT39" s="75">
        <v>38</v>
      </c>
      <c r="BU39" s="75">
        <v>28</v>
      </c>
      <c r="BV39" s="75">
        <v>31.3333333333333</v>
      </c>
      <c r="BW39">
        <v>2011</v>
      </c>
      <c r="BX39" s="75">
        <v>34.7777777777778</v>
      </c>
      <c r="BY39" s="694"/>
      <c r="BZ39">
        <f t="shared" si="0"/>
        <v>-0.28454647343563882</v>
      </c>
      <c r="CA39">
        <f t="shared" si="1"/>
        <v>-0.45966508</v>
      </c>
      <c r="CB39">
        <f t="shared" si="2"/>
        <v>-0.39834132580511594</v>
      </c>
      <c r="CC39">
        <f t="shared" si="3"/>
        <v>-0.36110468200000001</v>
      </c>
      <c r="CD39">
        <f t="shared" si="4"/>
        <v>-0.59186186605924296</v>
      </c>
      <c r="CF39" t="s">
        <v>214</v>
      </c>
      <c r="CG39" t="s">
        <v>160</v>
      </c>
      <c r="CH39" t="s">
        <v>215</v>
      </c>
      <c r="CI39">
        <v>-1.0064419085360474</v>
      </c>
      <c r="CJ39">
        <v>-0.25749900600000003</v>
      </c>
      <c r="CK39">
        <v>-0.671630301561149</v>
      </c>
      <c r="CL39">
        <v>-0.4888932669623024</v>
      </c>
      <c r="CM39">
        <v>-0.64712570999999997</v>
      </c>
      <c r="CO39" s="74" t="s">
        <v>214</v>
      </c>
      <c r="CP39" s="74" t="s">
        <v>160</v>
      </c>
      <c r="CQ39" s="74" t="s">
        <v>215</v>
      </c>
      <c r="CR39" t="s">
        <v>843</v>
      </c>
      <c r="CS39">
        <v>230</v>
      </c>
      <c r="CT39">
        <v>-1.0064419085360474</v>
      </c>
      <c r="CU39">
        <v>-0.25749900600000003</v>
      </c>
      <c r="CV39">
        <v>-0.671630301561149</v>
      </c>
      <c r="CW39" s="426">
        <v>-0.64712453979688989</v>
      </c>
      <c r="CX39" s="426">
        <v>33.444444444444407</v>
      </c>
      <c r="CY39" s="426">
        <v>33.854059460878233</v>
      </c>
      <c r="CZ39" s="426">
        <v>27.848051922042675</v>
      </c>
      <c r="DA39" s="426">
        <v>40.366669473353618</v>
      </c>
    </row>
    <row r="40" spans="1:105" x14ac:dyDescent="0.25">
      <c r="A40" s="694"/>
      <c r="B40" s="74" t="s">
        <v>31</v>
      </c>
      <c r="C40" s="74" t="s">
        <v>160</v>
      </c>
      <c r="D40" s="74" t="s">
        <v>213</v>
      </c>
      <c r="E40" s="75">
        <v>3.9969999999999999</v>
      </c>
      <c r="F40" s="75">
        <v>7.1426666666666696</v>
      </c>
      <c r="G40" s="75">
        <v>7.827</v>
      </c>
      <c r="H40" s="75">
        <v>3.7029999999999998</v>
      </c>
      <c r="I40" s="75">
        <v>33.008949606719497</v>
      </c>
      <c r="J40" s="75"/>
      <c r="K40" s="75">
        <v>33.792000000000002</v>
      </c>
      <c r="L40" s="75">
        <v>5.2252195360577902</v>
      </c>
      <c r="M40" s="75">
        <v>3.0510000000000002</v>
      </c>
      <c r="N40" s="75">
        <v>44200</v>
      </c>
      <c r="O40" s="75">
        <v>21.055884830416399</v>
      </c>
      <c r="P40" s="75">
        <v>3</v>
      </c>
      <c r="Q40" s="75">
        <v>14.8</v>
      </c>
      <c r="R40" s="75">
        <v>923.27967812556005</v>
      </c>
      <c r="S40" s="75">
        <v>-7.1</v>
      </c>
      <c r="T40" s="75">
        <v>16.800625933565701</v>
      </c>
      <c r="U40" s="75">
        <v>807.64151805731001</v>
      </c>
      <c r="V40" s="75">
        <v>0.44314742758322501</v>
      </c>
      <c r="W40" s="75">
        <v>-20.350556772113599</v>
      </c>
      <c r="X40" s="75">
        <v>4.0380000000000003</v>
      </c>
      <c r="Y40" s="75">
        <v>166.29343492817301</v>
      </c>
      <c r="Z40" s="75">
        <v>4.2569999999999997</v>
      </c>
      <c r="AA40" s="75">
        <v>2</v>
      </c>
      <c r="AB40" s="75">
        <v>0.89800000000000002</v>
      </c>
      <c r="AC40" s="75">
        <v>1.39846476979707</v>
      </c>
      <c r="AD40" s="75">
        <v>1.6936213364138599</v>
      </c>
      <c r="AE40" s="75">
        <v>7.10382513661202</v>
      </c>
      <c r="AF40" s="75">
        <v>4.7470512324571601</v>
      </c>
      <c r="AG40" s="75">
        <v>1.5</v>
      </c>
      <c r="AH40" s="75">
        <v>1.25</v>
      </c>
      <c r="AI40" s="75">
        <v>1</v>
      </c>
      <c r="AJ40" s="75">
        <v>-3.1456666666666702</v>
      </c>
      <c r="AK40" s="75">
        <v>-3.0270000000000001</v>
      </c>
      <c r="AL40" s="75">
        <v>7.7</v>
      </c>
      <c r="AM40" s="75">
        <v>28.769240052361202</v>
      </c>
      <c r="AN40" s="75">
        <v>-2.01331253690001E-2</v>
      </c>
      <c r="AO40" s="75">
        <v>44.4</v>
      </c>
      <c r="AP40" s="75">
        <v>2769.83903437668</v>
      </c>
      <c r="AQ40" s="75">
        <v>3</v>
      </c>
      <c r="AR40" s="75">
        <v>5.1512159726433699</v>
      </c>
      <c r="AS40" s="75">
        <v>10.266772702084999</v>
      </c>
      <c r="AT40" s="75">
        <v>5107.8999999999996</v>
      </c>
      <c r="AU40" s="75">
        <v>0.73138377234625496</v>
      </c>
      <c r="AV40" s="75">
        <v>3.9503996921592899</v>
      </c>
      <c r="AW40" s="75">
        <v>823.27967812556005</v>
      </c>
      <c r="AX40" s="75">
        <v>2</v>
      </c>
      <c r="AY40" s="75">
        <v>10.282412059803301</v>
      </c>
      <c r="AZ40" s="75">
        <v>904.38256912581005</v>
      </c>
      <c r="BA40" s="75">
        <v>858.30493552547205</v>
      </c>
      <c r="BB40" s="75">
        <v>0.454598798683229</v>
      </c>
      <c r="BC40" s="75">
        <v>0.85663399666477502</v>
      </c>
      <c r="BD40" s="75">
        <v>-0.248091681517977</v>
      </c>
      <c r="BE40" s="75">
        <v>35.484999999999999</v>
      </c>
      <c r="BF40" s="75">
        <v>26.4846</v>
      </c>
      <c r="BG40" s="75">
        <v>-2.5933333333333302</v>
      </c>
      <c r="BH40" s="75">
        <v>-0.1052</v>
      </c>
      <c r="BI40" s="75">
        <v>2.6</v>
      </c>
      <c r="BJ40" s="75">
        <v>-1.1060000000000001</v>
      </c>
      <c r="BK40" s="75">
        <v>-3.21533333333333</v>
      </c>
      <c r="BL40" s="75">
        <v>-1.0486</v>
      </c>
      <c r="BM40" s="75">
        <v>5</v>
      </c>
      <c r="BN40" s="75">
        <v>-8.9903333333333304</v>
      </c>
      <c r="BO40" s="75">
        <v>-7.1</v>
      </c>
      <c r="BP40" s="75">
        <v>-8.9903333333333304</v>
      </c>
      <c r="BQ40" s="75">
        <v>-0.104445515553743</v>
      </c>
      <c r="BR40" s="75">
        <v>25.177790654049101</v>
      </c>
      <c r="BS40" s="75">
        <v>20</v>
      </c>
      <c r="BT40" s="75">
        <v>25</v>
      </c>
      <c r="BU40" s="75">
        <v>9</v>
      </c>
      <c r="BV40" s="75">
        <v>18</v>
      </c>
      <c r="BW40">
        <v>2011</v>
      </c>
      <c r="BX40" s="75">
        <v>28.2222222222222</v>
      </c>
      <c r="BY40" s="694"/>
      <c r="BZ40">
        <f t="shared" si="0"/>
        <v>-0.44049920376085977</v>
      </c>
      <c r="CA40">
        <f t="shared" si="1"/>
        <v>-1.3698475450000001</v>
      </c>
      <c r="CB40">
        <f t="shared" si="2"/>
        <v>-1.1327427070662213</v>
      </c>
      <c r="CC40">
        <f t="shared" si="3"/>
        <v>-0.93808532</v>
      </c>
      <c r="CD40">
        <f t="shared" si="4"/>
        <v>-0.98405667394359897</v>
      </c>
      <c r="CF40" t="s">
        <v>216</v>
      </c>
      <c r="CG40" t="s">
        <v>160</v>
      </c>
      <c r="CH40" t="s">
        <v>217</v>
      </c>
      <c r="CI40">
        <v>-0.92800887490406969</v>
      </c>
      <c r="CJ40">
        <v>-0.24522746599999998</v>
      </c>
      <c r="CK40">
        <v>-0.52538816980765801</v>
      </c>
      <c r="CL40">
        <v>-0.4533973028902798</v>
      </c>
      <c r="CM40">
        <v>-0.59755822199999997</v>
      </c>
      <c r="CO40" s="74" t="s">
        <v>216</v>
      </c>
      <c r="CP40" s="74" t="s">
        <v>160</v>
      </c>
      <c r="CQ40" s="74" t="s">
        <v>217</v>
      </c>
      <c r="CR40" t="s">
        <v>844</v>
      </c>
      <c r="CS40">
        <v>236</v>
      </c>
      <c r="CT40">
        <v>-0.92800887490406969</v>
      </c>
      <c r="CU40">
        <v>-0.24522746599999998</v>
      </c>
      <c r="CV40">
        <v>-0.52538816980765801</v>
      </c>
      <c r="CW40" s="426">
        <v>-0.597556825404991</v>
      </c>
      <c r="CX40" s="426">
        <v>35.888888888888907</v>
      </c>
      <c r="CY40" s="426">
        <v>34.682586251456804</v>
      </c>
      <c r="CZ40" s="426">
        <v>29.159063947262553</v>
      </c>
      <c r="DA40" s="426">
        <v>40.571788869645943</v>
      </c>
    </row>
    <row r="41" spans="1:105" x14ac:dyDescent="0.25">
      <c r="A41" s="694"/>
      <c r="B41" s="74" t="s">
        <v>211</v>
      </c>
      <c r="C41" s="74" t="s">
        <v>158</v>
      </c>
      <c r="D41" s="74" t="s">
        <v>212</v>
      </c>
      <c r="E41" s="75">
        <v>21.2</v>
      </c>
      <c r="F41" s="75">
        <v>14.9456666666667</v>
      </c>
      <c r="G41" s="75">
        <v>17.4984</v>
      </c>
      <c r="H41" s="75">
        <v>-8.6999999999999993</v>
      </c>
      <c r="I41" s="75">
        <v>231.94271389476501</v>
      </c>
      <c r="J41" s="75">
        <v>79.2</v>
      </c>
      <c r="K41" s="75">
        <v>16.698</v>
      </c>
      <c r="L41" s="75">
        <v>2.7087589409174102</v>
      </c>
      <c r="M41" s="75">
        <v>2</v>
      </c>
      <c r="N41" s="75">
        <v>6670</v>
      </c>
      <c r="O41" s="75">
        <v>1.4659020285755</v>
      </c>
      <c r="P41" s="75">
        <v>6</v>
      </c>
      <c r="Q41" s="75">
        <v>10.7</v>
      </c>
      <c r="R41" s="75">
        <v>7.6496376037885199</v>
      </c>
      <c r="S41" s="75">
        <v>5.4</v>
      </c>
      <c r="T41" s="75">
        <v>5.56347246160498</v>
      </c>
      <c r="U41" s="75">
        <v>2.6704059734142001</v>
      </c>
      <c r="V41" s="75">
        <v>1.5</v>
      </c>
      <c r="W41" s="75">
        <v>-21.598513365047801</v>
      </c>
      <c r="X41" s="75">
        <v>7.7140000000000004</v>
      </c>
      <c r="Y41" s="75"/>
      <c r="Z41" s="75"/>
      <c r="AA41" s="75">
        <v>7</v>
      </c>
      <c r="AB41" s="75">
        <v>0.70699999999999996</v>
      </c>
      <c r="AC41" s="75">
        <v>-1.57381813671572</v>
      </c>
      <c r="AD41" s="75">
        <v>-0.90137766717797396</v>
      </c>
      <c r="AE41" s="75">
        <v>76.502732240437197</v>
      </c>
      <c r="AF41" s="75">
        <v>4.2571975953641497</v>
      </c>
      <c r="AG41" s="75">
        <v>4.25</v>
      </c>
      <c r="AH41" s="75">
        <v>4</v>
      </c>
      <c r="AI41" s="75">
        <v>3.75</v>
      </c>
      <c r="AJ41" s="75">
        <v>6.2543333333333297</v>
      </c>
      <c r="AK41" s="75">
        <v>6.1016000000000004</v>
      </c>
      <c r="AL41" s="75">
        <v>12.5</v>
      </c>
      <c r="AM41" s="75">
        <v>5.8325773042357696</v>
      </c>
      <c r="AN41" s="75">
        <v>1.5745217987376601</v>
      </c>
      <c r="AO41" s="75">
        <v>32.1</v>
      </c>
      <c r="AP41" s="75">
        <v>22.948912811365599</v>
      </c>
      <c r="AQ41" s="75">
        <v>3</v>
      </c>
      <c r="AR41" s="75">
        <v>-88.477666533056905</v>
      </c>
      <c r="AS41" s="75">
        <v>13.250753481591699</v>
      </c>
      <c r="AT41" s="75">
        <v>960</v>
      </c>
      <c r="AU41" s="75"/>
      <c r="AV41" s="75">
        <v>17.6921494631275</v>
      </c>
      <c r="AW41" s="75">
        <v>-0.92350362396211505</v>
      </c>
      <c r="AX41" s="75">
        <v>2</v>
      </c>
      <c r="AY41" s="75">
        <v>1.48503323682928</v>
      </c>
      <c r="AZ41" s="75">
        <v>3.0032055174744001</v>
      </c>
      <c r="BA41" s="75">
        <v>4.0310331807327504</v>
      </c>
      <c r="BB41" s="75">
        <v>1.9</v>
      </c>
      <c r="BC41" s="75">
        <v>2.16</v>
      </c>
      <c r="BD41" s="75">
        <v>-0.30847000507174699</v>
      </c>
      <c r="BE41" s="75">
        <v>32.299999999999997</v>
      </c>
      <c r="BF41" s="75">
        <v>35.340000000000003</v>
      </c>
      <c r="BG41" s="75">
        <v>2.3333333333333299</v>
      </c>
      <c r="BH41" s="75">
        <v>4.2649999999999997</v>
      </c>
      <c r="BI41" s="75">
        <v>0.6</v>
      </c>
      <c r="BJ41" s="75">
        <v>2.6</v>
      </c>
      <c r="BK41" s="75">
        <v>2.6333333333333302</v>
      </c>
      <c r="BL41" s="75">
        <v>2.4771999999999998</v>
      </c>
      <c r="BM41" s="75">
        <v>8</v>
      </c>
      <c r="BN41" s="75">
        <v>4.7</v>
      </c>
      <c r="BO41" s="75">
        <v>5.4</v>
      </c>
      <c r="BP41" s="75">
        <v>4.7</v>
      </c>
      <c r="BQ41" s="75">
        <v>-0.10638297872340401</v>
      </c>
      <c r="BR41" s="75">
        <v>0.43298370787222601</v>
      </c>
      <c r="BS41" s="75">
        <v>85</v>
      </c>
      <c r="BT41" s="75">
        <v>56</v>
      </c>
      <c r="BU41" s="75">
        <v>63</v>
      </c>
      <c r="BV41" s="75">
        <v>68</v>
      </c>
      <c r="BW41">
        <v>2011</v>
      </c>
      <c r="BX41" s="75">
        <v>64.8888888888889</v>
      </c>
      <c r="BY41" s="694"/>
      <c r="BZ41">
        <f t="shared" si="0"/>
        <v>1.2036526006569963</v>
      </c>
      <c r="CA41">
        <f t="shared" si="1"/>
        <v>0.93588549599999993</v>
      </c>
      <c r="CB41">
        <f t="shared" si="2"/>
        <v>1.1465208780269156</v>
      </c>
      <c r="CC41">
        <f t="shared" si="3"/>
        <v>1.2073901273000001</v>
      </c>
      <c r="CD41">
        <f t="shared" si="4"/>
        <v>1.2095753023587199</v>
      </c>
      <c r="CF41" t="s">
        <v>218</v>
      </c>
      <c r="CG41" t="s">
        <v>158</v>
      </c>
      <c r="CH41" t="s">
        <v>219</v>
      </c>
      <c r="CI41">
        <v>0.28154802795785139</v>
      </c>
      <c r="CJ41">
        <v>0.40238685000000002</v>
      </c>
      <c r="CK41">
        <v>0.245706706710732</v>
      </c>
      <c r="CL41">
        <v>0.43751496871634976</v>
      </c>
      <c r="CM41">
        <v>0.41441892609999997</v>
      </c>
      <c r="CO41" s="74" t="s">
        <v>218</v>
      </c>
      <c r="CP41" s="74" t="s">
        <v>158</v>
      </c>
      <c r="CQ41" s="74" t="s">
        <v>219</v>
      </c>
      <c r="CR41" t="s">
        <v>845</v>
      </c>
      <c r="CS41">
        <v>242</v>
      </c>
      <c r="CT41">
        <v>0.28154802795785105</v>
      </c>
      <c r="CU41">
        <v>0.40238685000000002</v>
      </c>
      <c r="CV41">
        <v>0.245706706710732</v>
      </c>
      <c r="CW41" s="426">
        <v>0.41442226041958469</v>
      </c>
      <c r="CX41" s="426">
        <v>48.777777777777807</v>
      </c>
      <c r="CY41" s="426">
        <v>51.597866578522037</v>
      </c>
      <c r="CZ41" s="426">
        <v>49.37686723000045</v>
      </c>
      <c r="DA41" s="426">
        <v>51.396694099811498</v>
      </c>
    </row>
    <row r="42" spans="1:105" x14ac:dyDescent="0.25">
      <c r="A42" s="694"/>
      <c r="B42" s="74" t="s">
        <v>209</v>
      </c>
      <c r="C42" s="74" t="s">
        <v>160</v>
      </c>
      <c r="D42" s="74" t="s">
        <v>210</v>
      </c>
      <c r="E42" s="75">
        <v>2.577</v>
      </c>
      <c r="F42" s="75">
        <v>-0.94433333333333302</v>
      </c>
      <c r="G42" s="75">
        <v>1.2276</v>
      </c>
      <c r="H42" s="75">
        <v>1.2230000000000001</v>
      </c>
      <c r="I42" s="75">
        <v>93.979983896632504</v>
      </c>
      <c r="J42" s="75">
        <v>57.343000000000004</v>
      </c>
      <c r="K42" s="75">
        <v>20.96</v>
      </c>
      <c r="L42" s="75">
        <v>4.5061088757374703</v>
      </c>
      <c r="M42" s="75">
        <v>0.7</v>
      </c>
      <c r="N42" s="75">
        <v>52660</v>
      </c>
      <c r="O42" s="75">
        <v>6.6984675037979802</v>
      </c>
      <c r="P42" s="75">
        <v>4</v>
      </c>
      <c r="Q42" s="75">
        <v>0.13029709578522999</v>
      </c>
      <c r="R42" s="75">
        <v>54104.589765174998</v>
      </c>
      <c r="S42" s="75">
        <v>0.3</v>
      </c>
      <c r="T42" s="75">
        <v>8.8440366972477094</v>
      </c>
      <c r="U42" s="75">
        <v>990.48680041882005</v>
      </c>
      <c r="V42" s="75">
        <v>0.58793536129254598</v>
      </c>
      <c r="W42" s="75">
        <v>-7.3558444200361404</v>
      </c>
      <c r="X42" s="75">
        <v>-2.1819999999999999</v>
      </c>
      <c r="Y42" s="75">
        <v>233.21006336272299</v>
      </c>
      <c r="Z42" s="75">
        <v>1.391</v>
      </c>
      <c r="AA42" s="75">
        <v>2</v>
      </c>
      <c r="AB42" s="75">
        <v>0.90800000000000003</v>
      </c>
      <c r="AC42" s="75">
        <v>1.3365867999315699</v>
      </c>
      <c r="AD42" s="75">
        <v>1.7628044899558</v>
      </c>
      <c r="AE42" s="75">
        <v>4.3715846994535497</v>
      </c>
      <c r="AF42" s="75">
        <v>4.7720747811966504</v>
      </c>
      <c r="AG42" s="75">
        <v>1.75</v>
      </c>
      <c r="AH42" s="75">
        <v>1</v>
      </c>
      <c r="AI42" s="75">
        <v>1.5</v>
      </c>
      <c r="AJ42" s="75">
        <v>3.5213333333333301</v>
      </c>
      <c r="AK42" s="75">
        <v>1.0724</v>
      </c>
      <c r="AL42" s="75">
        <v>3.8</v>
      </c>
      <c r="AM42" s="75">
        <v>33.021344376816501</v>
      </c>
      <c r="AN42" s="75">
        <v>-0.20199245626328499</v>
      </c>
      <c r="AO42" s="75">
        <v>0.13029709578522999</v>
      </c>
      <c r="AP42" s="75">
        <v>54104.589765174998</v>
      </c>
      <c r="AQ42" s="75">
        <v>1</v>
      </c>
      <c r="AR42" s="75">
        <v>3.1302306617021598</v>
      </c>
      <c r="AS42" s="75">
        <v>5.2868072037932503</v>
      </c>
      <c r="AT42" s="75">
        <v>3000</v>
      </c>
      <c r="AU42" s="75">
        <v>0.23898398574903501</v>
      </c>
      <c r="AV42" s="75">
        <v>27.221957675895599</v>
      </c>
      <c r="AW42" s="75">
        <v>54004.589765174998</v>
      </c>
      <c r="AX42" s="75">
        <v>1</v>
      </c>
      <c r="AY42" s="75">
        <v>5.1864378262743296</v>
      </c>
      <c r="AZ42" s="75">
        <v>1032.0019087749699</v>
      </c>
      <c r="BA42" s="75">
        <v>972.80444781055598</v>
      </c>
      <c r="BB42" s="75">
        <v>0.63876780893088603</v>
      </c>
      <c r="BC42" s="75">
        <v>0.79154097881006402</v>
      </c>
      <c r="BD42" s="75">
        <v>0.39046949235147199</v>
      </c>
      <c r="BE42" s="75">
        <v>4.3432365261743301E-2</v>
      </c>
      <c r="BF42" s="75">
        <v>2.6059419157046002E-2</v>
      </c>
      <c r="BG42" s="75">
        <v>-2.24766666666667</v>
      </c>
      <c r="BH42" s="75">
        <v>-0.91020000000000001</v>
      </c>
      <c r="BI42" s="75">
        <v>0.2</v>
      </c>
      <c r="BJ42" s="75">
        <v>-0.9325</v>
      </c>
      <c r="BK42" s="75">
        <v>-2.86866666666667</v>
      </c>
      <c r="BL42" s="75">
        <v>-1.6534</v>
      </c>
      <c r="BM42" s="75">
        <v>4</v>
      </c>
      <c r="BN42" s="75">
        <v>-0.71233333333333304</v>
      </c>
      <c r="BO42" s="75">
        <v>0.3</v>
      </c>
      <c r="BP42" s="75">
        <v>-0.71233333333333304</v>
      </c>
      <c r="BQ42" s="75">
        <v>0.263921385119326</v>
      </c>
      <c r="BR42" s="75">
        <v>541.26028596615799</v>
      </c>
      <c r="BS42" s="75">
        <v>5</v>
      </c>
      <c r="BT42" s="75">
        <v>25</v>
      </c>
      <c r="BU42" s="75">
        <v>25</v>
      </c>
      <c r="BV42" s="75">
        <v>18.3333333333333</v>
      </c>
      <c r="BW42">
        <v>2011</v>
      </c>
      <c r="BX42" s="75">
        <v>29</v>
      </c>
      <c r="BY42" s="694"/>
      <c r="BZ42">
        <f t="shared" si="0"/>
        <v>-1.2214743374480257</v>
      </c>
      <c r="CA42">
        <f t="shared" si="1"/>
        <v>-1.516372754</v>
      </c>
      <c r="CB42">
        <f t="shared" si="2"/>
        <v>-1.5044208553974661</v>
      </c>
      <c r="CC42">
        <f t="shared" si="3"/>
        <v>-1.4447833370000001</v>
      </c>
      <c r="CD42">
        <f t="shared" si="4"/>
        <v>-0.93752508656748801</v>
      </c>
      <c r="CF42" t="s">
        <v>220</v>
      </c>
      <c r="CG42" t="s">
        <v>160</v>
      </c>
      <c r="CH42" t="s">
        <v>221</v>
      </c>
      <c r="CI42">
        <v>-1.0147622532273262</v>
      </c>
      <c r="CJ42">
        <v>-1.249504076</v>
      </c>
      <c r="CK42">
        <v>-1.07711984869581</v>
      </c>
      <c r="CL42">
        <v>-1.2351114236053882</v>
      </c>
      <c r="CM42">
        <v>-1.1874760339999999</v>
      </c>
      <c r="CO42" s="74" t="s">
        <v>220</v>
      </c>
      <c r="CP42" s="74" t="s">
        <v>160</v>
      </c>
      <c r="CQ42" s="74" t="s">
        <v>221</v>
      </c>
      <c r="CR42" t="s">
        <v>846</v>
      </c>
      <c r="CS42">
        <v>248</v>
      </c>
      <c r="CT42">
        <v>-1.0147622532273262</v>
      </c>
      <c r="CU42">
        <v>-1.249504076</v>
      </c>
      <c r="CV42">
        <v>-1.07711984869581</v>
      </c>
      <c r="CW42" s="426">
        <v>-1.1874715372627243</v>
      </c>
      <c r="CX42" s="426">
        <v>26.666666666666785</v>
      </c>
      <c r="CY42" s="426">
        <v>24.822132750085498</v>
      </c>
      <c r="CZ42" s="426">
        <v>27.708976950195691</v>
      </c>
      <c r="DA42" s="426">
        <v>23.785255805849474</v>
      </c>
    </row>
    <row r="43" spans="1:105" x14ac:dyDescent="0.25">
      <c r="A43" s="694"/>
      <c r="B43" s="74" t="s">
        <v>300</v>
      </c>
      <c r="C43" s="74" t="s">
        <v>160</v>
      </c>
      <c r="D43" s="74" t="s">
        <v>572</v>
      </c>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v>0</v>
      </c>
      <c r="AJ43" s="75"/>
      <c r="AK43" s="75"/>
      <c r="AL43" s="75"/>
      <c r="AM43" s="75"/>
      <c r="AN43" s="75"/>
      <c r="AO43" s="75"/>
      <c r="AP43" s="75"/>
      <c r="AQ43" s="75">
        <v>3</v>
      </c>
      <c r="AR43" s="75"/>
      <c r="AS43" s="75"/>
      <c r="AT43" s="75"/>
      <c r="AU43" s="75"/>
      <c r="AV43" s="75"/>
      <c r="AW43" s="75"/>
      <c r="AX43" s="75">
        <v>0</v>
      </c>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v>2011</v>
      </c>
      <c r="BX43" s="75"/>
      <c r="BY43" s="694"/>
      <c r="BZ43" t="e">
        <f t="shared" si="0"/>
        <v>#N/A</v>
      </c>
      <c r="CA43" t="e">
        <f t="shared" si="1"/>
        <v>#N/A</v>
      </c>
      <c r="CB43" t="e">
        <f t="shared" si="2"/>
        <v>#N/A</v>
      </c>
      <c r="CC43" t="e">
        <f t="shared" si="3"/>
        <v>#N/A</v>
      </c>
      <c r="CD43" t="e">
        <f t="shared" si="4"/>
        <v>#N/A</v>
      </c>
      <c r="CF43" t="s">
        <v>222</v>
      </c>
      <c r="CG43" t="s">
        <v>158</v>
      </c>
      <c r="CH43" t="s">
        <v>223</v>
      </c>
      <c r="CI43">
        <v>1.2634413989822901E-2</v>
      </c>
      <c r="CJ43">
        <v>0.42735951799999994</v>
      </c>
      <c r="CK43">
        <v>1.06333317060523</v>
      </c>
      <c r="CL43">
        <v>0.36606039139936714</v>
      </c>
      <c r="CM43">
        <v>0.28068577989999999</v>
      </c>
      <c r="CO43" s="74" t="s">
        <v>222</v>
      </c>
      <c r="CP43" s="74" t="s">
        <v>158</v>
      </c>
      <c r="CQ43" s="74" t="s">
        <v>223</v>
      </c>
      <c r="CR43" t="s">
        <v>847</v>
      </c>
      <c r="CS43">
        <v>254</v>
      </c>
      <c r="CT43">
        <v>1.2634413989822612E-2</v>
      </c>
      <c r="CU43">
        <v>0.42735951799999994</v>
      </c>
      <c r="CV43">
        <v>1.06333317060523</v>
      </c>
      <c r="CW43" s="426">
        <v>0.28068811189398818</v>
      </c>
      <c r="CX43" s="426">
        <v>62.444444444444457</v>
      </c>
      <c r="CY43" s="426">
        <v>49.362493690584728</v>
      </c>
      <c r="CZ43" s="426">
        <v>44.881962910582608</v>
      </c>
      <c r="DA43" s="426">
        <v>51.814113477002024</v>
      </c>
    </row>
    <row r="44" spans="1:105" x14ac:dyDescent="0.25">
      <c r="A44" s="694"/>
      <c r="B44" s="74" t="s">
        <v>214</v>
      </c>
      <c r="C44" s="74" t="s">
        <v>160</v>
      </c>
      <c r="D44" s="74" t="s">
        <v>215</v>
      </c>
      <c r="E44" s="75">
        <v>3.45</v>
      </c>
      <c r="F44" s="75">
        <v>3.15966666666667</v>
      </c>
      <c r="G44" s="75">
        <v>2.9154</v>
      </c>
      <c r="H44" s="75">
        <v>1.85</v>
      </c>
      <c r="I44" s="75">
        <v>125.08624557179</v>
      </c>
      <c r="J44" s="75">
        <v>17.577999999999999</v>
      </c>
      <c r="K44" s="75">
        <v>36.363</v>
      </c>
      <c r="L44" s="75">
        <v>1.8440488876382899</v>
      </c>
      <c r="M44" s="75">
        <v>4.8</v>
      </c>
      <c r="N44" s="75">
        <v>31240</v>
      </c>
      <c r="O44" s="75">
        <v>8.40407474705383</v>
      </c>
      <c r="P44" s="75">
        <v>1</v>
      </c>
      <c r="Q44" s="75">
        <v>9.9</v>
      </c>
      <c r="R44" s="75">
        <v>18.068464262007801</v>
      </c>
      <c r="S44" s="75">
        <v>0.2</v>
      </c>
      <c r="T44" s="75">
        <v>1.38359101216244</v>
      </c>
      <c r="U44" s="75">
        <v>45.556874871160602</v>
      </c>
      <c r="V44" s="75">
        <v>12.5</v>
      </c>
      <c r="W44" s="75">
        <v>-4.8062219694867503</v>
      </c>
      <c r="X44" s="75">
        <v>8.3629999999999995</v>
      </c>
      <c r="Y44" s="75"/>
      <c r="Z44" s="75">
        <v>0.2</v>
      </c>
      <c r="AA44" s="75">
        <v>5</v>
      </c>
      <c r="AB44" s="75">
        <v>0.88800000000000001</v>
      </c>
      <c r="AC44" s="75">
        <v>0.62532492068551804</v>
      </c>
      <c r="AD44" s="75">
        <v>0.87655441638841403</v>
      </c>
      <c r="AE44" s="75">
        <v>17.486338797814199</v>
      </c>
      <c r="AF44" s="75">
        <v>5.07261614348712</v>
      </c>
      <c r="AG44" s="75">
        <v>2</v>
      </c>
      <c r="AH44" s="75">
        <v>1</v>
      </c>
      <c r="AI44" s="75">
        <v>3.5</v>
      </c>
      <c r="AJ44" s="75">
        <v>0.290333333333334</v>
      </c>
      <c r="AK44" s="75">
        <v>-1.0154000000000001</v>
      </c>
      <c r="AL44" s="75">
        <v>5.3</v>
      </c>
      <c r="AM44" s="75">
        <v>28.163189366027201</v>
      </c>
      <c r="AN44" s="75">
        <v>2.17000754525816</v>
      </c>
      <c r="AO44" s="75">
        <v>29.7</v>
      </c>
      <c r="AP44" s="75">
        <v>54.205392786023502</v>
      </c>
      <c r="AQ44" s="75">
        <v>3</v>
      </c>
      <c r="AR44" s="75">
        <v>6.4627058660457202</v>
      </c>
      <c r="AS44" s="75">
        <v>7.0240411459084902</v>
      </c>
      <c r="AT44" s="75">
        <v>2671.2</v>
      </c>
      <c r="AU44" s="75">
        <v>3.4361464521787899E-2</v>
      </c>
      <c r="AV44" s="75">
        <v>16.512583807827799</v>
      </c>
      <c r="AW44" s="75">
        <v>-0.819315357379922</v>
      </c>
      <c r="AX44" s="75">
        <v>7</v>
      </c>
      <c r="AY44" s="75">
        <v>4.5337648089278302</v>
      </c>
      <c r="AZ44" s="75">
        <v>47.367829838408298</v>
      </c>
      <c r="BA44" s="75">
        <v>47.881341808903699</v>
      </c>
      <c r="BB44" s="75">
        <v>12.479333333333299</v>
      </c>
      <c r="BC44" s="75">
        <v>12.4604</v>
      </c>
      <c r="BD44" s="75">
        <v>-7.3363659108464499E-2</v>
      </c>
      <c r="BE44" s="75">
        <v>32.612000000000002</v>
      </c>
      <c r="BF44" s="75">
        <v>25.998000000000001</v>
      </c>
      <c r="BG44" s="75">
        <v>3.49433333333333</v>
      </c>
      <c r="BH44" s="75">
        <v>4.0015999999999998</v>
      </c>
      <c r="BI44" s="75">
        <v>2.8519999999999999</v>
      </c>
      <c r="BJ44" s="75">
        <v>3.0190000000000001</v>
      </c>
      <c r="BK44" s="75">
        <v>1.839</v>
      </c>
      <c r="BL44" s="75">
        <v>2.3628</v>
      </c>
      <c r="BM44" s="75">
        <v>5</v>
      </c>
      <c r="BN44" s="75">
        <v>2.2273333333333301</v>
      </c>
      <c r="BO44" s="75">
        <v>0.2</v>
      </c>
      <c r="BP44" s="75">
        <v>2.2273333333333301</v>
      </c>
      <c r="BQ44" s="75">
        <v>-1.2126608799760501</v>
      </c>
      <c r="BR44" s="75">
        <v>0.55006737977484899</v>
      </c>
      <c r="BS44" s="75">
        <v>30</v>
      </c>
      <c r="BT44" s="75">
        <v>25</v>
      </c>
      <c r="BU44" s="75">
        <v>25</v>
      </c>
      <c r="BV44" s="75">
        <v>26.6666666666667</v>
      </c>
      <c r="BW44">
        <v>2011</v>
      </c>
      <c r="BX44" s="75">
        <v>33.4444444444444</v>
      </c>
      <c r="BY44" s="694"/>
      <c r="BZ44">
        <f t="shared" si="0"/>
        <v>-1.0064419085360474</v>
      </c>
      <c r="CA44">
        <f t="shared" si="1"/>
        <v>-0.25749900600000003</v>
      </c>
      <c r="CB44">
        <f t="shared" si="2"/>
        <v>-0.4888932669623024</v>
      </c>
      <c r="CC44">
        <f t="shared" si="3"/>
        <v>-0.64712570999999997</v>
      </c>
      <c r="CD44">
        <f t="shared" si="4"/>
        <v>-0.671630301561149</v>
      </c>
      <c r="CF44" t="s">
        <v>224</v>
      </c>
      <c r="CG44" t="s">
        <v>160</v>
      </c>
      <c r="CH44" t="s">
        <v>225</v>
      </c>
      <c r="CI44">
        <v>-0.45822484444490841</v>
      </c>
      <c r="CJ44">
        <v>-0.60941609100000005</v>
      </c>
      <c r="CK44">
        <v>-0.538682909057974</v>
      </c>
      <c r="CL44">
        <v>-0.56880390245038071</v>
      </c>
      <c r="CM44">
        <v>-0.53707031199999999</v>
      </c>
      <c r="CO44" s="74" t="s">
        <v>224</v>
      </c>
      <c r="CP44" s="74" t="s">
        <v>160</v>
      </c>
      <c r="CQ44" s="74" t="s">
        <v>225</v>
      </c>
      <c r="CR44" t="s">
        <v>848</v>
      </c>
      <c r="CS44">
        <v>260</v>
      </c>
      <c r="CT44">
        <v>-0.45822484444490824</v>
      </c>
      <c r="CU44">
        <v>-0.60941609100000005</v>
      </c>
      <c r="CV44">
        <v>-0.538682909057974</v>
      </c>
      <c r="CW44" s="426">
        <v>-0.53706608049826388</v>
      </c>
      <c r="CX44" s="426">
        <v>35.6666666666667</v>
      </c>
      <c r="CY44" s="426">
        <v>35.693692035778966</v>
      </c>
      <c r="CZ44" s="426">
        <v>37.011527184603388</v>
      </c>
      <c r="DA44" s="426">
        <v>34.484358042175934</v>
      </c>
    </row>
    <row r="45" spans="1:105" x14ac:dyDescent="0.25">
      <c r="A45" s="694"/>
      <c r="B45" s="74" t="s">
        <v>216</v>
      </c>
      <c r="C45" s="74" t="s">
        <v>160</v>
      </c>
      <c r="D45" s="74" t="s">
        <v>217</v>
      </c>
      <c r="E45" s="75">
        <v>2.895</v>
      </c>
      <c r="F45" s="75">
        <v>1.76366666666667</v>
      </c>
      <c r="G45" s="75">
        <v>2.1657999999999999</v>
      </c>
      <c r="H45" s="75">
        <v>1.5049999999999999</v>
      </c>
      <c r="I45" s="75">
        <v>35.009984917916</v>
      </c>
      <c r="J45" s="75">
        <v>35.158999999999999</v>
      </c>
      <c r="K45" s="75">
        <v>13</v>
      </c>
      <c r="L45" s="75">
        <v>2.73320218791073</v>
      </c>
      <c r="M45" s="75">
        <v>0.39600000000000002</v>
      </c>
      <c r="N45" s="75">
        <v>36250</v>
      </c>
      <c r="O45" s="75">
        <v>6.6984675037979802</v>
      </c>
      <c r="P45" s="75">
        <v>3</v>
      </c>
      <c r="Q45" s="75">
        <v>3.2</v>
      </c>
      <c r="R45" s="75">
        <v>1296.1824521387</v>
      </c>
      <c r="S45" s="75">
        <v>-3.2</v>
      </c>
      <c r="T45" s="75">
        <v>-4.6100771674988703</v>
      </c>
      <c r="U45" s="75">
        <v>108.939248384</v>
      </c>
      <c r="V45" s="75">
        <v>0.21994661318747499</v>
      </c>
      <c r="W45" s="75">
        <v>-9.4106491213500991</v>
      </c>
      <c r="X45" s="75">
        <v>-3.093</v>
      </c>
      <c r="Y45" s="75">
        <v>154.58468656807301</v>
      </c>
      <c r="Z45" s="75">
        <v>1.391</v>
      </c>
      <c r="AA45" s="75">
        <v>3</v>
      </c>
      <c r="AB45" s="75">
        <v>0.874</v>
      </c>
      <c r="AC45" s="75">
        <v>0.927387521057074</v>
      </c>
      <c r="AD45" s="75">
        <v>0.38212975825067003</v>
      </c>
      <c r="AE45" s="75">
        <v>45.355191256830601</v>
      </c>
      <c r="AF45" s="75">
        <v>4.42674150520181</v>
      </c>
      <c r="AG45" s="75">
        <v>2</v>
      </c>
      <c r="AH45" s="75">
        <v>1.75</v>
      </c>
      <c r="AI45" s="75">
        <v>2.25</v>
      </c>
      <c r="AJ45" s="75">
        <v>1.13133333333333</v>
      </c>
      <c r="AK45" s="75">
        <v>0.63419999999999999</v>
      </c>
      <c r="AL45" s="75">
        <v>4.4000000000000004</v>
      </c>
      <c r="AM45" s="75">
        <v>20.896433798826401</v>
      </c>
      <c r="AN45" s="75">
        <v>-0.208107545982463</v>
      </c>
      <c r="AO45" s="75">
        <v>3.2</v>
      </c>
      <c r="AP45" s="75">
        <v>1296.1824521387</v>
      </c>
      <c r="AQ45" s="75">
        <v>1</v>
      </c>
      <c r="AR45" s="75">
        <v>2.1359099188380002</v>
      </c>
      <c r="AS45" s="75">
        <v>5.4225646105221497</v>
      </c>
      <c r="AT45" s="75">
        <v>2180</v>
      </c>
      <c r="AU45" s="75">
        <v>0.23898398574903501</v>
      </c>
      <c r="AV45" s="75">
        <v>27.221957675895599</v>
      </c>
      <c r="AW45" s="75">
        <v>1196.1824521387</v>
      </c>
      <c r="AX45" s="75">
        <v>10</v>
      </c>
      <c r="AY45" s="75">
        <v>5.1864378262743296</v>
      </c>
      <c r="AZ45" s="75">
        <v>115.84148372404999</v>
      </c>
      <c r="BA45" s="75">
        <v>113.216859303112</v>
      </c>
      <c r="BB45" s="75">
        <v>0.309113484176748</v>
      </c>
      <c r="BC45" s="75">
        <v>0.38084368680856601</v>
      </c>
      <c r="BD45" s="75">
        <v>-0.39425484688108298</v>
      </c>
      <c r="BE45" s="75">
        <v>3.1869999999999998</v>
      </c>
      <c r="BF45" s="75">
        <v>2.6516000000000002</v>
      </c>
      <c r="BG45" s="75">
        <v>-1.0793333333333299</v>
      </c>
      <c r="BH45" s="75">
        <v>-0.56879999999999997</v>
      </c>
      <c r="BI45" s="75">
        <v>0.2</v>
      </c>
      <c r="BJ45" s="75">
        <v>0.75</v>
      </c>
      <c r="BK45" s="75">
        <v>-1.522</v>
      </c>
      <c r="BL45" s="75">
        <v>-1.1086</v>
      </c>
      <c r="BM45" s="75">
        <v>4</v>
      </c>
      <c r="BN45" s="75">
        <v>-2.8730000000000002</v>
      </c>
      <c r="BO45" s="75">
        <v>-3.2</v>
      </c>
      <c r="BP45" s="75">
        <v>-2.8730000000000002</v>
      </c>
      <c r="BQ45" s="75">
        <v>-0.101287852419074</v>
      </c>
      <c r="BR45" s="75">
        <v>12.8967643000196</v>
      </c>
      <c r="BS45" s="75">
        <v>38</v>
      </c>
      <c r="BT45" s="75">
        <v>38</v>
      </c>
      <c r="BU45" s="75">
        <v>28</v>
      </c>
      <c r="BV45" s="75">
        <v>34.6666666666667</v>
      </c>
      <c r="BW45">
        <v>2011</v>
      </c>
      <c r="BX45" s="75">
        <v>35.8888888888889</v>
      </c>
      <c r="BY45" s="694"/>
      <c r="BZ45">
        <f t="shared" si="0"/>
        <v>-0.92800887490406969</v>
      </c>
      <c r="CA45">
        <f t="shared" si="1"/>
        <v>-0.24522746599999998</v>
      </c>
      <c r="CB45">
        <f t="shared" si="2"/>
        <v>-0.4533973028902798</v>
      </c>
      <c r="CC45">
        <f t="shared" si="3"/>
        <v>-0.59755822199999997</v>
      </c>
      <c r="CD45">
        <f t="shared" si="4"/>
        <v>-0.52538816980765801</v>
      </c>
      <c r="CF45" t="s">
        <v>53</v>
      </c>
      <c r="CG45" t="s">
        <v>158</v>
      </c>
      <c r="CH45" t="s">
        <v>226</v>
      </c>
      <c r="CI45">
        <v>-0.60938900998051071</v>
      </c>
      <c r="CJ45">
        <v>-7.2012633999999964E-2</v>
      </c>
      <c r="CK45">
        <v>-0.21960916705036701</v>
      </c>
      <c r="CL45">
        <v>-0.21675005221800844</v>
      </c>
      <c r="CM45">
        <v>-0.329568843</v>
      </c>
      <c r="CO45" s="74" t="s">
        <v>53</v>
      </c>
      <c r="CP45" s="74" t="s">
        <v>158</v>
      </c>
      <c r="CQ45" s="74" t="s">
        <v>226</v>
      </c>
      <c r="CR45" t="s">
        <v>849</v>
      </c>
      <c r="CS45">
        <v>266</v>
      </c>
      <c r="CT45">
        <v>-0.60938900998051027</v>
      </c>
      <c r="CU45">
        <v>-7.2012633999999964E-2</v>
      </c>
      <c r="CV45">
        <v>-0.21960916705036701</v>
      </c>
      <c r="CW45" s="426">
        <v>-0.32956694504376999</v>
      </c>
      <c r="CX45" s="426">
        <v>40.999999999999993</v>
      </c>
      <c r="CY45" s="426">
        <v>39.162050318081334</v>
      </c>
      <c r="CZ45" s="426">
        <v>34.484810702752256</v>
      </c>
      <c r="DA45" s="426">
        <v>43.467083328916431</v>
      </c>
    </row>
    <row r="46" spans="1:105" x14ac:dyDescent="0.25">
      <c r="A46" s="694"/>
      <c r="B46" s="74" t="s">
        <v>218</v>
      </c>
      <c r="C46" s="74" t="s">
        <v>158</v>
      </c>
      <c r="D46" s="74" t="s">
        <v>219</v>
      </c>
      <c r="E46" s="75">
        <v>7.5</v>
      </c>
      <c r="F46" s="75">
        <v>9.8960000000000008</v>
      </c>
      <c r="G46" s="75">
        <v>12.228999999999999</v>
      </c>
      <c r="H46" s="75">
        <v>6.8</v>
      </c>
      <c r="I46" s="75">
        <v>16.537031702568399</v>
      </c>
      <c r="J46" s="75">
        <v>29.3</v>
      </c>
      <c r="K46" s="75">
        <v>24.632000000000001</v>
      </c>
      <c r="L46" s="75">
        <v>1.91773394922236</v>
      </c>
      <c r="M46" s="75">
        <v>1.5</v>
      </c>
      <c r="N46" s="75">
        <v>5600</v>
      </c>
      <c r="O46" s="75">
        <v>8.19473718089783</v>
      </c>
      <c r="P46" s="75">
        <v>1</v>
      </c>
      <c r="Q46" s="75">
        <v>3.6</v>
      </c>
      <c r="R46" s="75">
        <v>61.179591836734701</v>
      </c>
      <c r="S46" s="75">
        <v>-13.4</v>
      </c>
      <c r="T46" s="75">
        <v>-8.7739913826870399</v>
      </c>
      <c r="U46" s="75">
        <v>95.928319623971802</v>
      </c>
      <c r="V46" s="75">
        <v>18</v>
      </c>
      <c r="W46" s="75">
        <v>7.6271933248482799</v>
      </c>
      <c r="X46" s="75">
        <v>13.396000000000001</v>
      </c>
      <c r="Y46" s="75">
        <v>48.052781499592498</v>
      </c>
      <c r="Z46" s="75">
        <v>7.5</v>
      </c>
      <c r="AA46" s="75">
        <v>4</v>
      </c>
      <c r="AB46" s="75">
        <v>0.72699999999999998</v>
      </c>
      <c r="AC46" s="75">
        <v>0.43879270975616103</v>
      </c>
      <c r="AD46" s="75">
        <v>-0.496895884202534</v>
      </c>
      <c r="AE46" s="75">
        <v>46.448087431693999</v>
      </c>
      <c r="AF46" s="75">
        <v>3.7614773946897002</v>
      </c>
      <c r="AG46" s="75">
        <v>3</v>
      </c>
      <c r="AH46" s="75">
        <v>3</v>
      </c>
      <c r="AI46" s="75">
        <v>3.75</v>
      </c>
      <c r="AJ46" s="75">
        <v>-2.3959999999999999</v>
      </c>
      <c r="AK46" s="75">
        <v>-5.7290000000000001</v>
      </c>
      <c r="AL46" s="75">
        <v>14.3</v>
      </c>
      <c r="AM46" s="75">
        <v>20.539532086902401</v>
      </c>
      <c r="AN46" s="75">
        <v>-0.23778063697777599</v>
      </c>
      <c r="AO46" s="75">
        <v>10.8</v>
      </c>
      <c r="AP46" s="75">
        <v>183.538775510204</v>
      </c>
      <c r="AQ46" s="75">
        <v>3</v>
      </c>
      <c r="AR46" s="75">
        <v>8.0228436527992599</v>
      </c>
      <c r="AS46" s="75">
        <v>17.5605491085194</v>
      </c>
      <c r="AT46" s="75">
        <v>520</v>
      </c>
      <c r="AU46" s="75">
        <v>1.28855491956704</v>
      </c>
      <c r="AV46" s="75">
        <v>9.0611380015528304</v>
      </c>
      <c r="AW46" s="75">
        <v>-0.38820408163265302</v>
      </c>
      <c r="AX46" s="75">
        <v>1</v>
      </c>
      <c r="AY46" s="75">
        <v>3.1152878141002098</v>
      </c>
      <c r="AZ46" s="75">
        <v>95.111351782821103</v>
      </c>
      <c r="BA46" s="75">
        <v>88.206823963075394</v>
      </c>
      <c r="BB46" s="75">
        <v>19.866666666666699</v>
      </c>
      <c r="BC46" s="75">
        <v>18.319400000000002</v>
      </c>
      <c r="BD46" s="75">
        <v>-0.71936548451728599</v>
      </c>
      <c r="BE46" s="75">
        <v>12.218999999999999</v>
      </c>
      <c r="BF46" s="75">
        <v>10.213200000000001</v>
      </c>
      <c r="BG46" s="75">
        <v>-0.91900000000000004</v>
      </c>
      <c r="BH46" s="75">
        <v>-0.45600000000000002</v>
      </c>
      <c r="BI46" s="75">
        <v>1.1000000000000001</v>
      </c>
      <c r="BJ46" s="75">
        <v>-0.5</v>
      </c>
      <c r="BK46" s="75">
        <v>-1.4666666666666699</v>
      </c>
      <c r="BL46" s="75">
        <v>-0.4284</v>
      </c>
      <c r="BM46" s="75">
        <v>6</v>
      </c>
      <c r="BN46" s="75">
        <v>-9.7823333333333302</v>
      </c>
      <c r="BO46" s="75">
        <v>-13.4</v>
      </c>
      <c r="BP46" s="75">
        <v>-9.7823333333333302</v>
      </c>
      <c r="BQ46" s="75">
        <v>0.67468565781851597</v>
      </c>
      <c r="BR46" s="75">
        <v>-14.572775510204099</v>
      </c>
      <c r="BS46" s="75">
        <v>35</v>
      </c>
      <c r="BT46" s="75">
        <v>38</v>
      </c>
      <c r="BU46" s="75">
        <v>34</v>
      </c>
      <c r="BV46" s="75">
        <v>35.6666666666667</v>
      </c>
      <c r="BW46">
        <v>2011</v>
      </c>
      <c r="BX46" s="75">
        <v>48.7777777777778</v>
      </c>
      <c r="BY46" s="694"/>
      <c r="BZ46">
        <f t="shared" si="0"/>
        <v>0.28154802795785139</v>
      </c>
      <c r="CA46">
        <f t="shared" si="1"/>
        <v>0.40238685000000002</v>
      </c>
      <c r="CB46">
        <f t="shared" si="2"/>
        <v>0.43751496871634976</v>
      </c>
      <c r="CC46">
        <f t="shared" si="3"/>
        <v>0.41441892609999997</v>
      </c>
      <c r="CD46">
        <f t="shared" si="4"/>
        <v>0.245706706710732</v>
      </c>
      <c r="CF46" t="s">
        <v>55</v>
      </c>
      <c r="CG46" t="s">
        <v>158</v>
      </c>
      <c r="CH46" t="s">
        <v>227</v>
      </c>
      <c r="CI46">
        <v>-3.703240758976907E-2</v>
      </c>
      <c r="CJ46">
        <v>0.93588549599999993</v>
      </c>
      <c r="CK46">
        <v>0.35871199033842699</v>
      </c>
      <c r="CL46">
        <v>0.73050602357210959</v>
      </c>
      <c r="CM46">
        <v>0.52815654040000004</v>
      </c>
      <c r="CO46" s="74" t="s">
        <v>55</v>
      </c>
      <c r="CP46" s="74" t="s">
        <v>158</v>
      </c>
      <c r="CQ46" s="74" t="s">
        <v>227</v>
      </c>
      <c r="CR46" t="s">
        <v>850</v>
      </c>
      <c r="CS46">
        <v>272</v>
      </c>
      <c r="CT46">
        <v>-3.7032407589768529E-2</v>
      </c>
      <c r="CU46">
        <v>0.93588549599999993</v>
      </c>
      <c r="CV46">
        <v>0.35871199033842699</v>
      </c>
      <c r="CW46" s="426">
        <v>0.52815698306138936</v>
      </c>
      <c r="CX46" s="426">
        <v>50.666666666666693</v>
      </c>
      <c r="CY46" s="426">
        <v>53.498948076505322</v>
      </c>
      <c r="CZ46" s="426">
        <v>44.051779538474115</v>
      </c>
      <c r="DA46" s="426">
        <v>60.314150278114454</v>
      </c>
    </row>
    <row r="47" spans="1:105" x14ac:dyDescent="0.25">
      <c r="A47" s="694"/>
      <c r="B47" s="74" t="s">
        <v>220</v>
      </c>
      <c r="C47" s="74" t="s">
        <v>160</v>
      </c>
      <c r="D47" s="74" t="s">
        <v>221</v>
      </c>
      <c r="E47" s="75">
        <v>-0.28299999999999997</v>
      </c>
      <c r="F47" s="75">
        <v>-0.78866666666666696</v>
      </c>
      <c r="G47" s="75">
        <v>-0.18179999999999999</v>
      </c>
      <c r="H47" s="75">
        <v>1.758</v>
      </c>
      <c r="I47" s="75">
        <v>115.176775236686</v>
      </c>
      <c r="J47" s="75">
        <v>52.533999999999999</v>
      </c>
      <c r="K47" s="75">
        <v>19.43</v>
      </c>
      <c r="L47" s="75">
        <v>3.7725962545705798</v>
      </c>
      <c r="M47" s="75">
        <v>-0.85699999999999998</v>
      </c>
      <c r="N47" s="75">
        <v>46380</v>
      </c>
      <c r="O47" s="75">
        <v>5.4421573893828796</v>
      </c>
      <c r="P47" s="75">
        <v>1</v>
      </c>
      <c r="Q47" s="75">
        <v>15.5</v>
      </c>
      <c r="R47" s="75">
        <v>124.2469107295</v>
      </c>
      <c r="S47" s="75">
        <v>2.1</v>
      </c>
      <c r="T47" s="75">
        <v>0.84063554843329102</v>
      </c>
      <c r="U47" s="75">
        <v>30.673782967144</v>
      </c>
      <c r="V47" s="75">
        <v>1.8003976997904E-2</v>
      </c>
      <c r="W47" s="75">
        <v>10.8047677274875</v>
      </c>
      <c r="X47" s="75">
        <v>5.1049999999999898</v>
      </c>
      <c r="Y47" s="75">
        <v>326.62921801530098</v>
      </c>
      <c r="Z47" s="75">
        <v>0.16800000000000001</v>
      </c>
      <c r="AA47" s="75">
        <v>2</v>
      </c>
      <c r="AB47" s="75">
        <v>0.90100000000000002</v>
      </c>
      <c r="AC47" s="75">
        <v>1.0476433307678401</v>
      </c>
      <c r="AD47" s="75">
        <v>1.31377105988983</v>
      </c>
      <c r="AE47" s="75">
        <v>10.928961748633901</v>
      </c>
      <c r="AF47" s="75">
        <v>5.3962107562005697</v>
      </c>
      <c r="AG47" s="75">
        <v>1.75</v>
      </c>
      <c r="AH47" s="75">
        <v>1.5</v>
      </c>
      <c r="AI47" s="75">
        <v>1.75</v>
      </c>
      <c r="AJ47" s="75">
        <v>0.50566666666666704</v>
      </c>
      <c r="AK47" s="75">
        <v>-0.1182</v>
      </c>
      <c r="AL47" s="75">
        <v>1.4750000000000001</v>
      </c>
      <c r="AM47" s="75">
        <v>15.4467303425295</v>
      </c>
      <c r="AN47" s="75">
        <v>-4.4001528072050398E-2</v>
      </c>
      <c r="AO47" s="75">
        <v>15.5</v>
      </c>
      <c r="AP47" s="75">
        <v>124.2469107295</v>
      </c>
      <c r="AQ47" s="75">
        <v>1</v>
      </c>
      <c r="AR47" s="75">
        <v>5.5619265588249798</v>
      </c>
      <c r="AS47" s="75">
        <v>1.7213782760412599</v>
      </c>
      <c r="AT47" s="75">
        <v>3100</v>
      </c>
      <c r="AU47" s="75">
        <v>2.88636301983018E-2</v>
      </c>
      <c r="AV47" s="75">
        <v>6.57027781505571</v>
      </c>
      <c r="AW47" s="75">
        <v>24.246910729500001</v>
      </c>
      <c r="AX47" s="75">
        <v>0</v>
      </c>
      <c r="AY47" s="75">
        <v>3.78107333748394</v>
      </c>
      <c r="AZ47" s="75">
        <v>29.6886025444817</v>
      </c>
      <c r="BA47" s="75">
        <v>28.926414872439</v>
      </c>
      <c r="BB47" s="75">
        <v>1.7155433257539002E-2</v>
      </c>
      <c r="BC47" s="75">
        <v>1.7496225994616001E-2</v>
      </c>
      <c r="BD47" s="75">
        <v>0.13495206814651001</v>
      </c>
      <c r="BE47" s="75">
        <v>16.798666666666701</v>
      </c>
      <c r="BF47" s="75">
        <v>16.006399999999999</v>
      </c>
      <c r="BG47" s="75">
        <v>-0.64033333333333298</v>
      </c>
      <c r="BH47" s="75">
        <v>-0.16600000000000001</v>
      </c>
      <c r="BI47" s="75">
        <v>-0.5</v>
      </c>
      <c r="BJ47" s="75">
        <v>2.15</v>
      </c>
      <c r="BK47" s="75">
        <v>-0.36666666666666697</v>
      </c>
      <c r="BL47" s="75">
        <v>3.5000000000000003E-2</v>
      </c>
      <c r="BM47" s="75">
        <v>4</v>
      </c>
      <c r="BN47" s="75">
        <v>2.8306666666666702</v>
      </c>
      <c r="BO47" s="75">
        <v>2.1</v>
      </c>
      <c r="BP47" s="75">
        <v>2.8306666666666702</v>
      </c>
      <c r="BQ47" s="75">
        <v>-0.51825247291568499</v>
      </c>
      <c r="BR47" s="75">
        <v>1.2441381914844001</v>
      </c>
      <c r="BS47" s="75">
        <v>30</v>
      </c>
      <c r="BT47" s="75">
        <v>31</v>
      </c>
      <c r="BU47" s="75">
        <v>13</v>
      </c>
      <c r="BV47" s="75">
        <v>24.6666666666667</v>
      </c>
      <c r="BW47">
        <v>2011</v>
      </c>
      <c r="BX47" s="75">
        <v>26.6666666666667</v>
      </c>
      <c r="BY47" s="694"/>
      <c r="BZ47">
        <f t="shared" si="0"/>
        <v>-1.0147622532273262</v>
      </c>
      <c r="CA47">
        <f t="shared" si="1"/>
        <v>-1.249504076</v>
      </c>
      <c r="CB47">
        <f t="shared" si="2"/>
        <v>-1.2351114236053882</v>
      </c>
      <c r="CC47">
        <f t="shared" si="3"/>
        <v>-1.1874760339999999</v>
      </c>
      <c r="CD47">
        <f t="shared" si="4"/>
        <v>-1.07711984869581</v>
      </c>
      <c r="CF47" t="s">
        <v>60</v>
      </c>
      <c r="CG47" t="s">
        <v>158</v>
      </c>
      <c r="CH47" t="s">
        <v>228</v>
      </c>
      <c r="CI47">
        <v>0.53111788562157325</v>
      </c>
      <c r="CJ47">
        <v>0.65452092899999992</v>
      </c>
      <c r="CK47">
        <v>1.1829858238580799</v>
      </c>
      <c r="CL47">
        <v>0.71015266645759578</v>
      </c>
      <c r="CM47">
        <v>0.68723107439999997</v>
      </c>
      <c r="CO47" s="74" t="s">
        <v>60</v>
      </c>
      <c r="CP47" s="74" t="s">
        <v>158</v>
      </c>
      <c r="CQ47" s="74" t="s">
        <v>228</v>
      </c>
      <c r="CR47" t="s">
        <v>851</v>
      </c>
      <c r="CS47">
        <v>278</v>
      </c>
      <c r="CT47">
        <v>0.53111788562157369</v>
      </c>
      <c r="CU47">
        <v>0.65452092899999992</v>
      </c>
      <c r="CV47">
        <v>1.1829858238580799</v>
      </c>
      <c r="CW47" s="426">
        <v>0.68723440780343292</v>
      </c>
      <c r="CX47" s="426">
        <v>64.4444444444444</v>
      </c>
      <c r="CY47" s="426">
        <v>56.157935076248265</v>
      </c>
      <c r="CZ47" s="426">
        <v>53.548439708820865</v>
      </c>
      <c r="DA47" s="426">
        <v>55.611127664726816</v>
      </c>
    </row>
    <row r="48" spans="1:105" x14ac:dyDescent="0.25">
      <c r="A48" s="694"/>
      <c r="B48" s="74" t="s">
        <v>301</v>
      </c>
      <c r="C48" s="74" t="s">
        <v>160</v>
      </c>
      <c r="D48" s="74" t="s">
        <v>573</v>
      </c>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v>0</v>
      </c>
      <c r="AJ48" s="75"/>
      <c r="AK48" s="75"/>
      <c r="AL48" s="75"/>
      <c r="AM48" s="75"/>
      <c r="AN48" s="75"/>
      <c r="AO48" s="75"/>
      <c r="AP48" s="75"/>
      <c r="AQ48" s="75">
        <v>3</v>
      </c>
      <c r="AR48" s="75"/>
      <c r="AS48" s="75"/>
      <c r="AT48" s="75"/>
      <c r="AU48" s="75"/>
      <c r="AV48" s="75"/>
      <c r="AW48" s="75"/>
      <c r="AX48" s="75">
        <v>0</v>
      </c>
      <c r="AY48" s="75"/>
      <c r="AZ48" s="75"/>
      <c r="BA48" s="75"/>
      <c r="BB48" s="75"/>
      <c r="BC48" s="75"/>
      <c r="BD48" s="75"/>
      <c r="BE48" s="75"/>
      <c r="BF48" s="75"/>
      <c r="BG48" s="75"/>
      <c r="BH48" s="75"/>
      <c r="BI48" s="75"/>
      <c r="BJ48" s="75"/>
      <c r="BK48" s="75"/>
      <c r="BL48" s="75"/>
      <c r="BM48" s="75"/>
      <c r="BN48" s="75"/>
      <c r="BO48" s="75"/>
      <c r="BP48" s="75"/>
      <c r="BQ48" s="75"/>
      <c r="BR48" s="75"/>
      <c r="BS48" s="75">
        <v>15</v>
      </c>
      <c r="BT48" s="75">
        <v>13</v>
      </c>
      <c r="BU48" s="75">
        <v>13</v>
      </c>
      <c r="BV48" s="75">
        <v>13.6666666666667</v>
      </c>
      <c r="BW48">
        <v>2011</v>
      </c>
      <c r="BX48" s="75">
        <v>19</v>
      </c>
      <c r="BY48" s="694"/>
      <c r="BZ48" t="e">
        <f t="shared" si="0"/>
        <v>#N/A</v>
      </c>
      <c r="CA48" t="e">
        <f t="shared" si="1"/>
        <v>#N/A</v>
      </c>
      <c r="CB48" t="e">
        <f t="shared" si="2"/>
        <v>#N/A</v>
      </c>
      <c r="CC48" t="e">
        <f t="shared" si="3"/>
        <v>#N/A</v>
      </c>
      <c r="CD48" t="e">
        <f t="shared" si="4"/>
        <v>#N/A</v>
      </c>
      <c r="CF48" t="s">
        <v>229</v>
      </c>
      <c r="CG48" t="s">
        <v>160</v>
      </c>
      <c r="CH48" t="s">
        <v>230</v>
      </c>
      <c r="CI48">
        <v>-0.24762405335446364</v>
      </c>
      <c r="CJ48">
        <v>-0.60918794100000007</v>
      </c>
      <c r="CK48">
        <v>-0.72480925856241196</v>
      </c>
      <c r="CL48">
        <v>-0.49801624131562777</v>
      </c>
      <c r="CM48">
        <v>-0.42165018900000001</v>
      </c>
      <c r="CO48" s="74" t="s">
        <v>229</v>
      </c>
      <c r="CP48" s="74" t="s">
        <v>160</v>
      </c>
      <c r="CQ48" s="74" t="s">
        <v>230</v>
      </c>
      <c r="CR48" t="s">
        <v>852</v>
      </c>
      <c r="CS48">
        <v>284</v>
      </c>
      <c r="CT48">
        <v>-0.24762405335446355</v>
      </c>
      <c r="CU48">
        <v>-0.60918794100000007</v>
      </c>
      <c r="CV48">
        <v>-0.72480925856241196</v>
      </c>
      <c r="CW48" s="426">
        <v>-0.42164523930347825</v>
      </c>
      <c r="CX48" s="426">
        <v>32.555555555555607</v>
      </c>
      <c r="CY48" s="426">
        <v>37.622957088529198</v>
      </c>
      <c r="CZ48" s="426">
        <v>40.531729793824212</v>
      </c>
      <c r="DA48" s="426">
        <v>34.488171580677545</v>
      </c>
    </row>
    <row r="49" spans="1:105" x14ac:dyDescent="0.25">
      <c r="A49" s="694"/>
      <c r="B49" s="74" t="s">
        <v>222</v>
      </c>
      <c r="C49" s="74" t="s">
        <v>158</v>
      </c>
      <c r="D49" s="74" t="s">
        <v>223</v>
      </c>
      <c r="E49" s="75">
        <v>8.3610000000000007</v>
      </c>
      <c r="F49" s="75">
        <v>7.5913333333333304</v>
      </c>
      <c r="G49" s="75">
        <v>10.14</v>
      </c>
      <c r="H49" s="75">
        <v>-1.653</v>
      </c>
      <c r="I49" s="75">
        <v>232.90507395692501</v>
      </c>
      <c r="J49" s="75">
        <v>74.900000000000006</v>
      </c>
      <c r="K49" s="75">
        <v>17.119</v>
      </c>
      <c r="L49" s="75">
        <v>3.1834652032023198</v>
      </c>
      <c r="M49" s="75">
        <v>6.9</v>
      </c>
      <c r="N49" s="75">
        <v>10540</v>
      </c>
      <c r="O49" s="75">
        <v>9.6379985745797594</v>
      </c>
      <c r="P49" s="75">
        <v>2</v>
      </c>
      <c r="Q49" s="75">
        <v>8.1</v>
      </c>
      <c r="R49" s="75">
        <v>17.4766707808901</v>
      </c>
      <c r="S49" s="75">
        <v>4.4000000000000004</v>
      </c>
      <c r="T49" s="75">
        <v>10.2641638225256</v>
      </c>
      <c r="U49" s="75">
        <v>69.934243458475507</v>
      </c>
      <c r="V49" s="75">
        <v>40.5</v>
      </c>
      <c r="W49" s="75">
        <v>-29.0621240352779</v>
      </c>
      <c r="X49" s="75">
        <v>3.53399999999999</v>
      </c>
      <c r="Y49" s="75">
        <v>45.408706361405699</v>
      </c>
      <c r="Z49" s="75">
        <v>1.46</v>
      </c>
      <c r="AA49" s="75">
        <v>5</v>
      </c>
      <c r="AB49" s="75">
        <v>0.745</v>
      </c>
      <c r="AC49" s="75">
        <v>-1.1434166141336599</v>
      </c>
      <c r="AD49" s="75">
        <v>-0.62074209972630601</v>
      </c>
      <c r="AE49" s="75">
        <v>31.693989071038299</v>
      </c>
      <c r="AF49" s="75">
        <v>4.1847944726725199</v>
      </c>
      <c r="AG49" s="75">
        <v>3.25</v>
      </c>
      <c r="AH49" s="75">
        <v>3</v>
      </c>
      <c r="AI49" s="75">
        <v>2.5</v>
      </c>
      <c r="AJ49" s="75">
        <v>0.76966666666666705</v>
      </c>
      <c r="AK49" s="75">
        <v>-4.6399999999999997</v>
      </c>
      <c r="AL49" s="75">
        <v>6.7080000000000002</v>
      </c>
      <c r="AM49" s="75">
        <v>40.768279405803298</v>
      </c>
      <c r="AN49" s="75">
        <v>1.73590714748227</v>
      </c>
      <c r="AO49" s="75">
        <v>24.3</v>
      </c>
      <c r="AP49" s="75">
        <v>52.430012342670302</v>
      </c>
      <c r="AQ49" s="75">
        <v>3</v>
      </c>
      <c r="AR49" s="75">
        <v>-16.973317605629902</v>
      </c>
      <c r="AS49" s="75">
        <v>10.0843391174455</v>
      </c>
      <c r="AT49" s="75">
        <v>1932.2</v>
      </c>
      <c r="AU49" s="75">
        <v>0.25083869100905098</v>
      </c>
      <c r="AV49" s="75">
        <v>9.7532661625630706</v>
      </c>
      <c r="AW49" s="75">
        <v>-0.82523329219109898</v>
      </c>
      <c r="AX49" s="75">
        <v>3</v>
      </c>
      <c r="AY49" s="75">
        <v>3.8943195042294101</v>
      </c>
      <c r="AZ49" s="75">
        <v>81.742140973257094</v>
      </c>
      <c r="BA49" s="75">
        <v>83.473830655835101</v>
      </c>
      <c r="BB49" s="75">
        <v>50.7753333333333</v>
      </c>
      <c r="BC49" s="75">
        <v>48.609000000000002</v>
      </c>
      <c r="BD49" s="75">
        <v>-0.14831074869225699</v>
      </c>
      <c r="BE49" s="75">
        <v>23.084</v>
      </c>
      <c r="BF49" s="75">
        <v>19.571400000000001</v>
      </c>
      <c r="BG49" s="75">
        <v>5.1280000000000001</v>
      </c>
      <c r="BH49" s="75">
        <v>5.5262000000000002</v>
      </c>
      <c r="BI49" s="75">
        <v>5.9550000000000001</v>
      </c>
      <c r="BJ49" s="75">
        <v>5.86</v>
      </c>
      <c r="BK49" s="75">
        <v>3.42566666666667</v>
      </c>
      <c r="BL49" s="75">
        <v>3.9870000000000001</v>
      </c>
      <c r="BM49" s="75">
        <v>4</v>
      </c>
      <c r="BN49" s="75">
        <v>1.222</v>
      </c>
      <c r="BO49" s="75">
        <v>4.4000000000000004</v>
      </c>
      <c r="BP49" s="75">
        <v>1.222</v>
      </c>
      <c r="BQ49" s="75">
        <v>1.10229132569558</v>
      </c>
      <c r="BR49" s="75">
        <v>1.04316396883672</v>
      </c>
      <c r="BS49" s="75">
        <v>83</v>
      </c>
      <c r="BT49" s="75">
        <v>75</v>
      </c>
      <c r="BU49" s="75">
        <v>81</v>
      </c>
      <c r="BV49" s="75">
        <v>79.6666666666667</v>
      </c>
      <c r="BW49">
        <v>2011</v>
      </c>
      <c r="BX49" s="75">
        <v>62.4444444444444</v>
      </c>
      <c r="BY49" s="694"/>
      <c r="BZ49">
        <f t="shared" si="0"/>
        <v>1.2634413989822901E-2</v>
      </c>
      <c r="CA49">
        <f t="shared" si="1"/>
        <v>0.42735951799999994</v>
      </c>
      <c r="CB49">
        <f t="shared" si="2"/>
        <v>0.36606039139936714</v>
      </c>
      <c r="CC49">
        <f t="shared" si="3"/>
        <v>0.28068577989999999</v>
      </c>
      <c r="CD49">
        <f t="shared" si="4"/>
        <v>1.06333317060523</v>
      </c>
      <c r="CF49" t="s">
        <v>231</v>
      </c>
      <c r="CG49" t="s">
        <v>160</v>
      </c>
      <c r="CH49" t="s">
        <v>232</v>
      </c>
      <c r="CI49">
        <v>-6.6915376283028974E-2</v>
      </c>
      <c r="CJ49">
        <v>-0.53886357299999998</v>
      </c>
      <c r="CK49">
        <v>-0.87769875994106095</v>
      </c>
      <c r="CL49">
        <v>-0.38472022857275495</v>
      </c>
      <c r="CM49">
        <v>-0.28473509400000002</v>
      </c>
      <c r="CO49" s="74" t="s">
        <v>231</v>
      </c>
      <c r="CP49" s="74" t="s">
        <v>160</v>
      </c>
      <c r="CQ49" s="74" t="s">
        <v>232</v>
      </c>
      <c r="CR49" t="s">
        <v>853</v>
      </c>
      <c r="CS49">
        <v>290</v>
      </c>
      <c r="CT49">
        <v>-6.6915376283029099E-2</v>
      </c>
      <c r="CU49">
        <v>-0.53886357299999998</v>
      </c>
      <c r="CV49">
        <v>-0.87769875994106095</v>
      </c>
      <c r="CW49" s="426">
        <v>-0.28472976546669992</v>
      </c>
      <c r="CX49" s="426">
        <v>30.000000000000004</v>
      </c>
      <c r="CY49" s="426">
        <v>39.911505985935499</v>
      </c>
      <c r="CZ49" s="426">
        <v>43.552284243035722</v>
      </c>
      <c r="DA49" s="426">
        <v>35.663646859965979</v>
      </c>
    </row>
    <row r="50" spans="1:105" x14ac:dyDescent="0.25">
      <c r="A50" s="694"/>
      <c r="B50" s="74" t="s">
        <v>224</v>
      </c>
      <c r="C50" s="74" t="s">
        <v>160</v>
      </c>
      <c r="D50" s="74" t="s">
        <v>225</v>
      </c>
      <c r="E50" s="75">
        <v>4.0259999999999998</v>
      </c>
      <c r="F50" s="75">
        <v>3.24</v>
      </c>
      <c r="G50" s="75">
        <v>3.3832</v>
      </c>
      <c r="H50" s="75">
        <v>1.774</v>
      </c>
      <c r="I50" s="75">
        <v>27.592003809830398</v>
      </c>
      <c r="J50" s="75">
        <v>11.1</v>
      </c>
      <c r="K50" s="75">
        <v>25.1</v>
      </c>
      <c r="L50" s="75">
        <v>2.3040105902534398</v>
      </c>
      <c r="M50" s="75">
        <v>3.5720000000000001</v>
      </c>
      <c r="N50" s="75">
        <v>22000</v>
      </c>
      <c r="O50" s="75">
        <v>12.117772270096699</v>
      </c>
      <c r="P50" s="75">
        <v>2</v>
      </c>
      <c r="Q50" s="75">
        <v>6.2</v>
      </c>
      <c r="R50" s="75">
        <v>47.633249999999997</v>
      </c>
      <c r="S50" s="75">
        <v>2.5</v>
      </c>
      <c r="T50" s="75">
        <v>1.0027472527472501</v>
      </c>
      <c r="U50" s="75">
        <v>36.237710622710601</v>
      </c>
      <c r="V50" s="75">
        <v>6.3</v>
      </c>
      <c r="W50" s="75">
        <v>-18.309185757559199</v>
      </c>
      <c r="X50" s="75">
        <v>4.0860000000000003</v>
      </c>
      <c r="Y50" s="75">
        <v>103.176419850079</v>
      </c>
      <c r="Z50" s="75">
        <v>3.0910000000000002</v>
      </c>
      <c r="AA50" s="75">
        <v>3</v>
      </c>
      <c r="AB50" s="75">
        <v>0.89700000000000002</v>
      </c>
      <c r="AC50" s="75">
        <v>0.708519290559949</v>
      </c>
      <c r="AD50" s="75">
        <v>0.98870143601159299</v>
      </c>
      <c r="AE50" s="75">
        <v>8.1967213114754092</v>
      </c>
      <c r="AF50" s="75">
        <v>5.0207902864651102</v>
      </c>
      <c r="AG50" s="75">
        <v>2.25</v>
      </c>
      <c r="AH50" s="75">
        <v>1.5</v>
      </c>
      <c r="AI50" s="75">
        <v>2.75</v>
      </c>
      <c r="AJ50" s="75">
        <v>0.78600000000000003</v>
      </c>
      <c r="AK50" s="75">
        <v>-0.48320000000000002</v>
      </c>
      <c r="AL50" s="75">
        <v>5.8</v>
      </c>
      <c r="AM50" s="75">
        <v>13.7568781939699</v>
      </c>
      <c r="AN50" s="75">
        <v>1.5153576180463399</v>
      </c>
      <c r="AO50" s="75">
        <v>18.600000000000001</v>
      </c>
      <c r="AP50" s="75">
        <v>142.89975000000001</v>
      </c>
      <c r="AQ50" s="75">
        <v>3</v>
      </c>
      <c r="AR50" s="75">
        <v>2.3376751783579901</v>
      </c>
      <c r="AS50" s="75">
        <v>6.6553876493671797</v>
      </c>
      <c r="AT50" s="75">
        <v>1510</v>
      </c>
      <c r="AU50" s="75">
        <v>0.53105643418423198</v>
      </c>
      <c r="AV50" s="75">
        <v>8.90764550616694</v>
      </c>
      <c r="AW50" s="75">
        <v>-0.52366749999999995</v>
      </c>
      <c r="AX50" s="75">
        <v>10</v>
      </c>
      <c r="AY50" s="75">
        <v>6.8410871379162597</v>
      </c>
      <c r="AZ50" s="75">
        <v>38.737289937643297</v>
      </c>
      <c r="BA50" s="75">
        <v>38.672150919431502</v>
      </c>
      <c r="BB50" s="75">
        <v>7.93333333333333</v>
      </c>
      <c r="BC50" s="75">
        <v>8.1999999999999993</v>
      </c>
      <c r="BD50" s="75">
        <v>0.231940944547948</v>
      </c>
      <c r="BE50" s="75">
        <v>21.065000000000001</v>
      </c>
      <c r="BF50" s="75">
        <v>19.710599999999999</v>
      </c>
      <c r="BG50" s="75">
        <v>3.351</v>
      </c>
      <c r="BH50" s="75">
        <v>3.4914000000000001</v>
      </c>
      <c r="BI50" s="75">
        <v>2.9390000000000001</v>
      </c>
      <c r="BJ50" s="75">
        <v>4.3840000000000003</v>
      </c>
      <c r="BK50" s="75">
        <v>2.9006666666666701</v>
      </c>
      <c r="BL50" s="75">
        <v>2.9815999999999998</v>
      </c>
      <c r="BM50" s="75">
        <v>3</v>
      </c>
      <c r="BN50" s="75">
        <v>3.07066666666667</v>
      </c>
      <c r="BO50" s="75">
        <v>2.5</v>
      </c>
      <c r="BP50" s="75">
        <v>3.07066666666667</v>
      </c>
      <c r="BQ50" s="75">
        <v>-9.1511072514112099E-2</v>
      </c>
      <c r="BR50" s="75">
        <v>1.4524349999999999</v>
      </c>
      <c r="BS50" s="75">
        <v>35</v>
      </c>
      <c r="BT50" s="75">
        <v>25</v>
      </c>
      <c r="BU50" s="75">
        <v>22</v>
      </c>
      <c r="BV50" s="75">
        <v>27.3333333333333</v>
      </c>
      <c r="BW50">
        <v>2011</v>
      </c>
      <c r="BX50" s="75">
        <v>35.6666666666667</v>
      </c>
      <c r="BY50" s="694"/>
      <c r="BZ50">
        <f t="shared" si="0"/>
        <v>-0.45822484444490841</v>
      </c>
      <c r="CA50">
        <f t="shared" si="1"/>
        <v>-0.60941609100000005</v>
      </c>
      <c r="CB50">
        <f t="shared" si="2"/>
        <v>-0.56880390245038071</v>
      </c>
      <c r="CC50">
        <f t="shared" si="3"/>
        <v>-0.53707031199999999</v>
      </c>
      <c r="CD50">
        <f t="shared" si="4"/>
        <v>-0.538682909057974</v>
      </c>
      <c r="CF50" t="s">
        <v>233</v>
      </c>
      <c r="CG50" t="s">
        <v>158</v>
      </c>
      <c r="CH50" t="s">
        <v>234</v>
      </c>
      <c r="CI50">
        <v>-1.3137575504307493</v>
      </c>
      <c r="CJ50">
        <v>-0.77668720199999997</v>
      </c>
      <c r="CK50">
        <v>-1.1435935449474</v>
      </c>
      <c r="CL50">
        <v>-0.98102938633471759</v>
      </c>
      <c r="CM50">
        <v>-1.0957912480000001</v>
      </c>
      <c r="CO50" s="74" t="s">
        <v>233</v>
      </c>
      <c r="CP50" s="74" t="s">
        <v>158</v>
      </c>
      <c r="CQ50" s="74" t="s">
        <v>234</v>
      </c>
      <c r="CR50" t="s">
        <v>854</v>
      </c>
      <c r="CS50">
        <v>292</v>
      </c>
      <c r="CT50">
        <v>-1.313757550430749</v>
      </c>
      <c r="CU50">
        <v>-0.77668720199999997</v>
      </c>
      <c r="CV50">
        <v>-1.1435935449474</v>
      </c>
      <c r="CW50" s="426">
        <v>-1.095789370806542</v>
      </c>
      <c r="CX50" s="426">
        <v>25.555555555555596</v>
      </c>
      <c r="CY50" s="426">
        <v>26.354604683865968</v>
      </c>
      <c r="CZ50" s="426">
        <v>22.711255811967739</v>
      </c>
      <c r="DA50" s="426">
        <v>31.688413172545378</v>
      </c>
    </row>
    <row r="51" spans="1:105" x14ac:dyDescent="0.25">
      <c r="A51" s="694"/>
      <c r="B51" s="74" t="s">
        <v>53</v>
      </c>
      <c r="C51" s="74" t="s">
        <v>158</v>
      </c>
      <c r="D51" s="74" t="s">
        <v>226</v>
      </c>
      <c r="E51" s="75">
        <v>4.7089999999999996</v>
      </c>
      <c r="F51" s="75">
        <v>4.2313333333333301</v>
      </c>
      <c r="G51" s="75">
        <v>5.7522000000000002</v>
      </c>
      <c r="H51" s="75">
        <v>0.29099999999999998</v>
      </c>
      <c r="I51" s="75">
        <v>25.4326286909677</v>
      </c>
      <c r="J51" s="75">
        <v>91.4</v>
      </c>
      <c r="K51" s="75">
        <v>14.728</v>
      </c>
      <c r="L51" s="75">
        <v>4.1827298263215598</v>
      </c>
      <c r="M51" s="75">
        <v>4.4000000000000004</v>
      </c>
      <c r="N51" s="75">
        <v>43920</v>
      </c>
      <c r="O51" s="75">
        <v>4.7775852852350997</v>
      </c>
      <c r="P51" s="75">
        <v>1</v>
      </c>
      <c r="Q51" s="75">
        <v>9.6</v>
      </c>
      <c r="R51" s="75">
        <v>95.374395762888994</v>
      </c>
      <c r="S51" s="75">
        <v>38.799999999999997</v>
      </c>
      <c r="T51" s="75">
        <v>37.412433815363997</v>
      </c>
      <c r="U51" s="75">
        <v>26.032418967918499</v>
      </c>
      <c r="V51" s="75">
        <v>7</v>
      </c>
      <c r="W51" s="75">
        <v>-39.381182903530501</v>
      </c>
      <c r="X51" s="75">
        <v>0.86599999999999999</v>
      </c>
      <c r="Y51" s="75"/>
      <c r="Z51" s="75">
        <v>1.3</v>
      </c>
      <c r="AA51" s="75">
        <v>4</v>
      </c>
      <c r="AB51" s="75">
        <v>0.76</v>
      </c>
      <c r="AC51" s="75">
        <v>-0.50444245778661401</v>
      </c>
      <c r="AD51" s="75">
        <v>0.54408220702920096</v>
      </c>
      <c r="AE51" s="75">
        <v>38.797814207650298</v>
      </c>
      <c r="AF51" s="75">
        <v>4.6160410288262401</v>
      </c>
      <c r="AG51" s="75">
        <v>3</v>
      </c>
      <c r="AH51" s="75">
        <v>2.5</v>
      </c>
      <c r="AI51" s="75">
        <v>2.5</v>
      </c>
      <c r="AJ51" s="75">
        <v>0.47766666666666702</v>
      </c>
      <c r="AK51" s="75">
        <v>-1.3522000000000001</v>
      </c>
      <c r="AL51" s="75">
        <v>5</v>
      </c>
      <c r="AM51" s="75">
        <v>11.2996342305648</v>
      </c>
      <c r="AN51" s="75">
        <v>0.63413132335458899</v>
      </c>
      <c r="AO51" s="75">
        <v>28.8</v>
      </c>
      <c r="AP51" s="75">
        <v>286.123187288667</v>
      </c>
      <c r="AQ51" s="75">
        <v>3</v>
      </c>
      <c r="AR51" s="75">
        <v>0.37527142122013601</v>
      </c>
      <c r="AS51" s="75">
        <v>5.5981391884233904</v>
      </c>
      <c r="AT51" s="75">
        <v>9190</v>
      </c>
      <c r="AU51" s="75">
        <v>0.22334951939162101</v>
      </c>
      <c r="AV51" s="75">
        <v>34.725698247670003</v>
      </c>
      <c r="AW51" s="75">
        <v>-4.6256042371110299E-2</v>
      </c>
      <c r="AX51" s="75">
        <v>3</v>
      </c>
      <c r="AY51" s="75">
        <v>1.9158756378903701</v>
      </c>
      <c r="AZ51" s="75">
        <v>35.026425501324397</v>
      </c>
      <c r="BA51" s="75">
        <v>39.269362204163798</v>
      </c>
      <c r="BB51" s="75">
        <v>13.5</v>
      </c>
      <c r="BC51" s="75">
        <v>9.94</v>
      </c>
      <c r="BD51" s="75"/>
      <c r="BE51" s="75">
        <v>25.292999999999999</v>
      </c>
      <c r="BF51" s="75">
        <v>22.0062</v>
      </c>
      <c r="BG51" s="75">
        <v>0.96666666666666701</v>
      </c>
      <c r="BH51" s="75">
        <v>2.6524000000000001</v>
      </c>
      <c r="BI51" s="75">
        <v>5.8</v>
      </c>
      <c r="BJ51" s="75">
        <v>7.05</v>
      </c>
      <c r="BK51" s="75">
        <v>1.6506666666666701</v>
      </c>
      <c r="BL51" s="75">
        <v>1.5780000000000001</v>
      </c>
      <c r="BM51" s="75">
        <v>4</v>
      </c>
      <c r="BN51" s="75">
        <v>30.9106666666667</v>
      </c>
      <c r="BO51" s="75">
        <v>38.799999999999997</v>
      </c>
      <c r="BP51" s="75">
        <v>30.9106666666667</v>
      </c>
      <c r="BQ51" s="75">
        <v>0.297631885433292</v>
      </c>
      <c r="BR51" s="75">
        <v>6.8489398657745699</v>
      </c>
      <c r="BS51" s="75">
        <v>50</v>
      </c>
      <c r="BT51" s="75">
        <v>31</v>
      </c>
      <c r="BU51" s="75">
        <v>38</v>
      </c>
      <c r="BV51" s="75">
        <v>39.6666666666667</v>
      </c>
      <c r="BW51">
        <v>2011</v>
      </c>
      <c r="BX51" s="75">
        <v>41</v>
      </c>
      <c r="BY51" s="694"/>
      <c r="BZ51">
        <f t="shared" si="0"/>
        <v>-0.60938900998051071</v>
      </c>
      <c r="CA51">
        <f t="shared" si="1"/>
        <v>-7.2012633999999964E-2</v>
      </c>
      <c r="CB51">
        <f t="shared" si="2"/>
        <v>-0.21675005221800844</v>
      </c>
      <c r="CC51">
        <f t="shared" si="3"/>
        <v>-0.329568843</v>
      </c>
      <c r="CD51">
        <f t="shared" si="4"/>
        <v>-0.21960916705036701</v>
      </c>
      <c r="CF51" t="s">
        <v>46</v>
      </c>
      <c r="CG51" t="s">
        <v>158</v>
      </c>
      <c r="CH51" t="s">
        <v>235</v>
      </c>
      <c r="CI51">
        <v>-7.4986320743816198E-2</v>
      </c>
      <c r="CJ51">
        <v>0.15884764999999998</v>
      </c>
      <c r="CK51">
        <v>9.9464574957240703E-2</v>
      </c>
      <c r="CL51">
        <v>0.13545211422454759</v>
      </c>
      <c r="CM51">
        <v>8.7689502200000005E-2</v>
      </c>
      <c r="CO51" s="74" t="s">
        <v>46</v>
      </c>
      <c r="CP51" s="74" t="s">
        <v>158</v>
      </c>
      <c r="CQ51" s="74" t="s">
        <v>235</v>
      </c>
      <c r="CR51" t="s">
        <v>855</v>
      </c>
      <c r="CS51">
        <v>298</v>
      </c>
      <c r="CT51">
        <v>-7.4986320743815713E-2</v>
      </c>
      <c r="CU51">
        <v>0.15884764999999998</v>
      </c>
      <c r="CV51">
        <v>9.9464574957240703E-2</v>
      </c>
      <c r="CW51" s="426">
        <v>8.7692443223883199E-2</v>
      </c>
      <c r="CX51" s="426">
        <v>46.3333333333333</v>
      </c>
      <c r="CY51" s="426">
        <v>46.136561570847093</v>
      </c>
      <c r="CZ51" s="426">
        <v>43.417378008341025</v>
      </c>
      <c r="DA51" s="426">
        <v>47.325924361252575</v>
      </c>
    </row>
    <row r="52" spans="1:105" x14ac:dyDescent="0.25">
      <c r="A52" s="694"/>
      <c r="B52" s="74" t="s">
        <v>231</v>
      </c>
      <c r="C52" s="74" t="s">
        <v>160</v>
      </c>
      <c r="D52" s="74" t="s">
        <v>232</v>
      </c>
      <c r="E52" s="75">
        <v>4.3680000000000003</v>
      </c>
      <c r="F52" s="75">
        <v>2.2673333333333301</v>
      </c>
      <c r="G52" s="75">
        <v>6.4634</v>
      </c>
      <c r="H52" s="75">
        <v>2.1320000000000001</v>
      </c>
      <c r="I52" s="75">
        <v>89.648802112816597</v>
      </c>
      <c r="J52" s="75">
        <v>19.036000000000001</v>
      </c>
      <c r="K52" s="75">
        <v>14</v>
      </c>
      <c r="L52" s="75">
        <v>10.4386087051867</v>
      </c>
      <c r="M52" s="75">
        <v>5.2</v>
      </c>
      <c r="N52" s="75">
        <v>12420</v>
      </c>
      <c r="O52" s="75">
        <v>6.7049085725821298</v>
      </c>
      <c r="P52" s="75">
        <v>3</v>
      </c>
      <c r="Q52" s="75">
        <v>4.5</v>
      </c>
      <c r="R52" s="75">
        <v>214.234143201824</v>
      </c>
      <c r="S52" s="75">
        <v>-0.4</v>
      </c>
      <c r="T52" s="75">
        <v>4.6087458924637996</v>
      </c>
      <c r="U52" s="75">
        <v>141.427075434225</v>
      </c>
      <c r="V52" s="75">
        <v>53.2</v>
      </c>
      <c r="W52" s="75">
        <v>-12.570277299983299</v>
      </c>
      <c r="X52" s="75">
        <v>-6.5170000000000003</v>
      </c>
      <c r="Y52" s="75">
        <v>89.643987661683298</v>
      </c>
      <c r="Z52" s="75">
        <v>0.3</v>
      </c>
      <c r="AA52" s="75">
        <v>4</v>
      </c>
      <c r="AB52" s="75">
        <v>0.80500000000000005</v>
      </c>
      <c r="AC52" s="75">
        <v>0.80995773687825601</v>
      </c>
      <c r="AD52" s="75">
        <v>0.81508455669027302</v>
      </c>
      <c r="AE52" s="75">
        <v>16.9398907103825</v>
      </c>
      <c r="AF52" s="75">
        <v>4.2441664474275802</v>
      </c>
      <c r="AG52" s="75">
        <v>2.25</v>
      </c>
      <c r="AH52" s="75">
        <v>2</v>
      </c>
      <c r="AI52" s="75">
        <v>2</v>
      </c>
      <c r="AJ52" s="75">
        <v>2.1006666666666698</v>
      </c>
      <c r="AK52" s="75">
        <v>-3.8633999999999999</v>
      </c>
      <c r="AL52" s="75">
        <v>6.5</v>
      </c>
      <c r="AM52" s="75">
        <v>41.672621028382402</v>
      </c>
      <c r="AN52" s="75">
        <v>-0.12522741649952601</v>
      </c>
      <c r="AO52" s="75">
        <v>13.5</v>
      </c>
      <c r="AP52" s="75">
        <v>642.70242960547102</v>
      </c>
      <c r="AQ52" s="75">
        <v>3</v>
      </c>
      <c r="AR52" s="75">
        <v>5.22548976001229</v>
      </c>
      <c r="AS52" s="75">
        <v>9.8604162838961802</v>
      </c>
      <c r="AT52" s="75">
        <v>1717.2</v>
      </c>
      <c r="AU52" s="75">
        <v>5.15421967826818E-2</v>
      </c>
      <c r="AV52" s="75">
        <v>27.255966911982899</v>
      </c>
      <c r="AW52" s="75">
        <v>1.1423414320182399</v>
      </c>
      <c r="AX52" s="75">
        <v>1</v>
      </c>
      <c r="AY52" s="75">
        <v>4.9868518118676999</v>
      </c>
      <c r="AZ52" s="75">
        <v>155.855016712836</v>
      </c>
      <c r="BA52" s="75">
        <v>145.57506480293</v>
      </c>
      <c r="BB52" s="75">
        <v>61.131999999999998</v>
      </c>
      <c r="BC52" s="75">
        <v>50.631999999999998</v>
      </c>
      <c r="BD52" s="75">
        <v>-7.0856381570496701E-2</v>
      </c>
      <c r="BE52" s="75">
        <v>18.722000000000001</v>
      </c>
      <c r="BF52" s="75">
        <v>15.5646</v>
      </c>
      <c r="BG52" s="75">
        <v>-4.2876666666666701</v>
      </c>
      <c r="BH52" s="75">
        <v>-1.3071999999999999</v>
      </c>
      <c r="BI52" s="75">
        <v>6.3540000000000001</v>
      </c>
      <c r="BJ52" s="75">
        <v>3.2970000000000002</v>
      </c>
      <c r="BK52" s="75">
        <v>-3.5956666666666699</v>
      </c>
      <c r="BL52" s="75">
        <v>-0.67579999999999996</v>
      </c>
      <c r="BM52" s="75">
        <v>6</v>
      </c>
      <c r="BN52" s="75">
        <v>3.8226666666666702</v>
      </c>
      <c r="BO52" s="75">
        <v>-0.4</v>
      </c>
      <c r="BP52" s="75">
        <v>3.8226666666666702</v>
      </c>
      <c r="BQ52" s="75">
        <v>-0.89937216602720604</v>
      </c>
      <c r="BR52" s="75">
        <v>6.2269332546308602</v>
      </c>
      <c r="BS52" s="75">
        <v>23</v>
      </c>
      <c r="BT52" s="75">
        <v>25</v>
      </c>
      <c r="BU52" s="75">
        <v>34</v>
      </c>
      <c r="BV52" s="75">
        <v>27.3333333333333</v>
      </c>
      <c r="BW52">
        <v>2011</v>
      </c>
      <c r="BX52" s="75">
        <v>30</v>
      </c>
      <c r="BY52" s="694"/>
      <c r="BZ52">
        <f t="shared" si="0"/>
        <v>-6.6915376283028974E-2</v>
      </c>
      <c r="CA52">
        <f t="shared" si="1"/>
        <v>-0.53886357299999998</v>
      </c>
      <c r="CB52">
        <f t="shared" si="2"/>
        <v>-0.38472022857275495</v>
      </c>
      <c r="CC52">
        <f t="shared" si="3"/>
        <v>-0.28473509400000002</v>
      </c>
      <c r="CD52">
        <f t="shared" si="4"/>
        <v>-0.87769875994106095</v>
      </c>
      <c r="CF52" t="s">
        <v>236</v>
      </c>
      <c r="CG52" t="s">
        <v>158</v>
      </c>
      <c r="CH52" t="s">
        <v>237</v>
      </c>
      <c r="CI52">
        <v>0.28091817011543979</v>
      </c>
      <c r="CJ52">
        <v>0.15336022899999999</v>
      </c>
      <c r="CK52">
        <v>0.278943554836521</v>
      </c>
      <c r="CL52">
        <v>0.25067828627947564</v>
      </c>
      <c r="CM52">
        <v>0.27957148949999999</v>
      </c>
      <c r="CO52" s="74" t="s">
        <v>236</v>
      </c>
      <c r="CP52" s="74" t="s">
        <v>158</v>
      </c>
      <c r="CQ52" s="74" t="s">
        <v>237</v>
      </c>
      <c r="CR52" t="s">
        <v>856</v>
      </c>
      <c r="CS52">
        <v>304</v>
      </c>
      <c r="CT52">
        <v>0.28091817011544029</v>
      </c>
      <c r="CU52">
        <v>0.15336022899999999</v>
      </c>
      <c r="CV52">
        <v>0.278943554836521</v>
      </c>
      <c r="CW52" s="426">
        <v>0.27957566387829008</v>
      </c>
      <c r="CX52" s="426">
        <v>49.3333333333333</v>
      </c>
      <c r="CY52" s="426">
        <v>49.343899067140029</v>
      </c>
      <c r="CZ52" s="426">
        <v>49.366339125102023</v>
      </c>
      <c r="DA52" s="426">
        <v>47.234201848615875</v>
      </c>
    </row>
    <row r="53" spans="1:105" x14ac:dyDescent="0.25">
      <c r="A53" s="694"/>
      <c r="B53" s="74" t="s">
        <v>55</v>
      </c>
      <c r="C53" s="74" t="s">
        <v>158</v>
      </c>
      <c r="D53" s="74" t="s">
        <v>227</v>
      </c>
      <c r="E53" s="75">
        <v>5.117</v>
      </c>
      <c r="F53" s="75">
        <v>3.4329999999999998</v>
      </c>
      <c r="G53" s="75">
        <v>5.5347999999999997</v>
      </c>
      <c r="H53" s="75">
        <v>2.411</v>
      </c>
      <c r="I53" s="75">
        <v>5.4607038314605401</v>
      </c>
      <c r="J53" s="75">
        <v>26.073</v>
      </c>
      <c r="K53" s="75">
        <v>27.064</v>
      </c>
      <c r="L53" s="75">
        <v>3.0721328096291698</v>
      </c>
      <c r="M53" s="75">
        <v>1.5</v>
      </c>
      <c r="N53" s="75">
        <v>9320</v>
      </c>
      <c r="O53" s="75">
        <v>0</v>
      </c>
      <c r="P53" s="75">
        <v>2</v>
      </c>
      <c r="Q53" s="75">
        <v>17.3</v>
      </c>
      <c r="R53" s="75">
        <v>11.408158697624</v>
      </c>
      <c r="S53" s="75">
        <v>-27.2</v>
      </c>
      <c r="T53" s="75">
        <v>-22.209037995553398</v>
      </c>
      <c r="U53" s="75">
        <v>73.592715645374795</v>
      </c>
      <c r="V53" s="75">
        <v>16.3</v>
      </c>
      <c r="W53" s="75">
        <v>-11.3236465046215</v>
      </c>
      <c r="X53" s="75">
        <v>2.6000000000000099</v>
      </c>
      <c r="Y53" s="75">
        <v>164.38776563644001</v>
      </c>
      <c r="Z53" s="75">
        <v>3.927</v>
      </c>
      <c r="AA53" s="75">
        <v>6</v>
      </c>
      <c r="AB53" s="75">
        <v>0.73899999999999999</v>
      </c>
      <c r="AC53" s="75">
        <v>-0.33038778777227401</v>
      </c>
      <c r="AD53" s="75">
        <v>-0.66272401789027902</v>
      </c>
      <c r="AE53" s="75">
        <v>56.284153005464503</v>
      </c>
      <c r="AF53" s="75">
        <v>3.9458384609219102</v>
      </c>
      <c r="AG53" s="75">
        <v>3.75</v>
      </c>
      <c r="AH53" s="75">
        <v>2.75</v>
      </c>
      <c r="AI53" s="75">
        <v>3.75</v>
      </c>
      <c r="AJ53" s="75">
        <v>1.6839999999999999</v>
      </c>
      <c r="AK53" s="75">
        <v>-1.7347999999999999</v>
      </c>
      <c r="AL53" s="75">
        <v>7.5279999999999996</v>
      </c>
      <c r="AM53" s="75">
        <v>5.6299561841916503</v>
      </c>
      <c r="AN53" s="75">
        <v>2.2004257038666202</v>
      </c>
      <c r="AO53" s="75">
        <v>51.9</v>
      </c>
      <c r="AP53" s="75">
        <v>34.224476092872003</v>
      </c>
      <c r="AQ53" s="75">
        <v>3</v>
      </c>
      <c r="AR53" s="75">
        <v>2.5463186197006702</v>
      </c>
      <c r="AS53" s="75">
        <v>7.96398071060249</v>
      </c>
      <c r="AT53" s="75">
        <v>605.4</v>
      </c>
      <c r="AU53" s="75">
        <v>0.67468735588530504</v>
      </c>
      <c r="AV53" s="75"/>
      <c r="AW53" s="75">
        <v>-0.88591841302375995</v>
      </c>
      <c r="AX53" s="75">
        <v>3</v>
      </c>
      <c r="AY53" s="75">
        <v>0</v>
      </c>
      <c r="AZ53" s="75">
        <v>77.7115873057746</v>
      </c>
      <c r="BA53" s="75">
        <v>89.111182129635907</v>
      </c>
      <c r="BB53" s="75">
        <v>16.7</v>
      </c>
      <c r="BC53" s="75">
        <v>16.3</v>
      </c>
      <c r="BD53" s="75">
        <v>0.48399804718595602</v>
      </c>
      <c r="BE53" s="75">
        <v>50.223999999999997</v>
      </c>
      <c r="BF53" s="75">
        <v>43.735199999999999</v>
      </c>
      <c r="BG53" s="75">
        <v>5.6666666666666696</v>
      </c>
      <c r="BH53" s="75">
        <v>6.76</v>
      </c>
      <c r="BI53" s="75">
        <v>0.6</v>
      </c>
      <c r="BJ53" s="75">
        <v>3.2974999999999999</v>
      </c>
      <c r="BK53" s="75">
        <v>4.7746666666666702</v>
      </c>
      <c r="BL53" s="75">
        <v>5.9131999999999998</v>
      </c>
      <c r="BM53" s="75">
        <v>6</v>
      </c>
      <c r="BN53" s="75">
        <v>-23.5506666666667</v>
      </c>
      <c r="BO53" s="75">
        <v>-27.2</v>
      </c>
      <c r="BP53" s="75">
        <v>-23.5506666666667</v>
      </c>
      <c r="BQ53" s="75">
        <v>0.13596218082998299</v>
      </c>
      <c r="BR53" s="75">
        <v>-2.0608368378273298</v>
      </c>
      <c r="BS53" s="75">
        <v>60</v>
      </c>
      <c r="BT53" s="75">
        <v>25</v>
      </c>
      <c r="BU53" s="75">
        <v>53</v>
      </c>
      <c r="BV53" s="75">
        <v>46</v>
      </c>
      <c r="BW53">
        <v>2011</v>
      </c>
      <c r="BX53" s="75">
        <v>50.6666666666667</v>
      </c>
      <c r="BY53" s="694"/>
      <c r="BZ53">
        <f t="shared" si="0"/>
        <v>-3.703240758976907E-2</v>
      </c>
      <c r="CA53">
        <f t="shared" si="1"/>
        <v>0.93588549599999993</v>
      </c>
      <c r="CB53">
        <f t="shared" si="2"/>
        <v>0.73050602357210959</v>
      </c>
      <c r="CC53">
        <f t="shared" si="3"/>
        <v>0.52815654040000004</v>
      </c>
      <c r="CD53">
        <f t="shared" si="4"/>
        <v>0.35871199033842699</v>
      </c>
      <c r="CF53" t="s">
        <v>43</v>
      </c>
      <c r="CG53" t="s">
        <v>160</v>
      </c>
      <c r="CH53" t="s">
        <v>238</v>
      </c>
      <c r="CI53">
        <v>-1.0709327294865676</v>
      </c>
      <c r="CJ53">
        <v>-1.1791797079999999</v>
      </c>
      <c r="CK53">
        <v>-0.95746719544296099</v>
      </c>
      <c r="CL53">
        <v>-1.201243505698202</v>
      </c>
      <c r="CM53">
        <v>-1.180244361</v>
      </c>
      <c r="CO53" s="74" t="s">
        <v>43</v>
      </c>
      <c r="CP53" s="74" t="s">
        <v>160</v>
      </c>
      <c r="CQ53" s="74" t="s">
        <v>238</v>
      </c>
      <c r="CR53" t="s">
        <v>857</v>
      </c>
      <c r="CS53">
        <v>309</v>
      </c>
      <c r="CT53">
        <v>-1.0709327294865674</v>
      </c>
      <c r="CU53">
        <v>-1.1791797079999999</v>
      </c>
      <c r="CV53">
        <v>-0.95746719544296099</v>
      </c>
      <c r="CW53" s="426">
        <v>-1.1802402934998908</v>
      </c>
      <c r="CX53" s="426">
        <v>28.66666666666671</v>
      </c>
      <c r="CY53" s="426">
        <v>24.943003346202612</v>
      </c>
      <c r="CZ53" s="426">
        <v>26.770084669377813</v>
      </c>
      <c r="DA53" s="426">
        <v>24.960731085137908</v>
      </c>
    </row>
    <row r="54" spans="1:105" x14ac:dyDescent="0.25">
      <c r="A54" s="694"/>
      <c r="B54" s="74" t="s">
        <v>60</v>
      </c>
      <c r="C54" s="74" t="s">
        <v>158</v>
      </c>
      <c r="D54" s="74" t="s">
        <v>228</v>
      </c>
      <c r="E54" s="75">
        <v>10.3</v>
      </c>
      <c r="F54" s="75">
        <v>5.0733333333333297</v>
      </c>
      <c r="G54" s="75">
        <v>6.3761999999999999</v>
      </c>
      <c r="H54" s="75">
        <v>-4.3</v>
      </c>
      <c r="I54" s="75">
        <v>189.82874371806599</v>
      </c>
      <c r="J54" s="75">
        <v>82.8</v>
      </c>
      <c r="K54" s="75">
        <v>27.164000000000001</v>
      </c>
      <c r="L54" s="75">
        <v>13.7797425665358</v>
      </c>
      <c r="M54" s="75">
        <v>-27.9</v>
      </c>
      <c r="N54" s="75">
        <v>9230</v>
      </c>
      <c r="O54" s="75">
        <v>2.9290324415334501</v>
      </c>
      <c r="P54" s="75">
        <v>5</v>
      </c>
      <c r="Q54" s="75">
        <v>96.5</v>
      </c>
      <c r="R54" s="75">
        <v>1.47337946802569</v>
      </c>
      <c r="S54" s="75">
        <v>5.2</v>
      </c>
      <c r="T54" s="75">
        <v>5.0724690458849198</v>
      </c>
      <c r="U54" s="75">
        <v>8.6227239621267309</v>
      </c>
      <c r="V54" s="75">
        <v>11.1</v>
      </c>
      <c r="W54" s="75">
        <v>0.88050661751338599</v>
      </c>
      <c r="X54" s="75">
        <v>2.48</v>
      </c>
      <c r="Y54" s="75"/>
      <c r="Z54" s="75">
        <v>5</v>
      </c>
      <c r="AA54" s="75">
        <v>7</v>
      </c>
      <c r="AB54" s="75">
        <v>0.76</v>
      </c>
      <c r="AC54" s="75">
        <v>-1.91181629808941</v>
      </c>
      <c r="AD54" s="75">
        <v>-0.97580320805526999</v>
      </c>
      <c r="AE54" s="75"/>
      <c r="AF54" s="75"/>
      <c r="AG54" s="75">
        <v>3</v>
      </c>
      <c r="AH54" s="75">
        <v>3.25</v>
      </c>
      <c r="AI54" s="75">
        <v>2</v>
      </c>
      <c r="AJ54" s="75">
        <v>5.2266666666666701</v>
      </c>
      <c r="AK54" s="75">
        <v>-1.8762000000000001</v>
      </c>
      <c r="AL54" s="75">
        <v>6</v>
      </c>
      <c r="AM54" s="75">
        <v>4.7141015151842698</v>
      </c>
      <c r="AN54" s="75">
        <v>-0.25575223796695101</v>
      </c>
      <c r="AO54" s="75">
        <v>289.5</v>
      </c>
      <c r="AP54" s="75">
        <v>4.4201384040770701</v>
      </c>
      <c r="AQ54" s="75">
        <v>3</v>
      </c>
      <c r="AR54" s="75">
        <v>-28.700153175597698</v>
      </c>
      <c r="AS54" s="75">
        <v>6.28961892351301</v>
      </c>
      <c r="AT54" s="75">
        <v>-3280</v>
      </c>
      <c r="AU54" s="75">
        <v>0.85903661304469703</v>
      </c>
      <c r="AV54" s="75">
        <v>59.518834822867298</v>
      </c>
      <c r="AW54" s="75">
        <v>-0.98526620531974296</v>
      </c>
      <c r="AX54" s="75">
        <v>0</v>
      </c>
      <c r="AY54" s="75">
        <v>2.3325928233328899</v>
      </c>
      <c r="AZ54" s="75">
        <v>8.3173400737912395</v>
      </c>
      <c r="BA54" s="75">
        <v>7.5170743707753003</v>
      </c>
      <c r="BB54" s="75">
        <v>5.8333333333333304</v>
      </c>
      <c r="BC54" s="75">
        <v>4.34</v>
      </c>
      <c r="BD54" s="75">
        <v>-0.48194438930794797</v>
      </c>
      <c r="BE54" s="75">
        <v>179.40199999999999</v>
      </c>
      <c r="BF54" s="75">
        <v>161.39699999999999</v>
      </c>
      <c r="BG54" s="75">
        <v>-8.4223333333333308</v>
      </c>
      <c r="BH54" s="75">
        <v>-3.5242</v>
      </c>
      <c r="BI54" s="75">
        <v>-28.6</v>
      </c>
      <c r="BJ54" s="75">
        <v>-13.45</v>
      </c>
      <c r="BK54" s="75">
        <v>-9.7706666666666706</v>
      </c>
      <c r="BL54" s="75">
        <v>-5.2206000000000001</v>
      </c>
      <c r="BM54" s="75">
        <v>7</v>
      </c>
      <c r="BN54" s="75">
        <v>13.1093333333333</v>
      </c>
      <c r="BO54" s="75">
        <v>5.2</v>
      </c>
      <c r="BP54" s="75">
        <v>13.1093333333333</v>
      </c>
      <c r="BQ54" s="75">
        <v>-1.1671074043938201</v>
      </c>
      <c r="BR54" s="75">
        <v>0.214370331262217</v>
      </c>
      <c r="BS54" s="75">
        <v>85</v>
      </c>
      <c r="BT54" s="75">
        <v>44</v>
      </c>
      <c r="BU54" s="75">
        <v>53</v>
      </c>
      <c r="BV54" s="75">
        <v>60.6666666666667</v>
      </c>
      <c r="BW54">
        <v>2011</v>
      </c>
      <c r="BX54" s="75">
        <v>64.4444444444444</v>
      </c>
      <c r="BY54" s="694"/>
      <c r="BZ54">
        <f t="shared" si="0"/>
        <v>0.53111788562157325</v>
      </c>
      <c r="CA54">
        <f t="shared" si="1"/>
        <v>0.65452092899999992</v>
      </c>
      <c r="CB54">
        <f t="shared" si="2"/>
        <v>0.71015266645759578</v>
      </c>
      <c r="CC54">
        <f t="shared" si="3"/>
        <v>0.68723107439999997</v>
      </c>
      <c r="CD54">
        <f t="shared" si="4"/>
        <v>1.1829858238580799</v>
      </c>
      <c r="CF54" t="s">
        <v>239</v>
      </c>
      <c r="CG54" t="s">
        <v>158</v>
      </c>
      <c r="CH54" t="s">
        <v>240</v>
      </c>
      <c r="CI54">
        <v>7.4187857383462633E-3</v>
      </c>
      <c r="CJ54">
        <v>-1.0777491670000001</v>
      </c>
      <c r="CK54">
        <v>-0.78463558518883902</v>
      </c>
      <c r="CL54">
        <v>-0.76364673745296263</v>
      </c>
      <c r="CM54">
        <v>-0.53509894400000002</v>
      </c>
      <c r="CO54" s="74" t="s">
        <v>239</v>
      </c>
      <c r="CP54" s="74" t="s">
        <v>158</v>
      </c>
      <c r="CQ54" s="74" t="s">
        <v>240</v>
      </c>
      <c r="CR54" t="s">
        <v>858</v>
      </c>
      <c r="CS54">
        <v>315</v>
      </c>
      <c r="CT54">
        <v>7.4187857383456483E-3</v>
      </c>
      <c r="CU54">
        <v>-1.0777491670000001</v>
      </c>
      <c r="CV54">
        <v>-0.78463558518883902</v>
      </c>
      <c r="CW54" s="426">
        <v>-0.53509153996019787</v>
      </c>
      <c r="CX54" s="426">
        <v>31.5555555555556</v>
      </c>
      <c r="CY54" s="426">
        <v>35.726696578250639</v>
      </c>
      <c r="CZ54" s="426">
        <v>44.794783427141397</v>
      </c>
      <c r="DA54" s="426">
        <v>26.65614758017632</v>
      </c>
    </row>
    <row r="55" spans="1:105" x14ac:dyDescent="0.25">
      <c r="A55" s="694"/>
      <c r="B55" s="74" t="s">
        <v>303</v>
      </c>
      <c r="C55" s="74" t="s">
        <v>160</v>
      </c>
      <c r="D55" s="74" t="s">
        <v>575</v>
      </c>
      <c r="E55" s="75"/>
      <c r="F55" s="75"/>
      <c r="G55" s="75"/>
      <c r="H55" s="75"/>
      <c r="I55" s="75"/>
      <c r="J55" s="75"/>
      <c r="K55" s="75"/>
      <c r="L55" s="75"/>
      <c r="M55" s="75"/>
      <c r="N55" s="75"/>
      <c r="O55" s="75"/>
      <c r="P55" s="75"/>
      <c r="Q55" s="75"/>
      <c r="R55" s="75">
        <v>135.13956270544</v>
      </c>
      <c r="S55" s="75"/>
      <c r="T55" s="75"/>
      <c r="U55" s="75">
        <v>104.08604400778</v>
      </c>
      <c r="V55" s="75"/>
      <c r="W55" s="75">
        <v>-13.286732570884199</v>
      </c>
      <c r="X55" s="75"/>
      <c r="Y55" s="75"/>
      <c r="Z55" s="75"/>
      <c r="AA55" s="75"/>
      <c r="AB55" s="75">
        <v>0.90500000000000003</v>
      </c>
      <c r="AC55" s="75">
        <v>1.56854481046575</v>
      </c>
      <c r="AD55" s="75">
        <v>1.61807493237705</v>
      </c>
      <c r="AE55" s="75"/>
      <c r="AF55" s="75"/>
      <c r="AG55" s="75">
        <v>1.5</v>
      </c>
      <c r="AH55" s="75">
        <v>1.5</v>
      </c>
      <c r="AI55" s="75">
        <v>1</v>
      </c>
      <c r="AJ55" s="75"/>
      <c r="AK55" s="75"/>
      <c r="AL55" s="75"/>
      <c r="AM55" s="75"/>
      <c r="AN55" s="75"/>
      <c r="AO55" s="75"/>
      <c r="AP55" s="75">
        <v>405.41868811632003</v>
      </c>
      <c r="AQ55" s="75">
        <v>3</v>
      </c>
      <c r="AR55" s="75"/>
      <c r="AS55" s="75"/>
      <c r="AT55" s="75"/>
      <c r="AU55" s="75"/>
      <c r="AV55" s="75"/>
      <c r="AW55" s="75">
        <v>35.139562705439999</v>
      </c>
      <c r="AX55" s="75">
        <v>0</v>
      </c>
      <c r="AY55" s="75"/>
      <c r="AZ55" s="75">
        <v>119.08243250928</v>
      </c>
      <c r="BA55" s="75">
        <v>127.738207823574</v>
      </c>
      <c r="BB55" s="75"/>
      <c r="BC55" s="75"/>
      <c r="BD55" s="75"/>
      <c r="BE55" s="75"/>
      <c r="BF55" s="75"/>
      <c r="BG55" s="75"/>
      <c r="BH55" s="75"/>
      <c r="BI55" s="75"/>
      <c r="BJ55" s="75"/>
      <c r="BK55" s="75"/>
      <c r="BL55" s="75"/>
      <c r="BM55" s="75"/>
      <c r="BN55" s="75"/>
      <c r="BO55" s="75"/>
      <c r="BP55" s="75"/>
      <c r="BQ55" s="75"/>
      <c r="BR55" s="75"/>
      <c r="BS55" s="75">
        <v>13</v>
      </c>
      <c r="BT55" s="75">
        <v>6</v>
      </c>
      <c r="BU55" s="75">
        <v>3</v>
      </c>
      <c r="BV55" s="75">
        <v>7.3333333333333304</v>
      </c>
      <c r="BW55">
        <v>2011</v>
      </c>
      <c r="BX55" s="75">
        <v>11</v>
      </c>
      <c r="BY55" s="694"/>
      <c r="BZ55" t="e">
        <f t="shared" si="0"/>
        <v>#N/A</v>
      </c>
      <c r="CA55" t="e">
        <f t="shared" si="1"/>
        <v>#N/A</v>
      </c>
      <c r="CB55" t="e">
        <f t="shared" si="2"/>
        <v>#N/A</v>
      </c>
      <c r="CC55" t="e">
        <f t="shared" si="3"/>
        <v>#N/A</v>
      </c>
      <c r="CD55" t="e">
        <f t="shared" si="4"/>
        <v>#N/A</v>
      </c>
      <c r="CF55" t="s">
        <v>40</v>
      </c>
      <c r="CG55" t="s">
        <v>158</v>
      </c>
      <c r="CH55" t="s">
        <v>241</v>
      </c>
      <c r="CI55">
        <v>-0.44253844756114541</v>
      </c>
      <c r="CJ55">
        <v>-0.45620056999999997</v>
      </c>
      <c r="CK55">
        <v>-0.65168819268567002</v>
      </c>
      <c r="CL55">
        <v>-0.448721339536368</v>
      </c>
      <c r="CM55">
        <v>-0.44572877999999999</v>
      </c>
      <c r="CO55" s="74" t="s">
        <v>40</v>
      </c>
      <c r="CP55" s="74" t="s">
        <v>158</v>
      </c>
      <c r="CQ55" s="74" t="s">
        <v>241</v>
      </c>
      <c r="CR55" t="s">
        <v>859</v>
      </c>
      <c r="CS55">
        <v>321</v>
      </c>
      <c r="CT55">
        <v>-0.44253844756114474</v>
      </c>
      <c r="CU55">
        <v>-0.45620056999999997</v>
      </c>
      <c r="CV55">
        <v>-0.65168819268567002</v>
      </c>
      <c r="CW55" s="426">
        <v>-0.44572501374899992</v>
      </c>
      <c r="CX55" s="426">
        <v>33.7777777777778</v>
      </c>
      <c r="CY55" s="426">
        <v>37.220462471136372</v>
      </c>
      <c r="CZ55" s="426">
        <v>37.27372608211742</v>
      </c>
      <c r="DA55" s="426">
        <v>37.045363031780646</v>
      </c>
    </row>
    <row r="56" spans="1:105" x14ac:dyDescent="0.25">
      <c r="A56" s="694"/>
      <c r="B56" s="74" t="s">
        <v>229</v>
      </c>
      <c r="C56" s="74" t="s">
        <v>160</v>
      </c>
      <c r="D56" s="74" t="s">
        <v>230</v>
      </c>
      <c r="E56" s="75">
        <v>4.101</v>
      </c>
      <c r="F56" s="75">
        <v>3.29233333333333</v>
      </c>
      <c r="G56" s="75">
        <v>5.2885999999999997</v>
      </c>
      <c r="H56" s="75">
        <v>1.6819999999999999</v>
      </c>
      <c r="I56" s="75">
        <v>62.215686971265001</v>
      </c>
      <c r="J56" s="75">
        <v>23.725999999999999</v>
      </c>
      <c r="K56" s="75">
        <v>15.651</v>
      </c>
      <c r="L56" s="75">
        <v>9.4222971615206408</v>
      </c>
      <c r="M56" s="75">
        <v>5.8019999999999996</v>
      </c>
      <c r="N56" s="75">
        <v>13140</v>
      </c>
      <c r="O56" s="75">
        <v>6.5379143752318196</v>
      </c>
      <c r="P56" s="75">
        <v>2</v>
      </c>
      <c r="Q56" s="75">
        <v>2.9</v>
      </c>
      <c r="R56" s="75">
        <v>68.845802533551804</v>
      </c>
      <c r="S56" s="75">
        <v>-0.3</v>
      </c>
      <c r="T56" s="75">
        <v>2.4824259260997299</v>
      </c>
      <c r="U56" s="75">
        <v>72.798900036602902</v>
      </c>
      <c r="V56" s="75">
        <v>16.600000000000001</v>
      </c>
      <c r="W56" s="75">
        <v>-15.2302649379721</v>
      </c>
      <c r="X56" s="75">
        <v>-4.8779999999999903</v>
      </c>
      <c r="Y56" s="75">
        <v>64.586301200601397</v>
      </c>
      <c r="Z56" s="75">
        <v>0.75</v>
      </c>
      <c r="AA56" s="75">
        <v>4</v>
      </c>
      <c r="AB56" s="75">
        <v>0.81</v>
      </c>
      <c r="AC56" s="75">
        <v>0.90513746297234299</v>
      </c>
      <c r="AD56" s="75">
        <v>0.76009615112062801</v>
      </c>
      <c r="AE56" s="75">
        <v>13.6612021857924</v>
      </c>
      <c r="AF56" s="75">
        <v>4.4086756017836901</v>
      </c>
      <c r="AG56" s="75">
        <v>2.25</v>
      </c>
      <c r="AH56" s="75">
        <v>2</v>
      </c>
      <c r="AI56" s="75">
        <v>2</v>
      </c>
      <c r="AJ56" s="75">
        <v>0.80866666666666698</v>
      </c>
      <c r="AK56" s="75">
        <v>-2.5886</v>
      </c>
      <c r="AL56" s="75">
        <v>5.7830000000000004</v>
      </c>
      <c r="AM56" s="75">
        <v>24.5148738928408</v>
      </c>
      <c r="AN56" s="75">
        <v>0.108529797189602</v>
      </c>
      <c r="AO56" s="75">
        <v>8.6999999999999993</v>
      </c>
      <c r="AP56" s="75">
        <v>206.537407600655</v>
      </c>
      <c r="AQ56" s="75">
        <v>3</v>
      </c>
      <c r="AR56" s="75">
        <v>3.1334681656216898</v>
      </c>
      <c r="AS56" s="75">
        <v>7.3895830911974203</v>
      </c>
      <c r="AT56" s="75">
        <v>2209</v>
      </c>
      <c r="AU56" s="75">
        <v>0.12885549195670501</v>
      </c>
      <c r="AV56" s="75">
        <v>28.113157269067901</v>
      </c>
      <c r="AW56" s="75">
        <v>-0.31154197466448202</v>
      </c>
      <c r="AX56" s="75">
        <v>3</v>
      </c>
      <c r="AY56" s="75">
        <v>5.1867765844327502</v>
      </c>
      <c r="AZ56" s="75">
        <v>80.512263978644</v>
      </c>
      <c r="BA56" s="75">
        <v>76.800852099897995</v>
      </c>
      <c r="BB56" s="75">
        <v>23.9753333333333</v>
      </c>
      <c r="BC56" s="75">
        <v>27.637599999999999</v>
      </c>
      <c r="BD56" s="75">
        <v>-0.13556062608713201</v>
      </c>
      <c r="BE56" s="75">
        <v>9.8879999999999999</v>
      </c>
      <c r="BF56" s="75">
        <v>9.3911999999999995</v>
      </c>
      <c r="BG56" s="75">
        <v>-2.5316666666666698</v>
      </c>
      <c r="BH56" s="75">
        <v>1.0226</v>
      </c>
      <c r="BI56" s="75">
        <v>7.5</v>
      </c>
      <c r="BJ56" s="75">
        <v>5.2370000000000001</v>
      </c>
      <c r="BK56" s="75">
        <v>-1.31633333333333</v>
      </c>
      <c r="BL56" s="75">
        <v>1.9847999999999999</v>
      </c>
      <c r="BM56" s="75">
        <v>5</v>
      </c>
      <c r="BN56" s="75">
        <v>1.946</v>
      </c>
      <c r="BO56" s="75">
        <v>-0.3</v>
      </c>
      <c r="BP56" s="75">
        <v>1.946</v>
      </c>
      <c r="BQ56" s="75">
        <v>-0.90801644398766701</v>
      </c>
      <c r="BR56" s="75">
        <v>1.9516712421529301</v>
      </c>
      <c r="BS56" s="75">
        <v>28</v>
      </c>
      <c r="BT56" s="75">
        <v>19</v>
      </c>
      <c r="BU56" s="75">
        <v>34</v>
      </c>
      <c r="BV56" s="75">
        <v>27</v>
      </c>
      <c r="BW56">
        <v>2011</v>
      </c>
      <c r="BX56" s="75">
        <v>32.5555555555556</v>
      </c>
      <c r="BY56" s="694"/>
      <c r="BZ56">
        <f t="shared" si="0"/>
        <v>-0.24762405335446364</v>
      </c>
      <c r="CA56">
        <f t="shared" si="1"/>
        <v>-0.60918794100000007</v>
      </c>
      <c r="CB56">
        <f t="shared" si="2"/>
        <v>-0.49801624131562777</v>
      </c>
      <c r="CC56">
        <f t="shared" si="3"/>
        <v>-0.42165018900000001</v>
      </c>
      <c r="CD56">
        <f t="shared" si="4"/>
        <v>-0.72480925856241196</v>
      </c>
      <c r="CF56" t="s">
        <v>242</v>
      </c>
      <c r="CG56" t="s">
        <v>160</v>
      </c>
      <c r="CH56" t="s">
        <v>243</v>
      </c>
      <c r="CI56">
        <v>-1.881507014151645</v>
      </c>
      <c r="CJ56">
        <v>-1.5639461779999999</v>
      </c>
      <c r="CK56">
        <v>-1.5424357224569101</v>
      </c>
      <c r="CL56">
        <v>-1.7613892854909603</v>
      </c>
      <c r="CM56">
        <v>-1.8318242170000001</v>
      </c>
      <c r="CO56" s="74" t="s">
        <v>242</v>
      </c>
      <c r="CP56" s="74" t="s">
        <v>160</v>
      </c>
      <c r="CQ56" s="74" t="s">
        <v>243</v>
      </c>
      <c r="CR56" t="s">
        <v>860</v>
      </c>
      <c r="CS56">
        <v>327</v>
      </c>
      <c r="CT56">
        <v>-1.8815070141516452</v>
      </c>
      <c r="CU56">
        <v>-1.5639461779999999</v>
      </c>
      <c r="CV56">
        <v>-1.5424357224569101</v>
      </c>
      <c r="CW56" s="426">
        <v>-1.8318216152371811</v>
      </c>
      <c r="CX56" s="426">
        <v>18.888888888888957</v>
      </c>
      <c r="CY56" s="426">
        <v>14.051789419498466</v>
      </c>
      <c r="CZ56" s="426">
        <v>13.221295526321398</v>
      </c>
      <c r="DA56" s="426">
        <v>18.52934056366071</v>
      </c>
    </row>
    <row r="57" spans="1:105" x14ac:dyDescent="0.25">
      <c r="A57" s="694"/>
      <c r="B57" s="74" t="s">
        <v>304</v>
      </c>
      <c r="C57" s="74" t="s">
        <v>160</v>
      </c>
      <c r="D57" s="74" t="s">
        <v>576</v>
      </c>
      <c r="E57" s="75">
        <v>3.41</v>
      </c>
      <c r="F57" s="75">
        <v>2.0176666666666701</v>
      </c>
      <c r="G57" s="75">
        <v>2.3532000000000002</v>
      </c>
      <c r="H57" s="75">
        <v>-0.21</v>
      </c>
      <c r="I57" s="75">
        <v>286.213735930089</v>
      </c>
      <c r="J57" s="75">
        <v>56.470999999999997</v>
      </c>
      <c r="K57" s="75">
        <v>30.584</v>
      </c>
      <c r="L57" s="75">
        <v>4.3070069886175002</v>
      </c>
      <c r="M57" s="75">
        <v>1.3</v>
      </c>
      <c r="N57" s="75">
        <v>126430</v>
      </c>
      <c r="O57" s="75">
        <v>6.6980356853299101</v>
      </c>
      <c r="P57" s="75">
        <v>1</v>
      </c>
      <c r="Q57" s="75">
        <v>0.18414393091527001</v>
      </c>
      <c r="R57" s="75">
        <v>65068.997508788998</v>
      </c>
      <c r="S57" s="75">
        <v>6.2</v>
      </c>
      <c r="T57" s="75">
        <v>78.961340633814501</v>
      </c>
      <c r="U57" s="75">
        <v>2131.6316140593999</v>
      </c>
      <c r="V57" s="75">
        <v>0.23499806942095899</v>
      </c>
      <c r="W57" s="75">
        <v>3.17223134464989</v>
      </c>
      <c r="X57" s="75">
        <v>-1.0899999999999901</v>
      </c>
      <c r="Y57" s="75">
        <v>185.91497459451799</v>
      </c>
      <c r="Z57" s="75"/>
      <c r="AA57" s="75">
        <v>1</v>
      </c>
      <c r="AB57" s="75">
        <v>0.86699999999999999</v>
      </c>
      <c r="AC57" s="75">
        <v>1.5609579387553101</v>
      </c>
      <c r="AD57" s="75">
        <v>1.8246603331384901</v>
      </c>
      <c r="AE57" s="75">
        <v>24.043715846994498</v>
      </c>
      <c r="AF57" s="75">
        <v>5.0336274708782902</v>
      </c>
      <c r="AG57" s="75">
        <v>1.5</v>
      </c>
      <c r="AH57" s="75">
        <v>1.5</v>
      </c>
      <c r="AI57" s="75">
        <v>1</v>
      </c>
      <c r="AJ57" s="75">
        <v>1.3923333333333301</v>
      </c>
      <c r="AK57" s="75">
        <v>0.24679999999999999</v>
      </c>
      <c r="AL57" s="75">
        <v>3.2</v>
      </c>
      <c r="AM57" s="75">
        <v>36.680255795777697</v>
      </c>
      <c r="AN57" s="75">
        <v>0.28191270717899197</v>
      </c>
      <c r="AO57" s="75">
        <v>0.18414393091527001</v>
      </c>
      <c r="AP57" s="75">
        <v>65068.997508788998</v>
      </c>
      <c r="AQ57" s="75">
        <v>1</v>
      </c>
      <c r="AR57" s="75">
        <v>-3.6747665654291399</v>
      </c>
      <c r="AS57" s="75">
        <v>4.6179614714069999</v>
      </c>
      <c r="AT57" s="75">
        <v>13545.5</v>
      </c>
      <c r="AU57" s="75"/>
      <c r="AV57" s="75">
        <v>27.2226119302636</v>
      </c>
      <c r="AW57" s="75">
        <v>64968.997508788998</v>
      </c>
      <c r="AX57" s="75">
        <v>10</v>
      </c>
      <c r="AY57" s="75">
        <v>5.1864378262743296</v>
      </c>
      <c r="AZ57" s="75">
        <v>2089.9761269892301</v>
      </c>
      <c r="BA57" s="75">
        <v>2002.93963957756</v>
      </c>
      <c r="BB57" s="75">
        <v>0.26222522727445002</v>
      </c>
      <c r="BC57" s="75">
        <v>0.33761097484649899</v>
      </c>
      <c r="BD57" s="75">
        <v>4.0211343523437602E-2</v>
      </c>
      <c r="BE57" s="75">
        <v>0.16738179185566299</v>
      </c>
      <c r="BF57" s="75">
        <v>0.11813741268612001</v>
      </c>
      <c r="BG57" s="75">
        <v>-0.44033333333333302</v>
      </c>
      <c r="BH57" s="75">
        <v>1.2141999999999999</v>
      </c>
      <c r="BI57" s="75">
        <v>0.9</v>
      </c>
      <c r="BJ57" s="75">
        <v>1.5175000000000001</v>
      </c>
      <c r="BK57" s="75">
        <v>-0.86366666666666703</v>
      </c>
      <c r="BL57" s="75">
        <v>0.74260000000000004</v>
      </c>
      <c r="BM57" s="75">
        <v>1</v>
      </c>
      <c r="BN57" s="75">
        <v>6.7530000000000001</v>
      </c>
      <c r="BO57" s="75">
        <v>6.2</v>
      </c>
      <c r="BP57" s="75">
        <v>6.7530000000000001</v>
      </c>
      <c r="BQ57" s="75">
        <v>-0.22375240633792401</v>
      </c>
      <c r="BR57" s="75">
        <v>657.57500835814801</v>
      </c>
      <c r="BS57" s="75">
        <v>13</v>
      </c>
      <c r="BT57" s="75">
        <v>19</v>
      </c>
      <c r="BU57" s="75">
        <v>9</v>
      </c>
      <c r="BV57" s="75">
        <v>13.6666666666667</v>
      </c>
      <c r="BW57">
        <v>2011</v>
      </c>
      <c r="BX57" s="75">
        <v>19.5555555555556</v>
      </c>
      <c r="BY57" s="694"/>
      <c r="BZ57" t="e">
        <f t="shared" si="0"/>
        <v>#N/A</v>
      </c>
      <c r="CA57" t="e">
        <f t="shared" si="1"/>
        <v>#N/A</v>
      </c>
      <c r="CB57" t="e">
        <f t="shared" si="2"/>
        <v>#N/A</v>
      </c>
      <c r="CC57" t="e">
        <f t="shared" si="3"/>
        <v>#N/A</v>
      </c>
      <c r="CD57" t="e">
        <f t="shared" si="4"/>
        <v>#N/A</v>
      </c>
      <c r="CF57" t="s">
        <v>244</v>
      </c>
      <c r="CG57" t="s">
        <v>160</v>
      </c>
      <c r="CH57" t="s">
        <v>245</v>
      </c>
      <c r="CI57">
        <v>-1.7898508730475455</v>
      </c>
      <c r="CJ57">
        <v>-1.7045949140000001</v>
      </c>
      <c r="CK57">
        <v>-1.8681568340896799</v>
      </c>
      <c r="CL57">
        <v>-1.836060958163827</v>
      </c>
      <c r="CM57">
        <v>-1.8576118070000001</v>
      </c>
      <c r="CO57" s="74" t="s">
        <v>244</v>
      </c>
      <c r="CP57" s="74" t="s">
        <v>160</v>
      </c>
      <c r="CQ57" s="74" t="s">
        <v>245</v>
      </c>
      <c r="CR57" t="s">
        <v>861</v>
      </c>
      <c r="CS57">
        <v>333</v>
      </c>
      <c r="CT57">
        <v>-1.7898508730475455</v>
      </c>
      <c r="CU57">
        <v>-1.7045949140000001</v>
      </c>
      <c r="CV57">
        <v>-1.8681568340896799</v>
      </c>
      <c r="CW57" s="426">
        <v>-1.8576084164678799</v>
      </c>
      <c r="CX57" s="426">
        <v>13.444444444444482</v>
      </c>
      <c r="CY57" s="426">
        <v>13.620761765206417</v>
      </c>
      <c r="CZ57" s="426">
        <v>14.753332445058323</v>
      </c>
      <c r="DA57" s="426">
        <v>16.178390005083841</v>
      </c>
    </row>
    <row r="58" spans="1:105" x14ac:dyDescent="0.25">
      <c r="A58" s="694"/>
      <c r="B58" s="74" t="s">
        <v>233</v>
      </c>
      <c r="C58" s="74" t="s">
        <v>158</v>
      </c>
      <c r="D58" s="74" t="s">
        <v>234</v>
      </c>
      <c r="E58" s="75">
        <v>5.8</v>
      </c>
      <c r="F58" s="75">
        <v>3.2343333333333302</v>
      </c>
      <c r="G58" s="75">
        <v>4.7927999999999997</v>
      </c>
      <c r="H58" s="75">
        <v>-0.5</v>
      </c>
      <c r="I58" s="75">
        <v>3.1963974295464501</v>
      </c>
      <c r="J58" s="75"/>
      <c r="K58" s="75"/>
      <c r="L58" s="75">
        <v>10.9851936168645</v>
      </c>
      <c r="M58" s="75">
        <v>20.8</v>
      </c>
      <c r="N58" s="75">
        <v>67630</v>
      </c>
      <c r="O58" s="75">
        <v>0.355277558253287</v>
      </c>
      <c r="P58" s="75">
        <v>1</v>
      </c>
      <c r="Q58" s="75">
        <v>20.534697687213001</v>
      </c>
      <c r="R58" s="75">
        <v>58.764165663512998</v>
      </c>
      <c r="S58" s="75"/>
      <c r="T58" s="75"/>
      <c r="U58" s="75">
        <v>50.510983240073003</v>
      </c>
      <c r="V58" s="75">
        <v>7.4046649389115093E-2</v>
      </c>
      <c r="W58" s="75">
        <v>-9.0109832809556494</v>
      </c>
      <c r="X58" s="75"/>
      <c r="Y58" s="75">
        <v>-21.463848107771199</v>
      </c>
      <c r="Z58" s="75">
        <v>0.3</v>
      </c>
      <c r="AA58" s="75">
        <v>3</v>
      </c>
      <c r="AB58" s="75"/>
      <c r="AC58" s="75">
        <v>0.60777944865346301</v>
      </c>
      <c r="AD58" s="75">
        <v>0.70791344798273204</v>
      </c>
      <c r="AE58" s="75"/>
      <c r="AF58" s="75"/>
      <c r="AG58" s="75">
        <v>2.25</v>
      </c>
      <c r="AH58" s="75">
        <v>2.25</v>
      </c>
      <c r="AI58" s="75">
        <v>1.75</v>
      </c>
      <c r="AJ58" s="75">
        <v>2.5656666666666701</v>
      </c>
      <c r="AK58" s="75">
        <v>-0.79280000000000095</v>
      </c>
      <c r="AL58" s="75">
        <v>5.3</v>
      </c>
      <c r="AM58" s="75">
        <v>15.5171584960754</v>
      </c>
      <c r="AN58" s="75">
        <v>1.2272519238352799</v>
      </c>
      <c r="AO58" s="75">
        <v>61.604093061638999</v>
      </c>
      <c r="AP58" s="75">
        <v>176.29249699053901</v>
      </c>
      <c r="AQ58" s="75">
        <v>3</v>
      </c>
      <c r="AR58" s="75">
        <v>-0.51624015440228199</v>
      </c>
      <c r="AS58" s="75">
        <v>6.1896491534534901</v>
      </c>
      <c r="AT58" s="75">
        <v>16220.8</v>
      </c>
      <c r="AU58" s="75">
        <v>5.15421967826818E-2</v>
      </c>
      <c r="AV58" s="75">
        <v>408.690452478027</v>
      </c>
      <c r="AW58" s="75">
        <v>-41.235834336487002</v>
      </c>
      <c r="AX58" s="75">
        <v>8</v>
      </c>
      <c r="AY58" s="75">
        <v>0.224701070385776</v>
      </c>
      <c r="AZ58" s="75">
        <v>56.967061740837302</v>
      </c>
      <c r="BA58" s="75">
        <v>50.984253573783</v>
      </c>
      <c r="BB58" s="75">
        <v>8.0550718322032297E-2</v>
      </c>
      <c r="BC58" s="75">
        <v>8.2576820805728798E-2</v>
      </c>
      <c r="BD58" s="75">
        <v>-0.37276930717286499</v>
      </c>
      <c r="BE58" s="75">
        <v>65.246164596352003</v>
      </c>
      <c r="BF58" s="75">
        <v>59.254821204375602</v>
      </c>
      <c r="BG58" s="75">
        <v>16.512</v>
      </c>
      <c r="BH58" s="75">
        <v>13.4816</v>
      </c>
      <c r="BI58" s="75">
        <v>18.3</v>
      </c>
      <c r="BJ58" s="75">
        <v>21.513000000000002</v>
      </c>
      <c r="BK58" s="75">
        <v>14.289</v>
      </c>
      <c r="BL58" s="75">
        <v>10.8872</v>
      </c>
      <c r="BM58" s="75">
        <v>2</v>
      </c>
      <c r="BN58" s="75">
        <v>37.536999999999999</v>
      </c>
      <c r="BO58" s="75"/>
      <c r="BP58" s="75">
        <v>37.536999999999999</v>
      </c>
      <c r="BQ58" s="75"/>
      <c r="BR58" s="75"/>
      <c r="BS58" s="75">
        <v>20</v>
      </c>
      <c r="BT58" s="75">
        <v>13</v>
      </c>
      <c r="BU58" s="75">
        <v>41</v>
      </c>
      <c r="BV58" s="75">
        <v>24.6666666666667</v>
      </c>
      <c r="BW58">
        <v>2011</v>
      </c>
      <c r="BX58" s="75">
        <v>25.5555555555556</v>
      </c>
      <c r="BY58" s="694"/>
      <c r="BZ58">
        <f t="shared" si="0"/>
        <v>-1.3137575504307493</v>
      </c>
      <c r="CA58">
        <f t="shared" si="1"/>
        <v>-0.77668720199999997</v>
      </c>
      <c r="CB58">
        <f t="shared" si="2"/>
        <v>-0.98102938633471759</v>
      </c>
      <c r="CC58">
        <f t="shared" si="3"/>
        <v>-1.0957912480000001</v>
      </c>
      <c r="CD58">
        <f t="shared" si="4"/>
        <v>-1.1435935449474</v>
      </c>
      <c r="CF58" t="s">
        <v>246</v>
      </c>
      <c r="CG58" t="s">
        <v>160</v>
      </c>
      <c r="CH58" t="s">
        <v>247</v>
      </c>
      <c r="CI58">
        <v>-1.2900471887403315</v>
      </c>
      <c r="CJ58">
        <v>-1.754614015</v>
      </c>
      <c r="CK58">
        <v>-1.62220415795881</v>
      </c>
      <c r="CL58">
        <v>-1.7059567823216364</v>
      </c>
      <c r="CM58">
        <v>-1.611001975</v>
      </c>
      <c r="CO58" s="74" t="s">
        <v>246</v>
      </c>
      <c r="CP58" s="74" t="s">
        <v>160</v>
      </c>
      <c r="CQ58" s="74" t="s">
        <v>247</v>
      </c>
      <c r="CR58" t="s">
        <v>862</v>
      </c>
      <c r="CS58">
        <v>339</v>
      </c>
      <c r="CT58">
        <v>-1.2900471887403315</v>
      </c>
      <c r="CU58">
        <v>-1.754614015</v>
      </c>
      <c r="CV58">
        <v>-1.62220415795881</v>
      </c>
      <c r="CW58" s="426">
        <v>-1.6109967100613194</v>
      </c>
      <c r="CX58" s="426">
        <v>17.555555555555664</v>
      </c>
      <c r="CY58" s="426">
        <v>17.742888599876991</v>
      </c>
      <c r="CZ58" s="426">
        <v>23.107575676940762</v>
      </c>
      <c r="DA58" s="426">
        <v>15.342318265089943</v>
      </c>
    </row>
    <row r="59" spans="1:105" x14ac:dyDescent="0.25">
      <c r="A59" s="694"/>
      <c r="B59" s="74" t="s">
        <v>236</v>
      </c>
      <c r="C59" s="74" t="s">
        <v>158</v>
      </c>
      <c r="D59" s="74" t="s">
        <v>237</v>
      </c>
      <c r="E59" s="75">
        <v>3.9039999999999999</v>
      </c>
      <c r="F59" s="75">
        <v>1.552</v>
      </c>
      <c r="G59" s="75">
        <v>3.0384000000000002</v>
      </c>
      <c r="H59" s="75">
        <v>4.7960000000000003</v>
      </c>
      <c r="I59" s="75">
        <v>137.33098496665701</v>
      </c>
      <c r="J59" s="75">
        <v>17.094000000000001</v>
      </c>
      <c r="K59" s="75">
        <v>20.974</v>
      </c>
      <c r="L59" s="75">
        <v>2.7656474468015602</v>
      </c>
      <c r="M59" s="75">
        <v>3.3</v>
      </c>
      <c r="N59" s="75">
        <v>5030</v>
      </c>
      <c r="O59" s="75">
        <v>6.7038321495578996</v>
      </c>
      <c r="P59" s="75">
        <v>2</v>
      </c>
      <c r="Q59" s="75">
        <v>3.9</v>
      </c>
      <c r="R59" s="75">
        <v>99.375960508545603</v>
      </c>
      <c r="S59" s="75">
        <v>-3.2</v>
      </c>
      <c r="T59" s="75">
        <v>-1.07359891964889</v>
      </c>
      <c r="U59" s="75">
        <v>61.631137262467398</v>
      </c>
      <c r="V59" s="75">
        <v>9.1999999999999993</v>
      </c>
      <c r="W59" s="75">
        <v>2.6278378730429899</v>
      </c>
      <c r="X59" s="75">
        <v>-2.4000000000000101</v>
      </c>
      <c r="Y59" s="75">
        <v>48.225731907630603</v>
      </c>
      <c r="Z59" s="75">
        <v>4.8</v>
      </c>
      <c r="AA59" s="75">
        <v>5</v>
      </c>
      <c r="AB59" s="75"/>
      <c r="AC59" s="75">
        <v>8.6776053112624596E-2</v>
      </c>
      <c r="AD59" s="75">
        <v>-0.29469335392416302</v>
      </c>
      <c r="AE59" s="75">
        <v>18.5792349726776</v>
      </c>
      <c r="AF59" s="75">
        <v>4.0500424729887703</v>
      </c>
      <c r="AG59" s="75">
        <v>3.25</v>
      </c>
      <c r="AH59" s="75">
        <v>3</v>
      </c>
      <c r="AI59" s="75">
        <v>3.25</v>
      </c>
      <c r="AJ59" s="75">
        <v>2.3519999999999999</v>
      </c>
      <c r="AK59" s="75">
        <v>-3.8400000000000198E-2</v>
      </c>
      <c r="AL59" s="75">
        <v>8.6999999999999993</v>
      </c>
      <c r="AM59" s="75">
        <v>5.4100346321077</v>
      </c>
      <c r="AN59" s="75">
        <v>1.1047684344342299</v>
      </c>
      <c r="AO59" s="75">
        <v>11.7</v>
      </c>
      <c r="AP59" s="75">
        <v>298.12788152563701</v>
      </c>
      <c r="AQ59" s="75">
        <v>3</v>
      </c>
      <c r="AR59" s="75">
        <v>18.9365153430597</v>
      </c>
      <c r="AS59" s="75">
        <v>9.1836375367548708</v>
      </c>
      <c r="AT59" s="75">
        <v>560</v>
      </c>
      <c r="AU59" s="75">
        <v>0.82467514852290902</v>
      </c>
      <c r="AV59" s="75">
        <v>26.790429165037299</v>
      </c>
      <c r="AW59" s="75">
        <v>-6.24039491454376E-3</v>
      </c>
      <c r="AX59" s="75">
        <v>2</v>
      </c>
      <c r="AY59" s="75">
        <v>5.2682977076831499</v>
      </c>
      <c r="AZ59" s="75">
        <v>61.617289224274799</v>
      </c>
      <c r="BA59" s="75">
        <v>56.689627800162697</v>
      </c>
      <c r="BB59" s="75">
        <v>11.8333333333333</v>
      </c>
      <c r="BC59" s="75">
        <v>11.708</v>
      </c>
      <c r="BD59" s="75"/>
      <c r="BE59" s="75">
        <v>13.202999999999999</v>
      </c>
      <c r="BF59" s="75">
        <v>12.731400000000001</v>
      </c>
      <c r="BG59" s="75">
        <v>1.393</v>
      </c>
      <c r="BH59" s="75">
        <v>3.0554000000000001</v>
      </c>
      <c r="BI59" s="75">
        <v>2.8</v>
      </c>
      <c r="BJ59" s="75">
        <v>2.1735000000000002</v>
      </c>
      <c r="BK59" s="75">
        <v>1.07666666666667</v>
      </c>
      <c r="BL59" s="75">
        <v>2.7787999999999999</v>
      </c>
      <c r="BM59" s="75">
        <v>5</v>
      </c>
      <c r="BN59" s="75">
        <v>-3.97366666666667</v>
      </c>
      <c r="BO59" s="75">
        <v>-3.2</v>
      </c>
      <c r="BP59" s="75">
        <v>-3.97366666666667</v>
      </c>
      <c r="BQ59" s="75">
        <v>0.257444845231105</v>
      </c>
      <c r="BR59" s="75">
        <v>-1.4894518697899699</v>
      </c>
      <c r="BS59" s="75">
        <v>60</v>
      </c>
      <c r="BT59" s="75">
        <v>25</v>
      </c>
      <c r="BU59" s="75">
        <v>56</v>
      </c>
      <c r="BV59" s="75">
        <v>47</v>
      </c>
      <c r="BW59">
        <v>2011</v>
      </c>
      <c r="BX59" s="75">
        <v>49.3333333333333</v>
      </c>
      <c r="BY59" s="694"/>
      <c r="BZ59">
        <f t="shared" si="0"/>
        <v>0.28091817011543979</v>
      </c>
      <c r="CA59">
        <f t="shared" si="1"/>
        <v>0.15336022899999999</v>
      </c>
      <c r="CB59">
        <f t="shared" si="2"/>
        <v>0.25067828627947564</v>
      </c>
      <c r="CC59">
        <f t="shared" si="3"/>
        <v>0.27957148949999999</v>
      </c>
      <c r="CD59">
        <f t="shared" si="4"/>
        <v>0.278943554836521</v>
      </c>
      <c r="CF59" t="s">
        <v>63</v>
      </c>
      <c r="CG59" t="s">
        <v>158</v>
      </c>
      <c r="CH59" t="s">
        <v>248</v>
      </c>
      <c r="CI59">
        <v>-0.17341799674106168</v>
      </c>
      <c r="CJ59">
        <v>-0.22362954399999999</v>
      </c>
      <c r="CK59">
        <v>-0.41903025580511999</v>
      </c>
      <c r="CL59">
        <v>-0.18418905993338042</v>
      </c>
      <c r="CM59">
        <v>-0.172779602</v>
      </c>
      <c r="CO59" s="74" t="s">
        <v>63</v>
      </c>
      <c r="CP59" s="74" t="s">
        <v>158</v>
      </c>
      <c r="CQ59" s="74" t="s">
        <v>248</v>
      </c>
      <c r="CR59" t="s">
        <v>863</v>
      </c>
      <c r="CS59">
        <v>345</v>
      </c>
      <c r="CT59">
        <v>-0.17341799674106106</v>
      </c>
      <c r="CU59">
        <v>-0.22362954399999999</v>
      </c>
      <c r="CV59">
        <v>-0.41903025580511999</v>
      </c>
      <c r="CW59" s="426">
        <v>-0.17277570368566869</v>
      </c>
      <c r="CX59" s="426">
        <v>37.666666666666714</v>
      </c>
      <c r="CY59" s="426">
        <v>41.782823649814574</v>
      </c>
      <c r="CZ59" s="426">
        <v>41.772087689717893</v>
      </c>
      <c r="DA59" s="426">
        <v>40.932799201015001</v>
      </c>
    </row>
    <row r="60" spans="1:105" x14ac:dyDescent="0.25">
      <c r="A60" s="694"/>
      <c r="B60" s="74" t="s">
        <v>40</v>
      </c>
      <c r="C60" s="74" t="s">
        <v>158</v>
      </c>
      <c r="D60" s="74" t="s">
        <v>241</v>
      </c>
      <c r="E60" s="75">
        <v>3.1739999999999999</v>
      </c>
      <c r="F60" s="75">
        <v>1.83033333333333</v>
      </c>
      <c r="G60" s="75">
        <v>2.5893999999999999</v>
      </c>
      <c r="H60" s="75">
        <v>1.8759999999999999</v>
      </c>
      <c r="I60" s="75">
        <v>165.540108509699</v>
      </c>
      <c r="J60" s="75">
        <v>43.884</v>
      </c>
      <c r="K60" s="75">
        <v>13.391</v>
      </c>
      <c r="L60" s="75">
        <v>3.5098035984938001</v>
      </c>
      <c r="M60" s="75">
        <v>5.1369999999999996</v>
      </c>
      <c r="N60" s="75">
        <v>9740</v>
      </c>
      <c r="O60" s="75">
        <v>5.5788026269666497</v>
      </c>
      <c r="P60" s="75">
        <v>1</v>
      </c>
      <c r="Q60" s="75">
        <v>7.5</v>
      </c>
      <c r="R60" s="75">
        <v>31.5303025704834</v>
      </c>
      <c r="S60" s="75">
        <v>11.2</v>
      </c>
      <c r="T60" s="75">
        <v>10.547827768860399</v>
      </c>
      <c r="U60" s="75">
        <v>31.504286257171099</v>
      </c>
      <c r="V60" s="75">
        <v>4.0999999999999996</v>
      </c>
      <c r="W60" s="75">
        <v>-8.2943813821326096</v>
      </c>
      <c r="X60" s="75">
        <v>8.6029999999999909</v>
      </c>
      <c r="Y60" s="75">
        <v>132.21974842783001</v>
      </c>
      <c r="Z60" s="75">
        <v>3.1960000000000002</v>
      </c>
      <c r="AA60" s="75">
        <v>3</v>
      </c>
      <c r="AB60" s="75">
        <v>0.76100000000000001</v>
      </c>
      <c r="AC60" s="75">
        <v>-0.53108989524446204</v>
      </c>
      <c r="AD60" s="75">
        <v>0.51042652908804698</v>
      </c>
      <c r="AE60" s="75">
        <v>12.568306010929</v>
      </c>
      <c r="AF60" s="75">
        <v>5.08428858334534</v>
      </c>
      <c r="AG60" s="75">
        <v>2.25</v>
      </c>
      <c r="AH60" s="75">
        <v>2.5</v>
      </c>
      <c r="AI60" s="75">
        <v>2.25</v>
      </c>
      <c r="AJ60" s="75">
        <v>1.3436666666666699</v>
      </c>
      <c r="AK60" s="75">
        <v>-0.18940000000000001</v>
      </c>
      <c r="AL60" s="75">
        <v>5.05</v>
      </c>
      <c r="AM60" s="75">
        <v>9.0019669975110403</v>
      </c>
      <c r="AN60" s="75">
        <v>1.2526057018936001</v>
      </c>
      <c r="AO60" s="75">
        <v>22.5</v>
      </c>
      <c r="AP60" s="75">
        <v>94.590907711450299</v>
      </c>
      <c r="AQ60" s="75">
        <v>3</v>
      </c>
      <c r="AR60" s="75">
        <v>9.8211962796097794</v>
      </c>
      <c r="AS60" s="75">
        <v>5.5256888218039499</v>
      </c>
      <c r="AT60" s="75">
        <v>1322.6</v>
      </c>
      <c r="AU60" s="75">
        <v>0.54909620305816997</v>
      </c>
      <c r="AV60" s="75">
        <v>18.173596214225</v>
      </c>
      <c r="AW60" s="75">
        <v>-0.68469697429516596</v>
      </c>
      <c r="AX60" s="75">
        <v>10</v>
      </c>
      <c r="AY60" s="75">
        <v>2.8855114016173999</v>
      </c>
      <c r="AZ60" s="75">
        <v>33.376514378373798</v>
      </c>
      <c r="BA60" s="75">
        <v>32.535434637182</v>
      </c>
      <c r="BB60" s="75">
        <v>5.1959999999999997</v>
      </c>
      <c r="BC60" s="75">
        <v>4.7922000000000002</v>
      </c>
      <c r="BD60" s="75">
        <v>-0.312392224072709</v>
      </c>
      <c r="BE60" s="75">
        <v>22.257000000000001</v>
      </c>
      <c r="BF60" s="75">
        <v>21.405000000000001</v>
      </c>
      <c r="BG60" s="75">
        <v>3.5649999999999999</v>
      </c>
      <c r="BH60" s="75">
        <v>4.3963999999999999</v>
      </c>
      <c r="BI60" s="75">
        <v>3.7</v>
      </c>
      <c r="BJ60" s="75">
        <v>4.7534999999999998</v>
      </c>
      <c r="BK60" s="75">
        <v>2.2469999999999999</v>
      </c>
      <c r="BL60" s="75">
        <v>3.0272000000000001</v>
      </c>
      <c r="BM60" s="75">
        <v>3</v>
      </c>
      <c r="BN60" s="75">
        <v>13.054</v>
      </c>
      <c r="BO60" s="75">
        <v>11.2</v>
      </c>
      <c r="BP60" s="75">
        <v>13.054</v>
      </c>
      <c r="BQ60" s="75">
        <v>-2.12195495633523E-2</v>
      </c>
      <c r="BR60" s="75">
        <v>1.20083305514248</v>
      </c>
      <c r="BS60" s="75">
        <v>40</v>
      </c>
      <c r="BT60" s="75">
        <v>25</v>
      </c>
      <c r="BU60" s="75">
        <v>34</v>
      </c>
      <c r="BV60" s="75">
        <v>33</v>
      </c>
      <c r="BW60">
        <v>2011</v>
      </c>
      <c r="BX60" s="75">
        <v>33.7777777777778</v>
      </c>
      <c r="BY60" s="694"/>
      <c r="BZ60">
        <f t="shared" si="0"/>
        <v>-0.44253844756114541</v>
      </c>
      <c r="CA60">
        <f t="shared" si="1"/>
        <v>-0.45620056999999997</v>
      </c>
      <c r="CB60">
        <f t="shared" si="2"/>
        <v>-0.448721339536368</v>
      </c>
      <c r="CC60">
        <f t="shared" si="3"/>
        <v>-0.44572877999999999</v>
      </c>
      <c r="CD60">
        <f t="shared" si="4"/>
        <v>-0.65168819268567002</v>
      </c>
      <c r="CF60" t="s">
        <v>249</v>
      </c>
      <c r="CG60" t="s">
        <v>158</v>
      </c>
      <c r="CH60" t="s">
        <v>250</v>
      </c>
      <c r="CI60">
        <v>-0.11350130723399712</v>
      </c>
      <c r="CJ60">
        <v>5.0469764999999986E-2</v>
      </c>
      <c r="CK60">
        <v>-0.45891447355607401</v>
      </c>
      <c r="CL60">
        <v>4.1317095773579615E-2</v>
      </c>
      <c r="CM60">
        <v>8.0674879999999994E-3</v>
      </c>
      <c r="CO60" s="74" t="s">
        <v>249</v>
      </c>
      <c r="CP60" s="74" t="s">
        <v>158</v>
      </c>
      <c r="CQ60" s="74" t="s">
        <v>250</v>
      </c>
      <c r="CR60" t="s">
        <v>864</v>
      </c>
      <c r="CS60">
        <v>351</v>
      </c>
      <c r="CT60">
        <v>-0.11350130723399675</v>
      </c>
      <c r="CU60">
        <v>5.0469764999999986E-2</v>
      </c>
      <c r="CV60">
        <v>-0.45891447355607401</v>
      </c>
      <c r="CW60" s="426">
        <v>8.0706641027537968E-3</v>
      </c>
      <c r="CX60" s="426">
        <v>37</v>
      </c>
      <c r="CY60" s="426">
        <v>44.805679606150996</v>
      </c>
      <c r="CZ60" s="426">
        <v>42.773598109724148</v>
      </c>
      <c r="DA60" s="426">
        <v>45.514382668633814</v>
      </c>
    </row>
    <row r="61" spans="1:105" x14ac:dyDescent="0.25">
      <c r="A61" s="694"/>
      <c r="B61" s="74" t="s">
        <v>43</v>
      </c>
      <c r="C61" s="74" t="s">
        <v>160</v>
      </c>
      <c r="D61" s="74" t="s">
        <v>238</v>
      </c>
      <c r="E61" s="75">
        <v>2.7</v>
      </c>
      <c r="F61" s="75">
        <v>2.1006666666666698</v>
      </c>
      <c r="G61" s="75">
        <v>2.3620000000000001</v>
      </c>
      <c r="H61" s="75">
        <v>2.1</v>
      </c>
      <c r="I61" s="75">
        <v>68.185932009891701</v>
      </c>
      <c r="J61" s="75"/>
      <c r="K61" s="75">
        <v>8.3620000000000001</v>
      </c>
      <c r="L61" s="75">
        <v>2.79042263823959</v>
      </c>
      <c r="M61" s="75">
        <v>2.1</v>
      </c>
      <c r="N61" s="75">
        <v>21680</v>
      </c>
      <c r="O61" s="75">
        <v>6.6984675037979802</v>
      </c>
      <c r="P61" s="75"/>
      <c r="Q61" s="75">
        <v>0.91511300912641003</v>
      </c>
      <c r="R61" s="75">
        <v>4934.9607737058996</v>
      </c>
      <c r="S61" s="75">
        <v>-2.9</v>
      </c>
      <c r="T61" s="75">
        <v>5.6428492054672699</v>
      </c>
      <c r="U61" s="75">
        <v>477.99659684700998</v>
      </c>
      <c r="V61" s="75"/>
      <c r="W61" s="75">
        <v>-10.0117616600938</v>
      </c>
      <c r="X61" s="75">
        <v>-6.4000000000000101</v>
      </c>
      <c r="Y61" s="75">
        <v>154.09914968714901</v>
      </c>
      <c r="Z61" s="75">
        <v>1.3</v>
      </c>
      <c r="AA61" s="75"/>
      <c r="AB61" s="75">
        <v>0.83199999999999996</v>
      </c>
      <c r="AC61" s="75">
        <v>1.1457253074943301</v>
      </c>
      <c r="AD61" s="75">
        <v>1.47968846409063</v>
      </c>
      <c r="AE61" s="75"/>
      <c r="AF61" s="75">
        <v>4.3325707337893098</v>
      </c>
      <c r="AG61" s="75">
        <v>2</v>
      </c>
      <c r="AH61" s="75">
        <v>1.75</v>
      </c>
      <c r="AI61" s="75">
        <v>1.5</v>
      </c>
      <c r="AJ61" s="75">
        <v>0.59933333333333405</v>
      </c>
      <c r="AK61" s="75">
        <v>-0.16199999999999901</v>
      </c>
      <c r="AL61" s="75">
        <v>4.8</v>
      </c>
      <c r="AM61" s="75">
        <v>14.388485360130399</v>
      </c>
      <c r="AN61" s="75">
        <v>0.78482734836957102</v>
      </c>
      <c r="AO61" s="75">
        <v>0.91511300912641003</v>
      </c>
      <c r="AP61" s="75">
        <v>4934.9607737058996</v>
      </c>
      <c r="AQ61" s="75">
        <v>1</v>
      </c>
      <c r="AR61" s="75">
        <v>4.1528575552891303</v>
      </c>
      <c r="AS61" s="75">
        <v>5.5428054500867496</v>
      </c>
      <c r="AT61" s="75">
        <v>1950</v>
      </c>
      <c r="AU61" s="75">
        <v>0.22334951939162101</v>
      </c>
      <c r="AV61" s="75">
        <v>27.221957675895599</v>
      </c>
      <c r="AW61" s="75">
        <v>4834.9607737058996</v>
      </c>
      <c r="AX61" s="75">
        <v>10</v>
      </c>
      <c r="AY61" s="75">
        <v>5.1864378262743296</v>
      </c>
      <c r="AZ61" s="75">
        <v>516.18352379196006</v>
      </c>
      <c r="BA61" s="75">
        <v>524.69425098301997</v>
      </c>
      <c r="BB61" s="75"/>
      <c r="BC61" s="75"/>
      <c r="BD61" s="75"/>
      <c r="BE61" s="75">
        <v>0.92878214089899003</v>
      </c>
      <c r="BF61" s="75">
        <v>2.0000692845393901</v>
      </c>
      <c r="BG61" s="75">
        <v>0.829666666666667</v>
      </c>
      <c r="BH61" s="75">
        <v>2.19</v>
      </c>
      <c r="BI61" s="75">
        <v>1.4</v>
      </c>
      <c r="BJ61" s="75">
        <v>1.5660000000000001</v>
      </c>
      <c r="BK61" s="75">
        <v>0.107333333333333</v>
      </c>
      <c r="BL61" s="75">
        <v>1.4890000000000001</v>
      </c>
      <c r="BM61" s="75"/>
      <c r="BN61" s="75">
        <v>-4.7503333333333302</v>
      </c>
      <c r="BO61" s="75">
        <v>-2.9</v>
      </c>
      <c r="BP61" s="75">
        <v>-4.7503333333333302</v>
      </c>
      <c r="BQ61" s="75">
        <v>-0.27008630973265002</v>
      </c>
      <c r="BR61" s="75">
        <v>44.928296879378102</v>
      </c>
      <c r="BS61" s="75">
        <v>13</v>
      </c>
      <c r="BT61" s="75">
        <v>25</v>
      </c>
      <c r="BU61" s="75">
        <v>19</v>
      </c>
      <c r="BV61" s="75">
        <v>19</v>
      </c>
      <c r="BW61">
        <v>2011</v>
      </c>
      <c r="BX61" s="75">
        <v>28.6666666666667</v>
      </c>
      <c r="BY61" s="694"/>
      <c r="BZ61">
        <f t="shared" si="0"/>
        <v>-1.0709327294865676</v>
      </c>
      <c r="CA61">
        <f t="shared" si="1"/>
        <v>-1.1791797079999999</v>
      </c>
      <c r="CB61">
        <f t="shared" si="2"/>
        <v>-1.201243505698202</v>
      </c>
      <c r="CC61">
        <f t="shared" si="3"/>
        <v>-1.180244361</v>
      </c>
      <c r="CD61">
        <f t="shared" si="4"/>
        <v>-0.95746719544296099</v>
      </c>
      <c r="CF61" t="s">
        <v>251</v>
      </c>
      <c r="CG61" t="s">
        <v>158</v>
      </c>
      <c r="CH61" t="s">
        <v>252</v>
      </c>
      <c r="CI61">
        <v>8.8249949578323161E-3</v>
      </c>
      <c r="CJ61">
        <v>0.55920122399999994</v>
      </c>
      <c r="CK61">
        <v>0.239059337085574</v>
      </c>
      <c r="CL61">
        <v>0.46358783976979256</v>
      </c>
      <c r="CM61">
        <v>0.34980971999999999</v>
      </c>
      <c r="CO61" s="74" t="s">
        <v>251</v>
      </c>
      <c r="CP61" s="74" t="s">
        <v>158</v>
      </c>
      <c r="CQ61" s="74" t="s">
        <v>252</v>
      </c>
      <c r="CR61" t="s">
        <v>865</v>
      </c>
      <c r="CS61">
        <v>357</v>
      </c>
      <c r="CT61">
        <v>8.8249949578329736E-3</v>
      </c>
      <c r="CU61">
        <v>0.55920122399999994</v>
      </c>
      <c r="CV61">
        <v>0.239059337085574</v>
      </c>
      <c r="CW61" s="426">
        <v>0.34981159308420479</v>
      </c>
      <c r="CX61" s="426">
        <v>48.6666666666667</v>
      </c>
      <c r="CY61" s="426">
        <v>50.517896087623811</v>
      </c>
      <c r="CZ61" s="426">
        <v>44.818288283594782</v>
      </c>
      <c r="DA61" s="426">
        <v>54.017854094794899</v>
      </c>
    </row>
    <row r="62" spans="1:105" x14ac:dyDescent="0.25">
      <c r="A62" s="694"/>
      <c r="B62" s="74" t="s">
        <v>239</v>
      </c>
      <c r="C62" s="74" t="s">
        <v>158</v>
      </c>
      <c r="D62" s="74" t="s">
        <v>240</v>
      </c>
      <c r="E62" s="75">
        <v>6.5220000000000002</v>
      </c>
      <c r="F62" s="75">
        <v>3.99033333333333</v>
      </c>
      <c r="G62" s="75">
        <v>6.1050000000000004</v>
      </c>
      <c r="H62" s="75">
        <v>6.8780000000000001</v>
      </c>
      <c r="I62" s="75">
        <v>118.424460259404</v>
      </c>
      <c r="J62" s="75">
        <v>37.915999999999997</v>
      </c>
      <c r="K62" s="75">
        <v>21.855</v>
      </c>
      <c r="L62" s="75">
        <v>1.1329224157019699</v>
      </c>
      <c r="M62" s="75">
        <v>4.0999999999999996</v>
      </c>
      <c r="N62" s="75">
        <v>8760</v>
      </c>
      <c r="O62" s="75">
        <v>8.2398133971429406</v>
      </c>
      <c r="P62" s="75">
        <v>2</v>
      </c>
      <c r="Q62" s="75">
        <v>4.5999999999999996</v>
      </c>
      <c r="R62" s="75">
        <v>162.61205564142199</v>
      </c>
      <c r="S62" s="75">
        <v>-8.9</v>
      </c>
      <c r="T62" s="75">
        <v>-6.9298945315962097</v>
      </c>
      <c r="U62" s="75">
        <v>50.784365860143602</v>
      </c>
      <c r="V62" s="75">
        <v>3.7</v>
      </c>
      <c r="W62" s="75">
        <v>20.592542873386002</v>
      </c>
      <c r="X62" s="75">
        <v>13.494</v>
      </c>
      <c r="Y62" s="75">
        <v>110.824999501009</v>
      </c>
      <c r="Z62" s="75">
        <v>3.7</v>
      </c>
      <c r="AA62" s="75">
        <v>2</v>
      </c>
      <c r="AB62" s="75">
        <v>0.72799999999999998</v>
      </c>
      <c r="AC62" s="75">
        <v>0.74485174344274097</v>
      </c>
      <c r="AD62" s="75">
        <v>0.84222831179084301</v>
      </c>
      <c r="AE62" s="75">
        <v>11.4754098360656</v>
      </c>
      <c r="AF62" s="75">
        <v>4.3146707912712596</v>
      </c>
      <c r="AG62" s="75">
        <v>2</v>
      </c>
      <c r="AH62" s="75">
        <v>2</v>
      </c>
      <c r="AI62" s="75">
        <v>1.25</v>
      </c>
      <c r="AJ62" s="75">
        <v>2.5316666666666698</v>
      </c>
      <c r="AK62" s="75">
        <v>-2.0049999999999999</v>
      </c>
      <c r="AL62" s="75">
        <v>13.4</v>
      </c>
      <c r="AM62" s="75">
        <v>38.3694826208487</v>
      </c>
      <c r="AN62" s="75">
        <v>4.03010827283435</v>
      </c>
      <c r="AO62" s="75">
        <v>13.8</v>
      </c>
      <c r="AP62" s="75">
        <v>487.83616692426602</v>
      </c>
      <c r="AQ62" s="75">
        <v>3</v>
      </c>
      <c r="AR62" s="75">
        <v>22.478797117911</v>
      </c>
      <c r="AS62" s="75">
        <v>19.6671461050895</v>
      </c>
      <c r="AT62" s="75">
        <v>1168.7</v>
      </c>
      <c r="AU62" s="75">
        <v>0.63568709365307596</v>
      </c>
      <c r="AV62" s="75">
        <v>19.171463587770202</v>
      </c>
      <c r="AW62" s="75">
        <v>0.62612055641421904</v>
      </c>
      <c r="AX62" s="75">
        <v>10</v>
      </c>
      <c r="AY62" s="75">
        <v>4.81050004233163</v>
      </c>
      <c r="AZ62" s="75">
        <v>47.051027988537498</v>
      </c>
      <c r="BA62" s="75">
        <v>47.465328510175297</v>
      </c>
      <c r="BB62" s="75">
        <v>4.1310000000000002</v>
      </c>
      <c r="BC62" s="75">
        <v>4.2957999999999998</v>
      </c>
      <c r="BD62" s="75">
        <v>0.14361257481568199</v>
      </c>
      <c r="BE62" s="75">
        <v>15.092000000000001</v>
      </c>
      <c r="BF62" s="75">
        <v>13.6038</v>
      </c>
      <c r="BG62" s="75">
        <v>3.8096666666666699</v>
      </c>
      <c r="BH62" s="75">
        <v>4.5658000000000003</v>
      </c>
      <c r="BI62" s="75">
        <v>3.4</v>
      </c>
      <c r="BJ62" s="75">
        <v>3.5754999999999999</v>
      </c>
      <c r="BK62" s="75">
        <v>3.2423333333333302</v>
      </c>
      <c r="BL62" s="75">
        <v>3.9601999999999999</v>
      </c>
      <c r="BM62" s="75">
        <v>5</v>
      </c>
      <c r="BN62" s="75">
        <v>-8.1809999999999992</v>
      </c>
      <c r="BO62" s="75">
        <v>-8.9</v>
      </c>
      <c r="BP62" s="75">
        <v>-8.1809999999999992</v>
      </c>
      <c r="BQ62" s="75">
        <v>8.2997188607749697E-2</v>
      </c>
      <c r="BR62" s="75">
        <v>-5.4384853168469904</v>
      </c>
      <c r="BS62" s="75">
        <v>33</v>
      </c>
      <c r="BT62" s="75">
        <v>19</v>
      </c>
      <c r="BU62" s="75">
        <v>34</v>
      </c>
      <c r="BV62" s="75">
        <v>28.6666666666667</v>
      </c>
      <c r="BW62">
        <v>2011</v>
      </c>
      <c r="BX62" s="75">
        <v>31.5555555555556</v>
      </c>
      <c r="BY62" s="694"/>
      <c r="BZ62">
        <f t="shared" si="0"/>
        <v>7.4187857383462633E-3</v>
      </c>
      <c r="CA62">
        <f t="shared" si="1"/>
        <v>-1.0777491670000001</v>
      </c>
      <c r="CB62">
        <f t="shared" si="2"/>
        <v>-0.76364673745296263</v>
      </c>
      <c r="CC62">
        <f t="shared" si="3"/>
        <v>-0.53509894400000002</v>
      </c>
      <c r="CD62">
        <f t="shared" si="4"/>
        <v>-0.78463558518883902</v>
      </c>
      <c r="CF62" t="s">
        <v>253</v>
      </c>
      <c r="CG62" t="s">
        <v>160</v>
      </c>
      <c r="CH62" t="s">
        <v>254</v>
      </c>
      <c r="CI62">
        <v>-0.42820198074439708</v>
      </c>
      <c r="CJ62">
        <v>-0.74327403999999997</v>
      </c>
      <c r="CK62">
        <v>-0.90428823844169204</v>
      </c>
      <c r="CL62">
        <v>-0.65905271699736079</v>
      </c>
      <c r="CM62">
        <v>-0.59293226700000001</v>
      </c>
      <c r="CO62" s="74" t="s">
        <v>253</v>
      </c>
      <c r="CP62" s="74" t="s">
        <v>160</v>
      </c>
      <c r="CQ62" s="74" t="s">
        <v>254</v>
      </c>
      <c r="CR62" t="s">
        <v>866</v>
      </c>
      <c r="CS62">
        <v>363</v>
      </c>
      <c r="CT62">
        <v>-0.42820198074439692</v>
      </c>
      <c r="CU62">
        <v>-0.74327403999999997</v>
      </c>
      <c r="CV62">
        <v>-0.90428823844169204</v>
      </c>
      <c r="CW62" s="426">
        <v>-0.59292748014253494</v>
      </c>
      <c r="CX62" s="426">
        <v>29.55555555555561</v>
      </c>
      <c r="CY62" s="426">
        <v>34.759965985822966</v>
      </c>
      <c r="CZ62" s="426">
        <v>37.513360831987143</v>
      </c>
      <c r="DA62" s="426">
        <v>32.246915823203537</v>
      </c>
    </row>
    <row r="63" spans="1:105" x14ac:dyDescent="0.25">
      <c r="A63" s="694"/>
      <c r="B63" s="74" t="s">
        <v>46</v>
      </c>
      <c r="C63" s="74" t="s">
        <v>158</v>
      </c>
      <c r="D63" s="74" t="s">
        <v>235</v>
      </c>
      <c r="E63" s="75">
        <v>3.407</v>
      </c>
      <c r="F63" s="75">
        <v>4.2869999999999999</v>
      </c>
      <c r="G63" s="75">
        <v>4.3906000000000001</v>
      </c>
      <c r="H63" s="75">
        <v>1.5089999999999999</v>
      </c>
      <c r="I63" s="75">
        <v>38.952872385747</v>
      </c>
      <c r="J63" s="75">
        <v>82.334000000000003</v>
      </c>
      <c r="K63" s="75">
        <v>79.968000000000004</v>
      </c>
      <c r="L63" s="75">
        <v>4.6370898524829096</v>
      </c>
      <c r="M63" s="75">
        <v>3.9670000000000001</v>
      </c>
      <c r="N63" s="75">
        <v>9950</v>
      </c>
      <c r="O63" s="75">
        <v>9.9213158815205205</v>
      </c>
      <c r="P63" s="75">
        <v>1</v>
      </c>
      <c r="Q63" s="75">
        <v>4.7</v>
      </c>
      <c r="R63" s="75">
        <v>31.0227687841601</v>
      </c>
      <c r="S63" s="75">
        <v>-0.76100000000000001</v>
      </c>
      <c r="T63" s="75">
        <v>8.7468306200207693E-2</v>
      </c>
      <c r="U63" s="75">
        <v>18.173657776238301</v>
      </c>
      <c r="V63" s="75">
        <v>12.5</v>
      </c>
      <c r="W63" s="75">
        <v>-6.5442553377963399</v>
      </c>
      <c r="X63" s="75">
        <v>7.9279999999999999</v>
      </c>
      <c r="Y63" s="75">
        <v>44.986358686193299</v>
      </c>
      <c r="Z63" s="75">
        <v>4.8239999999999998</v>
      </c>
      <c r="AA63" s="75">
        <v>3</v>
      </c>
      <c r="AB63" s="75">
        <v>0.77</v>
      </c>
      <c r="AC63" s="75">
        <v>8.0297413222588099E-2</v>
      </c>
      <c r="AD63" s="75">
        <v>-0.56020289799020995</v>
      </c>
      <c r="AE63" s="75">
        <v>29.508196721311499</v>
      </c>
      <c r="AF63" s="75">
        <v>4.2943372805219999</v>
      </c>
      <c r="AG63" s="75">
        <v>3.25</v>
      </c>
      <c r="AH63" s="75">
        <v>2.5</v>
      </c>
      <c r="AI63" s="75">
        <v>3.75</v>
      </c>
      <c r="AJ63" s="75">
        <v>-0.88</v>
      </c>
      <c r="AK63" s="75">
        <v>-0.3906</v>
      </c>
      <c r="AL63" s="75">
        <v>4.9160000000000004</v>
      </c>
      <c r="AM63" s="75">
        <v>17.112710218616801</v>
      </c>
      <c r="AN63" s="75">
        <v>0.33050901508397001</v>
      </c>
      <c r="AO63" s="75">
        <v>14.1</v>
      </c>
      <c r="AP63" s="75">
        <v>93.068306352480406</v>
      </c>
      <c r="AQ63" s="75">
        <v>3</v>
      </c>
      <c r="AR63" s="75">
        <v>2.2277139021266201</v>
      </c>
      <c r="AS63" s="75">
        <v>5.8335299294796101</v>
      </c>
      <c r="AT63" s="75">
        <v>753.70000000000095</v>
      </c>
      <c r="AU63" s="75">
        <v>0.82879852426552303</v>
      </c>
      <c r="AV63" s="75">
        <v>11.185649925259799</v>
      </c>
      <c r="AW63" s="75">
        <v>-0.68977231215839896</v>
      </c>
      <c r="AX63" s="75">
        <v>10</v>
      </c>
      <c r="AY63" s="75">
        <v>6.7050442111091098</v>
      </c>
      <c r="AZ63" s="75">
        <v>18.981306645639599</v>
      </c>
      <c r="BA63" s="75">
        <v>18.2603520285824</v>
      </c>
      <c r="BB63" s="75">
        <v>10.965666666666699</v>
      </c>
      <c r="BC63" s="75">
        <v>10.6996</v>
      </c>
      <c r="BD63" s="75">
        <v>0.30098464096314798</v>
      </c>
      <c r="BE63" s="75">
        <v>13.782999999999999</v>
      </c>
      <c r="BF63" s="75">
        <v>12.3774</v>
      </c>
      <c r="BG63" s="75">
        <v>1.07833333333333</v>
      </c>
      <c r="BH63" s="75">
        <v>1.5326</v>
      </c>
      <c r="BI63" s="75">
        <v>2.702</v>
      </c>
      <c r="BJ63" s="75">
        <v>3.54</v>
      </c>
      <c r="BK63" s="75">
        <v>1.0000000000000101E-2</v>
      </c>
      <c r="BL63" s="75">
        <v>0.4234</v>
      </c>
      <c r="BM63" s="75">
        <v>4</v>
      </c>
      <c r="BN63" s="75">
        <v>-0.54666666666666697</v>
      </c>
      <c r="BO63" s="75">
        <v>-0.76100000000000001</v>
      </c>
      <c r="BP63" s="75">
        <v>-0.54666666666666697</v>
      </c>
      <c r="BQ63" s="75">
        <v>0.84512195121951195</v>
      </c>
      <c r="BR63" s="75">
        <v>0.914827905910786</v>
      </c>
      <c r="BS63" s="75">
        <v>40</v>
      </c>
      <c r="BT63" s="75">
        <v>25</v>
      </c>
      <c r="BU63" s="75">
        <v>41</v>
      </c>
      <c r="BV63" s="75">
        <v>35.3333333333333</v>
      </c>
      <c r="BW63">
        <v>2011</v>
      </c>
      <c r="BX63" s="75">
        <v>46.3333333333333</v>
      </c>
      <c r="BY63" s="694"/>
      <c r="BZ63">
        <f t="shared" si="0"/>
        <v>-7.4986320743816198E-2</v>
      </c>
      <c r="CA63">
        <f t="shared" si="1"/>
        <v>0.15884764999999998</v>
      </c>
      <c r="CB63">
        <f t="shared" si="2"/>
        <v>0.13545211422454759</v>
      </c>
      <c r="CC63">
        <f t="shared" si="3"/>
        <v>8.7689502200000005E-2</v>
      </c>
      <c r="CD63">
        <f t="shared" si="4"/>
        <v>9.9464574957240703E-2</v>
      </c>
      <c r="CF63" t="s">
        <v>255</v>
      </c>
      <c r="CG63" t="s">
        <v>160</v>
      </c>
      <c r="CH63" t="s">
        <v>256</v>
      </c>
      <c r="CI63">
        <v>-0.86016222152743393</v>
      </c>
      <c r="CJ63">
        <v>-1.2291988090000001</v>
      </c>
      <c r="CK63">
        <v>-0.62509871418503804</v>
      </c>
      <c r="CL63">
        <v>-1.1680552222798053</v>
      </c>
      <c r="CM63">
        <v>-1.0918705360000001</v>
      </c>
      <c r="CO63" s="74" t="s">
        <v>255</v>
      </c>
      <c r="CP63" s="74" t="s">
        <v>160</v>
      </c>
      <c r="CQ63" s="74" t="s">
        <v>256</v>
      </c>
      <c r="CR63" t="s">
        <v>867</v>
      </c>
      <c r="CS63">
        <v>369</v>
      </c>
      <c r="CT63">
        <v>-0.86016222152743405</v>
      </c>
      <c r="CU63">
        <v>-1.2291988090000001</v>
      </c>
      <c r="CV63">
        <v>-0.62509871418503804</v>
      </c>
      <c r="CW63" s="426">
        <v>-1.0918655801486143</v>
      </c>
      <c r="CX63" s="426">
        <v>34.222222222222207</v>
      </c>
      <c r="CY63" s="426">
        <v>26.420191038221784</v>
      </c>
      <c r="CZ63" s="426">
        <v>30.293124104428649</v>
      </c>
      <c r="DA63" s="426">
        <v>24.124659345144003</v>
      </c>
    </row>
    <row r="64" spans="1:105" x14ac:dyDescent="0.25">
      <c r="A64" s="694"/>
      <c r="B64" s="74" t="s">
        <v>305</v>
      </c>
      <c r="C64" s="74" t="s">
        <v>160</v>
      </c>
      <c r="D64" s="74" t="s">
        <v>577</v>
      </c>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v>0</v>
      </c>
      <c r="AJ64" s="75"/>
      <c r="AK64" s="75"/>
      <c r="AL64" s="75"/>
      <c r="AM64" s="75"/>
      <c r="AN64" s="75"/>
      <c r="AO64" s="75"/>
      <c r="AP64" s="75"/>
      <c r="AQ64" s="75">
        <v>3</v>
      </c>
      <c r="AR64" s="75"/>
      <c r="AS64" s="75"/>
      <c r="AT64" s="75"/>
      <c r="AU64" s="75"/>
      <c r="AV64" s="75"/>
      <c r="AW64" s="75"/>
      <c r="AX64" s="75">
        <v>0</v>
      </c>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v>2011</v>
      </c>
      <c r="BX64" s="75"/>
      <c r="BY64" s="694"/>
      <c r="BZ64" t="e">
        <f t="shared" si="0"/>
        <v>#N/A</v>
      </c>
      <c r="CA64" t="e">
        <f t="shared" si="1"/>
        <v>#N/A</v>
      </c>
      <c r="CB64" t="e">
        <f t="shared" si="2"/>
        <v>#N/A</v>
      </c>
      <c r="CC64" t="e">
        <f t="shared" si="3"/>
        <v>#N/A</v>
      </c>
      <c r="CD64" t="e">
        <f t="shared" si="4"/>
        <v>#N/A</v>
      </c>
      <c r="CF64" t="s">
        <v>257</v>
      </c>
      <c r="CG64" t="s">
        <v>160</v>
      </c>
      <c r="CH64" t="s">
        <v>258</v>
      </c>
      <c r="CI64">
        <v>-1.2357398274341078</v>
      </c>
      <c r="CJ64">
        <v>-0.71207840499999997</v>
      </c>
      <c r="CK64">
        <v>-0.95746719544296099</v>
      </c>
      <c r="CL64">
        <v>-0.90645010283219041</v>
      </c>
      <c r="CM64">
        <v>-1.018183075</v>
      </c>
      <c r="CO64" s="74" t="s">
        <v>257</v>
      </c>
      <c r="CP64" s="74" t="s">
        <v>160</v>
      </c>
      <c r="CQ64" s="74" t="s">
        <v>258</v>
      </c>
      <c r="CR64" t="s">
        <v>868</v>
      </c>
      <c r="CS64">
        <v>375</v>
      </c>
      <c r="CT64">
        <v>-1.235739827434108</v>
      </c>
      <c r="CU64">
        <v>-0.71207840499999997</v>
      </c>
      <c r="CV64">
        <v>-0.95746719544296099</v>
      </c>
      <c r="CW64" s="426">
        <v>-1.018181150649901</v>
      </c>
      <c r="CX64" s="426">
        <v>28.66666666666671</v>
      </c>
      <c r="CY64" s="426">
        <v>27.651829911168484</v>
      </c>
      <c r="CZ64" s="426">
        <v>24.015325899436199</v>
      </c>
      <c r="DA64" s="426">
        <v>32.768352400695491</v>
      </c>
    </row>
    <row r="65" spans="1:105" x14ac:dyDescent="0.25">
      <c r="A65" s="694"/>
      <c r="B65" s="74" t="s">
        <v>242</v>
      </c>
      <c r="C65" s="74" t="s">
        <v>160</v>
      </c>
      <c r="D65" s="74" t="s">
        <v>243</v>
      </c>
      <c r="E65" s="75">
        <v>2.3420000000000001</v>
      </c>
      <c r="F65" s="75">
        <v>1.60266666666667</v>
      </c>
      <c r="G65" s="75">
        <v>1.7818000000000001</v>
      </c>
      <c r="H65" s="75">
        <v>0.85799999999999998</v>
      </c>
      <c r="I65" s="75">
        <v>29.408360163017999</v>
      </c>
      <c r="J65" s="75">
        <v>35.040999999999997</v>
      </c>
      <c r="K65" s="75">
        <v>30.1</v>
      </c>
      <c r="L65" s="75">
        <v>2.73924119054894</v>
      </c>
      <c r="M65" s="75">
        <v>1.266</v>
      </c>
      <c r="N65" s="75">
        <v>50460</v>
      </c>
      <c r="O65" s="75">
        <v>6.6984675037979802</v>
      </c>
      <c r="P65" s="75">
        <v>1</v>
      </c>
      <c r="Q65" s="75">
        <v>1</v>
      </c>
      <c r="R65" s="75">
        <v>5364.5220680123002</v>
      </c>
      <c r="S65" s="75">
        <v>7.8</v>
      </c>
      <c r="T65" s="75">
        <v>4.1174091957850703</v>
      </c>
      <c r="U65" s="75">
        <v>311.86027834393002</v>
      </c>
      <c r="V65" s="75">
        <v>0.283611240115277</v>
      </c>
      <c r="W65" s="75">
        <v>3.2129274018126299</v>
      </c>
      <c r="X65" s="75">
        <v>-3.2679999999999998</v>
      </c>
      <c r="Y65" s="75">
        <v>212.115279378125</v>
      </c>
      <c r="Z65" s="75">
        <v>1.4</v>
      </c>
      <c r="AA65" s="75">
        <v>1</v>
      </c>
      <c r="AB65" s="75">
        <v>0.91</v>
      </c>
      <c r="AC65" s="75">
        <v>1.49424862173329</v>
      </c>
      <c r="AD65" s="75">
        <v>1.80879991976726</v>
      </c>
      <c r="AE65" s="75">
        <v>15.8469945355191</v>
      </c>
      <c r="AF65" s="75">
        <v>5.4129146294321098</v>
      </c>
      <c r="AG65" s="75">
        <v>1.25</v>
      </c>
      <c r="AH65" s="75">
        <v>1</v>
      </c>
      <c r="AI65" s="75">
        <v>1.5</v>
      </c>
      <c r="AJ65" s="75">
        <v>0.73933333333333295</v>
      </c>
      <c r="AK65" s="75">
        <v>0.21820000000000001</v>
      </c>
      <c r="AL65" s="75">
        <v>3.2</v>
      </c>
      <c r="AM65" s="75">
        <v>27.308579114670199</v>
      </c>
      <c r="AN65" s="75">
        <v>0.36849621109768599</v>
      </c>
      <c r="AO65" s="75">
        <v>1</v>
      </c>
      <c r="AP65" s="75">
        <v>5364.5220680123002</v>
      </c>
      <c r="AQ65" s="75">
        <v>1</v>
      </c>
      <c r="AR65" s="75">
        <v>1.15134683979557</v>
      </c>
      <c r="AS65" s="75">
        <v>4.2048415061400499</v>
      </c>
      <c r="AT65" s="75">
        <v>3332.7</v>
      </c>
      <c r="AU65" s="75">
        <v>0.24053025165251499</v>
      </c>
      <c r="AV65" s="75">
        <v>27.221957675895599</v>
      </c>
      <c r="AW65" s="75">
        <v>5264.5220680123002</v>
      </c>
      <c r="AX65" s="75">
        <v>10</v>
      </c>
      <c r="AY65" s="75">
        <v>5.1864378262743296</v>
      </c>
      <c r="AZ65" s="75">
        <v>308.62429987026701</v>
      </c>
      <c r="BA65" s="75">
        <v>307.63088894680999</v>
      </c>
      <c r="BB65" s="75">
        <v>0.289032748405887</v>
      </c>
      <c r="BC65" s="75">
        <v>0.34925857327637999</v>
      </c>
      <c r="BD65" s="75">
        <v>-0.13081600767995699</v>
      </c>
      <c r="BE65" s="75">
        <v>1.03866666666667</v>
      </c>
      <c r="BF65" s="75">
        <v>0.87639999999999996</v>
      </c>
      <c r="BG65" s="75">
        <v>-0.20933333333333301</v>
      </c>
      <c r="BH65" s="75">
        <v>1.0094000000000001</v>
      </c>
      <c r="BI65" s="75">
        <v>0.5</v>
      </c>
      <c r="BJ65" s="75">
        <v>0.76049999999999995</v>
      </c>
      <c r="BK65" s="75">
        <v>-0.86866666666666703</v>
      </c>
      <c r="BL65" s="75">
        <v>0.52500000000000002</v>
      </c>
      <c r="BM65" s="75">
        <v>1</v>
      </c>
      <c r="BN65" s="75">
        <v>6.2043333333333299</v>
      </c>
      <c r="BO65" s="75">
        <v>7.8</v>
      </c>
      <c r="BP65" s="75">
        <v>6.2043333333333299</v>
      </c>
      <c r="BQ65" s="75">
        <v>0.19857089131252401</v>
      </c>
      <c r="BR65" s="75">
        <v>54.030135949415701</v>
      </c>
      <c r="BS65" s="75">
        <v>10</v>
      </c>
      <c r="BT65" s="75">
        <v>6</v>
      </c>
      <c r="BU65" s="75">
        <v>3</v>
      </c>
      <c r="BV65" s="75">
        <v>6.3333333333333304</v>
      </c>
      <c r="BW65">
        <v>2011</v>
      </c>
      <c r="BX65" s="75">
        <v>18.8888888888889</v>
      </c>
      <c r="BY65" s="694"/>
      <c r="BZ65">
        <f t="shared" si="0"/>
        <v>-1.881507014151645</v>
      </c>
      <c r="CA65">
        <f t="shared" si="1"/>
        <v>-1.5639461779999999</v>
      </c>
      <c r="CB65">
        <f t="shared" si="2"/>
        <v>-1.7613892854909603</v>
      </c>
      <c r="CC65">
        <f t="shared" si="3"/>
        <v>-1.8318242170000001</v>
      </c>
      <c r="CD65">
        <f t="shared" si="4"/>
        <v>-1.5424357224569101</v>
      </c>
      <c r="CF65" t="s">
        <v>259</v>
      </c>
      <c r="CG65" t="s">
        <v>158</v>
      </c>
      <c r="CH65" t="s">
        <v>260</v>
      </c>
      <c r="CI65">
        <v>0.22712935918110674</v>
      </c>
      <c r="CJ65">
        <v>-0.221535495</v>
      </c>
      <c r="CK65">
        <v>3.2990878705656097E-2</v>
      </c>
      <c r="CL65">
        <v>-4.8311957441229111E-2</v>
      </c>
      <c r="CM65">
        <v>4.7637715400000002E-2</v>
      </c>
      <c r="CO65" s="74" t="s">
        <v>259</v>
      </c>
      <c r="CP65" s="74" t="s">
        <v>158</v>
      </c>
      <c r="CQ65" s="74" t="s">
        <v>260</v>
      </c>
      <c r="CR65" t="s">
        <v>869</v>
      </c>
      <c r="CS65">
        <v>381</v>
      </c>
      <c r="CT65">
        <v>0.2271293591811071</v>
      </c>
      <c r="CU65">
        <v>-0.221535495</v>
      </c>
      <c r="CV65">
        <v>3.2990878705656097E-2</v>
      </c>
      <c r="CW65" s="426">
        <v>4.7642974066430727E-2</v>
      </c>
      <c r="CX65" s="426">
        <v>45.2222222222222</v>
      </c>
      <c r="CY65" s="426">
        <v>45.467132718771097</v>
      </c>
      <c r="CZ65" s="426">
        <v>48.467256497645941</v>
      </c>
      <c r="DA65" s="426">
        <v>40.967801333321667</v>
      </c>
    </row>
    <row r="66" spans="1:105" x14ac:dyDescent="0.25">
      <c r="A66" s="694"/>
      <c r="B66" s="74" t="s">
        <v>306</v>
      </c>
      <c r="C66" s="74" t="s">
        <v>160</v>
      </c>
      <c r="D66" s="74" t="s">
        <v>578</v>
      </c>
      <c r="E66" s="75"/>
      <c r="F66" s="75">
        <v>1.7529999999999999</v>
      </c>
      <c r="G66" s="75">
        <v>3.8856666666666699</v>
      </c>
      <c r="H66" s="75"/>
      <c r="I66" s="75">
        <v>136.89903112523601</v>
      </c>
      <c r="J66" s="75"/>
      <c r="K66" s="75"/>
      <c r="L66" s="75">
        <v>2.12019063608283</v>
      </c>
      <c r="M66" s="75"/>
      <c r="N66" s="75">
        <v>23580</v>
      </c>
      <c r="O66" s="75">
        <v>0</v>
      </c>
      <c r="P66" s="75"/>
      <c r="Q66" s="75">
        <v>3.3201074618902</v>
      </c>
      <c r="R66" s="75">
        <v>51.836513356489</v>
      </c>
      <c r="S66" s="75"/>
      <c r="T66" s="75"/>
      <c r="U66" s="75">
        <v>17.640593622173</v>
      </c>
      <c r="V66" s="75"/>
      <c r="W66" s="75">
        <v>26.910745483258999</v>
      </c>
      <c r="X66" s="75"/>
      <c r="Y66" s="75"/>
      <c r="Z66" s="75"/>
      <c r="AA66" s="75"/>
      <c r="AB66" s="75"/>
      <c r="AC66" s="75">
        <v>0.37172479533556801</v>
      </c>
      <c r="AD66" s="75">
        <v>0.89390036241895099</v>
      </c>
      <c r="AE66" s="75"/>
      <c r="AF66" s="75"/>
      <c r="AG66" s="75">
        <v>1.5</v>
      </c>
      <c r="AH66" s="75">
        <v>1.75</v>
      </c>
      <c r="AI66" s="75">
        <v>1.25</v>
      </c>
      <c r="AJ66" s="75"/>
      <c r="AK66" s="75"/>
      <c r="AL66" s="75"/>
      <c r="AM66" s="75">
        <v>6.8372041073335703</v>
      </c>
      <c r="AN66" s="75">
        <v>0.84504979702054905</v>
      </c>
      <c r="AO66" s="75">
        <v>9.9603223856705991</v>
      </c>
      <c r="AP66" s="75">
        <v>155.50954006946699</v>
      </c>
      <c r="AQ66" s="75">
        <v>3</v>
      </c>
      <c r="AR66" s="75"/>
      <c r="AS66" s="75"/>
      <c r="AT66" s="75">
        <v>1390</v>
      </c>
      <c r="AU66" s="75"/>
      <c r="AV66" s="75">
        <v>1.0954451150103299</v>
      </c>
      <c r="AW66" s="75">
        <v>-48.163486643511</v>
      </c>
      <c r="AX66" s="75">
        <v>0</v>
      </c>
      <c r="AY66" s="75">
        <v>0</v>
      </c>
      <c r="AZ66" s="75">
        <v>15.3801978740577</v>
      </c>
      <c r="BA66" s="75">
        <v>19.008118724434599</v>
      </c>
      <c r="BB66" s="75"/>
      <c r="BC66" s="75"/>
      <c r="BD66" s="75"/>
      <c r="BE66" s="75">
        <v>9.7850341196261006</v>
      </c>
      <c r="BF66" s="75">
        <v>9.5864061184057192</v>
      </c>
      <c r="BG66" s="75">
        <v>-0.42499999999999999</v>
      </c>
      <c r="BH66" s="75">
        <v>1.7916666666666701</v>
      </c>
      <c r="BI66" s="75"/>
      <c r="BJ66" s="75"/>
      <c r="BK66" s="75">
        <v>-0.4</v>
      </c>
      <c r="BL66" s="75">
        <v>0.348333333333333</v>
      </c>
      <c r="BM66" s="75"/>
      <c r="BN66" s="75">
        <v>-7.8</v>
      </c>
      <c r="BO66" s="75"/>
      <c r="BP66" s="75">
        <v>-7.8</v>
      </c>
      <c r="BQ66" s="75"/>
      <c r="BR66" s="75"/>
      <c r="BS66" s="75"/>
      <c r="BT66" s="75"/>
      <c r="BU66" s="75"/>
      <c r="BV66" s="75"/>
      <c r="BW66">
        <v>2011</v>
      </c>
      <c r="BX66" s="75"/>
      <c r="BY66" s="694"/>
      <c r="BZ66" t="e">
        <f t="shared" si="0"/>
        <v>#N/A</v>
      </c>
      <c r="CA66" t="e">
        <f t="shared" si="1"/>
        <v>#N/A</v>
      </c>
      <c r="CB66" t="e">
        <f t="shared" si="2"/>
        <v>#N/A</v>
      </c>
      <c r="CC66" t="e">
        <f t="shared" si="3"/>
        <v>#N/A</v>
      </c>
      <c r="CD66" t="e">
        <f t="shared" si="4"/>
        <v>#N/A</v>
      </c>
      <c r="CF66" t="s">
        <v>261</v>
      </c>
      <c r="CG66" t="s">
        <v>158</v>
      </c>
      <c r="CH66" t="s">
        <v>262</v>
      </c>
      <c r="CI66">
        <v>0.41990864496240748</v>
      </c>
      <c r="CJ66">
        <v>0.77017432799999996</v>
      </c>
      <c r="CK66">
        <v>0.65119625384540303</v>
      </c>
      <c r="CL66">
        <v>0.75953597642467174</v>
      </c>
      <c r="CM66">
        <v>0.68881367950000005</v>
      </c>
      <c r="CO66" s="74" t="s">
        <v>261</v>
      </c>
      <c r="CP66" s="74" t="s">
        <v>158</v>
      </c>
      <c r="CQ66" s="74" t="s">
        <v>262</v>
      </c>
      <c r="CR66" t="s">
        <v>870</v>
      </c>
      <c r="CS66">
        <v>387</v>
      </c>
      <c r="CT66">
        <v>0.41990864496240765</v>
      </c>
      <c r="CU66">
        <v>0.77017432799999996</v>
      </c>
      <c r="CV66">
        <v>0.65119625384540303</v>
      </c>
      <c r="CW66" s="426">
        <v>0.68881624215364934</v>
      </c>
      <c r="CX66" s="426">
        <v>55.555555555555593</v>
      </c>
      <c r="CY66" s="426">
        <v>56.184375515423042</v>
      </c>
      <c r="CZ66" s="426">
        <v>51.689571766725912</v>
      </c>
      <c r="DA66" s="426">
        <v>57.544279932660196</v>
      </c>
    </row>
    <row r="67" spans="1:105" x14ac:dyDescent="0.25">
      <c r="A67" s="694"/>
      <c r="B67" s="74" t="s">
        <v>246</v>
      </c>
      <c r="C67" s="74" t="s">
        <v>160</v>
      </c>
      <c r="D67" s="74" t="s">
        <v>247</v>
      </c>
      <c r="E67" s="75">
        <v>4.0279999999999996</v>
      </c>
      <c r="F67" s="75">
        <v>2.8153333333333301</v>
      </c>
      <c r="G67" s="75">
        <v>2.9563999999999999</v>
      </c>
      <c r="H67" s="75">
        <v>2.0720000000000001</v>
      </c>
      <c r="I67" s="75">
        <v>32.311633903835002</v>
      </c>
      <c r="J67" s="75">
        <v>23.706</v>
      </c>
      <c r="K67" s="75">
        <v>23.289000000000001</v>
      </c>
      <c r="L67" s="75">
        <v>1.77317348277037</v>
      </c>
      <c r="M67" s="75">
        <v>1.3</v>
      </c>
      <c r="N67" s="75">
        <v>36150</v>
      </c>
      <c r="O67" s="75">
        <v>11.4484869565658</v>
      </c>
      <c r="P67" s="75">
        <v>1</v>
      </c>
      <c r="Q67" s="75">
        <v>4.9000000000000004</v>
      </c>
      <c r="R67" s="75">
        <v>236.74644270438699</v>
      </c>
      <c r="S67" s="75">
        <v>-4.5</v>
      </c>
      <c r="T67" s="75">
        <v>-3.7413989931441498</v>
      </c>
      <c r="U67" s="75">
        <v>52.832982950823798</v>
      </c>
      <c r="V67" s="75">
        <v>23.2</v>
      </c>
      <c r="W67" s="75">
        <v>-25.536145106230698</v>
      </c>
      <c r="X67" s="75">
        <v>8.7449999999999992</v>
      </c>
      <c r="Y67" s="75">
        <v>157.78278379684301</v>
      </c>
      <c r="Z67" s="75">
        <v>2.5</v>
      </c>
      <c r="AA67" s="75">
        <v>1</v>
      </c>
      <c r="AB67" s="75">
        <v>0.90800000000000003</v>
      </c>
      <c r="AC67" s="75">
        <v>1.52618789731091</v>
      </c>
      <c r="AD67" s="75">
        <v>1.8623084007992601</v>
      </c>
      <c r="AE67" s="75">
        <v>1.63934426229508</v>
      </c>
      <c r="AF67" s="75">
        <v>4.9271663748755996</v>
      </c>
      <c r="AG67" s="75">
        <v>1.25</v>
      </c>
      <c r="AH67" s="75">
        <v>1</v>
      </c>
      <c r="AI67" s="75">
        <v>1.25</v>
      </c>
      <c r="AJ67" s="75">
        <v>1.2126666666666699</v>
      </c>
      <c r="AK67" s="75">
        <v>-0.65639999999999998</v>
      </c>
      <c r="AL67" s="75">
        <v>6.1</v>
      </c>
      <c r="AM67" s="75">
        <v>13.937933154725799</v>
      </c>
      <c r="AN67" s="75">
        <v>0.70878569537166902</v>
      </c>
      <c r="AO67" s="75">
        <v>9.8000000000000007</v>
      </c>
      <c r="AP67" s="75">
        <v>473.49288540877302</v>
      </c>
      <c r="AQ67" s="75">
        <v>2</v>
      </c>
      <c r="AR67" s="75">
        <v>2.8623147866565599</v>
      </c>
      <c r="AS67" s="75">
        <v>7.0123164984433899</v>
      </c>
      <c r="AT67" s="75">
        <v>4090</v>
      </c>
      <c r="AU67" s="75">
        <v>0.42951830652234801</v>
      </c>
      <c r="AV67" s="75">
        <v>11.490338759740601</v>
      </c>
      <c r="AW67" s="75">
        <v>1.3674644270438701</v>
      </c>
      <c r="AX67" s="75">
        <v>10</v>
      </c>
      <c r="AY67" s="75">
        <v>7.6474161441153399</v>
      </c>
      <c r="AZ67" s="75">
        <v>60.4772009710925</v>
      </c>
      <c r="BA67" s="75">
        <v>54.322053933419397</v>
      </c>
      <c r="BB67" s="75">
        <v>26.6</v>
      </c>
      <c r="BC67" s="75">
        <v>24.84</v>
      </c>
      <c r="BD67" s="75">
        <v>-4.2311574978642699E-2</v>
      </c>
      <c r="BE67" s="75">
        <v>10.593999999999999</v>
      </c>
      <c r="BF67" s="75">
        <v>9.7555999999999994</v>
      </c>
      <c r="BG67" s="75">
        <v>1.2</v>
      </c>
      <c r="BH67" s="75">
        <v>1.2567999999999999</v>
      </c>
      <c r="BI67" s="75">
        <v>-0.7</v>
      </c>
      <c r="BJ67" s="75">
        <v>-0.4</v>
      </c>
      <c r="BK67" s="75">
        <v>-0.66666666666666696</v>
      </c>
      <c r="BL67" s="75">
        <v>-0.2792</v>
      </c>
      <c r="BM67" s="75">
        <v>2</v>
      </c>
      <c r="BN67" s="75">
        <v>-3.6160000000000001</v>
      </c>
      <c r="BO67" s="75">
        <v>-4.5</v>
      </c>
      <c r="BP67" s="75">
        <v>-3.6160000000000001</v>
      </c>
      <c r="BQ67" s="75">
        <v>0.26272123893805299</v>
      </c>
      <c r="BR67" s="75">
        <v>4.2613244085206698</v>
      </c>
      <c r="BS67" s="75">
        <v>8</v>
      </c>
      <c r="BT67" s="75">
        <v>6</v>
      </c>
      <c r="BU67" s="75">
        <v>16</v>
      </c>
      <c r="BV67" s="75">
        <v>10</v>
      </c>
      <c r="BW67">
        <v>2011</v>
      </c>
      <c r="BX67" s="75">
        <v>17.5555555555556</v>
      </c>
      <c r="BY67" s="694"/>
      <c r="BZ67">
        <f t="shared" ref="BZ67:BZ99" si="5">VLOOKUP($D67,$CH$1:$CM$99,2,FALSE)</f>
        <v>-1.2900471887403315</v>
      </c>
      <c r="CA67">
        <f t="shared" ref="CA67:CA99" si="6">VLOOKUP($D67,$CH$1:$CM$99,3,FALSE)</f>
        <v>-1.754614015</v>
      </c>
      <c r="CB67">
        <f t="shared" ref="CB67:CB99" si="7">VLOOKUP($D67,$CH$1:$CM$99,5,FALSE)</f>
        <v>-1.7059567823216364</v>
      </c>
      <c r="CC67">
        <f t="shared" ref="CC67:CC99" si="8">VLOOKUP($D67,$CH$1:$CM$99,6,FALSE)</f>
        <v>-1.611001975</v>
      </c>
      <c r="CD67">
        <f t="shared" ref="CD67:CD99" si="9">VLOOKUP($D67,$CH$1:$CM$99,4,FALSE)</f>
        <v>-1.62220415795881</v>
      </c>
      <c r="CF67" t="s">
        <v>263</v>
      </c>
      <c r="CG67" t="s">
        <v>158</v>
      </c>
      <c r="CH67" t="s">
        <v>264</v>
      </c>
      <c r="CI67">
        <v>-0.24068187266859828</v>
      </c>
      <c r="CJ67">
        <v>-9.3810749000000013E-2</v>
      </c>
      <c r="CK67">
        <v>5.2932987581135599E-2</v>
      </c>
      <c r="CL67">
        <v>-0.10945457418532571</v>
      </c>
      <c r="CM67">
        <v>-0.13948745800000001</v>
      </c>
      <c r="CO67" s="74" t="s">
        <v>263</v>
      </c>
      <c r="CP67" s="74" t="s">
        <v>158</v>
      </c>
      <c r="CQ67" s="74" t="s">
        <v>264</v>
      </c>
      <c r="CR67" t="s">
        <v>871</v>
      </c>
      <c r="CS67">
        <v>393</v>
      </c>
      <c r="CT67">
        <v>-0.24068187266859781</v>
      </c>
      <c r="CU67">
        <v>-9.3810749000000013E-2</v>
      </c>
      <c r="CV67">
        <v>5.2932987581135599E-2</v>
      </c>
      <c r="CW67" s="426">
        <v>-0.13948422847226727</v>
      </c>
      <c r="CX67" s="426">
        <v>45.5555555555556</v>
      </c>
      <c r="CY67" s="426">
        <v>42.339292299833538</v>
      </c>
      <c r="CZ67" s="426">
        <v>40.647768686354169</v>
      </c>
      <c r="DA67" s="426">
        <v>43.102726761679506</v>
      </c>
    </row>
    <row r="68" spans="1:105" x14ac:dyDescent="0.25">
      <c r="A68" s="694"/>
      <c r="B68" s="74" t="s">
        <v>244</v>
      </c>
      <c r="C68" s="74" t="s">
        <v>160</v>
      </c>
      <c r="D68" s="74" t="s">
        <v>245</v>
      </c>
      <c r="E68" s="75">
        <v>1.242</v>
      </c>
      <c r="F68" s="75">
        <v>1.94</v>
      </c>
      <c r="G68" s="75">
        <v>2.0758000000000001</v>
      </c>
      <c r="H68" s="75">
        <v>3.1579999999999999</v>
      </c>
      <c r="I68" s="75">
        <v>64.034715651836507</v>
      </c>
      <c r="J68" s="75">
        <v>63.847999999999999</v>
      </c>
      <c r="K68" s="75">
        <v>26.992000000000001</v>
      </c>
      <c r="L68" s="75">
        <v>1.6458564032138401</v>
      </c>
      <c r="M68" s="75">
        <v>1.6879999999999999</v>
      </c>
      <c r="N68" s="75">
        <v>97320</v>
      </c>
      <c r="O68" s="75">
        <v>7.8831121341600303</v>
      </c>
      <c r="P68" s="75">
        <v>1</v>
      </c>
      <c r="Q68" s="75">
        <v>4.8608998407730999</v>
      </c>
      <c r="R68" s="75">
        <v>547.81162826822003</v>
      </c>
      <c r="S68" s="75">
        <v>12.7</v>
      </c>
      <c r="T68" s="75">
        <v>12.1223586817186</v>
      </c>
      <c r="U68" s="75">
        <v>119.2651268207</v>
      </c>
      <c r="V68" s="75">
        <v>0.214249674295311</v>
      </c>
      <c r="W68" s="75">
        <v>-18.1980383897988</v>
      </c>
      <c r="X68" s="75">
        <v>5.4320000000000004</v>
      </c>
      <c r="Y68" s="75"/>
      <c r="Z68" s="75">
        <v>2.8719999999999999</v>
      </c>
      <c r="AA68" s="75">
        <v>1</v>
      </c>
      <c r="AB68" s="75">
        <v>0.94299999999999995</v>
      </c>
      <c r="AC68" s="75">
        <v>1.6182467201248301</v>
      </c>
      <c r="AD68" s="75">
        <v>1.9254113983946499</v>
      </c>
      <c r="AE68" s="75">
        <v>3.8251366120218599</v>
      </c>
      <c r="AF68" s="75">
        <v>5.18218157710875</v>
      </c>
      <c r="AG68" s="75">
        <v>1.75</v>
      </c>
      <c r="AH68" s="75">
        <v>1</v>
      </c>
      <c r="AI68" s="75">
        <v>1.5</v>
      </c>
      <c r="AJ68" s="75">
        <v>-0.69799999999999995</v>
      </c>
      <c r="AK68" s="75">
        <v>-0.77580000000000005</v>
      </c>
      <c r="AL68" s="75">
        <v>4.4000000000000004</v>
      </c>
      <c r="AM68" s="75">
        <v>31.883036224748601</v>
      </c>
      <c r="AN68" s="75">
        <v>0.40611076318372902</v>
      </c>
      <c r="AO68" s="75">
        <v>9.7217996815461998</v>
      </c>
      <c r="AP68" s="75">
        <v>1095.6232565364401</v>
      </c>
      <c r="AQ68" s="75">
        <v>2</v>
      </c>
      <c r="AR68" s="75">
        <v>5.9911661282402102</v>
      </c>
      <c r="AS68" s="75">
        <v>6.0522790474833297</v>
      </c>
      <c r="AT68" s="75">
        <v>12436.6</v>
      </c>
      <c r="AU68" s="75">
        <v>0.493430630532874</v>
      </c>
      <c r="AV68" s="75">
        <v>20.674197860461501</v>
      </c>
      <c r="AW68" s="75">
        <v>447.81162826821998</v>
      </c>
      <c r="AX68" s="75">
        <v>10</v>
      </c>
      <c r="AY68" s="75">
        <v>6.9815430323803298</v>
      </c>
      <c r="AZ68" s="75">
        <v>134.99847985009001</v>
      </c>
      <c r="BA68" s="75">
        <v>133.68085753961</v>
      </c>
      <c r="BB68" s="75">
        <v>0.26037108049232799</v>
      </c>
      <c r="BC68" s="75">
        <v>0.34476631981438499</v>
      </c>
      <c r="BD68" s="75">
        <v>-0.17134914614111599</v>
      </c>
      <c r="BE68" s="75">
        <v>3.2479332271820698</v>
      </c>
      <c r="BF68" s="75">
        <v>1.95315993630924</v>
      </c>
      <c r="BG68" s="75">
        <v>0.22700000000000001</v>
      </c>
      <c r="BH68" s="75">
        <v>0.66839999999999999</v>
      </c>
      <c r="BI68" s="75">
        <v>0.5</v>
      </c>
      <c r="BJ68" s="75">
        <v>-4.4499999999999998E-2</v>
      </c>
      <c r="BK68" s="75">
        <v>-0.96199999999999997</v>
      </c>
      <c r="BL68" s="75">
        <v>-0.54979999999999996</v>
      </c>
      <c r="BM68" s="75">
        <v>1</v>
      </c>
      <c r="BN68" s="75">
        <v>12.303000000000001</v>
      </c>
      <c r="BO68" s="75">
        <v>12.7</v>
      </c>
      <c r="BP68" s="75">
        <v>12.303000000000001</v>
      </c>
      <c r="BQ68" s="75">
        <v>3.06429326180605E-2</v>
      </c>
      <c r="BR68" s="75">
        <v>11.470432791693501</v>
      </c>
      <c r="BS68" s="75">
        <v>13</v>
      </c>
      <c r="BT68" s="75">
        <v>13</v>
      </c>
      <c r="BU68" s="75">
        <v>9</v>
      </c>
      <c r="BV68" s="75">
        <v>11.6666666666667</v>
      </c>
      <c r="BW68">
        <v>2011</v>
      </c>
      <c r="BX68" s="75">
        <v>13.4444444444444</v>
      </c>
      <c r="BY68" s="694"/>
      <c r="BZ68">
        <f t="shared" si="5"/>
        <v>-1.7898508730475455</v>
      </c>
      <c r="CA68">
        <f t="shared" si="6"/>
        <v>-1.7045949140000001</v>
      </c>
      <c r="CB68">
        <f t="shared" si="7"/>
        <v>-1.836060958163827</v>
      </c>
      <c r="CC68">
        <f t="shared" si="8"/>
        <v>-1.8576118070000001</v>
      </c>
      <c r="CD68">
        <f t="shared" si="9"/>
        <v>-1.8681568340896799</v>
      </c>
      <c r="CF68" t="s">
        <v>265</v>
      </c>
      <c r="CG68" t="s">
        <v>160</v>
      </c>
      <c r="CH68" t="s">
        <v>266</v>
      </c>
      <c r="CI68">
        <v>-1.1463974310915872</v>
      </c>
      <c r="CJ68">
        <v>-1.7045949140000001</v>
      </c>
      <c r="CK68">
        <v>-1.9612200088419001</v>
      </c>
      <c r="CL68">
        <v>-1.6203041881339992</v>
      </c>
      <c r="CM68">
        <v>-1.5053425469999999</v>
      </c>
      <c r="CO68" s="74" t="s">
        <v>265</v>
      </c>
      <c r="CP68" s="74" t="s">
        <v>160</v>
      </c>
      <c r="CQ68" s="74" t="s">
        <v>266</v>
      </c>
      <c r="CR68" t="s">
        <v>872</v>
      </c>
      <c r="CS68">
        <v>399</v>
      </c>
      <c r="CT68">
        <v>-1.1463974310915868</v>
      </c>
      <c r="CU68">
        <v>-1.7045949140000001</v>
      </c>
      <c r="CV68">
        <v>-1.9612200088419001</v>
      </c>
      <c r="CW68" s="426">
        <v>-1.5053369606002509</v>
      </c>
      <c r="CX68" s="426">
        <v>11.888888888888914</v>
      </c>
      <c r="CY68" s="426">
        <v>19.508996522912934</v>
      </c>
      <c r="CZ68" s="426">
        <v>25.508688460376995</v>
      </c>
      <c r="DA68" s="426">
        <v>16.178390005083841</v>
      </c>
    </row>
    <row r="69" spans="1:105" x14ac:dyDescent="0.25">
      <c r="A69" s="694"/>
      <c r="B69" s="74" t="s">
        <v>63</v>
      </c>
      <c r="C69" s="74" t="s">
        <v>158</v>
      </c>
      <c r="D69" s="74" t="s">
        <v>248</v>
      </c>
      <c r="E69" s="75">
        <v>4</v>
      </c>
      <c r="F69" s="75">
        <v>3.57066666666667</v>
      </c>
      <c r="G69" s="75">
        <v>5.8369999999999997</v>
      </c>
      <c r="H69" s="75">
        <v>2.6</v>
      </c>
      <c r="I69" s="75">
        <v>55.992819980019902</v>
      </c>
      <c r="J69" s="75">
        <v>56.901000000000003</v>
      </c>
      <c r="K69" s="75">
        <v>27.292000000000002</v>
      </c>
      <c r="L69" s="75">
        <v>4.2942157840518496</v>
      </c>
      <c r="M69" s="75">
        <v>4.7</v>
      </c>
      <c r="N69" s="75">
        <v>20220</v>
      </c>
      <c r="O69" s="75">
        <v>0</v>
      </c>
      <c r="P69" s="75">
        <v>1</v>
      </c>
      <c r="Q69" s="75">
        <v>6.1</v>
      </c>
      <c r="R69" s="75">
        <v>29.457547826571201</v>
      </c>
      <c r="S69" s="75">
        <v>16.100000000000001</v>
      </c>
      <c r="T69" s="75">
        <v>19.667340067340099</v>
      </c>
      <c r="U69" s="75">
        <v>13.8105499438833</v>
      </c>
      <c r="V69" s="75">
        <v>1</v>
      </c>
      <c r="W69" s="75">
        <v>-9.7161954714010594</v>
      </c>
      <c r="X69" s="75">
        <v>-6.4409999999999901</v>
      </c>
      <c r="Y69" s="75"/>
      <c r="Z69" s="75"/>
      <c r="AA69" s="75">
        <v>6</v>
      </c>
      <c r="AB69" s="75">
        <v>0.70499999999999996</v>
      </c>
      <c r="AC69" s="75">
        <v>-1.0513789861882199</v>
      </c>
      <c r="AD69" s="75">
        <v>0.66923832111220205</v>
      </c>
      <c r="AE69" s="75">
        <v>28.9617486338798</v>
      </c>
      <c r="AF69" s="75">
        <v>4.6386499011130304</v>
      </c>
      <c r="AG69" s="75">
        <v>2.25</v>
      </c>
      <c r="AH69" s="75">
        <v>2.25</v>
      </c>
      <c r="AI69" s="75">
        <v>2.25</v>
      </c>
      <c r="AJ69" s="75">
        <v>0.42933333333333401</v>
      </c>
      <c r="AK69" s="75">
        <v>-2.137</v>
      </c>
      <c r="AL69" s="75">
        <v>6.6</v>
      </c>
      <c r="AM69" s="75">
        <v>4.7377300047771804</v>
      </c>
      <c r="AN69" s="75">
        <v>1.4154388846908099</v>
      </c>
      <c r="AO69" s="75">
        <v>18.3</v>
      </c>
      <c r="AP69" s="75">
        <v>88.372643479713702</v>
      </c>
      <c r="AQ69" s="75">
        <v>3</v>
      </c>
      <c r="AR69" s="75">
        <v>4.5514216960505296</v>
      </c>
      <c r="AS69" s="75">
        <v>6.9202157651616698</v>
      </c>
      <c r="AT69" s="75">
        <v>2160</v>
      </c>
      <c r="AU69" s="75"/>
      <c r="AV69" s="75"/>
      <c r="AW69" s="75">
        <v>-0.70542452173428805</v>
      </c>
      <c r="AX69" s="75">
        <v>3</v>
      </c>
      <c r="AY69" s="75">
        <v>0</v>
      </c>
      <c r="AZ69" s="75">
        <v>14.289366382427399</v>
      </c>
      <c r="BA69" s="75">
        <v>13.9880081994999</v>
      </c>
      <c r="BB69" s="75">
        <v>1.2666666666666699</v>
      </c>
      <c r="BC69" s="75">
        <v>1.46</v>
      </c>
      <c r="BD69" s="75">
        <v>3.8502400074713498E-2</v>
      </c>
      <c r="BE69" s="75">
        <v>19.305</v>
      </c>
      <c r="BF69" s="75">
        <v>18.247800000000002</v>
      </c>
      <c r="BG69" s="75">
        <v>3.6080000000000001</v>
      </c>
      <c r="BH69" s="75">
        <v>6.0781999999999998</v>
      </c>
      <c r="BI69" s="75">
        <v>3</v>
      </c>
      <c r="BJ69" s="75">
        <v>3.45</v>
      </c>
      <c r="BK69" s="75">
        <v>0.32633333333333298</v>
      </c>
      <c r="BL69" s="75">
        <v>1.8942000000000001</v>
      </c>
      <c r="BM69" s="75">
        <v>5</v>
      </c>
      <c r="BN69" s="75">
        <v>7.8746666666666698</v>
      </c>
      <c r="BO69" s="75">
        <v>16.100000000000001</v>
      </c>
      <c r="BP69" s="75">
        <v>7.8746666666666698</v>
      </c>
      <c r="BQ69" s="75">
        <v>0.92562648154419203</v>
      </c>
      <c r="BR69" s="75">
        <v>4.2462058979142903</v>
      </c>
      <c r="BS69" s="75">
        <v>48</v>
      </c>
      <c r="BT69" s="75">
        <v>13</v>
      </c>
      <c r="BU69" s="75">
        <v>22</v>
      </c>
      <c r="BV69" s="75">
        <v>27.6666666666667</v>
      </c>
      <c r="BW69">
        <v>2011</v>
      </c>
      <c r="BX69" s="75">
        <v>37.6666666666667</v>
      </c>
      <c r="BY69" s="694"/>
      <c r="BZ69">
        <f t="shared" si="5"/>
        <v>-0.17341799674106168</v>
      </c>
      <c r="CA69">
        <f t="shared" si="6"/>
        <v>-0.22362954399999999</v>
      </c>
      <c r="CB69">
        <f t="shared" si="7"/>
        <v>-0.18418905993338042</v>
      </c>
      <c r="CC69">
        <f t="shared" si="8"/>
        <v>-0.172779602</v>
      </c>
      <c r="CD69">
        <f t="shared" si="9"/>
        <v>-0.41903025580511999</v>
      </c>
      <c r="CF69" t="s">
        <v>267</v>
      </c>
      <c r="CG69" t="s">
        <v>158</v>
      </c>
      <c r="CH69" t="s">
        <v>268</v>
      </c>
      <c r="CI69">
        <v>0.38249994134136894</v>
      </c>
      <c r="CJ69">
        <v>0.29400896500000001</v>
      </c>
      <c r="CK69">
        <v>0.58472255759381198</v>
      </c>
      <c r="CL69">
        <v>0.39014468238236732</v>
      </c>
      <c r="CM69">
        <v>0.4111503796</v>
      </c>
      <c r="CO69" s="74" t="s">
        <v>267</v>
      </c>
      <c r="CP69" s="74" t="s">
        <v>158</v>
      </c>
      <c r="CQ69" s="74" t="s">
        <v>268</v>
      </c>
      <c r="CR69" t="s">
        <v>873</v>
      </c>
      <c r="CS69">
        <v>405</v>
      </c>
      <c r="CT69">
        <v>0.38249994134136917</v>
      </c>
      <c r="CU69">
        <v>0.29400896500000001</v>
      </c>
      <c r="CV69">
        <v>0.58472255759381198</v>
      </c>
      <c r="CW69" s="426">
        <v>0.41115442497230942</v>
      </c>
      <c r="CX69" s="426">
        <v>54.444444444444386</v>
      </c>
      <c r="CY69" s="426">
        <v>51.543244547861846</v>
      </c>
      <c r="CZ69" s="426">
        <v>51.064283440825022</v>
      </c>
      <c r="DA69" s="426">
        <v>49.585152407192737</v>
      </c>
    </row>
    <row r="70" spans="1:105" x14ac:dyDescent="0.25">
      <c r="A70" s="694"/>
      <c r="B70" s="74" t="s">
        <v>249</v>
      </c>
      <c r="C70" s="74" t="s">
        <v>158</v>
      </c>
      <c r="D70" s="74" t="s">
        <v>250</v>
      </c>
      <c r="E70" s="75">
        <v>5.8760000000000003</v>
      </c>
      <c r="F70" s="75">
        <v>3.92533333333333</v>
      </c>
      <c r="G70" s="75">
        <v>4.9408000000000003</v>
      </c>
      <c r="H70" s="75">
        <v>0.92399999999999904</v>
      </c>
      <c r="I70" s="75">
        <v>68.161826228067696</v>
      </c>
      <c r="J70" s="75">
        <v>7.8360000000000003</v>
      </c>
      <c r="K70" s="75">
        <v>29.765999999999998</v>
      </c>
      <c r="L70" s="75">
        <v>3.12012510967108</v>
      </c>
      <c r="M70" s="75">
        <v>9.5</v>
      </c>
      <c r="N70" s="75">
        <v>8660</v>
      </c>
      <c r="O70" s="75">
        <v>0</v>
      </c>
      <c r="P70" s="75">
        <v>1</v>
      </c>
      <c r="Q70" s="75">
        <v>1.9</v>
      </c>
      <c r="R70" s="75">
        <v>0</v>
      </c>
      <c r="S70" s="75">
        <v>-11.3</v>
      </c>
      <c r="T70" s="75">
        <v>-2.2194473274519999</v>
      </c>
      <c r="U70" s="75">
        <v>42.4578360145304</v>
      </c>
      <c r="V70" s="75">
        <v>6.2</v>
      </c>
      <c r="W70" s="75">
        <v>-17.385029204978601</v>
      </c>
      <c r="X70" s="75">
        <v>-0.29999999999999699</v>
      </c>
      <c r="Y70" s="75">
        <v>88.033674335208701</v>
      </c>
      <c r="Z70" s="75">
        <v>0.3</v>
      </c>
      <c r="AA70" s="75">
        <v>3</v>
      </c>
      <c r="AB70" s="75">
        <v>0.76800000000000002</v>
      </c>
      <c r="AC70" s="75">
        <v>0.47965642897894201</v>
      </c>
      <c r="AD70" s="75">
        <v>-0.12985949764238899</v>
      </c>
      <c r="AE70" s="75">
        <v>34.426229508196698</v>
      </c>
      <c r="AF70" s="75">
        <v>4.3527080222364001</v>
      </c>
      <c r="AG70" s="75">
        <v>2.5</v>
      </c>
      <c r="AH70" s="75">
        <v>2.5</v>
      </c>
      <c r="AI70" s="75">
        <v>3</v>
      </c>
      <c r="AJ70" s="75">
        <v>1.9506666666666701</v>
      </c>
      <c r="AK70" s="75">
        <v>5.9199999999999697E-2</v>
      </c>
      <c r="AL70" s="75">
        <v>6.8</v>
      </c>
      <c r="AM70" s="75">
        <v>5.5970150647781196</v>
      </c>
      <c r="AN70" s="75">
        <v>2.76854282965295</v>
      </c>
      <c r="AO70" s="75">
        <v>5.7</v>
      </c>
      <c r="AP70" s="75">
        <v>0</v>
      </c>
      <c r="AQ70" s="75">
        <v>3</v>
      </c>
      <c r="AR70" s="75">
        <v>1.8268169027489201</v>
      </c>
      <c r="AS70" s="75">
        <v>7.1914495860935297</v>
      </c>
      <c r="AT70" s="75">
        <v>1072.7</v>
      </c>
      <c r="AU70" s="75">
        <v>5.15421967826818E-2</v>
      </c>
      <c r="AV70" s="75"/>
      <c r="AW70" s="75">
        <v>-1</v>
      </c>
      <c r="AX70" s="75">
        <v>10</v>
      </c>
      <c r="AY70" s="75">
        <v>0</v>
      </c>
      <c r="AZ70" s="75">
        <v>47.853056227810796</v>
      </c>
      <c r="BA70" s="75">
        <v>48.381559037892899</v>
      </c>
      <c r="BB70" s="75">
        <v>5.7359999999999998</v>
      </c>
      <c r="BC70" s="75">
        <v>5.5389999999999997</v>
      </c>
      <c r="BD70" s="75">
        <v>0.49820964783695298</v>
      </c>
      <c r="BE70" s="75">
        <v>8.2959999999999994</v>
      </c>
      <c r="BF70" s="75">
        <v>8.0069999999999997</v>
      </c>
      <c r="BG70" s="75">
        <v>6.9870000000000001</v>
      </c>
      <c r="BH70" s="75">
        <v>8.6381999999999994</v>
      </c>
      <c r="BI70" s="75">
        <v>8.8000000000000007</v>
      </c>
      <c r="BJ70" s="75">
        <v>7.3724999999999996</v>
      </c>
      <c r="BK70" s="75">
        <v>5.6486666666666698</v>
      </c>
      <c r="BL70" s="75">
        <v>7.1</v>
      </c>
      <c r="BM70" s="75">
        <v>4</v>
      </c>
      <c r="BN70" s="75">
        <v>-7.6013333333333302</v>
      </c>
      <c r="BO70" s="75">
        <v>-11.3</v>
      </c>
      <c r="BP70" s="75">
        <v>-7.6013333333333302</v>
      </c>
      <c r="BQ70" s="75">
        <v>7.0645500789335305E-2</v>
      </c>
      <c r="BR70" s="75">
        <v>-14.6467919637071</v>
      </c>
      <c r="BS70" s="75">
        <v>45</v>
      </c>
      <c r="BT70" s="75">
        <v>31</v>
      </c>
      <c r="BU70" s="75">
        <v>41</v>
      </c>
      <c r="BV70" s="75">
        <v>39</v>
      </c>
      <c r="BW70">
        <v>2011</v>
      </c>
      <c r="BX70" s="75">
        <v>37</v>
      </c>
      <c r="BY70" s="694"/>
      <c r="BZ70">
        <f t="shared" si="5"/>
        <v>-0.11350130723399712</v>
      </c>
      <c r="CA70">
        <f t="shared" si="6"/>
        <v>5.0469764999999986E-2</v>
      </c>
      <c r="CB70">
        <f t="shared" si="7"/>
        <v>4.1317095773579615E-2</v>
      </c>
      <c r="CC70">
        <f t="shared" si="8"/>
        <v>8.0674879999999994E-3</v>
      </c>
      <c r="CD70">
        <f t="shared" si="9"/>
        <v>-0.45891447355607401</v>
      </c>
      <c r="CF70" t="s">
        <v>269</v>
      </c>
      <c r="CG70" t="s">
        <v>160</v>
      </c>
      <c r="CH70" t="s">
        <v>270</v>
      </c>
      <c r="CI70">
        <v>-1.1316400082348972</v>
      </c>
      <c r="CJ70">
        <v>-0.77668720199999997</v>
      </c>
      <c r="CK70">
        <v>-0.86440402069074496</v>
      </c>
      <c r="CL70">
        <v>-0.91996344106522721</v>
      </c>
      <c r="CM70">
        <v>-0.99608797900000001</v>
      </c>
      <c r="CO70" s="74" t="s">
        <v>269</v>
      </c>
      <c r="CP70" s="74" t="s">
        <v>160</v>
      </c>
      <c r="CQ70" s="74" t="s">
        <v>270</v>
      </c>
      <c r="CR70" t="s">
        <v>874</v>
      </c>
      <c r="CS70">
        <v>411</v>
      </c>
      <c r="CT70">
        <v>-1.1316400082348974</v>
      </c>
      <c r="CU70">
        <v>-0.77668720199999997</v>
      </c>
      <c r="CV70">
        <v>-0.86440402069074496</v>
      </c>
      <c r="CW70" s="426">
        <v>-0.99608547998057939</v>
      </c>
      <c r="CX70" s="426">
        <v>30.222222222222207</v>
      </c>
      <c r="CY70" s="426">
        <v>28.021160136092597</v>
      </c>
      <c r="CZ70" s="426">
        <v>25.755359511214515</v>
      </c>
      <c r="DA70" s="426">
        <v>31.688413172545378</v>
      </c>
    </row>
    <row r="71" spans="1:105" x14ac:dyDescent="0.25">
      <c r="A71" s="694"/>
      <c r="B71" s="74" t="s">
        <v>251</v>
      </c>
      <c r="C71" s="74" t="s">
        <v>158</v>
      </c>
      <c r="D71" s="74" t="s">
        <v>252</v>
      </c>
      <c r="E71" s="75">
        <v>3.37</v>
      </c>
      <c r="F71" s="75">
        <v>2.6116666666666699</v>
      </c>
      <c r="G71" s="75">
        <v>3.0804</v>
      </c>
      <c r="H71" s="75">
        <v>15.313000000000001</v>
      </c>
      <c r="I71" s="75">
        <v>7.29914457799938</v>
      </c>
      <c r="J71" s="75">
        <v>21.78</v>
      </c>
      <c r="K71" s="75">
        <v>15.632</v>
      </c>
      <c r="L71" s="75">
        <v>3.6187899496931299</v>
      </c>
      <c r="M71" s="75">
        <v>6.9</v>
      </c>
      <c r="N71" s="75">
        <v>5710</v>
      </c>
      <c r="O71" s="75">
        <v>3.9441153260360502</v>
      </c>
      <c r="P71" s="75">
        <v>1</v>
      </c>
      <c r="Q71" s="75">
        <v>13.6</v>
      </c>
      <c r="R71" s="75">
        <v>11.519299438870901</v>
      </c>
      <c r="S71" s="75">
        <v>-1.1000000000000001</v>
      </c>
      <c r="T71" s="75">
        <v>1.85418349682631</v>
      </c>
      <c r="U71" s="75">
        <v>21.755799192152299</v>
      </c>
      <c r="V71" s="75">
        <v>8.5846</v>
      </c>
      <c r="W71" s="75">
        <v>-24.109484534370701</v>
      </c>
      <c r="X71" s="75">
        <v>3.9299999999999899</v>
      </c>
      <c r="Y71" s="75">
        <v>18.0312216550805</v>
      </c>
      <c r="Z71" s="75">
        <v>5.05</v>
      </c>
      <c r="AA71" s="75">
        <v>5</v>
      </c>
      <c r="AB71" s="75">
        <v>0.72499999999999998</v>
      </c>
      <c r="AC71" s="75">
        <v>3.2625415933773598E-2</v>
      </c>
      <c r="AD71" s="75">
        <v>-0.61374976424403305</v>
      </c>
      <c r="AE71" s="75">
        <v>21.311475409836099</v>
      </c>
      <c r="AF71" s="75">
        <v>4.21201497983796</v>
      </c>
      <c r="AG71" s="75">
        <v>3.25</v>
      </c>
      <c r="AH71" s="75">
        <v>2.5</v>
      </c>
      <c r="AI71" s="75">
        <v>3.5</v>
      </c>
      <c r="AJ71" s="75">
        <v>0.75833333333333297</v>
      </c>
      <c r="AK71" s="75">
        <v>0.3196</v>
      </c>
      <c r="AL71" s="75">
        <v>18.683</v>
      </c>
      <c r="AM71" s="75">
        <v>6.2970187741524697</v>
      </c>
      <c r="AN71" s="75">
        <v>1.9490492949440501</v>
      </c>
      <c r="AO71" s="75">
        <v>40.799999999999997</v>
      </c>
      <c r="AP71" s="75">
        <v>34.5578983166128</v>
      </c>
      <c r="AQ71" s="75">
        <v>3</v>
      </c>
      <c r="AR71" s="75">
        <v>16.472520801605199</v>
      </c>
      <c r="AS71" s="75">
        <v>19.897303244968999</v>
      </c>
      <c r="AT71" s="75">
        <v>570</v>
      </c>
      <c r="AU71" s="75">
        <v>0.86762697917514398</v>
      </c>
      <c r="AV71" s="75">
        <v>19.764355664395499</v>
      </c>
      <c r="AW71" s="75">
        <v>-0.884807005611291</v>
      </c>
      <c r="AX71" s="75">
        <v>10</v>
      </c>
      <c r="AY71" s="75">
        <v>2.7098211500337501</v>
      </c>
      <c r="AZ71" s="75">
        <v>24.6667688762045</v>
      </c>
      <c r="BA71" s="75">
        <v>26.227443894238501</v>
      </c>
      <c r="BB71" s="75">
        <v>10.648</v>
      </c>
      <c r="BC71" s="75">
        <v>12.438800000000001</v>
      </c>
      <c r="BD71" s="75">
        <v>-0.27997577052355099</v>
      </c>
      <c r="BE71" s="75">
        <v>44.298000000000002</v>
      </c>
      <c r="BF71" s="75">
        <v>41.523000000000003</v>
      </c>
      <c r="BG71" s="75">
        <v>5.5190000000000001</v>
      </c>
      <c r="BH71" s="75">
        <v>7.0532000000000004</v>
      </c>
      <c r="BI71" s="75">
        <v>5.5</v>
      </c>
      <c r="BJ71" s="75">
        <v>6.4165000000000001</v>
      </c>
      <c r="BK71" s="75">
        <v>4.1073333333333304</v>
      </c>
      <c r="BL71" s="75">
        <v>5.5986000000000002</v>
      </c>
      <c r="BM71" s="75">
        <v>3</v>
      </c>
      <c r="BN71" s="75">
        <v>-0.81299999999999994</v>
      </c>
      <c r="BO71" s="75">
        <v>-1.1000000000000001</v>
      </c>
      <c r="BP71" s="75">
        <v>-0.81299999999999994</v>
      </c>
      <c r="BQ71" s="75">
        <v>-0.49815498154981502</v>
      </c>
      <c r="BR71" s="75">
        <v>0.27543785070566201</v>
      </c>
      <c r="BS71" s="75">
        <v>55</v>
      </c>
      <c r="BT71" s="75">
        <v>38</v>
      </c>
      <c r="BU71" s="75">
        <v>53</v>
      </c>
      <c r="BV71" s="75">
        <v>48.6666666666667</v>
      </c>
      <c r="BW71">
        <v>2011</v>
      </c>
      <c r="BX71" s="75">
        <v>48.6666666666667</v>
      </c>
      <c r="BY71" s="694"/>
      <c r="BZ71">
        <f t="shared" si="5"/>
        <v>8.8249949578323161E-3</v>
      </c>
      <c r="CA71">
        <f t="shared" si="6"/>
        <v>0.55920122399999994</v>
      </c>
      <c r="CB71">
        <f t="shared" si="7"/>
        <v>0.46358783976979256</v>
      </c>
      <c r="CC71">
        <f t="shared" si="8"/>
        <v>0.34980971999999999</v>
      </c>
      <c r="CD71">
        <f t="shared" si="9"/>
        <v>0.239059337085574</v>
      </c>
      <c r="CF71" t="s">
        <v>271</v>
      </c>
      <c r="CG71" t="s">
        <v>160</v>
      </c>
      <c r="CH71" t="s">
        <v>272</v>
      </c>
      <c r="CI71">
        <v>-0.94541423334213759</v>
      </c>
      <c r="CJ71">
        <v>-1.4174209689999999</v>
      </c>
      <c r="CK71">
        <v>-1.20341987157383</v>
      </c>
      <c r="CL71">
        <v>-1.3376985433409478</v>
      </c>
      <c r="CM71">
        <v>-1.240204471</v>
      </c>
      <c r="CO71" s="74" t="s">
        <v>271</v>
      </c>
      <c r="CP71" s="74" t="s">
        <v>160</v>
      </c>
      <c r="CQ71" s="74" t="s">
        <v>272</v>
      </c>
      <c r="CR71" t="s">
        <v>875</v>
      </c>
      <c r="CS71">
        <v>417</v>
      </c>
      <c r="CT71">
        <v>-0.94541423334213726</v>
      </c>
      <c r="CU71">
        <v>-1.4174209689999999</v>
      </c>
      <c r="CV71">
        <v>-1.20341987157383</v>
      </c>
      <c r="CW71" s="426">
        <v>-1.2401991698944097</v>
      </c>
      <c r="CX71" s="426">
        <v>24.555555555555539</v>
      </c>
      <c r="CY71" s="426">
        <v>23.940787770292033</v>
      </c>
      <c r="CZ71" s="426">
        <v>28.868132522594752</v>
      </c>
      <c r="DA71" s="426">
        <v>20.978516658241055</v>
      </c>
    </row>
    <row r="72" spans="1:105" x14ac:dyDescent="0.25">
      <c r="A72" s="694"/>
      <c r="B72" s="74" t="s">
        <v>253</v>
      </c>
      <c r="C72" s="74" t="s">
        <v>160</v>
      </c>
      <c r="D72" s="74" t="s">
        <v>254</v>
      </c>
      <c r="E72" s="75">
        <v>4.2699999999999996</v>
      </c>
      <c r="F72" s="75">
        <v>3.43366666666667</v>
      </c>
      <c r="G72" s="75">
        <v>3.4022000000000001</v>
      </c>
      <c r="H72" s="75">
        <v>4.13</v>
      </c>
      <c r="I72" s="75">
        <v>17.889321816044099</v>
      </c>
      <c r="J72" s="75">
        <v>41.545000000000002</v>
      </c>
      <c r="K72" s="75">
        <v>26.783000000000001</v>
      </c>
      <c r="L72" s="75">
        <v>1.8928814014618001</v>
      </c>
      <c r="M72" s="75">
        <v>4.3</v>
      </c>
      <c r="N72" s="75">
        <v>13480</v>
      </c>
      <c r="O72" s="75">
        <v>15.847772892111299</v>
      </c>
      <c r="P72" s="75">
        <v>2</v>
      </c>
      <c r="Q72" s="75">
        <v>4.7</v>
      </c>
      <c r="R72" s="75">
        <v>97.292568972792907</v>
      </c>
      <c r="S72" s="75">
        <v>-4.7</v>
      </c>
      <c r="T72" s="75">
        <v>-3.6321935107829799</v>
      </c>
      <c r="U72" s="75">
        <v>62.665630464348197</v>
      </c>
      <c r="V72" s="75">
        <v>24.1</v>
      </c>
      <c r="W72" s="75">
        <v>10.1586119666954</v>
      </c>
      <c r="X72" s="75">
        <v>5.4809999999999901</v>
      </c>
      <c r="Y72" s="75">
        <v>63.578151737859301</v>
      </c>
      <c r="Z72" s="75">
        <v>4.9000000000000004</v>
      </c>
      <c r="AA72" s="75">
        <v>2</v>
      </c>
      <c r="AB72" s="75">
        <v>0.81299999999999994</v>
      </c>
      <c r="AC72" s="75">
        <v>1.0328388800359001</v>
      </c>
      <c r="AD72" s="75">
        <v>0.68663316768550597</v>
      </c>
      <c r="AE72" s="75">
        <v>32.240437158470002</v>
      </c>
      <c r="AF72" s="75">
        <v>4.4618091495807599</v>
      </c>
      <c r="AG72" s="75">
        <v>2</v>
      </c>
      <c r="AH72" s="75">
        <v>1.75</v>
      </c>
      <c r="AI72" s="75">
        <v>2.25</v>
      </c>
      <c r="AJ72" s="75">
        <v>0.83633333333333304</v>
      </c>
      <c r="AK72" s="75">
        <v>-0.20219999999999899</v>
      </c>
      <c r="AL72" s="75">
        <v>8.4</v>
      </c>
      <c r="AM72" s="75">
        <v>7.9984379003444204</v>
      </c>
      <c r="AN72" s="75">
        <v>2.2928008044499699</v>
      </c>
      <c r="AO72" s="75">
        <v>14.1</v>
      </c>
      <c r="AP72" s="75">
        <v>291.87770691837898</v>
      </c>
      <c r="AQ72" s="75">
        <v>3</v>
      </c>
      <c r="AR72" s="75">
        <v>4.9390382456644897</v>
      </c>
      <c r="AS72" s="75">
        <v>9.0994692245820197</v>
      </c>
      <c r="AT72" s="75">
        <v>1200</v>
      </c>
      <c r="AU72" s="75">
        <v>0.84185588078380302</v>
      </c>
      <c r="AV72" s="75">
        <v>10.1704033384092</v>
      </c>
      <c r="AW72" s="75">
        <v>-2.7074310272070599E-2</v>
      </c>
      <c r="AX72" s="75">
        <v>10</v>
      </c>
      <c r="AY72" s="75">
        <v>9.5123796595670704</v>
      </c>
      <c r="AZ72" s="75">
        <v>59.617189388597197</v>
      </c>
      <c r="BA72" s="75">
        <v>53.198228157066097</v>
      </c>
      <c r="BB72" s="75">
        <v>25.433333333333302</v>
      </c>
      <c r="BC72" s="75">
        <v>25.038399999999999</v>
      </c>
      <c r="BD72" s="75">
        <v>0.14918859180617</v>
      </c>
      <c r="BE72" s="75">
        <v>15.590999999999999</v>
      </c>
      <c r="BF72" s="75">
        <v>13.732200000000001</v>
      </c>
      <c r="BG72" s="75">
        <v>3.2666666666666702</v>
      </c>
      <c r="BH72" s="75">
        <v>4.34</v>
      </c>
      <c r="BI72" s="75">
        <v>4.4000000000000004</v>
      </c>
      <c r="BJ72" s="75">
        <v>4.0789999999999997</v>
      </c>
      <c r="BK72" s="75">
        <v>3.2283333333333299</v>
      </c>
      <c r="BL72" s="75">
        <v>4.3178000000000001</v>
      </c>
      <c r="BM72" s="75">
        <v>3</v>
      </c>
      <c r="BN72" s="75">
        <v>-4.3856666666666699</v>
      </c>
      <c r="BO72" s="75">
        <v>-4.7</v>
      </c>
      <c r="BP72" s="75">
        <v>-4.3856666666666699</v>
      </c>
      <c r="BQ72" s="75">
        <v>5.1987535152390303E-2</v>
      </c>
      <c r="BR72" s="75">
        <v>2.7666014434020001</v>
      </c>
      <c r="BS72" s="75">
        <v>35</v>
      </c>
      <c r="BT72" s="75">
        <v>19</v>
      </c>
      <c r="BU72" s="75">
        <v>31</v>
      </c>
      <c r="BV72" s="75">
        <v>28.3333333333333</v>
      </c>
      <c r="BW72">
        <v>2011</v>
      </c>
      <c r="BX72" s="75">
        <v>29.5555555555556</v>
      </c>
      <c r="BY72" s="694"/>
      <c r="BZ72">
        <f t="shared" si="5"/>
        <v>-0.42820198074439708</v>
      </c>
      <c r="CA72">
        <f t="shared" si="6"/>
        <v>-0.74327403999999997</v>
      </c>
      <c r="CB72">
        <f t="shared" si="7"/>
        <v>-0.65905271699736079</v>
      </c>
      <c r="CC72">
        <f t="shared" si="8"/>
        <v>-0.59293226700000001</v>
      </c>
      <c r="CD72">
        <f t="shared" si="9"/>
        <v>-0.90428823844169204</v>
      </c>
      <c r="CF72" t="s">
        <v>39</v>
      </c>
      <c r="CG72" t="s">
        <v>160</v>
      </c>
      <c r="CH72" t="s">
        <v>273</v>
      </c>
      <c r="CI72">
        <v>-1.7737101353812454</v>
      </c>
      <c r="CJ72">
        <v>-1.754614015</v>
      </c>
      <c r="CK72">
        <v>-1.88809894296516</v>
      </c>
      <c r="CL72">
        <v>-1.8681341029264347</v>
      </c>
      <c r="CM72">
        <v>-1.8757912779999999</v>
      </c>
      <c r="CO72" s="74" t="s">
        <v>39</v>
      </c>
      <c r="CP72" s="74" t="s">
        <v>160</v>
      </c>
      <c r="CQ72" s="74" t="s">
        <v>273</v>
      </c>
      <c r="CR72" t="s">
        <v>876</v>
      </c>
      <c r="CS72">
        <v>423</v>
      </c>
      <c r="CT72">
        <v>-1.7737101353812452</v>
      </c>
      <c r="CU72">
        <v>-1.754614015</v>
      </c>
      <c r="CV72">
        <v>-1.88809894296516</v>
      </c>
      <c r="CW72" s="426">
        <v>-1.8757876634588204</v>
      </c>
      <c r="CX72" s="426">
        <v>13.111111111111072</v>
      </c>
      <c r="CY72" s="426">
        <v>13.316894755211685</v>
      </c>
      <c r="CZ72" s="426">
        <v>15.023125671159065</v>
      </c>
      <c r="DA72" s="426">
        <v>15.342318265089943</v>
      </c>
    </row>
    <row r="73" spans="1:105" x14ac:dyDescent="0.25">
      <c r="A73" s="694"/>
      <c r="B73" s="74" t="s">
        <v>255</v>
      </c>
      <c r="C73" s="74" t="s">
        <v>160</v>
      </c>
      <c r="D73" s="74" t="s">
        <v>256</v>
      </c>
      <c r="E73" s="75">
        <v>3.6549999999999998</v>
      </c>
      <c r="F73" s="75">
        <v>1.4079999999999999</v>
      </c>
      <c r="G73" s="75">
        <v>1.8462000000000001</v>
      </c>
      <c r="H73" s="75">
        <v>2.0449999999999999</v>
      </c>
      <c r="I73" s="75">
        <v>48.584742936342799</v>
      </c>
      <c r="J73" s="75">
        <v>26.510999999999999</v>
      </c>
      <c r="K73" s="75">
        <v>26.524000000000001</v>
      </c>
      <c r="L73" s="75">
        <v>2.12856742904706</v>
      </c>
      <c r="M73" s="75">
        <v>-1.5</v>
      </c>
      <c r="N73" s="75">
        <v>22450</v>
      </c>
      <c r="O73" s="75">
        <v>6.6984675037979802</v>
      </c>
      <c r="P73" s="75">
        <v>3</v>
      </c>
      <c r="Q73" s="75">
        <v>2.71</v>
      </c>
      <c r="R73" s="75">
        <v>9021.9575279542005</v>
      </c>
      <c r="S73" s="75">
        <v>-6.7</v>
      </c>
      <c r="T73" s="75">
        <v>-6.3750731911334197</v>
      </c>
      <c r="U73" s="75">
        <v>232.20713365707999</v>
      </c>
      <c r="V73" s="75">
        <v>0.412514732669024</v>
      </c>
      <c r="W73" s="75">
        <v>-0.80085260317320395</v>
      </c>
      <c r="X73" s="75">
        <v>-0.65300000000000602</v>
      </c>
      <c r="Y73" s="75">
        <v>209.189018793402</v>
      </c>
      <c r="Z73" s="75">
        <v>1.391</v>
      </c>
      <c r="AA73" s="75">
        <v>2</v>
      </c>
      <c r="AB73" s="75">
        <v>0.80900000000000005</v>
      </c>
      <c r="AC73" s="75">
        <v>1.1232169408628701</v>
      </c>
      <c r="AD73" s="75">
        <v>1.0411448653245099</v>
      </c>
      <c r="AE73" s="75">
        <v>16.393442622950801</v>
      </c>
      <c r="AF73" s="75">
        <v>4.40397691897223</v>
      </c>
      <c r="AG73" s="75">
        <v>2.25</v>
      </c>
      <c r="AH73" s="75">
        <v>1.5</v>
      </c>
      <c r="AI73" s="75">
        <v>1.25</v>
      </c>
      <c r="AJ73" s="75">
        <v>2.2469999999999999</v>
      </c>
      <c r="AK73" s="75">
        <v>0.3538</v>
      </c>
      <c r="AL73" s="75">
        <v>5.7</v>
      </c>
      <c r="AM73" s="75">
        <v>25.786624135677702</v>
      </c>
      <c r="AN73" s="75">
        <v>-6.2765218605177905E-2</v>
      </c>
      <c r="AO73" s="75">
        <v>2.71</v>
      </c>
      <c r="AP73" s="75">
        <v>9021.9575279542005</v>
      </c>
      <c r="AQ73" s="75">
        <v>1</v>
      </c>
      <c r="AR73" s="75">
        <v>3.32425377004575</v>
      </c>
      <c r="AS73" s="75">
        <v>7.3767444968298603</v>
      </c>
      <c r="AT73" s="75">
        <v>912.20000000000095</v>
      </c>
      <c r="AU73" s="75">
        <v>0.23898398574903501</v>
      </c>
      <c r="AV73" s="75">
        <v>27.221957675895599</v>
      </c>
      <c r="AW73" s="75">
        <v>8921.9575279542005</v>
      </c>
      <c r="AX73" s="75">
        <v>2</v>
      </c>
      <c r="AY73" s="75">
        <v>5.1864378262743296</v>
      </c>
      <c r="AZ73" s="75">
        <v>232.70505547904699</v>
      </c>
      <c r="BA73" s="75">
        <v>215.989439462136</v>
      </c>
      <c r="BB73" s="75">
        <v>0.46735187731476402</v>
      </c>
      <c r="BC73" s="75">
        <v>0.56652691746232098</v>
      </c>
      <c r="BD73" s="75">
        <v>-3.4096616738727603E-2</v>
      </c>
      <c r="BE73" s="75">
        <v>2.6283333333333299</v>
      </c>
      <c r="BF73" s="75">
        <v>2.1381999999999999</v>
      </c>
      <c r="BG73" s="75">
        <v>-1.00833333333333</v>
      </c>
      <c r="BH73" s="75">
        <v>-0.1336</v>
      </c>
      <c r="BI73" s="75">
        <v>-1.6</v>
      </c>
      <c r="BJ73" s="75">
        <v>-0.14949999999999999</v>
      </c>
      <c r="BK73" s="75">
        <v>-1.09866666666667</v>
      </c>
      <c r="BL73" s="75">
        <v>-0.27979999999999999</v>
      </c>
      <c r="BM73" s="75">
        <v>4</v>
      </c>
      <c r="BN73" s="75">
        <v>-9.1923333333333304</v>
      </c>
      <c r="BO73" s="75">
        <v>-6.7</v>
      </c>
      <c r="BP73" s="75">
        <v>-9.1923333333333304</v>
      </c>
      <c r="BQ73" s="75">
        <v>-0.35616637052616301</v>
      </c>
      <c r="BR73" s="75">
        <v>86.826483007689504</v>
      </c>
      <c r="BS73" s="75">
        <v>30</v>
      </c>
      <c r="BT73" s="75">
        <v>31</v>
      </c>
      <c r="BU73" s="75">
        <v>22</v>
      </c>
      <c r="BV73" s="75">
        <v>27.6666666666667</v>
      </c>
      <c r="BW73">
        <v>2011</v>
      </c>
      <c r="BX73" s="75">
        <v>34.2222222222222</v>
      </c>
      <c r="BY73" s="694"/>
      <c r="BZ73">
        <f t="shared" si="5"/>
        <v>-0.86016222152743393</v>
      </c>
      <c r="CA73">
        <f t="shared" si="6"/>
        <v>-1.2291988090000001</v>
      </c>
      <c r="CB73">
        <f t="shared" si="7"/>
        <v>-1.1680552222798053</v>
      </c>
      <c r="CC73">
        <f t="shared" si="8"/>
        <v>-1.0918705360000001</v>
      </c>
      <c r="CD73">
        <f t="shared" si="9"/>
        <v>-0.62509871418503804</v>
      </c>
      <c r="CF73" t="s">
        <v>274</v>
      </c>
      <c r="CG73" t="s">
        <v>158</v>
      </c>
      <c r="CH73" t="s">
        <v>275</v>
      </c>
      <c r="CI73">
        <v>0.44316929761651008</v>
      </c>
      <c r="CJ73">
        <v>-0.31871038799999996</v>
      </c>
      <c r="CK73">
        <v>-0.20631442780005099</v>
      </c>
      <c r="CL73">
        <v>-4.8696262993644879E-2</v>
      </c>
      <c r="CM73">
        <v>0.113426903</v>
      </c>
      <c r="CO73" s="74" t="s">
        <v>274</v>
      </c>
      <c r="CP73" s="74" t="s">
        <v>158</v>
      </c>
      <c r="CQ73" s="74" t="s">
        <v>275</v>
      </c>
      <c r="CR73" t="s">
        <v>877</v>
      </c>
      <c r="CS73">
        <v>429</v>
      </c>
      <c r="CT73">
        <v>0.44316929761651036</v>
      </c>
      <c r="CU73">
        <v>-0.31871038799999996</v>
      </c>
      <c r="CV73">
        <v>-0.20631442780005099</v>
      </c>
      <c r="CW73" s="426">
        <v>0.11343322770343096</v>
      </c>
      <c r="CX73" s="426">
        <v>41.2222222222222</v>
      </c>
      <c r="CY73" s="426">
        <v>46.566820052874256</v>
      </c>
      <c r="CZ73" s="426">
        <v>52.078374722978751</v>
      </c>
      <c r="DA73" s="426">
        <v>39.343518204477931</v>
      </c>
    </row>
    <row r="74" spans="1:105" x14ac:dyDescent="0.25">
      <c r="A74" s="694"/>
      <c r="B74" s="74" t="s">
        <v>308</v>
      </c>
      <c r="C74" s="74" t="s">
        <v>160</v>
      </c>
      <c r="D74" s="74" t="s">
        <v>580</v>
      </c>
      <c r="E74" s="75">
        <v>3.6</v>
      </c>
      <c r="F74" s="75">
        <v>2.1173333333333302</v>
      </c>
      <c r="G74" s="75">
        <v>2.7665000000000002</v>
      </c>
      <c r="H74" s="75">
        <v>-0.3</v>
      </c>
      <c r="I74" s="75">
        <v>241.14032270908899</v>
      </c>
      <c r="J74" s="75"/>
      <c r="K74" s="75"/>
      <c r="L74" s="75">
        <v>1.2379264921634101</v>
      </c>
      <c r="M74" s="75">
        <v>-1.7</v>
      </c>
      <c r="N74" s="75">
        <v>17550</v>
      </c>
      <c r="O74" s="75">
        <v>0</v>
      </c>
      <c r="P74" s="75"/>
      <c r="Q74" s="75">
        <v>0.57425905342462003</v>
      </c>
      <c r="R74" s="75">
        <v>160.35270911239999</v>
      </c>
      <c r="S74" s="75"/>
      <c r="T74" s="75"/>
      <c r="U74" s="75">
        <v>57.326563334328</v>
      </c>
      <c r="V74" s="75"/>
      <c r="W74" s="75">
        <v>-32.180141763485899</v>
      </c>
      <c r="X74" s="75"/>
      <c r="Y74" s="75"/>
      <c r="Z74" s="75">
        <v>0.2</v>
      </c>
      <c r="AA74" s="75"/>
      <c r="AB74" s="75"/>
      <c r="AC74" s="75">
        <v>0.91767105931253801</v>
      </c>
      <c r="AD74" s="75">
        <v>0.77180377969772096</v>
      </c>
      <c r="AE74" s="75">
        <v>22.9508196721312</v>
      </c>
      <c r="AF74" s="75">
        <v>4.5777152314691598</v>
      </c>
      <c r="AG74" s="75">
        <v>2</v>
      </c>
      <c r="AH74" s="75">
        <v>1.5</v>
      </c>
      <c r="AI74" s="75">
        <v>1.75</v>
      </c>
      <c r="AJ74" s="75">
        <v>1.4826666666666699</v>
      </c>
      <c r="AK74" s="75">
        <v>0.83350000000000002</v>
      </c>
      <c r="AL74" s="75">
        <v>3.3</v>
      </c>
      <c r="AM74" s="75">
        <v>25.332237279429702</v>
      </c>
      <c r="AN74" s="75">
        <v>-2.19641474450414</v>
      </c>
      <c r="AO74" s="75">
        <v>1.72277716027386</v>
      </c>
      <c r="AP74" s="75">
        <v>481.05812733720001</v>
      </c>
      <c r="AQ74" s="75">
        <v>3</v>
      </c>
      <c r="AR74" s="75">
        <v>-3.3448786763233098</v>
      </c>
      <c r="AS74" s="75">
        <v>4.2513851235690003</v>
      </c>
      <c r="AT74" s="75">
        <v>560</v>
      </c>
      <c r="AU74" s="75">
        <v>3.4361464521787899E-2</v>
      </c>
      <c r="AV74" s="75"/>
      <c r="AW74" s="75">
        <v>60.352709112399999</v>
      </c>
      <c r="AX74" s="75">
        <v>4</v>
      </c>
      <c r="AY74" s="75"/>
      <c r="AZ74" s="75">
        <v>77.211178649228401</v>
      </c>
      <c r="BA74" s="75">
        <v>75.854964847784601</v>
      </c>
      <c r="BB74" s="75"/>
      <c r="BC74" s="75"/>
      <c r="BD74" s="75"/>
      <c r="BE74" s="75">
        <v>1.7004496818460999</v>
      </c>
      <c r="BF74" s="75">
        <v>1.6087321416307001</v>
      </c>
      <c r="BG74" s="75">
        <v>-3.1523333333333299</v>
      </c>
      <c r="BH74" s="75">
        <v>-2.7189999999999999</v>
      </c>
      <c r="BI74" s="75">
        <v>-1.8</v>
      </c>
      <c r="BJ74" s="75">
        <v>-2.5</v>
      </c>
      <c r="BK74" s="75">
        <v>-2.82466666666667</v>
      </c>
      <c r="BL74" s="75">
        <v>-2.3256000000000001</v>
      </c>
      <c r="BM74" s="75"/>
      <c r="BN74" s="75">
        <v>3.5310000000000001</v>
      </c>
      <c r="BO74" s="75"/>
      <c r="BP74" s="75">
        <v>3.5310000000000001</v>
      </c>
      <c r="BQ74" s="75"/>
      <c r="BR74" s="75"/>
      <c r="BS74" s="75">
        <v>23</v>
      </c>
      <c r="BT74" s="75">
        <v>13</v>
      </c>
      <c r="BU74" s="75">
        <v>44</v>
      </c>
      <c r="BV74" s="75">
        <v>26.6666666666667</v>
      </c>
      <c r="BW74">
        <v>2011</v>
      </c>
      <c r="BX74" s="75">
        <v>32.2222222222222</v>
      </c>
      <c r="BY74" s="694"/>
      <c r="BZ74" t="e">
        <f t="shared" si="5"/>
        <v>#N/A</v>
      </c>
      <c r="CA74" t="e">
        <f t="shared" si="6"/>
        <v>#N/A</v>
      </c>
      <c r="CB74" t="e">
        <f t="shared" si="7"/>
        <v>#N/A</v>
      </c>
      <c r="CC74" t="e">
        <f t="shared" si="8"/>
        <v>#N/A</v>
      </c>
      <c r="CD74" t="e">
        <f t="shared" si="9"/>
        <v>#N/A</v>
      </c>
      <c r="CF74" t="s">
        <v>276</v>
      </c>
      <c r="CG74" t="s">
        <v>158</v>
      </c>
      <c r="CH74" t="s">
        <v>277</v>
      </c>
      <c r="CI74">
        <v>0.27602970206861155</v>
      </c>
      <c r="CJ74">
        <v>0.120794133</v>
      </c>
      <c r="CK74">
        <v>4.6285617955971803E-2</v>
      </c>
      <c r="CL74">
        <v>0.22463345338450819</v>
      </c>
      <c r="CM74">
        <v>0.25930583239999999</v>
      </c>
      <c r="CO74" s="74" t="s">
        <v>276</v>
      </c>
      <c r="CP74" s="74" t="s">
        <v>158</v>
      </c>
      <c r="CQ74" s="74" t="s">
        <v>277</v>
      </c>
      <c r="CR74" t="s">
        <v>878</v>
      </c>
      <c r="CS74">
        <v>435</v>
      </c>
      <c r="CT74">
        <v>0.2760297020686121</v>
      </c>
      <c r="CU74">
        <v>0.120794133</v>
      </c>
      <c r="CV74">
        <v>4.6285617955971803E-2</v>
      </c>
      <c r="CW74" s="426">
        <v>0.25931010016613304</v>
      </c>
      <c r="CX74" s="426">
        <v>45.4444444444444</v>
      </c>
      <c r="CY74" s="426">
        <v>49.005159170259823</v>
      </c>
      <c r="CZ74" s="426">
        <v>49.284628140615993</v>
      </c>
      <c r="DA74" s="426">
        <v>46.689857947922249</v>
      </c>
    </row>
    <row r="75" spans="1:105" x14ac:dyDescent="0.25">
      <c r="A75" s="694"/>
      <c r="B75" s="74" t="s">
        <v>257</v>
      </c>
      <c r="C75" s="74" t="s">
        <v>160</v>
      </c>
      <c r="D75" s="74" t="s">
        <v>258</v>
      </c>
      <c r="E75" s="75">
        <v>1.899</v>
      </c>
      <c r="F75" s="75">
        <v>-1.8013333333333299</v>
      </c>
      <c r="G75" s="75">
        <v>4.6816000000000004</v>
      </c>
      <c r="H75" s="75">
        <v>2.7010000000000001</v>
      </c>
      <c r="I75" s="75">
        <v>74.286127204291901</v>
      </c>
      <c r="J75" s="75">
        <v>20.5</v>
      </c>
      <c r="K75" s="75">
        <v>29.312999999999999</v>
      </c>
      <c r="L75" s="75">
        <v>3.4679965397906498</v>
      </c>
      <c r="M75" s="75">
        <v>17.600000000000001</v>
      </c>
      <c r="N75" s="75">
        <v>104570</v>
      </c>
      <c r="O75" s="75">
        <v>0</v>
      </c>
      <c r="P75" s="75">
        <v>1</v>
      </c>
      <c r="Q75" s="75">
        <v>6.5</v>
      </c>
      <c r="R75" s="75">
        <v>43.994856642591401</v>
      </c>
      <c r="S75" s="75">
        <v>30</v>
      </c>
      <c r="T75" s="75">
        <v>30.480267431182401</v>
      </c>
      <c r="U75" s="75">
        <v>70.140210988420307</v>
      </c>
      <c r="V75" s="75">
        <v>7.8</v>
      </c>
      <c r="W75" s="75">
        <v>-13.8679186788514</v>
      </c>
      <c r="X75" s="75">
        <v>-16.100000000000001</v>
      </c>
      <c r="Y75" s="75"/>
      <c r="Z75" s="75">
        <v>0.5</v>
      </c>
      <c r="AA75" s="75">
        <v>3</v>
      </c>
      <c r="AB75" s="75">
        <v>0.83099999999999996</v>
      </c>
      <c r="AC75" s="75">
        <v>-0.96595394291896197</v>
      </c>
      <c r="AD75" s="75">
        <v>0.8679183180558</v>
      </c>
      <c r="AE75" s="75">
        <v>20.7650273224044</v>
      </c>
      <c r="AF75" s="75">
        <v>5.24296122606063</v>
      </c>
      <c r="AG75" s="75">
        <v>2.25</v>
      </c>
      <c r="AH75" s="75">
        <v>2</v>
      </c>
      <c r="AI75" s="75">
        <v>2</v>
      </c>
      <c r="AJ75" s="75">
        <v>3.7003333333333299</v>
      </c>
      <c r="AK75" s="75">
        <v>-2.5815999999999999</v>
      </c>
      <c r="AL75" s="75">
        <v>4.5999999999999996</v>
      </c>
      <c r="AM75" s="75">
        <v>21.824913017682501</v>
      </c>
      <c r="AN75" s="75">
        <v>4.0311458906022803</v>
      </c>
      <c r="AO75" s="75">
        <v>19.5</v>
      </c>
      <c r="AP75" s="75">
        <v>131.984569927774</v>
      </c>
      <c r="AQ75" s="75">
        <v>3</v>
      </c>
      <c r="AR75" s="75">
        <v>5.6773430298314</v>
      </c>
      <c r="AS75" s="75">
        <v>5.7219258378901197</v>
      </c>
      <c r="AT75" s="75">
        <v>25417.5</v>
      </c>
      <c r="AU75" s="75">
        <v>8.5903661304469706E-2</v>
      </c>
      <c r="AV75" s="75">
        <v>7331218374657010</v>
      </c>
      <c r="AW75" s="75">
        <v>-0.56005143357408604</v>
      </c>
      <c r="AX75" s="75">
        <v>1</v>
      </c>
      <c r="AY75" s="75">
        <v>0</v>
      </c>
      <c r="AZ75" s="75">
        <v>78.375735311675498</v>
      </c>
      <c r="BA75" s="75">
        <v>69.021330572905299</v>
      </c>
      <c r="BB75" s="75">
        <v>10</v>
      </c>
      <c r="BC75" s="75">
        <v>8.94</v>
      </c>
      <c r="BD75" s="75">
        <v>-0.132859890259727</v>
      </c>
      <c r="BE75" s="75">
        <v>29.071999999999999</v>
      </c>
      <c r="BF75" s="75">
        <v>22.758600000000001</v>
      </c>
      <c r="BG75" s="75">
        <v>13.7</v>
      </c>
      <c r="BH75" s="75">
        <v>13.98</v>
      </c>
      <c r="BI75" s="75">
        <v>9.4</v>
      </c>
      <c r="BJ75" s="75">
        <v>12.85</v>
      </c>
      <c r="BK75" s="75">
        <v>10</v>
      </c>
      <c r="BL75" s="75">
        <v>5.0999999999999996</v>
      </c>
      <c r="BM75" s="75">
        <v>3</v>
      </c>
      <c r="BN75" s="75">
        <v>17.6756666666667</v>
      </c>
      <c r="BO75" s="75">
        <v>30</v>
      </c>
      <c r="BP75" s="75">
        <v>17.6756666666667</v>
      </c>
      <c r="BQ75" s="75">
        <v>0.77937654402474199</v>
      </c>
      <c r="BR75" s="75">
        <v>7.4754596191726899</v>
      </c>
      <c r="BS75" s="75">
        <v>38</v>
      </c>
      <c r="BT75" s="75">
        <v>19</v>
      </c>
      <c r="BU75" s="75">
        <v>13</v>
      </c>
      <c r="BV75" s="75">
        <v>23.3333333333333</v>
      </c>
      <c r="BW75">
        <v>2011</v>
      </c>
      <c r="BX75" s="75">
        <v>28.6666666666667</v>
      </c>
      <c r="BY75" s="694"/>
      <c r="BZ75">
        <f t="shared" si="5"/>
        <v>-1.2357398274341078</v>
      </c>
      <c r="CA75">
        <f t="shared" si="6"/>
        <v>-0.71207840499999997</v>
      </c>
      <c r="CB75">
        <f t="shared" si="7"/>
        <v>-0.90645010283219041</v>
      </c>
      <c r="CC75">
        <f t="shared" si="8"/>
        <v>-1.018183075</v>
      </c>
      <c r="CD75">
        <f t="shared" si="9"/>
        <v>-0.95746719544296099</v>
      </c>
      <c r="CF75" t="s">
        <v>278</v>
      </c>
      <c r="CG75" t="s">
        <v>158</v>
      </c>
      <c r="CH75" t="s">
        <v>279</v>
      </c>
      <c r="CI75">
        <v>0.12193110561144926</v>
      </c>
      <c r="CJ75">
        <v>-0.192841285</v>
      </c>
      <c r="CK75">
        <v>0.38530146883905902</v>
      </c>
      <c r="CL75">
        <v>-6.2082039084347743E-2</v>
      </c>
      <c r="CM75">
        <v>5.5433134000000004E-3</v>
      </c>
      <c r="CO75" s="74" t="s">
        <v>278</v>
      </c>
      <c r="CP75" s="74" t="s">
        <v>158</v>
      </c>
      <c r="CQ75" s="74" t="s">
        <v>279</v>
      </c>
      <c r="CR75" t="s">
        <v>879</v>
      </c>
      <c r="CS75">
        <v>441</v>
      </c>
      <c r="CT75">
        <v>0.12193110561144947</v>
      </c>
      <c r="CU75">
        <v>-0.192841285</v>
      </c>
      <c r="CV75">
        <v>0.38530146883905902</v>
      </c>
      <c r="CW75" s="426">
        <v>5.5481159477502595E-3</v>
      </c>
      <c r="CX75" s="426">
        <v>51.1111111111111</v>
      </c>
      <c r="CY75" s="426">
        <v>44.763515089336266</v>
      </c>
      <c r="CZ75" s="426">
        <v>46.708862501194403</v>
      </c>
      <c r="DA75" s="426">
        <v>41.447426468576509</v>
      </c>
    </row>
    <row r="76" spans="1:105" x14ac:dyDescent="0.25">
      <c r="A76" s="694"/>
      <c r="B76" s="74" t="s">
        <v>309</v>
      </c>
      <c r="C76" s="74" t="s">
        <v>158</v>
      </c>
      <c r="D76" s="74" t="s">
        <v>581</v>
      </c>
      <c r="E76" s="75"/>
      <c r="F76" s="75"/>
      <c r="G76" s="75"/>
      <c r="H76" s="75"/>
      <c r="I76" s="75"/>
      <c r="J76" s="75"/>
      <c r="K76" s="75"/>
      <c r="L76" s="75"/>
      <c r="M76" s="75"/>
      <c r="N76" s="75"/>
      <c r="O76" s="75"/>
      <c r="P76" s="75"/>
      <c r="Q76" s="75"/>
      <c r="R76" s="75"/>
      <c r="S76" s="75"/>
      <c r="T76" s="75"/>
      <c r="U76" s="75"/>
      <c r="V76" s="75"/>
      <c r="W76" s="75"/>
      <c r="X76" s="75"/>
      <c r="Y76" s="75"/>
      <c r="Z76" s="75"/>
      <c r="AA76" s="75"/>
      <c r="AB76" s="75"/>
      <c r="AC76" s="75">
        <v>1.2380748558007499</v>
      </c>
      <c r="AD76" s="75">
        <v>0.89390036241895099</v>
      </c>
      <c r="AE76" s="75"/>
      <c r="AF76" s="75"/>
      <c r="AG76" s="75">
        <v>2.25</v>
      </c>
      <c r="AH76" s="75">
        <v>1.25</v>
      </c>
      <c r="AI76" s="75">
        <v>2.25</v>
      </c>
      <c r="AJ76" s="75"/>
      <c r="AK76" s="75"/>
      <c r="AL76" s="75"/>
      <c r="AM76" s="75"/>
      <c r="AN76" s="75"/>
      <c r="AO76" s="75"/>
      <c r="AP76" s="75"/>
      <c r="AQ76" s="75">
        <v>3</v>
      </c>
      <c r="AR76" s="75"/>
      <c r="AS76" s="75"/>
      <c r="AT76" s="75"/>
      <c r="AU76" s="75"/>
      <c r="AV76" s="75"/>
      <c r="AW76" s="75"/>
      <c r="AX76" s="75">
        <v>0</v>
      </c>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v>2011</v>
      </c>
      <c r="BX76" s="75"/>
      <c r="BY76" s="694"/>
      <c r="BZ76" t="e">
        <f t="shared" si="5"/>
        <v>#N/A</v>
      </c>
      <c r="CA76" t="e">
        <f t="shared" si="6"/>
        <v>#N/A</v>
      </c>
      <c r="CB76" t="e">
        <f t="shared" si="7"/>
        <v>#N/A</v>
      </c>
      <c r="CC76" t="e">
        <f t="shared" si="8"/>
        <v>#N/A</v>
      </c>
      <c r="CD76" t="e">
        <f t="shared" si="9"/>
        <v>#N/A</v>
      </c>
      <c r="CF76" t="s">
        <v>280</v>
      </c>
      <c r="CG76" t="s">
        <v>158</v>
      </c>
      <c r="CH76" t="s">
        <v>281</v>
      </c>
      <c r="CI76">
        <v>-0.11759962190936479</v>
      </c>
      <c r="CJ76">
        <v>0.13015344000000004</v>
      </c>
      <c r="CK76">
        <v>0.32547514221263202</v>
      </c>
      <c r="CL76">
        <v>9.9659412388239235E-2</v>
      </c>
      <c r="CM76">
        <v>4.8862016799999998E-2</v>
      </c>
      <c r="CO76" s="74" t="s">
        <v>280</v>
      </c>
      <c r="CP76" s="74" t="s">
        <v>158</v>
      </c>
      <c r="CQ76" s="74" t="s">
        <v>281</v>
      </c>
      <c r="CR76" t="s">
        <v>880</v>
      </c>
      <c r="CS76">
        <v>447</v>
      </c>
      <c r="CT76">
        <v>-0.11759962190936456</v>
      </c>
      <c r="CU76">
        <v>0.13015344000000004</v>
      </c>
      <c r="CV76">
        <v>0.32547514221263202</v>
      </c>
      <c r="CW76" s="426">
        <v>4.8864909471680207E-2</v>
      </c>
      <c r="CX76" s="426">
        <v>50.1111111111111</v>
      </c>
      <c r="CY76" s="426">
        <v>45.487557429331709</v>
      </c>
      <c r="CZ76" s="426">
        <v>42.705094577809867</v>
      </c>
      <c r="DA76" s="426">
        <v>46.84629922599774</v>
      </c>
    </row>
    <row r="77" spans="1:105" x14ac:dyDescent="0.25">
      <c r="A77" s="694"/>
      <c r="B77" s="74" t="s">
        <v>259</v>
      </c>
      <c r="C77" s="74" t="s">
        <v>158</v>
      </c>
      <c r="D77" s="74" t="s">
        <v>260</v>
      </c>
      <c r="E77" s="75">
        <v>5.7859999999999996</v>
      </c>
      <c r="F77" s="75">
        <v>5.8226666666666702</v>
      </c>
      <c r="G77" s="75">
        <v>6.0304000000000002</v>
      </c>
      <c r="H77" s="75">
        <v>6.3339999999999996</v>
      </c>
      <c r="I77" s="75">
        <v>34.366254576051098</v>
      </c>
      <c r="J77" s="75">
        <v>27.212</v>
      </c>
      <c r="K77" s="75">
        <v>18.065999999999999</v>
      </c>
      <c r="L77" s="75">
        <v>5.9049132085069598</v>
      </c>
      <c r="M77" s="75">
        <v>2.5</v>
      </c>
      <c r="N77" s="75">
        <v>8680</v>
      </c>
      <c r="O77" s="75">
        <v>12.217550746251501</v>
      </c>
      <c r="P77" s="75">
        <v>1</v>
      </c>
      <c r="Q77" s="75">
        <v>7</v>
      </c>
      <c r="R77" s="75">
        <v>75.892312350078001</v>
      </c>
      <c r="S77" s="75">
        <v>-4.0999999999999996</v>
      </c>
      <c r="T77" s="75">
        <v>-2.8840236062809601</v>
      </c>
      <c r="U77" s="75">
        <v>72.289914638001903</v>
      </c>
      <c r="V77" s="75">
        <v>24.6</v>
      </c>
      <c r="W77" s="75">
        <v>0.67253779933860502</v>
      </c>
      <c r="X77" s="75">
        <v>7.7850000000000001</v>
      </c>
      <c r="Y77" s="75">
        <v>54.8904420128884</v>
      </c>
      <c r="Z77" s="75">
        <v>7.3250000000000002</v>
      </c>
      <c r="AA77" s="75">
        <v>5</v>
      </c>
      <c r="AB77" s="75">
        <v>0.78100000000000003</v>
      </c>
      <c r="AC77" s="75">
        <v>0.44657546007743398</v>
      </c>
      <c r="AD77" s="75">
        <v>4.96522610410743E-2</v>
      </c>
      <c r="AE77" s="75">
        <v>35.519125683060103</v>
      </c>
      <c r="AF77" s="75">
        <v>4.0756827496638603</v>
      </c>
      <c r="AG77" s="75">
        <v>2.25</v>
      </c>
      <c r="AH77" s="75">
        <v>2.5</v>
      </c>
      <c r="AI77" s="75">
        <v>2</v>
      </c>
      <c r="AJ77" s="75">
        <v>-3.6666666666667097E-2</v>
      </c>
      <c r="AK77" s="75">
        <v>-3.0304000000000002</v>
      </c>
      <c r="AL77" s="75">
        <v>12.12</v>
      </c>
      <c r="AM77" s="75">
        <v>15.591177919720099</v>
      </c>
      <c r="AN77" s="75">
        <v>0.26079976887405998</v>
      </c>
      <c r="AO77" s="75">
        <v>21</v>
      </c>
      <c r="AP77" s="75">
        <v>227.67693705023399</v>
      </c>
      <c r="AQ77" s="75">
        <v>3</v>
      </c>
      <c r="AR77" s="75">
        <v>8.9315905656026207</v>
      </c>
      <c r="AS77" s="75">
        <v>14.164923885368699</v>
      </c>
      <c r="AT77" s="75">
        <v>1144.8</v>
      </c>
      <c r="AU77" s="75">
        <v>1.2584886381104801</v>
      </c>
      <c r="AV77" s="75">
        <v>8.3414477093503194</v>
      </c>
      <c r="AW77" s="75">
        <v>-0.24107687649921999</v>
      </c>
      <c r="AX77" s="75">
        <v>7</v>
      </c>
      <c r="AY77" s="75">
        <v>7.0327344192134902</v>
      </c>
      <c r="AZ77" s="75">
        <v>72.662317079430807</v>
      </c>
      <c r="BA77" s="75">
        <v>63.4938312810093</v>
      </c>
      <c r="BB77" s="75">
        <v>27.482666666666699</v>
      </c>
      <c r="BC77" s="75">
        <v>25.041799999999999</v>
      </c>
      <c r="BD77" s="75">
        <v>-2.9330260091823001E-2</v>
      </c>
      <c r="BE77" s="75">
        <v>24.402000000000001</v>
      </c>
      <c r="BF77" s="75">
        <v>21.69</v>
      </c>
      <c r="BG77" s="75">
        <v>-1.9666666666666699</v>
      </c>
      <c r="BH77" s="75">
        <v>1.54</v>
      </c>
      <c r="BI77" s="75">
        <v>2.6</v>
      </c>
      <c r="BJ77" s="75">
        <v>0.54600000000000004</v>
      </c>
      <c r="BK77" s="75">
        <v>-1.79233333333333</v>
      </c>
      <c r="BL77" s="75">
        <v>1.724</v>
      </c>
      <c r="BM77" s="75">
        <v>5</v>
      </c>
      <c r="BN77" s="75">
        <v>-4.0910000000000002</v>
      </c>
      <c r="BO77" s="75">
        <v>-4.0999999999999996</v>
      </c>
      <c r="BP77" s="75">
        <v>-4.0910000000000002</v>
      </c>
      <c r="BQ77" s="75">
        <v>3.8865802982155903E-2</v>
      </c>
      <c r="BR77" s="75">
        <v>1.9903164954936099</v>
      </c>
      <c r="BS77" s="75">
        <v>50</v>
      </c>
      <c r="BT77" s="75">
        <v>31</v>
      </c>
      <c r="BU77" s="75">
        <v>41</v>
      </c>
      <c r="BV77" s="75">
        <v>40.6666666666667</v>
      </c>
      <c r="BW77">
        <v>2011</v>
      </c>
      <c r="BX77" s="75">
        <v>45.2222222222222</v>
      </c>
      <c r="BY77" s="694"/>
      <c r="BZ77">
        <f t="shared" si="5"/>
        <v>0.22712935918110674</v>
      </c>
      <c r="CA77">
        <f t="shared" si="6"/>
        <v>-0.221535495</v>
      </c>
      <c r="CB77">
        <f t="shared" si="7"/>
        <v>-4.8311957441229111E-2</v>
      </c>
      <c r="CC77">
        <f t="shared" si="8"/>
        <v>4.7637715400000002E-2</v>
      </c>
      <c r="CD77">
        <f t="shared" si="9"/>
        <v>3.2990878705656097E-2</v>
      </c>
      <c r="CF77" t="s">
        <v>282</v>
      </c>
      <c r="CG77" t="s">
        <v>160</v>
      </c>
      <c r="CH77" t="s">
        <v>283</v>
      </c>
      <c r="CI77">
        <v>-0.96114739427218931</v>
      </c>
      <c r="CJ77">
        <v>-1.184895279</v>
      </c>
      <c r="CK77">
        <v>-1.3097777855763599</v>
      </c>
      <c r="CL77">
        <v>-1.1687146794783088</v>
      </c>
      <c r="CM77">
        <v>-1.1232276139999999</v>
      </c>
      <c r="CO77" s="74" t="s">
        <v>282</v>
      </c>
      <c r="CP77" s="74" t="s">
        <v>160</v>
      </c>
      <c r="CQ77" s="74" t="s">
        <v>283</v>
      </c>
      <c r="CR77" t="s">
        <v>881</v>
      </c>
      <c r="CS77">
        <v>453</v>
      </c>
      <c r="CT77">
        <v>-0.96114739427218931</v>
      </c>
      <c r="CU77">
        <v>-1.184895279</v>
      </c>
      <c r="CV77">
        <v>-1.3097777855763599</v>
      </c>
      <c r="CW77" s="426">
        <v>-1.1232231530828856</v>
      </c>
      <c r="CX77" s="426">
        <v>22.777777777777874</v>
      </c>
      <c r="CY77" s="426">
        <v>25.896047660172233</v>
      </c>
      <c r="CZ77" s="426">
        <v>28.605151961740756</v>
      </c>
      <c r="DA77" s="426">
        <v>24.865195033999587</v>
      </c>
    </row>
    <row r="78" spans="1:105" x14ac:dyDescent="0.25">
      <c r="A78" s="694"/>
      <c r="B78" s="74" t="s">
        <v>261</v>
      </c>
      <c r="C78" s="74" t="s">
        <v>158</v>
      </c>
      <c r="D78" s="74" t="s">
        <v>262</v>
      </c>
      <c r="E78" s="75">
        <v>8.4239999999999995</v>
      </c>
      <c r="F78" s="75">
        <v>8.9746666666666695</v>
      </c>
      <c r="G78" s="75">
        <v>10.004799999999999</v>
      </c>
      <c r="H78" s="75">
        <v>7.6000000000000498E-2</v>
      </c>
      <c r="I78" s="75">
        <v>241.29170270142299</v>
      </c>
      <c r="J78" s="75">
        <v>68.831999999999994</v>
      </c>
      <c r="K78" s="75">
        <v>6.52</v>
      </c>
      <c r="L78" s="75">
        <v>6.2452574566626202</v>
      </c>
      <c r="M78" s="75">
        <v>4.3</v>
      </c>
      <c r="N78" s="75">
        <v>13080</v>
      </c>
      <c r="O78" s="75">
        <v>12.871131487016701</v>
      </c>
      <c r="P78" s="75">
        <v>1</v>
      </c>
      <c r="Q78" s="75">
        <v>14.4</v>
      </c>
      <c r="R78" s="75">
        <v>6.6976834351071002</v>
      </c>
      <c r="S78" s="75">
        <v>5.5</v>
      </c>
      <c r="T78" s="75">
        <v>5.9804756756756801</v>
      </c>
      <c r="U78" s="75">
        <v>22.456989189189201</v>
      </c>
      <c r="V78" s="75">
        <v>9.6999999999999993</v>
      </c>
      <c r="W78" s="75">
        <v>-26.474261807436498</v>
      </c>
      <c r="X78" s="75">
        <v>16.164999999999999</v>
      </c>
      <c r="Y78" s="75">
        <v>38.588844848220603</v>
      </c>
      <c r="Z78" s="75">
        <v>5.3</v>
      </c>
      <c r="AA78" s="75">
        <v>5</v>
      </c>
      <c r="AB78" s="75">
        <v>0.755</v>
      </c>
      <c r="AC78" s="75">
        <v>-0.94456526742666702</v>
      </c>
      <c r="AD78" s="75">
        <v>-0.78368717959511802</v>
      </c>
      <c r="AE78" s="75">
        <v>67.759562841530098</v>
      </c>
      <c r="AF78" s="75">
        <v>4.2149304916794197</v>
      </c>
      <c r="AG78" s="75">
        <v>3.5</v>
      </c>
      <c r="AH78" s="75">
        <v>2.75</v>
      </c>
      <c r="AI78" s="75">
        <v>4</v>
      </c>
      <c r="AJ78" s="75">
        <v>-0.55066666666666597</v>
      </c>
      <c r="AK78" s="75">
        <v>-5.0048000000000004</v>
      </c>
      <c r="AL78" s="75">
        <v>8.5</v>
      </c>
      <c r="AM78" s="75">
        <v>25.5661707577591</v>
      </c>
      <c r="AN78" s="75">
        <v>0.46502486409134602</v>
      </c>
      <c r="AO78" s="75">
        <v>43.2</v>
      </c>
      <c r="AP78" s="75">
        <v>20.093050305321299</v>
      </c>
      <c r="AQ78" s="75">
        <v>3</v>
      </c>
      <c r="AR78" s="75">
        <v>0.84865298359813202</v>
      </c>
      <c r="AS78" s="75">
        <v>10.976184399340401</v>
      </c>
      <c r="AT78" s="75">
        <v>2586.1</v>
      </c>
      <c r="AU78" s="75">
        <v>0.91057880982737804</v>
      </c>
      <c r="AV78" s="75">
        <v>9.3880803800889208</v>
      </c>
      <c r="AW78" s="75">
        <v>-0.93302316564892895</v>
      </c>
      <c r="AX78" s="75">
        <v>2</v>
      </c>
      <c r="AY78" s="75">
        <v>6.6037623608689797</v>
      </c>
      <c r="AZ78" s="75">
        <v>26.2917614686998</v>
      </c>
      <c r="BA78" s="75">
        <v>26.185159991571599</v>
      </c>
      <c r="BB78" s="75">
        <v>12.4516666666667</v>
      </c>
      <c r="BC78" s="75">
        <v>11.555</v>
      </c>
      <c r="BD78" s="75">
        <v>-4.4558808159613897E-2</v>
      </c>
      <c r="BE78" s="75">
        <v>53.143999999999998</v>
      </c>
      <c r="BF78" s="75">
        <v>52.481999999999999</v>
      </c>
      <c r="BG78" s="75">
        <v>0.246</v>
      </c>
      <c r="BH78" s="75">
        <v>2.9041999999999999</v>
      </c>
      <c r="BI78" s="75">
        <v>4.2539999999999996</v>
      </c>
      <c r="BJ78" s="75">
        <v>3.9375</v>
      </c>
      <c r="BK78" s="75">
        <v>-1.66666666666693E-3</v>
      </c>
      <c r="BL78" s="75">
        <v>2.8698000000000001</v>
      </c>
      <c r="BM78" s="75">
        <v>5</v>
      </c>
      <c r="BN78" s="75">
        <v>4.774</v>
      </c>
      <c r="BO78" s="75">
        <v>5.5</v>
      </c>
      <c r="BP78" s="75">
        <v>4.774</v>
      </c>
      <c r="BQ78" s="75">
        <v>0.14997905320485999</v>
      </c>
      <c r="BR78" s="75">
        <v>0.23727827856935199</v>
      </c>
      <c r="BS78" s="75">
        <v>70</v>
      </c>
      <c r="BT78" s="75">
        <v>50</v>
      </c>
      <c r="BU78" s="75">
        <v>50</v>
      </c>
      <c r="BV78" s="75">
        <v>56.6666666666667</v>
      </c>
      <c r="BW78">
        <v>2011</v>
      </c>
      <c r="BX78" s="75">
        <v>55.5555555555556</v>
      </c>
      <c r="BY78" s="694"/>
      <c r="BZ78">
        <f t="shared" si="5"/>
        <v>0.41990864496240748</v>
      </c>
      <c r="CA78">
        <f t="shared" si="6"/>
        <v>0.77017432799999996</v>
      </c>
      <c r="CB78">
        <f t="shared" si="7"/>
        <v>0.75953597642467174</v>
      </c>
      <c r="CC78">
        <f t="shared" si="8"/>
        <v>0.68881367950000005</v>
      </c>
      <c r="CD78">
        <f t="shared" si="9"/>
        <v>0.65119625384540303</v>
      </c>
      <c r="CF78" t="s">
        <v>68</v>
      </c>
      <c r="CG78" t="s">
        <v>158</v>
      </c>
      <c r="CH78" t="s">
        <v>284</v>
      </c>
      <c r="CI78">
        <v>0.90829870490513243</v>
      </c>
      <c r="CJ78">
        <v>0.66179644299999996</v>
      </c>
      <c r="CK78">
        <v>0.89050156035111006</v>
      </c>
      <c r="CL78">
        <v>0.84207781369959356</v>
      </c>
      <c r="CM78">
        <v>0.89765457270000004</v>
      </c>
      <c r="CO78" s="74" t="s">
        <v>68</v>
      </c>
      <c r="CP78" s="74" t="s">
        <v>158</v>
      </c>
      <c r="CQ78" s="74" t="s">
        <v>284</v>
      </c>
      <c r="CR78" t="s">
        <v>882</v>
      </c>
      <c r="CS78">
        <v>459</v>
      </c>
      <c r="CT78">
        <v>0.90829870490513243</v>
      </c>
      <c r="CU78">
        <v>0.66179644299999996</v>
      </c>
      <c r="CV78">
        <v>0.89050156035111006</v>
      </c>
      <c r="CW78" s="426">
        <v>0.89765916880314278</v>
      </c>
      <c r="CX78" s="426">
        <v>59.555555555555593</v>
      </c>
      <c r="CY78" s="426">
        <v>59.675195333821222</v>
      </c>
      <c r="CZ78" s="426">
        <v>59.853035704473193</v>
      </c>
      <c r="DA78" s="426">
        <v>55.732738240041435</v>
      </c>
    </row>
    <row r="79" spans="1:105" x14ac:dyDescent="0.25">
      <c r="A79" s="694"/>
      <c r="B79" s="74" t="s">
        <v>263</v>
      </c>
      <c r="C79" s="74" t="s">
        <v>158</v>
      </c>
      <c r="D79" s="74" t="s">
        <v>264</v>
      </c>
      <c r="E79" s="75">
        <v>4.976</v>
      </c>
      <c r="F79" s="75">
        <v>5.1283333333333303</v>
      </c>
      <c r="G79" s="75">
        <v>5.8743999999999996</v>
      </c>
      <c r="H79" s="75">
        <v>2.2240000000000002</v>
      </c>
      <c r="I79" s="75">
        <v>27.493334131967799</v>
      </c>
      <c r="J79" s="75">
        <v>70.599999999999994</v>
      </c>
      <c r="K79" s="75">
        <v>14.067</v>
      </c>
      <c r="L79" s="75">
        <v>2.5974280933261702</v>
      </c>
      <c r="M79" s="75">
        <v>7</v>
      </c>
      <c r="N79" s="75">
        <v>21000</v>
      </c>
      <c r="O79" s="75">
        <v>3.6539205439649398E-2</v>
      </c>
      <c r="P79" s="75">
        <v>1</v>
      </c>
      <c r="Q79" s="75">
        <v>31.9</v>
      </c>
      <c r="R79" s="75">
        <v>9.7206450273888301</v>
      </c>
      <c r="S79" s="75">
        <v>24.5</v>
      </c>
      <c r="T79" s="75">
        <v>28.408630270218801</v>
      </c>
      <c r="U79" s="75">
        <v>18.005988614490999</v>
      </c>
      <c r="V79" s="75">
        <v>2.1</v>
      </c>
      <c r="W79" s="75">
        <v>-6.3132130400863602</v>
      </c>
      <c r="X79" s="75">
        <v>-0.60000000000000897</v>
      </c>
      <c r="Y79" s="75">
        <v>-0.15157079947337401</v>
      </c>
      <c r="Z79" s="75"/>
      <c r="AA79" s="75">
        <v>6</v>
      </c>
      <c r="AB79" s="75">
        <v>0.77</v>
      </c>
      <c r="AC79" s="75">
        <v>-1.7682558097322101</v>
      </c>
      <c r="AD79" s="75">
        <v>0.161964746458854</v>
      </c>
      <c r="AE79" s="75">
        <v>5.4644808743169397</v>
      </c>
      <c r="AF79" s="75">
        <v>5.16824619886654</v>
      </c>
      <c r="AG79" s="75">
        <v>2.25</v>
      </c>
      <c r="AH79" s="75">
        <v>2.5</v>
      </c>
      <c r="AI79" s="75">
        <v>3.25</v>
      </c>
      <c r="AJ79" s="75">
        <v>-0.15233333333333399</v>
      </c>
      <c r="AK79" s="75">
        <v>-1.5744</v>
      </c>
      <c r="AL79" s="75">
        <v>7.2</v>
      </c>
      <c r="AM79" s="75">
        <v>11.348868310957499</v>
      </c>
      <c r="AN79" s="75">
        <v>1.3466397814774</v>
      </c>
      <c r="AO79" s="75">
        <v>95.7</v>
      </c>
      <c r="AP79" s="75">
        <v>29.161935082166501</v>
      </c>
      <c r="AQ79" s="75">
        <v>3</v>
      </c>
      <c r="AR79" s="75">
        <v>2.92776905317948</v>
      </c>
      <c r="AS79" s="75">
        <v>8.0652903255018096</v>
      </c>
      <c r="AT79" s="75">
        <v>4390</v>
      </c>
      <c r="AU79" s="75"/>
      <c r="AV79" s="75">
        <v>3353.6547526542599</v>
      </c>
      <c r="AW79" s="75">
        <v>-0.90279354972611203</v>
      </c>
      <c r="AX79" s="75">
        <v>10</v>
      </c>
      <c r="AY79" s="75">
        <v>1.6292979699887099E-2</v>
      </c>
      <c r="AZ79" s="75">
        <v>18.6943745388111</v>
      </c>
      <c r="BA79" s="75">
        <v>18.1979498731293</v>
      </c>
      <c r="BB79" s="75">
        <v>2.4</v>
      </c>
      <c r="BC79" s="75">
        <v>2.2200000000000002</v>
      </c>
      <c r="BD79" s="75">
        <v>-0.25915371480836302</v>
      </c>
      <c r="BE79" s="75">
        <v>92.929000000000002</v>
      </c>
      <c r="BF79" s="75">
        <v>88.947599999999994</v>
      </c>
      <c r="BG79" s="75">
        <v>3.74766666666667</v>
      </c>
      <c r="BH79" s="75">
        <v>3.4977999999999998</v>
      </c>
      <c r="BI79" s="75">
        <v>3.7</v>
      </c>
      <c r="BJ79" s="75">
        <v>2.8</v>
      </c>
      <c r="BK79" s="75">
        <v>0.88</v>
      </c>
      <c r="BL79" s="75">
        <v>0.51759999999999995</v>
      </c>
      <c r="BM79" s="75">
        <v>4</v>
      </c>
      <c r="BN79" s="75">
        <v>14.9563333333333</v>
      </c>
      <c r="BO79" s="75">
        <v>24.5</v>
      </c>
      <c r="BP79" s="75">
        <v>14.9563333333333</v>
      </c>
      <c r="BQ79" s="75">
        <v>0.64808665225434003</v>
      </c>
      <c r="BR79" s="75">
        <v>0.42782227279128898</v>
      </c>
      <c r="BS79" s="75">
        <v>55</v>
      </c>
      <c r="BT79" s="75">
        <v>44</v>
      </c>
      <c r="BU79" s="75">
        <v>41</v>
      </c>
      <c r="BV79" s="75">
        <v>46.6666666666667</v>
      </c>
      <c r="BW79">
        <v>2011</v>
      </c>
      <c r="BX79" s="75">
        <v>45.5555555555556</v>
      </c>
      <c r="BY79" s="694"/>
      <c r="BZ79">
        <f t="shared" si="5"/>
        <v>-0.24068187266859828</v>
      </c>
      <c r="CA79">
        <f t="shared" si="6"/>
        <v>-9.3810749000000013E-2</v>
      </c>
      <c r="CB79">
        <f t="shared" si="7"/>
        <v>-0.10945457418532571</v>
      </c>
      <c r="CC79">
        <f t="shared" si="8"/>
        <v>-0.13948745800000001</v>
      </c>
      <c r="CD79">
        <f t="shared" si="9"/>
        <v>5.2932987581135599E-2</v>
      </c>
      <c r="CF79" t="s">
        <v>285</v>
      </c>
      <c r="CG79" t="s">
        <v>158</v>
      </c>
      <c r="CH79" t="s">
        <v>286</v>
      </c>
      <c r="CI79">
        <v>0.10352160278260744</v>
      </c>
      <c r="CJ79">
        <v>-0.32789046900000002</v>
      </c>
      <c r="CK79">
        <v>-0.15978284042394</v>
      </c>
      <c r="CL79">
        <v>-0.16946347540381551</v>
      </c>
      <c r="CM79">
        <v>-7.7477145999999997E-2</v>
      </c>
      <c r="CO79" s="74" t="s">
        <v>285</v>
      </c>
      <c r="CP79" s="74" t="s">
        <v>158</v>
      </c>
      <c r="CQ79" s="74" t="s">
        <v>286</v>
      </c>
      <c r="CR79" t="s">
        <v>883</v>
      </c>
      <c r="CS79">
        <v>465</v>
      </c>
      <c r="CT79">
        <v>0.10352160278260757</v>
      </c>
      <c r="CU79">
        <v>-0.32789046900000002</v>
      </c>
      <c r="CV79">
        <v>-0.15978284042394</v>
      </c>
      <c r="CW79" s="426">
        <v>-7.7471949336195847E-2</v>
      </c>
      <c r="CX79" s="426">
        <v>42</v>
      </c>
      <c r="CY79" s="426">
        <v>43.375830603836292</v>
      </c>
      <c r="CZ79" s="426">
        <v>46.401146753513686</v>
      </c>
      <c r="DA79" s="426">
        <v>39.190072697831283</v>
      </c>
    </row>
    <row r="80" spans="1:105" x14ac:dyDescent="0.25">
      <c r="A80" s="694"/>
      <c r="B80" s="74" t="s">
        <v>267</v>
      </c>
      <c r="C80" s="74" t="s">
        <v>158</v>
      </c>
      <c r="D80" s="74" t="s">
        <v>268</v>
      </c>
      <c r="E80" s="75">
        <v>11.2</v>
      </c>
      <c r="F80" s="75">
        <v>8.4833333333333307</v>
      </c>
      <c r="G80" s="75">
        <v>8.9499999999999993</v>
      </c>
      <c r="H80" s="75">
        <v>7.4</v>
      </c>
      <c r="I80" s="75">
        <v>57.558736990834298</v>
      </c>
      <c r="J80" s="75">
        <v>29.007000000000001</v>
      </c>
      <c r="K80" s="75">
        <v>12.038</v>
      </c>
      <c r="L80" s="75">
        <v>3.3792719630121502</v>
      </c>
      <c r="M80" s="75">
        <v>1.9</v>
      </c>
      <c r="N80" s="75">
        <v>6430</v>
      </c>
      <c r="O80" s="75">
        <v>14.6414963014857</v>
      </c>
      <c r="P80" s="75">
        <v>4</v>
      </c>
      <c r="Q80" s="75">
        <v>7.8</v>
      </c>
      <c r="R80" s="75">
        <v>7.5862068965517304</v>
      </c>
      <c r="S80" s="75">
        <v>-8.8000000000000007</v>
      </c>
      <c r="T80" s="75">
        <v>-4.01776350989834</v>
      </c>
      <c r="U80" s="75">
        <v>70.839593365436102</v>
      </c>
      <c r="V80" s="75">
        <v>26.6</v>
      </c>
      <c r="W80" s="75">
        <v>-14.175227352153801</v>
      </c>
      <c r="X80" s="75">
        <v>3.5</v>
      </c>
      <c r="Y80" s="75">
        <v>57.842600281256303</v>
      </c>
      <c r="Z80" s="75">
        <v>12.5</v>
      </c>
      <c r="AA80" s="75">
        <v>5</v>
      </c>
      <c r="AB80" s="75">
        <v>0.76600000000000001</v>
      </c>
      <c r="AC80" s="75">
        <v>0.29089759991368802</v>
      </c>
      <c r="AD80" s="75">
        <v>-0.38899598691895798</v>
      </c>
      <c r="AE80" s="75">
        <v>48.087431693989103</v>
      </c>
      <c r="AF80" s="75">
        <v>3.8769147785045202</v>
      </c>
      <c r="AG80" s="75">
        <v>3.25</v>
      </c>
      <c r="AH80" s="75">
        <v>3.25</v>
      </c>
      <c r="AI80" s="75">
        <v>3.25</v>
      </c>
      <c r="AJ80" s="75">
        <v>2.7166666666666699</v>
      </c>
      <c r="AK80" s="75">
        <v>-4.05</v>
      </c>
      <c r="AL80" s="75">
        <v>18.600000000000001</v>
      </c>
      <c r="AM80" s="75">
        <v>36.941131389892199</v>
      </c>
      <c r="AN80" s="75">
        <v>0.50868945110524599</v>
      </c>
      <c r="AO80" s="75">
        <v>23.4</v>
      </c>
      <c r="AP80" s="75">
        <v>22.758620689655199</v>
      </c>
      <c r="AQ80" s="75">
        <v>3</v>
      </c>
      <c r="AR80" s="75">
        <v>13.158492532298499</v>
      </c>
      <c r="AS80" s="75">
        <v>26.912016438595799</v>
      </c>
      <c r="AT80" s="75">
        <v>1210</v>
      </c>
      <c r="AU80" s="75">
        <v>2.1475915326117399</v>
      </c>
      <c r="AV80" s="75">
        <v>6.9543903692307296</v>
      </c>
      <c r="AW80" s="75">
        <v>-0.92413793103448305</v>
      </c>
      <c r="AX80" s="75">
        <v>0</v>
      </c>
      <c r="AY80" s="75">
        <v>8.1377229575009995</v>
      </c>
      <c r="AZ80" s="75">
        <v>79.374103137329598</v>
      </c>
      <c r="BA80" s="75">
        <v>73.725025545189993</v>
      </c>
      <c r="BB80" s="75">
        <v>32.420999999999999</v>
      </c>
      <c r="BC80" s="75">
        <v>32.078200000000002</v>
      </c>
      <c r="BD80" s="75">
        <v>0.184135437289913</v>
      </c>
      <c r="BE80" s="75">
        <v>25.547000000000001</v>
      </c>
      <c r="BF80" s="75">
        <v>22.984200000000001</v>
      </c>
      <c r="BG80" s="75">
        <v>-0.20200000000000001</v>
      </c>
      <c r="BH80" s="75">
        <v>1.7190000000000001</v>
      </c>
      <c r="BI80" s="75">
        <v>1.9</v>
      </c>
      <c r="BJ80" s="75">
        <v>1.65</v>
      </c>
      <c r="BK80" s="75">
        <v>6.6666666666666596E-2</v>
      </c>
      <c r="BL80" s="75">
        <v>2.0562</v>
      </c>
      <c r="BM80" s="75">
        <v>5</v>
      </c>
      <c r="BN80" s="75">
        <v>-8.3049999999999997</v>
      </c>
      <c r="BO80" s="75">
        <v>-8.8000000000000007</v>
      </c>
      <c r="BP80" s="75">
        <v>-8.3049999999999997</v>
      </c>
      <c r="BQ80" s="75">
        <v>7.3208910295003093E-2</v>
      </c>
      <c r="BR80" s="75">
        <v>-1.5931034482758599</v>
      </c>
      <c r="BS80" s="75">
        <v>60</v>
      </c>
      <c r="BT80" s="75">
        <v>25</v>
      </c>
      <c r="BU80" s="75">
        <v>44</v>
      </c>
      <c r="BV80" s="75">
        <v>43</v>
      </c>
      <c r="BW80">
        <v>2011</v>
      </c>
      <c r="BX80" s="75">
        <v>54.4444444444444</v>
      </c>
      <c r="BY80" s="694"/>
      <c r="BZ80">
        <f t="shared" si="5"/>
        <v>0.38249994134136894</v>
      </c>
      <c r="CA80">
        <f t="shared" si="6"/>
        <v>0.29400896500000001</v>
      </c>
      <c r="CB80">
        <f t="shared" si="7"/>
        <v>0.39014468238236732</v>
      </c>
      <c r="CC80">
        <f t="shared" si="8"/>
        <v>0.4111503796</v>
      </c>
      <c r="CD80">
        <f t="shared" si="9"/>
        <v>0.58472255759381198</v>
      </c>
      <c r="CF80" t="s">
        <v>50</v>
      </c>
      <c r="CG80" t="s">
        <v>160</v>
      </c>
      <c r="CH80" t="s">
        <v>287</v>
      </c>
      <c r="CI80">
        <v>-1.6757604433683528</v>
      </c>
      <c r="CJ80">
        <v>-1.1760211540000001</v>
      </c>
      <c r="CK80">
        <v>-1.2765409374505701</v>
      </c>
      <c r="CL80">
        <v>-1.4016815760950365</v>
      </c>
      <c r="CM80">
        <v>-1.509661347</v>
      </c>
      <c r="CO80" s="74" t="s">
        <v>50</v>
      </c>
      <c r="CP80" s="74" t="s">
        <v>160</v>
      </c>
      <c r="CQ80" s="74" t="s">
        <v>287</v>
      </c>
      <c r="CR80" t="s">
        <v>884</v>
      </c>
      <c r="CS80">
        <v>471</v>
      </c>
      <c r="CT80">
        <v>-1.6757604433683528</v>
      </c>
      <c r="CU80">
        <v>-1.1760211540000001</v>
      </c>
      <c r="CV80">
        <v>-1.2765409374505701</v>
      </c>
      <c r="CW80" s="426">
        <v>-1.5096593554178122</v>
      </c>
      <c r="CX80" s="426">
        <v>23.333333333333382</v>
      </c>
      <c r="CY80" s="426">
        <v>19.436747480370986</v>
      </c>
      <c r="CZ80" s="426">
        <v>16.660359603713861</v>
      </c>
      <c r="DA80" s="426">
        <v>25.013526471017485</v>
      </c>
    </row>
    <row r="81" spans="1:105" x14ac:dyDescent="0.25">
      <c r="A81" s="694"/>
      <c r="B81" s="74" t="s">
        <v>274</v>
      </c>
      <c r="C81" s="74" t="s">
        <v>158</v>
      </c>
      <c r="D81" s="74" t="s">
        <v>275</v>
      </c>
      <c r="E81" s="75">
        <v>2.6</v>
      </c>
      <c r="F81" s="75">
        <v>10.65</v>
      </c>
      <c r="G81" s="75">
        <v>14.849</v>
      </c>
      <c r="H81" s="75">
        <v>8.6</v>
      </c>
      <c r="I81" s="75">
        <v>10.077651398778</v>
      </c>
      <c r="J81" s="75">
        <v>53.241999999999997</v>
      </c>
      <c r="K81" s="75">
        <v>17.893000000000001</v>
      </c>
      <c r="L81" s="75">
        <v>4.4631960857663397</v>
      </c>
      <c r="M81" s="75">
        <v>5</v>
      </c>
      <c r="N81" s="75">
        <v>11920</v>
      </c>
      <c r="O81" s="75">
        <v>20.849358725767601</v>
      </c>
      <c r="P81" s="75">
        <v>4</v>
      </c>
      <c r="Q81" s="75">
        <v>2.4</v>
      </c>
      <c r="R81" s="75">
        <v>384.49490994518402</v>
      </c>
      <c r="S81" s="75">
        <v>-20.9</v>
      </c>
      <c r="T81" s="75">
        <v>1.3114754098360699</v>
      </c>
      <c r="U81" s="75">
        <v>141.716489874638</v>
      </c>
      <c r="V81" s="75">
        <v>8.5</v>
      </c>
      <c r="W81" s="75">
        <v>-35.1663300340822</v>
      </c>
      <c r="X81" s="75"/>
      <c r="Y81" s="75">
        <v>53.362333841369498</v>
      </c>
      <c r="Z81" s="75">
        <v>10</v>
      </c>
      <c r="AA81" s="75">
        <v>3</v>
      </c>
      <c r="AB81" s="75">
        <v>0.77300000000000002</v>
      </c>
      <c r="AC81" s="75">
        <v>0.11510650576324701</v>
      </c>
      <c r="AD81" s="75">
        <v>1.9554605996217601E-2</v>
      </c>
      <c r="AE81" s="75">
        <v>59.562841530054598</v>
      </c>
      <c r="AF81" s="75"/>
      <c r="AG81" s="75">
        <v>2</v>
      </c>
      <c r="AH81" s="75">
        <v>1.5</v>
      </c>
      <c r="AI81" s="75">
        <v>1.5</v>
      </c>
      <c r="AJ81" s="75">
        <v>-8.0500000000000007</v>
      </c>
      <c r="AK81" s="75">
        <v>-9.9489999999999998</v>
      </c>
      <c r="AL81" s="75">
        <v>11.2</v>
      </c>
      <c r="AM81" s="75">
        <v>18.097773872289501</v>
      </c>
      <c r="AN81" s="75">
        <v>0.91848978203612197</v>
      </c>
      <c r="AO81" s="75">
        <v>7.2</v>
      </c>
      <c r="AP81" s="75">
        <v>1153.4847298355501</v>
      </c>
      <c r="AQ81" s="75">
        <v>3</v>
      </c>
      <c r="AR81" s="75">
        <v>9.5118531154866499</v>
      </c>
      <c r="AS81" s="75">
        <v>13.4219512149828</v>
      </c>
      <c r="AT81" s="75">
        <v>1160</v>
      </c>
      <c r="AU81" s="75">
        <v>1.7180732260893901</v>
      </c>
      <c r="AV81" s="75">
        <v>3.92320378012993</v>
      </c>
      <c r="AW81" s="75">
        <v>2.8449490994518398</v>
      </c>
      <c r="AX81" s="75">
        <v>1</v>
      </c>
      <c r="AY81" s="75">
        <v>14.8103680205441</v>
      </c>
      <c r="AZ81" s="75">
        <v>173.842826670226</v>
      </c>
      <c r="BA81" s="75">
        <v>164.58564394754401</v>
      </c>
      <c r="BB81" s="75">
        <v>11.215</v>
      </c>
      <c r="BC81" s="75">
        <v>11.411799999999999</v>
      </c>
      <c r="BD81" s="75">
        <v>-0.27242576354648701</v>
      </c>
      <c r="BE81" s="75">
        <v>6.8330000000000002</v>
      </c>
      <c r="BF81" s="75">
        <v>4.7358000000000002</v>
      </c>
      <c r="BG81" s="75">
        <v>4.0013333333333296</v>
      </c>
      <c r="BH81" s="75">
        <v>4.0994000000000002</v>
      </c>
      <c r="BI81" s="75">
        <v>5</v>
      </c>
      <c r="BJ81" s="75">
        <v>5.25</v>
      </c>
      <c r="BK81" s="75">
        <v>3.66366666666667</v>
      </c>
      <c r="BL81" s="75">
        <v>3.4338000000000002</v>
      </c>
      <c r="BM81" s="75">
        <v>6</v>
      </c>
      <c r="BN81" s="75">
        <v>-18.813666666666698</v>
      </c>
      <c r="BO81" s="75">
        <v>-20.9</v>
      </c>
      <c r="BP81" s="75">
        <v>-18.813666666666698</v>
      </c>
      <c r="BQ81" s="75">
        <v>-0.16658103151963999</v>
      </c>
      <c r="BR81" s="75">
        <v>-233.962411902897</v>
      </c>
      <c r="BS81" s="75">
        <v>48</v>
      </c>
      <c r="BT81" s="75">
        <v>38</v>
      </c>
      <c r="BU81" s="75">
        <v>34</v>
      </c>
      <c r="BV81" s="75">
        <v>40</v>
      </c>
      <c r="BW81">
        <v>2011</v>
      </c>
      <c r="BX81" s="75">
        <v>41.2222222222222</v>
      </c>
      <c r="BY81" s="694"/>
      <c r="BZ81">
        <f t="shared" si="5"/>
        <v>0.44316929761651008</v>
      </c>
      <c r="CA81">
        <f t="shared" si="6"/>
        <v>-0.31871038799999996</v>
      </c>
      <c r="CB81">
        <f t="shared" si="7"/>
        <v>-4.8696262993644879E-2</v>
      </c>
      <c r="CC81">
        <f t="shared" si="8"/>
        <v>0.113426903</v>
      </c>
      <c r="CD81">
        <f t="shared" si="9"/>
        <v>-0.20631442780005099</v>
      </c>
      <c r="CF81" t="s">
        <v>73</v>
      </c>
      <c r="CG81" t="s">
        <v>158</v>
      </c>
      <c r="CH81" t="s">
        <v>288</v>
      </c>
      <c r="CI81">
        <v>1.0013711471597717</v>
      </c>
      <c r="CJ81">
        <v>0.93588549599999993</v>
      </c>
      <c r="CK81">
        <v>1.73471750274624</v>
      </c>
      <c r="CL81">
        <v>1.0786937592367309</v>
      </c>
      <c r="CM81">
        <v>1.0966477903</v>
      </c>
      <c r="CO81" s="74" t="s">
        <v>73</v>
      </c>
      <c r="CP81" s="74" t="s">
        <v>158</v>
      </c>
      <c r="CQ81" s="74" t="s">
        <v>288</v>
      </c>
      <c r="CR81" t="s">
        <v>885</v>
      </c>
      <c r="CS81">
        <v>477</v>
      </c>
      <c r="CT81">
        <v>1.0013711471597713</v>
      </c>
      <c r="CU81">
        <v>0.93588549599999993</v>
      </c>
      <c r="CV81">
        <v>1.73471750274624</v>
      </c>
      <c r="CW81" s="426">
        <v>1.0966517771801201</v>
      </c>
      <c r="CX81" s="426">
        <v>73.666666666666657</v>
      </c>
      <c r="CY81" s="426">
        <v>63.001366596508731</v>
      </c>
      <c r="CZ81" s="426">
        <v>61.408746166788731</v>
      </c>
      <c r="DA81" s="426">
        <v>60.314150278114454</v>
      </c>
    </row>
    <row r="82" spans="1:105" x14ac:dyDescent="0.25">
      <c r="A82" s="694"/>
      <c r="B82" s="74" t="s">
        <v>265</v>
      </c>
      <c r="C82" s="74" t="s">
        <v>160</v>
      </c>
      <c r="D82" s="74" t="s">
        <v>266</v>
      </c>
      <c r="E82" s="75">
        <v>5.2480000000000002</v>
      </c>
      <c r="F82" s="75">
        <v>2.8866666666666698</v>
      </c>
      <c r="G82" s="75">
        <v>3.4735999999999998</v>
      </c>
      <c r="H82" s="75">
        <v>0.13200000000000001</v>
      </c>
      <c r="I82" s="75">
        <v>145.48103259180499</v>
      </c>
      <c r="J82" s="75">
        <v>24.876999999999999</v>
      </c>
      <c r="K82" s="75">
        <v>11.689</v>
      </c>
      <c r="L82" s="75">
        <v>6.1898406441523202</v>
      </c>
      <c r="M82" s="75">
        <v>4.8890000000000002</v>
      </c>
      <c r="N82" s="75">
        <v>49948.1</v>
      </c>
      <c r="O82" s="75">
        <v>4.2758864815201001</v>
      </c>
      <c r="P82" s="75">
        <v>1</v>
      </c>
      <c r="Q82" s="75">
        <v>6.1</v>
      </c>
      <c r="R82" s="75">
        <v>3.8432486378280402</v>
      </c>
      <c r="S82" s="75">
        <v>19.3</v>
      </c>
      <c r="T82" s="75">
        <v>26.066471652361301</v>
      </c>
      <c r="U82" s="75">
        <v>9.0897194103383203</v>
      </c>
      <c r="V82" s="75">
        <v>0.7</v>
      </c>
      <c r="W82" s="75">
        <v>-16.855194589024499</v>
      </c>
      <c r="X82" s="75">
        <v>8.5279999999999898</v>
      </c>
      <c r="Y82" s="75">
        <v>85.728540744970701</v>
      </c>
      <c r="Z82" s="75">
        <v>0.38</v>
      </c>
      <c r="AA82" s="75">
        <v>1</v>
      </c>
      <c r="AB82" s="75">
        <v>0.86599999999999999</v>
      </c>
      <c r="AC82" s="75">
        <v>-0.29201934797626</v>
      </c>
      <c r="AD82" s="75">
        <v>1.6945096525996699</v>
      </c>
      <c r="AE82" s="75">
        <v>0.54644808743169404</v>
      </c>
      <c r="AF82" s="75">
        <v>5.6257050055219198</v>
      </c>
      <c r="AG82" s="75">
        <v>1</v>
      </c>
      <c r="AH82" s="75">
        <v>1</v>
      </c>
      <c r="AI82" s="75">
        <v>1.5</v>
      </c>
      <c r="AJ82" s="75">
        <v>2.36133333333333</v>
      </c>
      <c r="AK82" s="75">
        <v>0.52639999999999998</v>
      </c>
      <c r="AL82" s="75">
        <v>5.38</v>
      </c>
      <c r="AM82" s="75">
        <v>0.40930231069205297</v>
      </c>
      <c r="AN82" s="75">
        <v>0.94448311937126095</v>
      </c>
      <c r="AO82" s="75">
        <v>18.3</v>
      </c>
      <c r="AP82" s="75">
        <v>11.529745913484099</v>
      </c>
      <c r="AQ82" s="75">
        <v>3</v>
      </c>
      <c r="AR82" s="75">
        <v>0.56544455711028296</v>
      </c>
      <c r="AS82" s="75">
        <v>5.4020655909970401</v>
      </c>
      <c r="AT82" s="75">
        <v>5161.5</v>
      </c>
      <c r="AU82" s="75">
        <v>6.5286782591396905E-2</v>
      </c>
      <c r="AV82" s="75">
        <v>14.7176996860925</v>
      </c>
      <c r="AW82" s="75">
        <v>-0.96156751362171999</v>
      </c>
      <c r="AX82" s="75">
        <v>9</v>
      </c>
      <c r="AY82" s="75">
        <v>2.8514528657495899</v>
      </c>
      <c r="AZ82" s="75">
        <v>9.8731618290053405</v>
      </c>
      <c r="BA82" s="75">
        <v>11.4921670561283</v>
      </c>
      <c r="BB82" s="75">
        <v>0.93333333333333302</v>
      </c>
      <c r="BC82" s="75">
        <v>1.02</v>
      </c>
      <c r="BD82" s="75">
        <v>0.36358138452919297</v>
      </c>
      <c r="BE82" s="75">
        <v>19.689</v>
      </c>
      <c r="BF82" s="75">
        <v>18.462</v>
      </c>
      <c r="BG82" s="75">
        <v>6.2243333333333304</v>
      </c>
      <c r="BH82" s="75">
        <v>5.8461999999999996</v>
      </c>
      <c r="BI82" s="75">
        <v>2.375</v>
      </c>
      <c r="BJ82" s="75">
        <v>7.5289999999999999</v>
      </c>
      <c r="BK82" s="75">
        <v>3.7286666666666699</v>
      </c>
      <c r="BL82" s="75">
        <v>2.4064000000000001</v>
      </c>
      <c r="BM82" s="75">
        <v>1</v>
      </c>
      <c r="BN82" s="75">
        <v>20.02</v>
      </c>
      <c r="BO82" s="75">
        <v>19.3</v>
      </c>
      <c r="BP82" s="75">
        <v>20.02</v>
      </c>
      <c r="BQ82" s="75">
        <v>-0.124625374625375</v>
      </c>
      <c r="BR82" s="75">
        <v>0.355864049545915</v>
      </c>
      <c r="BS82" s="75">
        <v>8</v>
      </c>
      <c r="BT82" s="75">
        <v>6</v>
      </c>
      <c r="BU82" s="75">
        <v>3</v>
      </c>
      <c r="BV82" s="75">
        <v>5.6666666666666696</v>
      </c>
      <c r="BW82">
        <v>2011</v>
      </c>
      <c r="BX82" s="75">
        <v>11.8888888888889</v>
      </c>
      <c r="BY82" s="694"/>
      <c r="BZ82">
        <f t="shared" si="5"/>
        <v>-1.1463974310915872</v>
      </c>
      <c r="CA82">
        <f t="shared" si="6"/>
        <v>-1.7045949140000001</v>
      </c>
      <c r="CB82">
        <f t="shared" si="7"/>
        <v>-1.6203041881339992</v>
      </c>
      <c r="CC82">
        <f t="shared" si="8"/>
        <v>-1.5053425469999999</v>
      </c>
      <c r="CD82">
        <f t="shared" si="9"/>
        <v>-1.9612200088419001</v>
      </c>
    </row>
    <row r="83" spans="1:105" x14ac:dyDescent="0.25">
      <c r="A83" s="694"/>
      <c r="B83" s="74" t="s">
        <v>269</v>
      </c>
      <c r="C83" s="74" t="s">
        <v>160</v>
      </c>
      <c r="D83" s="74" t="s">
        <v>270</v>
      </c>
      <c r="E83" s="75">
        <v>3.9</v>
      </c>
      <c r="F83" s="75">
        <v>2.1573333333333302</v>
      </c>
      <c r="G83" s="75">
        <v>2.7654000000000001</v>
      </c>
      <c r="H83" s="75">
        <v>-0.2</v>
      </c>
      <c r="I83" s="75">
        <v>96.980031028095098</v>
      </c>
      <c r="J83" s="75">
        <v>54.4</v>
      </c>
      <c r="K83" s="75">
        <v>18.04</v>
      </c>
      <c r="L83" s="75">
        <v>5.6015540075946797</v>
      </c>
      <c r="M83" s="75">
        <v>3.3</v>
      </c>
      <c r="N83" s="75">
        <v>17840</v>
      </c>
      <c r="O83" s="75">
        <v>6.6984675037979802</v>
      </c>
      <c r="P83" s="75">
        <v>1</v>
      </c>
      <c r="Q83" s="75">
        <v>0.12460976064154</v>
      </c>
      <c r="R83" s="75">
        <v>4439.3889823315003</v>
      </c>
      <c r="S83" s="75">
        <v>-2.8</v>
      </c>
      <c r="T83" s="75">
        <v>-1.18310149407522</v>
      </c>
      <c r="U83" s="75">
        <v>73.620793782437801</v>
      </c>
      <c r="V83" s="75">
        <v>2.5147479680722101E-2</v>
      </c>
      <c r="W83" s="75">
        <v>102.68269428699401</v>
      </c>
      <c r="X83" s="75">
        <v>-6.5529999999999999</v>
      </c>
      <c r="Y83" s="75"/>
      <c r="Z83" s="75">
        <v>1.4</v>
      </c>
      <c r="AA83" s="75">
        <v>3</v>
      </c>
      <c r="AB83" s="75">
        <v>0.83399999999999996</v>
      </c>
      <c r="AC83" s="75">
        <v>0.89131165030050097</v>
      </c>
      <c r="AD83" s="75">
        <v>0.58124993316844797</v>
      </c>
      <c r="AE83" s="75">
        <v>23.497267759562799</v>
      </c>
      <c r="AF83" s="75">
        <v>4.18825600704323</v>
      </c>
      <c r="AG83" s="75">
        <v>2</v>
      </c>
      <c r="AH83" s="75">
        <v>2</v>
      </c>
      <c r="AI83" s="75">
        <v>1.5</v>
      </c>
      <c r="AJ83" s="75">
        <v>1.7426666666666699</v>
      </c>
      <c r="AK83" s="75">
        <v>-0.16539999999999999</v>
      </c>
      <c r="AL83" s="75">
        <v>3.7</v>
      </c>
      <c r="AM83" s="75">
        <v>35.462242433713399</v>
      </c>
      <c r="AN83" s="75">
        <v>0.67899015074089997</v>
      </c>
      <c r="AO83" s="75">
        <v>0.12460976064154</v>
      </c>
      <c r="AP83" s="75">
        <v>4439.3889823315003</v>
      </c>
      <c r="AQ83" s="75">
        <v>1</v>
      </c>
      <c r="AR83" s="75">
        <v>-0.52748354831160105</v>
      </c>
      <c r="AS83" s="75">
        <v>5.27487637984638</v>
      </c>
      <c r="AT83" s="75">
        <v>1779.7</v>
      </c>
      <c r="AU83" s="75">
        <v>0.24053025165251499</v>
      </c>
      <c r="AV83" s="75">
        <v>27.221957675895599</v>
      </c>
      <c r="AW83" s="75">
        <v>4339.3889823315003</v>
      </c>
      <c r="AX83" s="75">
        <v>10</v>
      </c>
      <c r="AY83" s="75">
        <v>5.1864378262743296</v>
      </c>
      <c r="AZ83" s="75">
        <v>48.908370723478399</v>
      </c>
      <c r="BA83" s="75">
        <v>46.115897126889799</v>
      </c>
      <c r="BB83" s="75">
        <v>3.70240726703722E-2</v>
      </c>
      <c r="BC83" s="75">
        <v>4.9978813373720302E-2</v>
      </c>
      <c r="BD83" s="75">
        <v>0.166990780206625</v>
      </c>
      <c r="BE83" s="75">
        <v>0.12706120868831999</v>
      </c>
      <c r="BF83" s="75">
        <v>1.2436367252129901</v>
      </c>
      <c r="BG83" s="75">
        <v>0.87733333333333396</v>
      </c>
      <c r="BH83" s="75">
        <v>3.8033999999999999</v>
      </c>
      <c r="BI83" s="75">
        <v>3.444</v>
      </c>
      <c r="BJ83" s="75">
        <v>3.802</v>
      </c>
      <c r="BK83" s="75">
        <v>1.00233333333333</v>
      </c>
      <c r="BL83" s="75">
        <v>3.8001999999999998</v>
      </c>
      <c r="BM83" s="75">
        <v>2</v>
      </c>
      <c r="BN83" s="75">
        <v>-3.2149999999999999</v>
      </c>
      <c r="BO83" s="75">
        <v>-2.8</v>
      </c>
      <c r="BP83" s="75">
        <v>-3.2149999999999999</v>
      </c>
      <c r="BQ83" s="75">
        <v>-0.25754276827371703</v>
      </c>
      <c r="BR83" s="75">
        <v>41.112534717409297</v>
      </c>
      <c r="BS83" s="75">
        <v>33</v>
      </c>
      <c r="BT83" s="75">
        <v>19</v>
      </c>
      <c r="BU83" s="75">
        <v>44</v>
      </c>
      <c r="BV83" s="75">
        <v>32</v>
      </c>
      <c r="BW83">
        <v>2011</v>
      </c>
      <c r="BX83" s="75">
        <v>30.2222222222222</v>
      </c>
      <c r="BY83" s="694"/>
      <c r="BZ83">
        <f t="shared" si="5"/>
        <v>-1.1316400082348972</v>
      </c>
      <c r="CA83">
        <f t="shared" si="6"/>
        <v>-0.77668720199999997</v>
      </c>
      <c r="CB83">
        <f t="shared" si="7"/>
        <v>-0.91996344106522721</v>
      </c>
      <c r="CC83">
        <f t="shared" si="8"/>
        <v>-0.99608797900000001</v>
      </c>
      <c r="CD83">
        <f t="shared" si="9"/>
        <v>-0.86440402069074496</v>
      </c>
    </row>
    <row r="84" spans="1:105" x14ac:dyDescent="0.25">
      <c r="A84" s="694"/>
      <c r="B84" s="74" t="s">
        <v>271</v>
      </c>
      <c r="C84" s="74" t="s">
        <v>160</v>
      </c>
      <c r="D84" s="74" t="s">
        <v>272</v>
      </c>
      <c r="E84" s="75">
        <v>1.8</v>
      </c>
      <c r="F84" s="75">
        <v>1.496</v>
      </c>
      <c r="G84" s="75">
        <v>2.75</v>
      </c>
      <c r="H84" s="75">
        <v>4</v>
      </c>
      <c r="I84" s="75">
        <v>94.086375265030796</v>
      </c>
      <c r="J84" s="75">
        <v>38.835000000000001</v>
      </c>
      <c r="K84" s="75">
        <v>23.346</v>
      </c>
      <c r="L84" s="75">
        <v>5.5364422872454799</v>
      </c>
      <c r="M84" s="75">
        <v>0.5</v>
      </c>
      <c r="N84" s="75">
        <v>24580</v>
      </c>
      <c r="O84" s="75">
        <v>6.6980356853299101</v>
      </c>
      <c r="P84" s="75">
        <v>1</v>
      </c>
      <c r="Q84" s="75">
        <v>0.34457195685028003</v>
      </c>
      <c r="R84" s="75">
        <v>1084.2572062084</v>
      </c>
      <c r="S84" s="75">
        <v>-0.5</v>
      </c>
      <c r="T84" s="75">
        <v>1.7253074176913901</v>
      </c>
      <c r="U84" s="75">
        <v>107.116501716733</v>
      </c>
      <c r="V84" s="75">
        <v>4.2454891677592602E-2</v>
      </c>
      <c r="W84" s="75">
        <v>-9.3526027771792801</v>
      </c>
      <c r="X84" s="75">
        <v>-3.5080000000000102</v>
      </c>
      <c r="Y84" s="75">
        <v>97.394417139686198</v>
      </c>
      <c r="Z84" s="75">
        <v>1.2</v>
      </c>
      <c r="AA84" s="75">
        <v>1</v>
      </c>
      <c r="AB84" s="75">
        <v>0.88400000000000001</v>
      </c>
      <c r="AC84" s="75">
        <v>1.0167687222509101</v>
      </c>
      <c r="AD84" s="75">
        <v>1.0218763890090501</v>
      </c>
      <c r="AE84" s="75">
        <v>20.218579234972701</v>
      </c>
      <c r="AF84" s="75">
        <v>4.2998984704982703</v>
      </c>
      <c r="AG84" s="75">
        <v>2</v>
      </c>
      <c r="AH84" s="75">
        <v>2</v>
      </c>
      <c r="AI84" s="75">
        <v>1.25</v>
      </c>
      <c r="AJ84" s="75">
        <v>0.30399999999999999</v>
      </c>
      <c r="AK84" s="75">
        <v>-1.1499999999999999</v>
      </c>
      <c r="AL84" s="75">
        <v>5.8</v>
      </c>
      <c r="AM84" s="75">
        <v>8.7004011021430099</v>
      </c>
      <c r="AN84" s="75">
        <v>0.156454263416689</v>
      </c>
      <c r="AO84" s="75">
        <v>0.34457195685028003</v>
      </c>
      <c r="AP84" s="75">
        <v>1084.2572062084</v>
      </c>
      <c r="AQ84" s="75">
        <v>1</v>
      </c>
      <c r="AR84" s="75">
        <v>10.2487742572001</v>
      </c>
      <c r="AS84" s="75">
        <v>6.3272261209546796</v>
      </c>
      <c r="AT84" s="75">
        <v>1646.5</v>
      </c>
      <c r="AU84" s="75">
        <v>0.206168787130727</v>
      </c>
      <c r="AV84" s="75">
        <v>27.2226119302636</v>
      </c>
      <c r="AW84" s="75">
        <v>984.25720620840002</v>
      </c>
      <c r="AX84" s="75">
        <v>10</v>
      </c>
      <c r="AY84" s="75">
        <v>5.1864378262743296</v>
      </c>
      <c r="AZ84" s="75">
        <v>113.979362770576</v>
      </c>
      <c r="BA84" s="75">
        <v>110.07467690022401</v>
      </c>
      <c r="BB84" s="75">
        <v>5.1481176043876503E-2</v>
      </c>
      <c r="BC84" s="75">
        <v>7.3659538252973597E-2</v>
      </c>
      <c r="BD84" s="75">
        <v>-0.20311842235744901</v>
      </c>
      <c r="BE84" s="75">
        <v>0.41050552616899699</v>
      </c>
      <c r="BF84" s="75">
        <v>0.381503315701398</v>
      </c>
      <c r="BG84" s="75">
        <v>-2.04266666666667</v>
      </c>
      <c r="BH84" s="75">
        <v>0.86619999999999997</v>
      </c>
      <c r="BI84" s="75">
        <v>0.56000000000000005</v>
      </c>
      <c r="BJ84" s="75">
        <v>0.82</v>
      </c>
      <c r="BK84" s="75">
        <v>-2.286</v>
      </c>
      <c r="BL84" s="75">
        <v>0.46739999999999998</v>
      </c>
      <c r="BM84" s="75">
        <v>3</v>
      </c>
      <c r="BN84" s="75">
        <v>-0.87666666666666704</v>
      </c>
      <c r="BO84" s="75">
        <v>-0.5</v>
      </c>
      <c r="BP84" s="75">
        <v>-0.87666666666666704</v>
      </c>
      <c r="BQ84" s="75">
        <v>-0.386692015209125</v>
      </c>
      <c r="BR84" s="75">
        <v>10.240693961659399</v>
      </c>
      <c r="BS84" s="75">
        <v>23</v>
      </c>
      <c r="BT84" s="75">
        <v>13</v>
      </c>
      <c r="BU84" s="75">
        <v>19</v>
      </c>
      <c r="BV84" s="75">
        <v>18.3333333333333</v>
      </c>
      <c r="BW84">
        <v>2011</v>
      </c>
      <c r="BX84" s="75">
        <v>24.5555555555556</v>
      </c>
      <c r="BY84" s="694"/>
      <c r="BZ84">
        <f t="shared" si="5"/>
        <v>-0.94541423334213759</v>
      </c>
      <c r="CA84">
        <f t="shared" si="6"/>
        <v>-1.4174209689999999</v>
      </c>
      <c r="CB84">
        <f t="shared" si="7"/>
        <v>-1.3376985433409478</v>
      </c>
      <c r="CC84">
        <f t="shared" si="8"/>
        <v>-1.240204471</v>
      </c>
      <c r="CD84">
        <f t="shared" si="9"/>
        <v>-1.20341987157383</v>
      </c>
    </row>
    <row r="85" spans="1:105" x14ac:dyDescent="0.25">
      <c r="A85" s="694"/>
      <c r="B85" s="74" t="s">
        <v>192</v>
      </c>
      <c r="C85" s="74" t="s">
        <v>160</v>
      </c>
      <c r="D85" s="74" t="s">
        <v>193</v>
      </c>
      <c r="E85" s="75">
        <v>3.052</v>
      </c>
      <c r="F85" s="75">
        <v>1.6216666666666699</v>
      </c>
      <c r="G85" s="75">
        <v>2.3672</v>
      </c>
      <c r="H85" s="75">
        <v>4.9480000000000004</v>
      </c>
      <c r="I85" s="75">
        <v>47.062055557818603</v>
      </c>
      <c r="J85" s="75">
        <v>33.066000000000003</v>
      </c>
      <c r="K85" s="75">
        <v>19.099</v>
      </c>
      <c r="L85" s="75">
        <v>2.60132308643121</v>
      </c>
      <c r="M85" s="75">
        <v>0.71</v>
      </c>
      <c r="N85" s="75">
        <v>32380</v>
      </c>
      <c r="O85" s="75">
        <v>6.6984675037979802</v>
      </c>
      <c r="P85" s="75">
        <v>1</v>
      </c>
      <c r="Q85" s="75">
        <v>1.2</v>
      </c>
      <c r="R85" s="75">
        <v>3623.8953413191998</v>
      </c>
      <c r="S85" s="75">
        <v>-3.3</v>
      </c>
      <c r="T85" s="75">
        <v>-3.1913910831436598</v>
      </c>
      <c r="U85" s="75">
        <v>153.69214970761001</v>
      </c>
      <c r="V85" s="75">
        <v>0.41108364282193399</v>
      </c>
      <c r="W85" s="75">
        <v>-11.594076346608301</v>
      </c>
      <c r="X85" s="75">
        <v>-1.3029999999999999</v>
      </c>
      <c r="Y85" s="75">
        <v>231.41462707664601</v>
      </c>
      <c r="Z85" s="75">
        <v>1.4</v>
      </c>
      <c r="AA85" s="75">
        <v>2</v>
      </c>
      <c r="AB85" s="75">
        <v>0.878</v>
      </c>
      <c r="AC85" s="75">
        <v>1.1407791690729401</v>
      </c>
      <c r="AD85" s="75">
        <v>1.19455172393534</v>
      </c>
      <c r="AE85" s="75">
        <v>24.590163934426201</v>
      </c>
      <c r="AF85" s="75">
        <v>4.5382046743575497</v>
      </c>
      <c r="AG85" s="75">
        <v>2</v>
      </c>
      <c r="AH85" s="75">
        <v>1.5</v>
      </c>
      <c r="AI85" s="75">
        <v>2.75</v>
      </c>
      <c r="AJ85" s="75">
        <v>1.4303333333333299</v>
      </c>
      <c r="AK85" s="75">
        <v>-0.26719999999999899</v>
      </c>
      <c r="AL85" s="75">
        <v>8</v>
      </c>
      <c r="AM85" s="75">
        <v>7.8996813511373301</v>
      </c>
      <c r="AN85" s="75">
        <v>9.7411967518284195E-2</v>
      </c>
      <c r="AO85" s="75">
        <v>1.2</v>
      </c>
      <c r="AP85" s="75">
        <v>3623.8953413191998</v>
      </c>
      <c r="AQ85" s="75">
        <v>1</v>
      </c>
      <c r="AR85" s="75">
        <v>7.9216855892581197</v>
      </c>
      <c r="AS85" s="75">
        <v>8.6576069891523595</v>
      </c>
      <c r="AT85" s="75">
        <v>2000</v>
      </c>
      <c r="AU85" s="75">
        <v>0.24053025165251499</v>
      </c>
      <c r="AV85" s="75">
        <v>27.221957675895599</v>
      </c>
      <c r="AW85" s="75">
        <v>3523.8953413191998</v>
      </c>
      <c r="AX85" s="75">
        <v>2</v>
      </c>
      <c r="AY85" s="75">
        <v>5.1864378262743296</v>
      </c>
      <c r="AZ85" s="75">
        <v>164.46867744576301</v>
      </c>
      <c r="BA85" s="75">
        <v>159.87251376454</v>
      </c>
      <c r="BB85" s="75">
        <v>0.484310368928627</v>
      </c>
      <c r="BC85" s="75">
        <v>0.59836088542444499</v>
      </c>
      <c r="BD85" s="75"/>
      <c r="BE85" s="75">
        <v>1.018</v>
      </c>
      <c r="BF85" s="75">
        <v>0.79900000000000004</v>
      </c>
      <c r="BG85" s="75">
        <v>-1.0333333333333301</v>
      </c>
      <c r="BH85" s="75">
        <v>0.25340000000000001</v>
      </c>
      <c r="BI85" s="75">
        <v>0</v>
      </c>
      <c r="BJ85" s="75">
        <v>-0.35</v>
      </c>
      <c r="BK85" s="75">
        <v>-1.63333333333333</v>
      </c>
      <c r="BL85" s="75">
        <v>-0.4768</v>
      </c>
      <c r="BM85" s="75">
        <v>4</v>
      </c>
      <c r="BN85" s="75">
        <v>-4.3570000000000002</v>
      </c>
      <c r="BO85" s="75">
        <v>-3.3</v>
      </c>
      <c r="BP85" s="75">
        <v>-4.3570000000000002</v>
      </c>
      <c r="BQ85" s="75">
        <v>-0.30135414275877898</v>
      </c>
      <c r="BR85" s="75">
        <v>36.138475993208601</v>
      </c>
      <c r="BS85" s="75">
        <v>28</v>
      </c>
      <c r="BT85" s="75">
        <v>25</v>
      </c>
      <c r="BU85" s="75">
        <v>13</v>
      </c>
      <c r="BV85" s="75">
        <v>22</v>
      </c>
      <c r="BW85">
        <v>2011</v>
      </c>
      <c r="BX85" s="75">
        <v>31.2222222222222</v>
      </c>
      <c r="BY85" s="694"/>
      <c r="BZ85">
        <f t="shared" si="5"/>
        <v>-1.1229175867830965</v>
      </c>
      <c r="CA85">
        <f t="shared" si="6"/>
        <v>-0.94158422900000005</v>
      </c>
      <c r="CB85">
        <f t="shared" si="7"/>
        <v>-1.0406158201394708</v>
      </c>
      <c r="CC85">
        <f t="shared" si="8"/>
        <v>-1.0803758349999999</v>
      </c>
      <c r="CD85">
        <f t="shared" si="9"/>
        <v>-0.80457769406431801</v>
      </c>
    </row>
    <row r="86" spans="1:105" x14ac:dyDescent="0.25">
      <c r="A86" s="694"/>
      <c r="B86" s="74" t="s">
        <v>39</v>
      </c>
      <c r="C86" s="74" t="s">
        <v>160</v>
      </c>
      <c r="D86" s="74" t="s">
        <v>273</v>
      </c>
      <c r="E86" s="75">
        <v>2.6240000000000001</v>
      </c>
      <c r="F86" s="75">
        <v>1.19366666666667</v>
      </c>
      <c r="G86" s="75">
        <v>1.8562000000000001</v>
      </c>
      <c r="H86" s="75">
        <v>1.276</v>
      </c>
      <c r="I86" s="75">
        <v>85.950872374873697</v>
      </c>
      <c r="J86" s="75">
        <v>38.213999999999999</v>
      </c>
      <c r="K86" s="75">
        <v>9.92</v>
      </c>
      <c r="L86" s="75">
        <v>4.3397788307700704</v>
      </c>
      <c r="M86" s="75">
        <v>4.3</v>
      </c>
      <c r="N86" s="75">
        <v>57260</v>
      </c>
      <c r="O86" s="75">
        <v>10.188856650399901</v>
      </c>
      <c r="P86" s="75">
        <v>1</v>
      </c>
      <c r="Q86" s="75">
        <v>2.552</v>
      </c>
      <c r="R86" s="75">
        <v>1128.6291496613001</v>
      </c>
      <c r="S86" s="75">
        <v>7.2</v>
      </c>
      <c r="T86" s="75">
        <v>4.6097201767304901</v>
      </c>
      <c r="U86" s="75">
        <v>166.87698327278</v>
      </c>
      <c r="V86" s="75">
        <v>0.25710383245400298</v>
      </c>
      <c r="W86" s="75">
        <v>-17.720605108827499</v>
      </c>
      <c r="X86" s="75">
        <v>11.327999999999999</v>
      </c>
      <c r="Y86" s="75">
        <v>143.563522421333</v>
      </c>
      <c r="Z86" s="75">
        <v>2.4529999999999998</v>
      </c>
      <c r="AA86" s="75">
        <v>1</v>
      </c>
      <c r="AB86" s="75">
        <v>0.90400000000000003</v>
      </c>
      <c r="AC86" s="75">
        <v>1.5825210567063099</v>
      </c>
      <c r="AD86" s="75">
        <v>1.9479205451502499</v>
      </c>
      <c r="AE86" s="75">
        <v>4.9180327868852496</v>
      </c>
      <c r="AF86" s="75">
        <v>5.6122616819434503</v>
      </c>
      <c r="AG86" s="75">
        <v>1.5</v>
      </c>
      <c r="AH86" s="75">
        <v>1</v>
      </c>
      <c r="AI86" s="75">
        <v>1</v>
      </c>
      <c r="AJ86" s="75">
        <v>1.4303333333333299</v>
      </c>
      <c r="AK86" s="75">
        <v>-0.15620000000000001</v>
      </c>
      <c r="AL86" s="75">
        <v>3.9</v>
      </c>
      <c r="AM86" s="75">
        <v>37.590804718992203</v>
      </c>
      <c r="AN86" s="75">
        <v>0.32941770900023598</v>
      </c>
      <c r="AO86" s="75">
        <v>5.1040000000000001</v>
      </c>
      <c r="AP86" s="75">
        <v>2257.2582993226001</v>
      </c>
      <c r="AQ86" s="75">
        <v>2</v>
      </c>
      <c r="AR86" s="75">
        <v>3.0139120180038002</v>
      </c>
      <c r="AS86" s="75">
        <v>5.6796215405341597</v>
      </c>
      <c r="AT86" s="75">
        <v>8543.2000000000007</v>
      </c>
      <c r="AU86" s="75">
        <v>0.42144336235972801</v>
      </c>
      <c r="AV86" s="75">
        <v>14.3950481952893</v>
      </c>
      <c r="AW86" s="75">
        <v>1028.6291496613001</v>
      </c>
      <c r="AX86" s="75">
        <v>2</v>
      </c>
      <c r="AY86" s="75">
        <v>6.7546109293679004</v>
      </c>
      <c r="AZ86" s="75">
        <v>183.24909618933</v>
      </c>
      <c r="BA86" s="75">
        <v>183.05356154236199</v>
      </c>
      <c r="BB86" s="75">
        <v>0.27094177122748497</v>
      </c>
      <c r="BC86" s="75">
        <v>0.32430922628266601</v>
      </c>
      <c r="BD86" s="75">
        <v>-1.7138045918933701E-2</v>
      </c>
      <c r="BE86" s="75">
        <v>5.9459999999999997</v>
      </c>
      <c r="BF86" s="75">
        <v>4.9535999999999998</v>
      </c>
      <c r="BG86" s="75">
        <v>1.4970000000000001</v>
      </c>
      <c r="BH86" s="75">
        <v>1.4296</v>
      </c>
      <c r="BI86" s="75">
        <v>3.2</v>
      </c>
      <c r="BJ86" s="75">
        <v>4.117</v>
      </c>
      <c r="BK86" s="75">
        <v>0.79833333333333301</v>
      </c>
      <c r="BL86" s="75">
        <v>0.69920000000000004</v>
      </c>
      <c r="BM86" s="75">
        <v>1</v>
      </c>
      <c r="BN86" s="75">
        <v>7.0713333333333299</v>
      </c>
      <c r="BO86" s="75">
        <v>7.2</v>
      </c>
      <c r="BP86" s="75">
        <v>7.0713333333333299</v>
      </c>
      <c r="BQ86" s="75">
        <v>8.0748562270198998E-2</v>
      </c>
      <c r="BR86" s="75">
        <v>22.899666903877598</v>
      </c>
      <c r="BS86" s="75">
        <v>8</v>
      </c>
      <c r="BT86" s="75">
        <v>13</v>
      </c>
      <c r="BU86" s="75">
        <v>3</v>
      </c>
      <c r="BV86" s="75">
        <v>8</v>
      </c>
      <c r="BW86">
        <v>2011</v>
      </c>
      <c r="BX86" s="75">
        <v>13.1111111111111</v>
      </c>
      <c r="BY86" s="694"/>
      <c r="BZ86">
        <f t="shared" si="5"/>
        <v>-1.7737101353812454</v>
      </c>
      <c r="CA86">
        <f t="shared" si="6"/>
        <v>-1.754614015</v>
      </c>
      <c r="CB86">
        <f t="shared" si="7"/>
        <v>-1.8681341029264347</v>
      </c>
      <c r="CC86">
        <f t="shared" si="8"/>
        <v>-1.8757912779999999</v>
      </c>
      <c r="CD86">
        <f t="shared" si="9"/>
        <v>-1.88809894296516</v>
      </c>
    </row>
    <row r="87" spans="1:105" x14ac:dyDescent="0.25">
      <c r="A87" s="694"/>
      <c r="B87" s="74" t="s">
        <v>42</v>
      </c>
      <c r="C87" s="74" t="s">
        <v>160</v>
      </c>
      <c r="D87" s="74" t="s">
        <v>180</v>
      </c>
      <c r="E87" s="75">
        <v>0.23100000000000001</v>
      </c>
      <c r="F87" s="75">
        <v>0.14533333333333301</v>
      </c>
      <c r="G87" s="75">
        <v>0.71919999999999995</v>
      </c>
      <c r="H87" s="75">
        <v>2.4689999999999999</v>
      </c>
      <c r="I87" s="75">
        <v>83.895819493035106</v>
      </c>
      <c r="J87" s="75">
        <v>39.104999999999997</v>
      </c>
      <c r="K87" s="75">
        <v>20.29</v>
      </c>
      <c r="L87" s="75">
        <v>2.1080948033710398</v>
      </c>
      <c r="M87" s="75">
        <v>1.8</v>
      </c>
      <c r="N87" s="75">
        <v>79800</v>
      </c>
      <c r="O87" s="75">
        <v>6.3903537482564499</v>
      </c>
      <c r="P87" s="75">
        <v>1</v>
      </c>
      <c r="Q87" s="75">
        <v>21.488411580165</v>
      </c>
      <c r="R87" s="75">
        <v>184.19906001144</v>
      </c>
      <c r="S87" s="75">
        <v>14.1</v>
      </c>
      <c r="T87" s="75">
        <v>10.4818325434439</v>
      </c>
      <c r="U87" s="75">
        <v>206.23188542682999</v>
      </c>
      <c r="V87" s="75">
        <v>0.207806183625522</v>
      </c>
      <c r="W87" s="75">
        <v>-19.051695404456702</v>
      </c>
      <c r="X87" s="75">
        <v>16.401</v>
      </c>
      <c r="Y87" s="75">
        <v>191.05320646609201</v>
      </c>
      <c r="Z87" s="75">
        <v>0.121</v>
      </c>
      <c r="AA87" s="75">
        <v>1</v>
      </c>
      <c r="AB87" s="75">
        <v>0.90300000000000002</v>
      </c>
      <c r="AC87" s="75">
        <v>1.61672538178809</v>
      </c>
      <c r="AD87" s="75">
        <v>1.7786046693642701</v>
      </c>
      <c r="AE87" s="75">
        <v>12.021857923497301</v>
      </c>
      <c r="AF87" s="75">
        <v>5.7374740424197297</v>
      </c>
      <c r="AG87" s="75">
        <v>1.5</v>
      </c>
      <c r="AH87" s="75">
        <v>1</v>
      </c>
      <c r="AI87" s="75">
        <v>1.25</v>
      </c>
      <c r="AJ87" s="75">
        <v>8.5666666666666696E-2</v>
      </c>
      <c r="AK87" s="75">
        <v>-1.7192000000000001</v>
      </c>
      <c r="AL87" s="75">
        <v>2.7</v>
      </c>
      <c r="AM87" s="75">
        <v>10.060117212419</v>
      </c>
      <c r="AN87" s="75">
        <v>0.79465116906564004</v>
      </c>
      <c r="AO87" s="75">
        <v>42.976823160329999</v>
      </c>
      <c r="AP87" s="75">
        <v>368.39812002287999</v>
      </c>
      <c r="AQ87" s="75">
        <v>2</v>
      </c>
      <c r="AR87" s="75">
        <v>5.7131549703750704</v>
      </c>
      <c r="AS87" s="75">
        <v>2.9857558925866901</v>
      </c>
      <c r="AT87" s="75">
        <v>12690.8</v>
      </c>
      <c r="AU87" s="75">
        <v>2.0788686035681701E-2</v>
      </c>
      <c r="AV87" s="75">
        <v>9.4028511798536396</v>
      </c>
      <c r="AW87" s="75">
        <v>84.199060011439997</v>
      </c>
      <c r="AX87" s="75">
        <v>2</v>
      </c>
      <c r="AY87" s="75">
        <v>5.0177442555922704</v>
      </c>
      <c r="AZ87" s="75">
        <v>235.02426167150699</v>
      </c>
      <c r="BA87" s="75">
        <v>259.09039608596601</v>
      </c>
      <c r="BB87" s="75">
        <v>0.242711399745379</v>
      </c>
      <c r="BC87" s="75">
        <v>0.32887287116603597</v>
      </c>
      <c r="BD87" s="75">
        <v>0.52175500528656604</v>
      </c>
      <c r="BE87" s="75">
        <v>26.346274386776699</v>
      </c>
      <c r="BF87" s="75">
        <v>18.811364632065999</v>
      </c>
      <c r="BG87" s="75">
        <v>0.87866666666666704</v>
      </c>
      <c r="BH87" s="75">
        <v>1.6752</v>
      </c>
      <c r="BI87" s="75">
        <v>1.1000000000000001</v>
      </c>
      <c r="BJ87" s="75">
        <v>1.5385</v>
      </c>
      <c r="BK87" s="75">
        <v>2.76666666666667E-2</v>
      </c>
      <c r="BL87" s="75">
        <v>0.69940000000000002</v>
      </c>
      <c r="BM87" s="75">
        <v>2</v>
      </c>
      <c r="BN87" s="75">
        <v>11.841666666666701</v>
      </c>
      <c r="BO87" s="75">
        <v>14.1</v>
      </c>
      <c r="BP87" s="75">
        <v>11.841666666666701</v>
      </c>
      <c r="BQ87" s="75">
        <v>6.7558057705841001E-3</v>
      </c>
      <c r="BR87" s="75">
        <v>3.7849153782595102</v>
      </c>
      <c r="BS87" s="75">
        <v>13</v>
      </c>
      <c r="BT87" s="75">
        <v>6</v>
      </c>
      <c r="BU87" s="75">
        <v>6</v>
      </c>
      <c r="BV87" s="75">
        <v>8.3333333333333304</v>
      </c>
      <c r="BW87">
        <v>2011</v>
      </c>
      <c r="BX87" s="75">
        <v>10.5555555555556</v>
      </c>
      <c r="BY87" s="694"/>
      <c r="BZ87">
        <f t="shared" si="5"/>
        <v>-1.6556612045570773</v>
      </c>
      <c r="CA87">
        <f t="shared" si="6"/>
        <v>-1.6842896469999999</v>
      </c>
      <c r="CB87">
        <f t="shared" si="7"/>
        <v>-1.7758485683000564</v>
      </c>
      <c r="CC87">
        <f t="shared" si="8"/>
        <v>-1.7731802999999999</v>
      </c>
      <c r="CD87">
        <f t="shared" si="9"/>
        <v>-2.0409884443438</v>
      </c>
    </row>
    <row r="88" spans="1:105" x14ac:dyDescent="0.25">
      <c r="A88" s="694"/>
      <c r="B88" s="74" t="s">
        <v>282</v>
      </c>
      <c r="C88" s="74" t="s">
        <v>160</v>
      </c>
      <c r="D88" s="74" t="s">
        <v>283</v>
      </c>
      <c r="E88" s="75">
        <v>1.4219999999999999</v>
      </c>
      <c r="F88" s="75">
        <v>0.50433333333333297</v>
      </c>
      <c r="G88" s="75">
        <v>1.3675999999999999</v>
      </c>
      <c r="H88" s="75">
        <v>1.46</v>
      </c>
      <c r="I88" s="75">
        <v>109.75902468097</v>
      </c>
      <c r="J88" s="75">
        <v>14.6</v>
      </c>
      <c r="K88" s="75">
        <v>29.414999999999999</v>
      </c>
      <c r="L88" s="75">
        <v>4.8362759123110397</v>
      </c>
      <c r="M88" s="75">
        <v>4.0350000000000001</v>
      </c>
      <c r="N88" s="75">
        <v>20230</v>
      </c>
      <c r="O88" s="75">
        <v>4.7455668763730197</v>
      </c>
      <c r="P88" s="75">
        <v>1</v>
      </c>
      <c r="Q88" s="75">
        <v>14.584</v>
      </c>
      <c r="R88" s="75">
        <v>27.8604424363307</v>
      </c>
      <c r="S88" s="75">
        <v>8.8409999999999993</v>
      </c>
      <c r="T88" s="75">
        <v>5.6762777944389704</v>
      </c>
      <c r="U88" s="75">
        <v>26.945075189580599</v>
      </c>
      <c r="V88" s="75">
        <v>4.5</v>
      </c>
      <c r="W88" s="75">
        <v>24.121823964732201</v>
      </c>
      <c r="X88" s="75">
        <v>2.0940000000000101</v>
      </c>
      <c r="Y88" s="75"/>
      <c r="Z88" s="75">
        <v>0.70299999999999996</v>
      </c>
      <c r="AA88" s="75">
        <v>2</v>
      </c>
      <c r="AB88" s="75"/>
      <c r="AC88" s="75">
        <v>0.90057963014596398</v>
      </c>
      <c r="AD88" s="75">
        <v>1.0118095367618301</v>
      </c>
      <c r="AE88" s="75">
        <v>13.1147540983607</v>
      </c>
      <c r="AF88" s="75">
        <v>5.2641804951819102</v>
      </c>
      <c r="AG88" s="75">
        <v>2</v>
      </c>
      <c r="AH88" s="75">
        <v>1.75</v>
      </c>
      <c r="AI88" s="75">
        <v>2</v>
      </c>
      <c r="AJ88" s="75">
        <v>0.91766666666666696</v>
      </c>
      <c r="AK88" s="75">
        <v>0.2324</v>
      </c>
      <c r="AL88" s="75">
        <v>2.8820000000000001</v>
      </c>
      <c r="AM88" s="75">
        <v>23.9772655485774</v>
      </c>
      <c r="AN88" s="75">
        <v>0.81306361987957299</v>
      </c>
      <c r="AO88" s="75">
        <v>43.752000000000002</v>
      </c>
      <c r="AP88" s="75">
        <v>83.581327308992201</v>
      </c>
      <c r="AQ88" s="75">
        <v>3</v>
      </c>
      <c r="AR88" s="75">
        <v>4.3755257434883799</v>
      </c>
      <c r="AS88" s="75">
        <v>3.6629072146980901</v>
      </c>
      <c r="AT88" s="75">
        <v>1546.8</v>
      </c>
      <c r="AU88" s="75">
        <v>0.12078054779408399</v>
      </c>
      <c r="AV88" s="75">
        <v>22.2003674112695</v>
      </c>
      <c r="AW88" s="75">
        <v>-0.72139557563669299</v>
      </c>
      <c r="AX88" s="75">
        <v>2</v>
      </c>
      <c r="AY88" s="75">
        <v>2.59282099778143</v>
      </c>
      <c r="AZ88" s="75">
        <v>24.0969639317061</v>
      </c>
      <c r="BA88" s="75">
        <v>23.7831493306734</v>
      </c>
      <c r="BB88" s="75">
        <v>4.3</v>
      </c>
      <c r="BC88" s="75">
        <v>3.74</v>
      </c>
      <c r="BD88" s="75">
        <v>2.4597052424143302E-2</v>
      </c>
      <c r="BE88" s="75">
        <v>51.78</v>
      </c>
      <c r="BF88" s="75">
        <v>46.820999999999998</v>
      </c>
      <c r="BG88" s="75">
        <v>4.3159999999999998</v>
      </c>
      <c r="BH88" s="75">
        <v>3.9321999999999999</v>
      </c>
      <c r="BI88" s="75">
        <v>3.8</v>
      </c>
      <c r="BJ88" s="75">
        <v>7.14</v>
      </c>
      <c r="BK88" s="75">
        <v>4.0803333333333303</v>
      </c>
      <c r="BL88" s="75">
        <v>3.6648000000000001</v>
      </c>
      <c r="BM88" s="75">
        <v>2</v>
      </c>
      <c r="BN88" s="75">
        <v>9.8266666666666698</v>
      </c>
      <c r="BO88" s="75">
        <v>8.8409999999999993</v>
      </c>
      <c r="BP88" s="75">
        <v>9.8266666666666698</v>
      </c>
      <c r="BQ88" s="75">
        <v>-4.3554952510176499E-2</v>
      </c>
      <c r="BR88" s="75">
        <v>0.90460644227552001</v>
      </c>
      <c r="BS88" s="75">
        <v>18</v>
      </c>
      <c r="BT88" s="75">
        <v>19</v>
      </c>
      <c r="BU88" s="75">
        <v>22</v>
      </c>
      <c r="BV88" s="75">
        <v>19.6666666666667</v>
      </c>
      <c r="BW88">
        <v>2011</v>
      </c>
      <c r="BX88" s="75">
        <v>22.7777777777778</v>
      </c>
      <c r="BY88" s="694"/>
      <c r="BZ88">
        <f t="shared" si="5"/>
        <v>-0.96114739427218931</v>
      </c>
      <c r="CA88">
        <f t="shared" si="6"/>
        <v>-1.184895279</v>
      </c>
      <c r="CB88">
        <f t="shared" si="7"/>
        <v>-1.1687146794783088</v>
      </c>
      <c r="CC88">
        <f t="shared" si="8"/>
        <v>-1.1232276139999999</v>
      </c>
      <c r="CD88">
        <f t="shared" si="9"/>
        <v>-1.3097777855763599</v>
      </c>
    </row>
    <row r="89" spans="1:105" x14ac:dyDescent="0.25">
      <c r="A89" s="694"/>
      <c r="B89" s="74" t="s">
        <v>276</v>
      </c>
      <c r="C89" s="74" t="s">
        <v>158</v>
      </c>
      <c r="D89" s="74" t="s">
        <v>277</v>
      </c>
      <c r="E89" s="75">
        <v>5.0999999999999996</v>
      </c>
      <c r="F89" s="75">
        <v>7.54</v>
      </c>
      <c r="G89" s="75">
        <v>8.5114000000000001</v>
      </c>
      <c r="H89" s="75">
        <v>2.9</v>
      </c>
      <c r="I89" s="75">
        <v>241.45451173646299</v>
      </c>
      <c r="J89" s="75">
        <v>62.7</v>
      </c>
      <c r="K89" s="75">
        <v>44.347999999999999</v>
      </c>
      <c r="L89" s="75">
        <v>3.6519857611989699</v>
      </c>
      <c r="M89" s="75">
        <v>-1.4</v>
      </c>
      <c r="N89" s="75">
        <v>21260</v>
      </c>
      <c r="O89" s="75">
        <v>0.59307659435242699</v>
      </c>
      <c r="P89" s="75">
        <v>2</v>
      </c>
      <c r="Q89" s="75">
        <v>13.1</v>
      </c>
      <c r="R89" s="75">
        <v>18.7070587070587</v>
      </c>
      <c r="S89" s="75">
        <v>17.7</v>
      </c>
      <c r="T89" s="75">
        <v>19.960832313341498</v>
      </c>
      <c r="U89" s="75">
        <v>15.676516873579301</v>
      </c>
      <c r="V89" s="75">
        <v>2</v>
      </c>
      <c r="W89" s="75">
        <v>-20.055088213523799</v>
      </c>
      <c r="X89" s="75">
        <v>10.882999999999999</v>
      </c>
      <c r="Y89" s="75"/>
      <c r="Z89" s="75"/>
      <c r="AA89" s="75">
        <v>3</v>
      </c>
      <c r="AB89" s="75">
        <v>0.76</v>
      </c>
      <c r="AC89" s="75">
        <v>0.52162425071156404</v>
      </c>
      <c r="AD89" s="75">
        <v>-0.224141849905342</v>
      </c>
      <c r="AE89" s="75">
        <v>41.5300546448088</v>
      </c>
      <c r="AF89" s="75">
        <v>4.0042823468081998</v>
      </c>
      <c r="AG89" s="75">
        <v>2.5</v>
      </c>
      <c r="AH89" s="75">
        <v>2.25</v>
      </c>
      <c r="AI89" s="75">
        <v>3</v>
      </c>
      <c r="AJ89" s="75">
        <v>-2.44</v>
      </c>
      <c r="AK89" s="75">
        <v>-3.5114000000000001</v>
      </c>
      <c r="AL89" s="75">
        <v>8</v>
      </c>
      <c r="AM89" s="75">
        <v>13.663384527773401</v>
      </c>
      <c r="AN89" s="75">
        <v>0.22453537708503801</v>
      </c>
      <c r="AO89" s="75">
        <v>39.299999999999997</v>
      </c>
      <c r="AP89" s="75">
        <v>56.121176121176099</v>
      </c>
      <c r="AQ89" s="75">
        <v>3</v>
      </c>
      <c r="AR89" s="75">
        <v>32.435576300211103</v>
      </c>
      <c r="AS89" s="75">
        <v>9.1712664707681597</v>
      </c>
      <c r="AT89" s="75">
        <v>6070</v>
      </c>
      <c r="AU89" s="75"/>
      <c r="AV89" s="75">
        <v>130.014475179741</v>
      </c>
      <c r="AW89" s="75">
        <v>-0.81292941292941301</v>
      </c>
      <c r="AX89" s="75">
        <v>2</v>
      </c>
      <c r="AY89" s="75">
        <v>0.32075673731424498</v>
      </c>
      <c r="AZ89" s="75">
        <v>18.301499435536901</v>
      </c>
      <c r="BA89" s="75">
        <v>17.162002425248101</v>
      </c>
      <c r="BB89" s="75">
        <v>3.6333333333333302</v>
      </c>
      <c r="BC89" s="75">
        <v>3.02</v>
      </c>
      <c r="BD89" s="75">
        <v>-0.23598609173982499</v>
      </c>
      <c r="BE89" s="75">
        <v>45.183</v>
      </c>
      <c r="BF89" s="75">
        <v>40.017000000000003</v>
      </c>
      <c r="BG89" s="75">
        <v>-1.63333333333333</v>
      </c>
      <c r="BH89" s="75">
        <v>0.82</v>
      </c>
      <c r="BI89" s="75">
        <v>-1.8</v>
      </c>
      <c r="BJ89" s="75">
        <v>-1.1000000000000001</v>
      </c>
      <c r="BK89" s="75">
        <v>-2.1333333333333302</v>
      </c>
      <c r="BL89" s="75">
        <v>0.36</v>
      </c>
      <c r="BM89" s="75">
        <v>6</v>
      </c>
      <c r="BN89" s="75">
        <v>14.936666666666699</v>
      </c>
      <c r="BO89" s="75">
        <v>17.7</v>
      </c>
      <c r="BP89" s="75">
        <v>14.936666666666699</v>
      </c>
      <c r="BQ89" s="75">
        <v>-8.0339209997768293E-2</v>
      </c>
      <c r="BR89" s="75">
        <v>5.8181170181170199</v>
      </c>
      <c r="BS89" s="75">
        <v>43</v>
      </c>
      <c r="BT89" s="75">
        <v>44</v>
      </c>
      <c r="BU89" s="75">
        <v>50</v>
      </c>
      <c r="BV89" s="75">
        <v>45.6666666666667</v>
      </c>
      <c r="BW89">
        <v>2011</v>
      </c>
      <c r="BX89" s="75">
        <v>45.4444444444444</v>
      </c>
      <c r="BY89" s="694"/>
      <c r="BZ89">
        <f t="shared" si="5"/>
        <v>0.27602970206861155</v>
      </c>
      <c r="CA89">
        <f t="shared" si="6"/>
        <v>0.120794133</v>
      </c>
      <c r="CB89">
        <f t="shared" si="7"/>
        <v>0.22463345338450819</v>
      </c>
      <c r="CC89">
        <f t="shared" si="8"/>
        <v>0.25930583239999999</v>
      </c>
      <c r="CD89">
        <f t="shared" si="9"/>
        <v>4.6285617955971803E-2</v>
      </c>
    </row>
    <row r="90" spans="1:105" x14ac:dyDescent="0.25">
      <c r="A90" s="694"/>
      <c r="B90" s="74" t="s">
        <v>278</v>
      </c>
      <c r="C90" s="74" t="s">
        <v>158</v>
      </c>
      <c r="D90" s="74" t="s">
        <v>279</v>
      </c>
      <c r="E90" s="75">
        <v>3.5470000000000002</v>
      </c>
      <c r="F90" s="75">
        <v>3.8293333333333299</v>
      </c>
      <c r="G90" s="75">
        <v>3.9651999999999998</v>
      </c>
      <c r="H90" s="75"/>
      <c r="I90" s="75">
        <v>34.025015536160403</v>
      </c>
      <c r="J90" s="75">
        <v>21.477</v>
      </c>
      <c r="K90" s="75">
        <v>25.045000000000002</v>
      </c>
      <c r="L90" s="75">
        <v>3.01493752837434</v>
      </c>
      <c r="M90" s="75">
        <v>-1.8</v>
      </c>
      <c r="N90" s="75">
        <v>4220</v>
      </c>
      <c r="O90" s="75">
        <v>6.00303120308996</v>
      </c>
      <c r="P90" s="75">
        <v>2</v>
      </c>
      <c r="Q90" s="75">
        <v>3.3</v>
      </c>
      <c r="R90" s="75">
        <v>71.436771635674305</v>
      </c>
      <c r="S90" s="75">
        <v>-9.1999999999999993</v>
      </c>
      <c r="T90" s="75">
        <v>-7.3190767141887303</v>
      </c>
      <c r="U90" s="75">
        <v>58.216338538130799</v>
      </c>
      <c r="V90" s="75">
        <v>8.4</v>
      </c>
      <c r="W90" s="75">
        <v>16.715560512033999</v>
      </c>
      <c r="X90" s="75">
        <v>1.9039999999999999</v>
      </c>
      <c r="Y90" s="75">
        <v>73.737567883976396</v>
      </c>
      <c r="Z90" s="75">
        <v>4</v>
      </c>
      <c r="AA90" s="75">
        <v>3</v>
      </c>
      <c r="AB90" s="75">
        <v>0.69799999999999995</v>
      </c>
      <c r="AC90" s="75">
        <v>-1.34474254063912</v>
      </c>
      <c r="AD90" s="75">
        <v>0.112625162859467</v>
      </c>
      <c r="AE90" s="75">
        <v>21.857923497267802</v>
      </c>
      <c r="AF90" s="75">
        <v>4.4748797282924704</v>
      </c>
      <c r="AG90" s="75">
        <v>2.25</v>
      </c>
      <c r="AH90" s="75">
        <v>2.25</v>
      </c>
      <c r="AI90" s="75">
        <v>2</v>
      </c>
      <c r="AJ90" s="75">
        <v>-0.28233333333333399</v>
      </c>
      <c r="AK90" s="75">
        <v>-0.66520000000000101</v>
      </c>
      <c r="AL90" s="75"/>
      <c r="AM90" s="75">
        <v>4.5013416209593196</v>
      </c>
      <c r="AN90" s="75">
        <v>1.0466551861529001</v>
      </c>
      <c r="AO90" s="75">
        <v>9.9</v>
      </c>
      <c r="AP90" s="75">
        <v>214.31031490702301</v>
      </c>
      <c r="AQ90" s="75">
        <v>3</v>
      </c>
      <c r="AR90" s="75"/>
      <c r="AS90" s="75"/>
      <c r="AT90" s="75">
        <v>-49.899999999999601</v>
      </c>
      <c r="AU90" s="75">
        <v>0.68722929043575698</v>
      </c>
      <c r="AV90" s="75">
        <v>15.987614744278799</v>
      </c>
      <c r="AW90" s="75">
        <v>-0.28563228364325699</v>
      </c>
      <c r="AX90" s="75">
        <v>10</v>
      </c>
      <c r="AY90" s="75">
        <v>4.2018348117843702</v>
      </c>
      <c r="AZ90" s="75">
        <v>52.280461602753398</v>
      </c>
      <c r="BA90" s="75">
        <v>51.128784468732199</v>
      </c>
      <c r="BB90" s="75">
        <v>9.2609999999999992</v>
      </c>
      <c r="BC90" s="75">
        <v>9.2826000000000004</v>
      </c>
      <c r="BD90" s="75">
        <v>-3.7674226632277902E-2</v>
      </c>
      <c r="BE90" s="75">
        <v>14.256</v>
      </c>
      <c r="BF90" s="75">
        <v>13.6668</v>
      </c>
      <c r="BG90" s="75">
        <v>1.66566666666667</v>
      </c>
      <c r="BH90" s="75">
        <v>3.1556000000000002</v>
      </c>
      <c r="BI90" s="75">
        <v>-2.8</v>
      </c>
      <c r="BJ90" s="75">
        <v>-0.4405</v>
      </c>
      <c r="BK90" s="75">
        <v>0.34100000000000003</v>
      </c>
      <c r="BL90" s="75">
        <v>1.8852</v>
      </c>
      <c r="BM90" s="75">
        <v>4</v>
      </c>
      <c r="BN90" s="75">
        <v>-5.5956666666666699</v>
      </c>
      <c r="BO90" s="75">
        <v>-9.1999999999999993</v>
      </c>
      <c r="BP90" s="75">
        <v>-5.5956666666666699</v>
      </c>
      <c r="BQ90" s="75">
        <v>0.79490081610770202</v>
      </c>
      <c r="BR90" s="75">
        <v>-1.54126897251405</v>
      </c>
      <c r="BS90" s="75">
        <v>58</v>
      </c>
      <c r="BT90" s="75">
        <v>31</v>
      </c>
      <c r="BU90" s="75">
        <v>44</v>
      </c>
      <c r="BV90" s="75">
        <v>44.3333333333333</v>
      </c>
      <c r="BW90">
        <v>2011</v>
      </c>
      <c r="BX90" s="75">
        <v>51.1111111111111</v>
      </c>
      <c r="BY90" s="694"/>
      <c r="BZ90">
        <f t="shared" si="5"/>
        <v>0.12193110561144926</v>
      </c>
      <c r="CA90">
        <f t="shared" si="6"/>
        <v>-0.192841285</v>
      </c>
      <c r="CB90">
        <f t="shared" si="7"/>
        <v>-6.2082039084347743E-2</v>
      </c>
      <c r="CC90">
        <f t="shared" si="8"/>
        <v>5.5433134000000004E-3</v>
      </c>
      <c r="CD90">
        <f t="shared" si="9"/>
        <v>0.38530146883905902</v>
      </c>
    </row>
    <row r="91" spans="1:105" x14ac:dyDescent="0.25">
      <c r="A91" s="694"/>
      <c r="B91" s="74" t="s">
        <v>280</v>
      </c>
      <c r="C91" s="74" t="s">
        <v>158</v>
      </c>
      <c r="D91" s="74" t="s">
        <v>281</v>
      </c>
      <c r="E91" s="75">
        <v>6.4720000000000004</v>
      </c>
      <c r="F91" s="75">
        <v>7.0963333333333303</v>
      </c>
      <c r="G91" s="75">
        <v>8.0977999999999994</v>
      </c>
      <c r="H91" s="75">
        <v>10.528</v>
      </c>
      <c r="I91" s="75">
        <v>14.2386901591578</v>
      </c>
      <c r="J91" s="75">
        <v>18.939</v>
      </c>
      <c r="K91" s="75">
        <v>10.1</v>
      </c>
      <c r="L91" s="75">
        <v>5.6668490362810999</v>
      </c>
      <c r="M91" s="75">
        <v>7.9</v>
      </c>
      <c r="N91" s="75">
        <v>9970</v>
      </c>
      <c r="O91" s="75">
        <v>10.795708125669799</v>
      </c>
      <c r="P91" s="75">
        <v>1</v>
      </c>
      <c r="Q91" s="75">
        <v>4.3</v>
      </c>
      <c r="R91" s="75">
        <v>118.86163900743399</v>
      </c>
      <c r="S91" s="75">
        <v>-10.4</v>
      </c>
      <c r="T91" s="75">
        <v>-8.6287206606014806</v>
      </c>
      <c r="U91" s="75">
        <v>44.182440609698403</v>
      </c>
      <c r="V91" s="75">
        <v>28.6</v>
      </c>
      <c r="W91" s="75">
        <v>0.18478304585899899</v>
      </c>
      <c r="X91" s="75">
        <v>-1.69999999999999</v>
      </c>
      <c r="Y91" s="75">
        <v>69.316497688880801</v>
      </c>
      <c r="Z91" s="75">
        <v>2.9860000000000002</v>
      </c>
      <c r="AA91" s="75">
        <v>5</v>
      </c>
      <c r="AB91" s="75">
        <v>0.69899999999999995</v>
      </c>
      <c r="AC91" s="75">
        <v>-0.159287114180684</v>
      </c>
      <c r="AD91" s="75">
        <v>0.104046079006146</v>
      </c>
      <c r="AE91" s="75">
        <v>39.890710382513703</v>
      </c>
      <c r="AF91" s="75">
        <v>4.2806376683966603</v>
      </c>
      <c r="AG91" s="75">
        <v>2.75</v>
      </c>
      <c r="AH91" s="75">
        <v>2</v>
      </c>
      <c r="AI91" s="75">
        <v>3.5</v>
      </c>
      <c r="AJ91" s="75">
        <v>-0.62433333333333296</v>
      </c>
      <c r="AK91" s="75">
        <v>1.2021999999999999</v>
      </c>
      <c r="AL91" s="75">
        <v>17</v>
      </c>
      <c r="AM91" s="75">
        <v>8.4223716144309808</v>
      </c>
      <c r="AN91" s="75">
        <v>0.61462727835180497</v>
      </c>
      <c r="AO91" s="75">
        <v>12.9</v>
      </c>
      <c r="AP91" s="75">
        <v>356.58491702230299</v>
      </c>
      <c r="AQ91" s="75">
        <v>3</v>
      </c>
      <c r="AR91" s="75">
        <v>12.1390226545376</v>
      </c>
      <c r="AS91" s="75">
        <v>18.493828099902601</v>
      </c>
      <c r="AT91" s="75">
        <v>-40</v>
      </c>
      <c r="AU91" s="75">
        <v>0.513016665310293</v>
      </c>
      <c r="AV91" s="75">
        <v>9.0205350132131095</v>
      </c>
      <c r="AW91" s="75">
        <v>0.188616390074344</v>
      </c>
      <c r="AX91" s="75">
        <v>3</v>
      </c>
      <c r="AY91" s="75">
        <v>7.3899161312266699</v>
      </c>
      <c r="AZ91" s="75">
        <v>42.77346425519</v>
      </c>
      <c r="BA91" s="75">
        <v>41.282818199295797</v>
      </c>
      <c r="BB91" s="75">
        <v>35.524000000000001</v>
      </c>
      <c r="BC91" s="75">
        <v>33.756399999999999</v>
      </c>
      <c r="BD91" s="75">
        <v>-0.135319092630385</v>
      </c>
      <c r="BE91" s="75">
        <v>15.48</v>
      </c>
      <c r="BF91" s="75">
        <v>14.8878</v>
      </c>
      <c r="BG91" s="75">
        <v>4.0309999999999997</v>
      </c>
      <c r="BH91" s="75">
        <v>3.4830000000000001</v>
      </c>
      <c r="BI91" s="75">
        <v>7.5</v>
      </c>
      <c r="BJ91" s="75">
        <v>7.8784999999999998</v>
      </c>
      <c r="BK91" s="75">
        <v>3.2280000000000002</v>
      </c>
      <c r="BL91" s="75">
        <v>2.6139999999999999</v>
      </c>
      <c r="BM91" s="75">
        <v>4</v>
      </c>
      <c r="BN91" s="75">
        <v>-6.3639999999999999</v>
      </c>
      <c r="BO91" s="75">
        <v>-10.4</v>
      </c>
      <c r="BP91" s="75">
        <v>-6.3639999999999999</v>
      </c>
      <c r="BQ91" s="75">
        <v>0.62586423632935295</v>
      </c>
      <c r="BR91" s="75">
        <v>3.1768619955790101</v>
      </c>
      <c r="BS91" s="75">
        <v>48</v>
      </c>
      <c r="BT91" s="75">
        <v>38</v>
      </c>
      <c r="BU91" s="75">
        <v>47</v>
      </c>
      <c r="BV91" s="75">
        <v>44.3333333333333</v>
      </c>
      <c r="BW91">
        <v>2011</v>
      </c>
      <c r="BX91" s="75">
        <v>50.1111111111111</v>
      </c>
      <c r="BY91" s="694"/>
      <c r="BZ91">
        <f t="shared" si="5"/>
        <v>-0.11759962190936479</v>
      </c>
      <c r="CA91">
        <f t="shared" si="6"/>
        <v>0.13015344000000004</v>
      </c>
      <c r="CB91">
        <f t="shared" si="7"/>
        <v>9.9659412388239235E-2</v>
      </c>
      <c r="CC91">
        <f t="shared" si="8"/>
        <v>4.8862016799999998E-2</v>
      </c>
      <c r="CD91">
        <f t="shared" si="9"/>
        <v>0.32547514221263202</v>
      </c>
    </row>
    <row r="92" spans="1:105" x14ac:dyDescent="0.25">
      <c r="A92" s="694"/>
      <c r="B92" s="74" t="s">
        <v>68</v>
      </c>
      <c r="C92" s="74" t="s">
        <v>158</v>
      </c>
      <c r="D92" s="74" t="s">
        <v>284</v>
      </c>
      <c r="E92" s="75">
        <v>7.9580000000000002</v>
      </c>
      <c r="F92" s="75">
        <v>11.0743333333333</v>
      </c>
      <c r="G92" s="75">
        <v>14.253399999999999</v>
      </c>
      <c r="H92" s="75">
        <v>8.0419999999999998</v>
      </c>
      <c r="I92" s="75">
        <v>115.159545845365</v>
      </c>
      <c r="J92" s="75">
        <v>33.700000000000003</v>
      </c>
      <c r="K92" s="75">
        <v>26.1</v>
      </c>
      <c r="L92" s="75">
        <v>9.0272692825682306</v>
      </c>
      <c r="M92" s="75">
        <v>5.2</v>
      </c>
      <c r="N92" s="75">
        <v>3430</v>
      </c>
      <c r="O92" s="75">
        <v>16.867939161718901</v>
      </c>
      <c r="P92" s="75">
        <v>4</v>
      </c>
      <c r="Q92" s="75">
        <v>3.9</v>
      </c>
      <c r="R92" s="75">
        <v>99.990463663268699</v>
      </c>
      <c r="S92" s="75">
        <v>-5.9</v>
      </c>
      <c r="T92" s="75">
        <v>-1.7168481742472801</v>
      </c>
      <c r="U92" s="75">
        <v>79.382767456758501</v>
      </c>
      <c r="V92" s="75">
        <v>33.299999999999997</v>
      </c>
      <c r="W92" s="75">
        <v>-10.0296145971045</v>
      </c>
      <c r="X92" s="75">
        <v>2.6000000000000099</v>
      </c>
      <c r="Y92" s="75">
        <v>78.616842256625404</v>
      </c>
      <c r="Z92" s="75">
        <v>7</v>
      </c>
      <c r="AA92" s="75">
        <v>5</v>
      </c>
      <c r="AB92" s="75">
        <v>0.72899999999999998</v>
      </c>
      <c r="AC92" s="75">
        <v>-0.14761272254889099</v>
      </c>
      <c r="AD92" s="75">
        <v>-0.80405025099266403</v>
      </c>
      <c r="AE92" s="75">
        <v>81.420765027322403</v>
      </c>
      <c r="AF92" s="75">
        <v>3.9999958299432299</v>
      </c>
      <c r="AG92" s="75">
        <v>3</v>
      </c>
      <c r="AH92" s="75">
        <v>3.25</v>
      </c>
      <c r="AI92" s="75">
        <v>3</v>
      </c>
      <c r="AJ92" s="75">
        <v>-3.1163333333333298</v>
      </c>
      <c r="AK92" s="75">
        <v>-7.7534000000000001</v>
      </c>
      <c r="AL92" s="75">
        <v>16</v>
      </c>
      <c r="AM92" s="75">
        <v>20.367677737464302</v>
      </c>
      <c r="AN92" s="75">
        <v>0.109689870658017</v>
      </c>
      <c r="AO92" s="75">
        <v>11.7</v>
      </c>
      <c r="AP92" s="75">
        <v>299.97139098980603</v>
      </c>
      <c r="AQ92" s="75">
        <v>3</v>
      </c>
      <c r="AR92" s="75">
        <v>25.438741475072099</v>
      </c>
      <c r="AS92" s="75">
        <v>19.614429603169899</v>
      </c>
      <c r="AT92" s="75">
        <v>420</v>
      </c>
      <c r="AU92" s="75">
        <v>1.2026512582625799</v>
      </c>
      <c r="AV92" s="75">
        <v>4.5230095989759302</v>
      </c>
      <c r="AW92" s="75">
        <v>-9.5363367313416894E-5</v>
      </c>
      <c r="AX92" s="75">
        <v>2</v>
      </c>
      <c r="AY92" s="75">
        <v>7.2217553931938996</v>
      </c>
      <c r="AZ92" s="75">
        <v>84.098438683446005</v>
      </c>
      <c r="BA92" s="75">
        <v>72.061449205384505</v>
      </c>
      <c r="BB92" s="75">
        <v>39.799999999999997</v>
      </c>
      <c r="BC92" s="75">
        <v>31.48</v>
      </c>
      <c r="BD92" s="75">
        <v>-2.9264961511856698E-2</v>
      </c>
      <c r="BE92" s="75">
        <v>15.226000000000001</v>
      </c>
      <c r="BF92" s="75">
        <v>14.648400000000001</v>
      </c>
      <c r="BG92" s="75">
        <v>-1.7733333333333301</v>
      </c>
      <c r="BH92" s="75">
        <v>0.99019999999999997</v>
      </c>
      <c r="BI92" s="75">
        <v>5.6</v>
      </c>
      <c r="BJ92" s="75">
        <v>4.8499999999999996</v>
      </c>
      <c r="BK92" s="75">
        <v>-1.56666666666667</v>
      </c>
      <c r="BL92" s="75">
        <v>1.34</v>
      </c>
      <c r="BM92" s="75">
        <v>6</v>
      </c>
      <c r="BN92" s="75">
        <v>-3.1883333333333299</v>
      </c>
      <c r="BO92" s="75">
        <v>-5.9</v>
      </c>
      <c r="BP92" s="75">
        <v>-3.1883333333333299</v>
      </c>
      <c r="BQ92" s="75">
        <v>1.16424464192368</v>
      </c>
      <c r="BR92" s="75">
        <v>2.4176685300887901</v>
      </c>
      <c r="BS92" s="75">
        <v>73</v>
      </c>
      <c r="BT92" s="75">
        <v>44</v>
      </c>
      <c r="BU92" s="75">
        <v>66</v>
      </c>
      <c r="BV92" s="75">
        <v>61</v>
      </c>
      <c r="BW92">
        <v>2011</v>
      </c>
      <c r="BX92" s="75">
        <v>59.5555555555556</v>
      </c>
      <c r="BY92" s="694"/>
      <c r="BZ92">
        <f t="shared" si="5"/>
        <v>0.90829870490513243</v>
      </c>
      <c r="CA92">
        <f t="shared" si="6"/>
        <v>0.66179644299999996</v>
      </c>
      <c r="CB92">
        <f t="shared" si="7"/>
        <v>0.84207781369959356</v>
      </c>
      <c r="CC92">
        <f t="shared" si="8"/>
        <v>0.89765457270000004</v>
      </c>
      <c r="CD92">
        <f t="shared" si="9"/>
        <v>0.89050156035111006</v>
      </c>
    </row>
    <row r="93" spans="1:105" x14ac:dyDescent="0.25">
      <c r="A93" s="694"/>
      <c r="B93" s="74" t="s">
        <v>69</v>
      </c>
      <c r="C93" s="74" t="s">
        <v>160</v>
      </c>
      <c r="D93" s="74" t="s">
        <v>161</v>
      </c>
      <c r="E93" s="75">
        <v>0.874</v>
      </c>
      <c r="F93" s="75">
        <v>1.1040000000000001</v>
      </c>
      <c r="G93" s="75">
        <v>5.3326000000000002</v>
      </c>
      <c r="H93" s="75">
        <v>3.8260000000000001</v>
      </c>
      <c r="I93" s="75">
        <v>38.571258895561598</v>
      </c>
      <c r="J93" s="75">
        <v>28.308</v>
      </c>
      <c r="K93" s="75">
        <v>16.106999999999999</v>
      </c>
      <c r="L93" s="75">
        <v>2.1306493611103599</v>
      </c>
      <c r="M93" s="75">
        <v>3.3</v>
      </c>
      <c r="N93" s="75">
        <v>50470</v>
      </c>
      <c r="O93" s="75">
        <v>6.0882662336227897E-3</v>
      </c>
      <c r="P93" s="75">
        <v>1</v>
      </c>
      <c r="Q93" s="75">
        <v>3.6</v>
      </c>
      <c r="R93" s="75">
        <v>65.7771083584812</v>
      </c>
      <c r="S93" s="75">
        <v>7.4</v>
      </c>
      <c r="T93" s="75">
        <v>7.9477144646211597</v>
      </c>
      <c r="U93" s="75">
        <v>44.3737700152071</v>
      </c>
      <c r="V93" s="75">
        <v>7.2</v>
      </c>
      <c r="W93" s="75">
        <v>-19.519122028655499</v>
      </c>
      <c r="X93" s="75">
        <v>-14.901</v>
      </c>
      <c r="Y93" s="75">
        <v>92.293025051557294</v>
      </c>
      <c r="Z93" s="75">
        <v>1.748</v>
      </c>
      <c r="AA93" s="75">
        <v>5</v>
      </c>
      <c r="AB93" s="75">
        <v>0.84599999999999997</v>
      </c>
      <c r="AC93" s="75">
        <v>-0.88848238406506896</v>
      </c>
      <c r="AD93" s="75">
        <v>0.38638157723782002</v>
      </c>
      <c r="AE93" s="75">
        <v>19.125683060109299</v>
      </c>
      <c r="AF93" s="75">
        <v>4.8909630210833903</v>
      </c>
      <c r="AG93" s="75">
        <v>2.5</v>
      </c>
      <c r="AH93" s="75">
        <v>2.5</v>
      </c>
      <c r="AI93" s="75">
        <v>2.25</v>
      </c>
      <c r="AJ93" s="75">
        <v>-0.23</v>
      </c>
      <c r="AK93" s="75">
        <v>-3.2326000000000001</v>
      </c>
      <c r="AL93" s="75">
        <v>4.7</v>
      </c>
      <c r="AM93" s="75">
        <v>11.173905591375499</v>
      </c>
      <c r="AN93" s="75">
        <v>0.90404363813113897</v>
      </c>
      <c r="AO93" s="75">
        <v>10.8</v>
      </c>
      <c r="AP93" s="75">
        <v>197.331325075444</v>
      </c>
      <c r="AQ93" s="75">
        <v>3</v>
      </c>
      <c r="AR93" s="75">
        <v>5.6267525272953298</v>
      </c>
      <c r="AS93" s="75">
        <v>5.2556388382088803</v>
      </c>
      <c r="AT93" s="75">
        <v>6300</v>
      </c>
      <c r="AU93" s="75">
        <v>0.30031919992042599</v>
      </c>
      <c r="AV93" s="75">
        <v>13411.1693946953</v>
      </c>
      <c r="AW93" s="75">
        <v>-0.34222891641518799</v>
      </c>
      <c r="AX93" s="75">
        <v>3</v>
      </c>
      <c r="AY93" s="75">
        <v>0</v>
      </c>
      <c r="AZ93" s="75">
        <v>50.1702877957851</v>
      </c>
      <c r="BA93" s="75">
        <v>47.744143054388402</v>
      </c>
      <c r="BB93" s="75">
        <v>7.2333333333333298</v>
      </c>
      <c r="BC93" s="75">
        <v>6.72</v>
      </c>
      <c r="BD93" s="75">
        <v>-0.39588065714621301</v>
      </c>
      <c r="BE93" s="75">
        <v>9.6750000000000007</v>
      </c>
      <c r="BF93" s="75">
        <v>11.3088</v>
      </c>
      <c r="BG93" s="75">
        <v>1.0409999999999999</v>
      </c>
      <c r="BH93" s="75">
        <v>1.9261999999999999</v>
      </c>
      <c r="BI93" s="75">
        <v>-1</v>
      </c>
      <c r="BJ93" s="75">
        <v>-1.5</v>
      </c>
      <c r="BK93" s="75">
        <v>-1.4666666666666699</v>
      </c>
      <c r="BL93" s="75">
        <v>-4.46</v>
      </c>
      <c r="BM93" s="75">
        <v>5</v>
      </c>
      <c r="BN93" s="75">
        <v>4.6873333333333296</v>
      </c>
      <c r="BO93" s="75">
        <v>7.4</v>
      </c>
      <c r="BP93" s="75">
        <v>4.6873333333333296</v>
      </c>
      <c r="BQ93" s="75">
        <v>0.77506755795761595</v>
      </c>
      <c r="BR93" s="75">
        <v>2.3694920880230899</v>
      </c>
      <c r="BS93" s="75">
        <v>55</v>
      </c>
      <c r="BT93" s="75">
        <v>13</v>
      </c>
      <c r="BU93" s="75">
        <v>28</v>
      </c>
      <c r="BV93" s="75">
        <v>32</v>
      </c>
      <c r="BW93">
        <v>2011</v>
      </c>
      <c r="BX93" s="75">
        <v>36.7777777777778</v>
      </c>
      <c r="BY93" s="694"/>
      <c r="BZ93">
        <f t="shared" si="5"/>
        <v>-0.85612036696432448</v>
      </c>
      <c r="CA93">
        <f t="shared" si="6"/>
        <v>-0.21266136999999996</v>
      </c>
      <c r="CB93">
        <f t="shared" si="7"/>
        <v>-0.4048866453426021</v>
      </c>
      <c r="CC93">
        <f t="shared" si="8"/>
        <v>-0.54061228100000003</v>
      </c>
      <c r="CD93">
        <f t="shared" si="9"/>
        <v>-0.472209212806389</v>
      </c>
    </row>
    <row r="94" spans="1:105" x14ac:dyDescent="0.25">
      <c r="A94" s="694"/>
      <c r="B94" s="74" t="s">
        <v>45</v>
      </c>
      <c r="C94" s="74" t="s">
        <v>160</v>
      </c>
      <c r="D94" s="74" t="s">
        <v>199</v>
      </c>
      <c r="E94" s="75">
        <v>4.4569999999999999</v>
      </c>
      <c r="F94" s="75">
        <v>3.30833333333333</v>
      </c>
      <c r="G94" s="75">
        <v>3.1732</v>
      </c>
      <c r="H94" s="75">
        <v>-0.39800000000000002</v>
      </c>
      <c r="I94" s="75">
        <v>50.9282400930243</v>
      </c>
      <c r="J94" s="75">
        <v>33.902999999999999</v>
      </c>
      <c r="K94" s="75">
        <v>10.363</v>
      </c>
      <c r="L94" s="75">
        <v>3.0546195344101399</v>
      </c>
      <c r="M94" s="75">
        <v>0.88300000000000001</v>
      </c>
      <c r="N94" s="75">
        <v>38890</v>
      </c>
      <c r="O94" s="75">
        <v>9.9592504362757399</v>
      </c>
      <c r="P94" s="75">
        <v>1</v>
      </c>
      <c r="Q94" s="75">
        <v>1.4</v>
      </c>
      <c r="R94" s="75">
        <v>8913.8357656835997</v>
      </c>
      <c r="S94" s="75">
        <v>-2.8</v>
      </c>
      <c r="T94" s="75">
        <v>-3.5436654366543698</v>
      </c>
      <c r="U94" s="75">
        <v>405.70533666467998</v>
      </c>
      <c r="V94" s="75">
        <v>0.33911530388507799</v>
      </c>
      <c r="W94" s="75">
        <v>-6.3412370649770002</v>
      </c>
      <c r="X94" s="75">
        <v>3.4270000000000098</v>
      </c>
      <c r="Y94" s="75">
        <v>222.605320703762</v>
      </c>
      <c r="Z94" s="75">
        <v>0.874</v>
      </c>
      <c r="AA94" s="75">
        <v>1</v>
      </c>
      <c r="AB94" s="75">
        <v>0.86299999999999999</v>
      </c>
      <c r="AC94" s="75">
        <v>1.3128510119260599</v>
      </c>
      <c r="AD94" s="75">
        <v>1.7695960582944501</v>
      </c>
      <c r="AE94" s="75">
        <v>3.27868852459016</v>
      </c>
      <c r="AF94" s="75">
        <v>5.3880779212721697</v>
      </c>
      <c r="AG94" s="75">
        <v>1.5</v>
      </c>
      <c r="AH94" s="75">
        <v>1</v>
      </c>
      <c r="AI94" s="75">
        <v>2.5</v>
      </c>
      <c r="AJ94" s="75">
        <v>1.1486666666666701</v>
      </c>
      <c r="AK94" s="75">
        <v>-0.2732</v>
      </c>
      <c r="AL94" s="75">
        <v>4.0590000000000002</v>
      </c>
      <c r="AM94" s="75">
        <v>25.691538349425201</v>
      </c>
      <c r="AN94" s="75">
        <v>6.3182991474343905E-2</v>
      </c>
      <c r="AO94" s="75">
        <v>1.4</v>
      </c>
      <c r="AP94" s="75">
        <v>8913.8357656835997</v>
      </c>
      <c r="AQ94" s="75">
        <v>1</v>
      </c>
      <c r="AR94" s="75">
        <v>-0.66231045165580404</v>
      </c>
      <c r="AS94" s="75">
        <v>5.2480260810988204</v>
      </c>
      <c r="AT94" s="75">
        <v>2544</v>
      </c>
      <c r="AU94" s="75">
        <v>0.150159599960213</v>
      </c>
      <c r="AV94" s="75">
        <v>8.8780623322227594</v>
      </c>
      <c r="AW94" s="75">
        <v>8813.8357656835997</v>
      </c>
      <c r="AX94" s="75">
        <v>10</v>
      </c>
      <c r="AY94" s="75">
        <v>5.6757820073031704</v>
      </c>
      <c r="AZ94" s="75">
        <v>419.38455282353999</v>
      </c>
      <c r="BA94" s="75">
        <v>401.63936742731602</v>
      </c>
      <c r="BB94" s="75">
        <v>0.34533350440351601</v>
      </c>
      <c r="BC94" s="75">
        <v>0.493364580935099</v>
      </c>
      <c r="BD94" s="75">
        <v>0.120561656389751</v>
      </c>
      <c r="BE94" s="75">
        <v>1.327</v>
      </c>
      <c r="BF94" s="75">
        <v>1.1133999999999999</v>
      </c>
      <c r="BG94" s="75">
        <v>-0.46600000000000003</v>
      </c>
      <c r="BH94" s="75">
        <v>0.193</v>
      </c>
      <c r="BI94" s="75">
        <v>0</v>
      </c>
      <c r="BJ94" s="75">
        <v>0.51549999999999996</v>
      </c>
      <c r="BK94" s="75">
        <v>-1.1850000000000001</v>
      </c>
      <c r="BL94" s="75">
        <v>-0.44740000000000002</v>
      </c>
      <c r="BM94" s="75">
        <v>2</v>
      </c>
      <c r="BN94" s="75">
        <v>-2.6083333333333298</v>
      </c>
      <c r="BO94" s="75">
        <v>-2.8</v>
      </c>
      <c r="BP94" s="75">
        <v>-2.6083333333333298</v>
      </c>
      <c r="BQ94" s="75">
        <v>-0.200894568690096</v>
      </c>
      <c r="BR94" s="75">
        <v>89.103036365540007</v>
      </c>
      <c r="BS94" s="75">
        <v>13</v>
      </c>
      <c r="BT94" s="75">
        <v>25</v>
      </c>
      <c r="BU94" s="75">
        <v>22</v>
      </c>
      <c r="BV94" s="75">
        <v>20</v>
      </c>
      <c r="BW94">
        <v>2011</v>
      </c>
      <c r="BX94" s="75">
        <v>28.6666666666667</v>
      </c>
      <c r="BY94" s="694"/>
      <c r="BZ94">
        <f t="shared" si="5"/>
        <v>-1.3346325205738998</v>
      </c>
      <c r="CA94">
        <f t="shared" si="6"/>
        <v>-1.3642433140000001</v>
      </c>
      <c r="CB94">
        <f t="shared" si="7"/>
        <v>-1.4283551786056687</v>
      </c>
      <c r="CC94">
        <f t="shared" si="8"/>
        <v>-1.424566515</v>
      </c>
      <c r="CD94">
        <f t="shared" si="9"/>
        <v>-0.95746719544296099</v>
      </c>
    </row>
    <row r="95" spans="1:105" x14ac:dyDescent="0.25">
      <c r="A95" s="694"/>
      <c r="B95" s="74" t="s">
        <v>50</v>
      </c>
      <c r="C95" s="74" t="s">
        <v>160</v>
      </c>
      <c r="D95" s="74" t="s">
        <v>287</v>
      </c>
      <c r="E95" s="75">
        <v>3.1</v>
      </c>
      <c r="F95" s="75">
        <v>1.4730000000000001</v>
      </c>
      <c r="G95" s="75">
        <v>2.2206000000000001</v>
      </c>
      <c r="H95" s="75">
        <v>0.1</v>
      </c>
      <c r="I95" s="75">
        <v>145.10589642783901</v>
      </c>
      <c r="J95" s="75">
        <v>34.938000000000002</v>
      </c>
      <c r="K95" s="75">
        <v>19.417000000000002</v>
      </c>
      <c r="L95" s="75">
        <v>2.5693264681624299</v>
      </c>
      <c r="M95" s="75">
        <v>1.7</v>
      </c>
      <c r="N95" s="75">
        <v>48170</v>
      </c>
      <c r="O95" s="75">
        <v>0</v>
      </c>
      <c r="P95" s="75">
        <v>1</v>
      </c>
      <c r="Q95" s="75">
        <v>0.71661576648739</v>
      </c>
      <c r="R95" s="75">
        <v>3012.2541682883998</v>
      </c>
      <c r="S95" s="75">
        <v>-3.2</v>
      </c>
      <c r="T95" s="75">
        <v>-4.1688759278897098</v>
      </c>
      <c r="U95" s="75">
        <v>99.585096985641997</v>
      </c>
      <c r="V95" s="75">
        <v>0.51166914348732895</v>
      </c>
      <c r="W95" s="75">
        <v>0.82238577701146198</v>
      </c>
      <c r="X95" s="75">
        <v>-8.2179999999999893</v>
      </c>
      <c r="Y95" s="75">
        <v>230.72227541688301</v>
      </c>
      <c r="Z95" s="75">
        <v>0.2</v>
      </c>
      <c r="AA95" s="75">
        <v>2</v>
      </c>
      <c r="AB95" s="75">
        <v>0.91</v>
      </c>
      <c r="AC95" s="75">
        <v>1.1618087604545599</v>
      </c>
      <c r="AD95" s="75">
        <v>1.5845847294019799</v>
      </c>
      <c r="AE95" s="75">
        <v>2.1857923497267802</v>
      </c>
      <c r="AF95" s="75">
        <v>5.4270378154788403</v>
      </c>
      <c r="AG95" s="75">
        <v>1.5</v>
      </c>
      <c r="AH95" s="75">
        <v>1</v>
      </c>
      <c r="AI95" s="75">
        <v>2.5</v>
      </c>
      <c r="AJ95" s="75">
        <v>1.627</v>
      </c>
      <c r="AK95" s="75">
        <v>-0.1206</v>
      </c>
      <c r="AL95" s="75">
        <v>3.2</v>
      </c>
      <c r="AM95" s="75">
        <v>24.787811136139702</v>
      </c>
      <c r="AN95" s="75">
        <v>0.21951278165260599</v>
      </c>
      <c r="AO95" s="75">
        <v>0.71661576648739</v>
      </c>
      <c r="AP95" s="75">
        <v>3012.2541682883998</v>
      </c>
      <c r="AQ95" s="75">
        <v>1</v>
      </c>
      <c r="AR95" s="75">
        <v>0.42676313923387699</v>
      </c>
      <c r="AS95" s="75">
        <v>4.1001719881801497</v>
      </c>
      <c r="AT95" s="75">
        <v>1350</v>
      </c>
      <c r="AU95" s="75">
        <v>3.4361464521787899E-2</v>
      </c>
      <c r="AV95" s="75"/>
      <c r="AW95" s="75">
        <v>2912.2541682883998</v>
      </c>
      <c r="AX95" s="75">
        <v>2</v>
      </c>
      <c r="AY95" s="75">
        <v>0</v>
      </c>
      <c r="AZ95" s="75">
        <v>99.291191170015296</v>
      </c>
      <c r="BA95" s="75">
        <v>97.958620576403405</v>
      </c>
      <c r="BB95" s="75">
        <v>0.53320088141607702</v>
      </c>
      <c r="BC95" s="75">
        <v>0.64279626108036803</v>
      </c>
      <c r="BD95" s="75">
        <v>0.20553162220528001</v>
      </c>
      <c r="BE95" s="75">
        <v>0.732871922162463</v>
      </c>
      <c r="BF95" s="75">
        <v>0.58512315329747799</v>
      </c>
      <c r="BG95" s="75">
        <v>0.41466666666666702</v>
      </c>
      <c r="BH95" s="75">
        <v>0.56399999999999995</v>
      </c>
      <c r="BI95" s="75">
        <v>1</v>
      </c>
      <c r="BJ95" s="75">
        <v>1.3</v>
      </c>
      <c r="BK95" s="75">
        <v>-0.43333333333333302</v>
      </c>
      <c r="BL95" s="75">
        <v>-0.3296</v>
      </c>
      <c r="BM95" s="75">
        <v>2</v>
      </c>
      <c r="BN95" s="75">
        <v>-3.0476666666666699</v>
      </c>
      <c r="BO95" s="75">
        <v>-3.2</v>
      </c>
      <c r="BP95" s="75">
        <v>-3.0476666666666699</v>
      </c>
      <c r="BQ95" s="75">
        <v>-1.37810346713332E-2</v>
      </c>
      <c r="BR95" s="75">
        <v>30.0991690837402</v>
      </c>
      <c r="BS95" s="75">
        <v>10</v>
      </c>
      <c r="BT95" s="75">
        <v>38</v>
      </c>
      <c r="BU95" s="75">
        <v>16</v>
      </c>
      <c r="BV95" s="75">
        <v>21.3333333333333</v>
      </c>
      <c r="BW95">
        <v>2011</v>
      </c>
      <c r="BX95" s="75">
        <v>23.3333333333333</v>
      </c>
      <c r="BY95" s="694"/>
      <c r="BZ95">
        <f t="shared" si="5"/>
        <v>-1.6757604433683528</v>
      </c>
      <c r="CA95">
        <f t="shared" si="6"/>
        <v>-1.1760211540000001</v>
      </c>
      <c r="CB95">
        <f t="shared" si="7"/>
        <v>-1.4016815760950365</v>
      </c>
      <c r="CC95">
        <f t="shared" si="8"/>
        <v>-1.509661347</v>
      </c>
      <c r="CD95">
        <f t="shared" si="9"/>
        <v>-1.2765409374505701</v>
      </c>
    </row>
    <row r="96" spans="1:105" x14ac:dyDescent="0.25">
      <c r="A96" s="694"/>
      <c r="B96" s="74" t="s">
        <v>285</v>
      </c>
      <c r="C96" s="74" t="s">
        <v>158</v>
      </c>
      <c r="D96" s="74" t="s">
        <v>286</v>
      </c>
      <c r="E96" s="75">
        <v>8.093</v>
      </c>
      <c r="F96" s="75">
        <v>7.28466666666667</v>
      </c>
      <c r="G96" s="75">
        <v>7.5692000000000004</v>
      </c>
      <c r="H96" s="75">
        <v>1.907</v>
      </c>
      <c r="I96" s="75">
        <v>121.08314434319</v>
      </c>
      <c r="J96" s="75">
        <v>18.503</v>
      </c>
      <c r="K96" s="75">
        <v>19.936</v>
      </c>
      <c r="L96" s="75">
        <v>2.0671857197649199</v>
      </c>
      <c r="M96" s="75">
        <v>5.8</v>
      </c>
      <c r="N96" s="75">
        <v>13760</v>
      </c>
      <c r="O96" s="75">
        <v>7.8606338197533701</v>
      </c>
      <c r="P96" s="75">
        <v>1</v>
      </c>
      <c r="Q96" s="75">
        <v>10.1</v>
      </c>
      <c r="R96" s="75">
        <v>14.7155892059794</v>
      </c>
      <c r="S96" s="75">
        <v>-1.3</v>
      </c>
      <c r="T96" s="75">
        <v>3.8393165343458802</v>
      </c>
      <c r="U96" s="75">
        <v>26.745987228167099</v>
      </c>
      <c r="V96" s="75">
        <v>10</v>
      </c>
      <c r="W96" s="75">
        <v>-33.053200902581899</v>
      </c>
      <c r="X96" s="75">
        <v>17.7</v>
      </c>
      <c r="Y96" s="75">
        <v>32.430617454159503</v>
      </c>
      <c r="Z96" s="75">
        <v>6.1</v>
      </c>
      <c r="AA96" s="75">
        <v>4</v>
      </c>
      <c r="AB96" s="75">
        <v>0.78300000000000003</v>
      </c>
      <c r="AC96" s="75">
        <v>1.1449777672358501</v>
      </c>
      <c r="AD96" s="75">
        <v>0.71651236201131996</v>
      </c>
      <c r="AE96" s="75">
        <v>58.4699453551913</v>
      </c>
      <c r="AF96" s="75">
        <v>4.2510429885700898</v>
      </c>
      <c r="AG96" s="75">
        <v>2.5</v>
      </c>
      <c r="AH96" s="75">
        <v>2</v>
      </c>
      <c r="AI96" s="75">
        <v>2</v>
      </c>
      <c r="AJ96" s="75">
        <v>0.80833333333333401</v>
      </c>
      <c r="AK96" s="75">
        <v>-0.66920000000000002</v>
      </c>
      <c r="AL96" s="75">
        <v>10</v>
      </c>
      <c r="AM96" s="75">
        <v>27.654264981912899</v>
      </c>
      <c r="AN96" s="75">
        <v>2.9921839827257601</v>
      </c>
      <c r="AO96" s="75">
        <v>30.3</v>
      </c>
      <c r="AP96" s="75">
        <v>44.146767617938302</v>
      </c>
      <c r="AQ96" s="75">
        <v>3</v>
      </c>
      <c r="AR96" s="75">
        <v>6.4004146034099803</v>
      </c>
      <c r="AS96" s="75">
        <v>13.1856318800002</v>
      </c>
      <c r="AT96" s="75">
        <v>2125.6999999999998</v>
      </c>
      <c r="AU96" s="75">
        <v>1.04802466791453</v>
      </c>
      <c r="AV96" s="75">
        <v>12.3211678589887</v>
      </c>
      <c r="AW96" s="75">
        <v>-0.85284410794020604</v>
      </c>
      <c r="AX96" s="75">
        <v>8</v>
      </c>
      <c r="AY96" s="75">
        <v>5.9041042937404598</v>
      </c>
      <c r="AZ96" s="75">
        <v>32.687303562229502</v>
      </c>
      <c r="BA96" s="75">
        <v>36.691503065284401</v>
      </c>
      <c r="BB96" s="75">
        <v>14.4353333333333</v>
      </c>
      <c r="BC96" s="75">
        <v>14.6554</v>
      </c>
      <c r="BD96" s="75">
        <v>0.30133153430018</v>
      </c>
      <c r="BE96" s="75">
        <v>31.524999999999999</v>
      </c>
      <c r="BF96" s="75">
        <v>27.725999999999999</v>
      </c>
      <c r="BG96" s="75">
        <v>5.73633333333333</v>
      </c>
      <c r="BH96" s="75">
        <v>6.1853999999999996</v>
      </c>
      <c r="BI96" s="75">
        <v>5.3</v>
      </c>
      <c r="BJ96" s="75">
        <v>6.9085000000000001</v>
      </c>
      <c r="BK96" s="75">
        <v>5.30033333333333</v>
      </c>
      <c r="BL96" s="75">
        <v>5.798</v>
      </c>
      <c r="BM96" s="75">
        <v>5</v>
      </c>
      <c r="BN96" s="75">
        <v>-0.92533333333333301</v>
      </c>
      <c r="BO96" s="75">
        <v>-1.3</v>
      </c>
      <c r="BP96" s="75">
        <v>-0.92533333333333301</v>
      </c>
      <c r="BQ96" s="75">
        <v>0.181556195965418</v>
      </c>
      <c r="BR96" s="75">
        <v>6.2900407687827606E-2</v>
      </c>
      <c r="BS96" s="75">
        <v>40</v>
      </c>
      <c r="BT96" s="75">
        <v>38</v>
      </c>
      <c r="BU96" s="75">
        <v>41</v>
      </c>
      <c r="BV96" s="75">
        <v>39.6666666666667</v>
      </c>
      <c r="BW96">
        <v>2011</v>
      </c>
      <c r="BX96" s="75">
        <v>42</v>
      </c>
      <c r="BY96" s="694"/>
      <c r="BZ96">
        <f t="shared" si="5"/>
        <v>0.10352160278260744</v>
      </c>
      <c r="CA96">
        <f t="shared" si="6"/>
        <v>-0.32789046900000002</v>
      </c>
      <c r="CB96">
        <f t="shared" si="7"/>
        <v>-0.16946347540381551</v>
      </c>
      <c r="CC96">
        <f t="shared" si="8"/>
        <v>-7.7477145999999997E-2</v>
      </c>
      <c r="CD96">
        <f t="shared" si="9"/>
        <v>-0.15978284042394</v>
      </c>
    </row>
    <row r="97" spans="1:82" x14ac:dyDescent="0.25">
      <c r="A97" s="694"/>
      <c r="B97" s="74" t="s">
        <v>73</v>
      </c>
      <c r="C97" s="74" t="s">
        <v>158</v>
      </c>
      <c r="D97" s="74" t="s">
        <v>288</v>
      </c>
      <c r="E97" s="75">
        <v>26.09</v>
      </c>
      <c r="F97" s="75">
        <v>27.119333333333302</v>
      </c>
      <c r="G97" s="75">
        <v>26.086200000000002</v>
      </c>
      <c r="H97" s="75">
        <v>-8.59</v>
      </c>
      <c r="I97" s="75">
        <v>81.958951042490099</v>
      </c>
      <c r="J97" s="75">
        <v>96.658000000000001</v>
      </c>
      <c r="K97" s="75">
        <v>40.161999999999999</v>
      </c>
      <c r="L97" s="75">
        <v>4.9336413732657904</v>
      </c>
      <c r="M97" s="75">
        <v>4</v>
      </c>
      <c r="N97" s="75">
        <v>10870</v>
      </c>
      <c r="O97" s="75">
        <v>21.958074140045301</v>
      </c>
      <c r="P97" s="75">
        <v>2</v>
      </c>
      <c r="Q97" s="75">
        <v>5.9</v>
      </c>
      <c r="R97" s="75">
        <v>90.458087652149899</v>
      </c>
      <c r="S97" s="75">
        <v>7.6</v>
      </c>
      <c r="T97" s="75">
        <v>7.9811016144349498</v>
      </c>
      <c r="U97" s="75">
        <v>23.257075023741699</v>
      </c>
      <c r="V97" s="75">
        <v>5.8018999999999998</v>
      </c>
      <c r="W97" s="75">
        <v>38.7055514898449</v>
      </c>
      <c r="X97" s="75">
        <v>-47.9</v>
      </c>
      <c r="Y97" s="75">
        <v>22.621357417508701</v>
      </c>
      <c r="Z97" s="75">
        <v>8.6999999999999993</v>
      </c>
      <c r="AA97" s="75">
        <v>7</v>
      </c>
      <c r="AB97" s="75">
        <v>0.73499999999999999</v>
      </c>
      <c r="AC97" s="75">
        <v>-0.90527676655834199</v>
      </c>
      <c r="AD97" s="75">
        <v>-1.6430116662677501</v>
      </c>
      <c r="AE97" s="75">
        <v>95.628415300546493</v>
      </c>
      <c r="AF97" s="75">
        <v>3.5079475998269598</v>
      </c>
      <c r="AG97" s="75">
        <v>4.25</v>
      </c>
      <c r="AH97" s="75">
        <v>3.75</v>
      </c>
      <c r="AI97" s="75">
        <v>3.75</v>
      </c>
      <c r="AJ97" s="75">
        <v>-1.0293333333333301</v>
      </c>
      <c r="AK97" s="75">
        <v>0.413800000000002</v>
      </c>
      <c r="AL97" s="75">
        <v>17.5</v>
      </c>
      <c r="AM97" s="75">
        <v>15.9356722993424</v>
      </c>
      <c r="AN97" s="75">
        <v>0.54081758241657496</v>
      </c>
      <c r="AO97" s="75">
        <v>17.7</v>
      </c>
      <c r="AP97" s="75">
        <v>271.37426295645002</v>
      </c>
      <c r="AQ97" s="75">
        <v>3</v>
      </c>
      <c r="AR97" s="75">
        <v>-19.495589225521201</v>
      </c>
      <c r="AS97" s="75">
        <v>20.523233870684901</v>
      </c>
      <c r="AT97" s="75">
        <v>-2621.4</v>
      </c>
      <c r="AU97" s="75">
        <v>1.4947237066977701</v>
      </c>
      <c r="AV97" s="75">
        <v>2.8704466676901701</v>
      </c>
      <c r="AW97" s="75">
        <v>-9.54191234785009E-2</v>
      </c>
      <c r="AX97" s="75">
        <v>0</v>
      </c>
      <c r="AY97" s="75">
        <v>11.7036233988921</v>
      </c>
      <c r="AZ97" s="75">
        <v>18.1369278601757</v>
      </c>
      <c r="BA97" s="75">
        <v>18.419893296816301</v>
      </c>
      <c r="BB97" s="75">
        <v>6.4355333333333302</v>
      </c>
      <c r="BC97" s="75">
        <v>5.6813200000000004</v>
      </c>
      <c r="BD97" s="75">
        <v>0.10854209389349299</v>
      </c>
      <c r="BE97" s="75">
        <v>21.864000000000001</v>
      </c>
      <c r="BF97" s="75">
        <v>22.596599999999999</v>
      </c>
      <c r="BG97" s="75">
        <v>-0.230333333333333</v>
      </c>
      <c r="BH97" s="75">
        <v>2.6682000000000001</v>
      </c>
      <c r="BI97" s="75">
        <v>2.5960000000000001</v>
      </c>
      <c r="BJ97" s="75">
        <v>-0.2185</v>
      </c>
      <c r="BK97" s="75">
        <v>-1.72766666666667</v>
      </c>
      <c r="BL97" s="75">
        <v>1.071</v>
      </c>
      <c r="BM97" s="75">
        <v>9</v>
      </c>
      <c r="BN97" s="75">
        <v>4.6403333333333299</v>
      </c>
      <c r="BO97" s="75">
        <v>7.6</v>
      </c>
      <c r="BP97" s="75">
        <v>4.6403333333333299</v>
      </c>
      <c r="BQ97" s="75">
        <v>0.83571582501257102</v>
      </c>
      <c r="BR97" s="75">
        <v>4.6791920968242504</v>
      </c>
      <c r="BS97" s="75">
        <v>88</v>
      </c>
      <c r="BT97" s="75">
        <v>88</v>
      </c>
      <c r="BU97" s="75">
        <v>63</v>
      </c>
      <c r="BV97" s="75">
        <v>79.6666666666667</v>
      </c>
      <c r="BW97">
        <v>2011</v>
      </c>
      <c r="BX97" s="75">
        <v>73.6666666666667</v>
      </c>
      <c r="BY97" s="694"/>
      <c r="BZ97">
        <f t="shared" si="5"/>
        <v>1.0013711471597717</v>
      </c>
      <c r="CA97">
        <f t="shared" si="6"/>
        <v>0.93588549599999993</v>
      </c>
      <c r="CB97">
        <f t="shared" si="7"/>
        <v>1.0786937592367309</v>
      </c>
      <c r="CC97">
        <f t="shared" si="8"/>
        <v>1.0966477903</v>
      </c>
      <c r="CD97">
        <f t="shared" si="9"/>
        <v>1.73471750274624</v>
      </c>
    </row>
    <row r="98" spans="1:82" x14ac:dyDescent="0.25">
      <c r="A98" s="694"/>
      <c r="B98" s="74" t="s">
        <v>310</v>
      </c>
      <c r="C98" s="74" t="s">
        <v>160</v>
      </c>
      <c r="D98" s="74" t="s">
        <v>582</v>
      </c>
      <c r="E98" s="75">
        <v>4.0999999999999996</v>
      </c>
      <c r="F98" s="75">
        <v>3.7333333333333298</v>
      </c>
      <c r="G98" s="75">
        <v>4.16</v>
      </c>
      <c r="H98" s="75"/>
      <c r="I98" s="75"/>
      <c r="J98" s="75"/>
      <c r="K98" s="75"/>
      <c r="L98" s="75">
        <v>1.7040064553868299</v>
      </c>
      <c r="M98" s="75">
        <v>3.5</v>
      </c>
      <c r="N98" s="75">
        <v>47920</v>
      </c>
      <c r="O98" s="75">
        <v>0</v>
      </c>
      <c r="P98" s="75"/>
      <c r="Q98" s="75"/>
      <c r="R98" s="75"/>
      <c r="S98" s="75"/>
      <c r="T98" s="75"/>
      <c r="U98" s="75"/>
      <c r="V98" s="75"/>
      <c r="W98" s="75"/>
      <c r="X98" s="75"/>
      <c r="Y98" s="75"/>
      <c r="Z98" s="75"/>
      <c r="AA98" s="75"/>
      <c r="AB98" s="75"/>
      <c r="AC98" s="75"/>
      <c r="AD98" s="75"/>
      <c r="AE98" s="75"/>
      <c r="AF98" s="75"/>
      <c r="AG98" s="75"/>
      <c r="AH98" s="75"/>
      <c r="AI98" s="75">
        <v>0</v>
      </c>
      <c r="AJ98" s="75">
        <v>0.36666666666666697</v>
      </c>
      <c r="AK98" s="75">
        <v>-0.65999999999999903</v>
      </c>
      <c r="AL98" s="75"/>
      <c r="AM98" s="75"/>
      <c r="AN98" s="75">
        <v>1.70421889589658</v>
      </c>
      <c r="AO98" s="75"/>
      <c r="AP98" s="75"/>
      <c r="AQ98" s="75">
        <v>3</v>
      </c>
      <c r="AR98" s="75"/>
      <c r="AS98" s="75"/>
      <c r="AT98" s="75">
        <v>3680</v>
      </c>
      <c r="AU98" s="75"/>
      <c r="AV98" s="75"/>
      <c r="AW98" s="75"/>
      <c r="AX98" s="75">
        <v>10</v>
      </c>
      <c r="AY98" s="75"/>
      <c r="AZ98" s="75"/>
      <c r="BA98" s="75"/>
      <c r="BB98" s="75"/>
      <c r="BC98" s="75"/>
      <c r="BD98" s="75"/>
      <c r="BE98" s="75"/>
      <c r="BF98" s="75"/>
      <c r="BG98" s="75">
        <v>4.0999999999999996</v>
      </c>
      <c r="BH98" s="75">
        <v>2.9039999999999999</v>
      </c>
      <c r="BI98" s="75">
        <v>1.4</v>
      </c>
      <c r="BJ98" s="75">
        <v>1.7675000000000001</v>
      </c>
      <c r="BK98" s="75">
        <v>1.82066666666667</v>
      </c>
      <c r="BL98" s="75">
        <v>0.50139999999999996</v>
      </c>
      <c r="BM98" s="75"/>
      <c r="BN98" s="75">
        <v>29.15</v>
      </c>
      <c r="BO98" s="75"/>
      <c r="BP98" s="75">
        <v>29.15</v>
      </c>
      <c r="BQ98" s="75"/>
      <c r="BR98" s="75"/>
      <c r="BS98" s="75"/>
      <c r="BT98" s="75"/>
      <c r="BU98" s="75"/>
      <c r="BV98" s="75"/>
      <c r="BW98">
        <v>2011</v>
      </c>
      <c r="BX98" s="75"/>
      <c r="BY98" s="694"/>
      <c r="BZ98" t="e">
        <f t="shared" si="5"/>
        <v>#N/A</v>
      </c>
      <c r="CA98" t="e">
        <f t="shared" si="6"/>
        <v>#N/A</v>
      </c>
      <c r="CB98" t="e">
        <f t="shared" si="7"/>
        <v>#N/A</v>
      </c>
      <c r="CC98" t="e">
        <f t="shared" si="8"/>
        <v>#N/A</v>
      </c>
      <c r="CD98" t="e">
        <f t="shared" si="9"/>
        <v>#N/A</v>
      </c>
    </row>
    <row r="99" spans="1:82" x14ac:dyDescent="0.25">
      <c r="A99" s="694"/>
      <c r="B99" s="74" t="s">
        <v>311</v>
      </c>
      <c r="C99" s="74" t="s">
        <v>160</v>
      </c>
      <c r="D99" s="74" t="s">
        <v>583</v>
      </c>
      <c r="E99" s="75"/>
      <c r="F99" s="75"/>
      <c r="G99" s="75"/>
      <c r="H99" s="75"/>
      <c r="I99" s="75"/>
      <c r="J99" s="75"/>
      <c r="K99" s="75"/>
      <c r="L99" s="75"/>
      <c r="M99" s="75"/>
      <c r="N99" s="75"/>
      <c r="O99" s="75"/>
      <c r="P99" s="75"/>
      <c r="Q99" s="75"/>
      <c r="R99" s="75"/>
      <c r="S99" s="75"/>
      <c r="T99" s="75"/>
      <c r="U99" s="75"/>
      <c r="V99" s="75"/>
      <c r="W99" s="75"/>
      <c r="X99" s="75"/>
      <c r="Y99" s="75"/>
      <c r="Z99" s="75"/>
      <c r="AA99" s="75"/>
      <c r="AB99" s="75"/>
      <c r="AC99" s="75">
        <v>0.80489982556815698</v>
      </c>
      <c r="AD99" s="75">
        <v>0.89390036241895099</v>
      </c>
      <c r="AE99" s="75"/>
      <c r="AF99" s="75"/>
      <c r="AG99" s="75">
        <v>1.5</v>
      </c>
      <c r="AH99" s="75">
        <v>1</v>
      </c>
      <c r="AI99" s="75">
        <v>1.5</v>
      </c>
      <c r="AJ99" s="75"/>
      <c r="AK99" s="75"/>
      <c r="AL99" s="75"/>
      <c r="AM99" s="75"/>
      <c r="AN99" s="75"/>
      <c r="AO99" s="75"/>
      <c r="AP99" s="75"/>
      <c r="AQ99" s="75">
        <v>3</v>
      </c>
      <c r="AR99" s="75"/>
      <c r="AS99" s="75"/>
      <c r="AT99" s="75"/>
      <c r="AU99" s="75"/>
      <c r="AV99" s="75"/>
      <c r="AW99" s="75"/>
      <c r="AX99" s="75">
        <v>0</v>
      </c>
      <c r="AY99" s="75"/>
      <c r="AZ99" s="75"/>
      <c r="BA99" s="75"/>
      <c r="BB99" s="75"/>
      <c r="BC99" s="75"/>
      <c r="BD99" s="75"/>
      <c r="BE99" s="75"/>
      <c r="BF99" s="75"/>
      <c r="BG99" s="75"/>
      <c r="BH99" s="75"/>
      <c r="BI99" s="75"/>
      <c r="BJ99" s="75"/>
      <c r="BK99" s="75"/>
      <c r="BL99" s="75"/>
      <c r="BM99" s="75"/>
      <c r="BN99" s="75"/>
      <c r="BO99" s="75"/>
      <c r="BP99" s="75"/>
      <c r="BQ99" s="75"/>
      <c r="BR99" s="75"/>
      <c r="BS99" s="75"/>
      <c r="BT99" s="75"/>
      <c r="BU99" s="75"/>
      <c r="BV99" s="75"/>
      <c r="BW99">
        <v>2011</v>
      </c>
      <c r="BX99" s="75"/>
      <c r="BY99" s="694"/>
      <c r="BZ99" t="e">
        <f t="shared" si="5"/>
        <v>#N/A</v>
      </c>
      <c r="CA99" t="e">
        <f t="shared" si="6"/>
        <v>#N/A</v>
      </c>
      <c r="CB99" t="e">
        <f t="shared" si="7"/>
        <v>#N/A</v>
      </c>
      <c r="CC99" t="e">
        <f t="shared" si="8"/>
        <v>#N/A</v>
      </c>
      <c r="CD99" t="e">
        <f t="shared" si="9"/>
        <v>#N/A</v>
      </c>
    </row>
  </sheetData>
  <sortState xmlns:xlrd2="http://schemas.microsoft.com/office/spreadsheetml/2017/richdata2" ref="CO2:DA100">
    <sortCondition ref="CO2:CO100"/>
  </sortState>
  <mergeCells count="2">
    <mergeCell ref="A1:A99"/>
    <mergeCell ref="BY1:BY99"/>
  </mergeCells>
  <pageMargins left="0.7" right="0.7" top="0.75" bottom="0.75" header="0.3" footer="0.3"/>
  <pageSetup paperSize="9" scale="99" orientation="portrait" r:id="rId1"/>
  <rowBreaks count="1" manualBreakCount="1">
    <brk id="48" max="10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00B050"/>
  </sheetPr>
  <dimension ref="A1:J36"/>
  <sheetViews>
    <sheetView topLeftCell="A16" workbookViewId="0">
      <selection activeCell="A36" sqref="A36"/>
    </sheetView>
  </sheetViews>
  <sheetFormatPr defaultRowHeight="15" x14ac:dyDescent="0.25"/>
  <sheetData>
    <row r="1" spans="1:10" x14ac:dyDescent="0.25">
      <c r="A1" s="2" t="s">
        <v>492</v>
      </c>
      <c r="B1" s="2" t="s">
        <v>0</v>
      </c>
      <c r="C1" s="2" t="s">
        <v>1</v>
      </c>
      <c r="D1" s="2" t="s">
        <v>946</v>
      </c>
      <c r="E1" s="2" t="s">
        <v>737</v>
      </c>
      <c r="F1" s="2" t="s">
        <v>361</v>
      </c>
      <c r="G1" s="2" t="s">
        <v>738</v>
      </c>
      <c r="H1" s="2" t="s">
        <v>739</v>
      </c>
    </row>
    <row r="2" spans="1:10" x14ac:dyDescent="0.25">
      <c r="A2" t="s">
        <v>22</v>
      </c>
      <c r="B2" t="s">
        <v>58</v>
      </c>
      <c r="C2" t="s">
        <v>82</v>
      </c>
      <c r="D2" s="41">
        <v>62.3333333333333</v>
      </c>
      <c r="E2">
        <v>0.31284052463894285</v>
      </c>
      <c r="F2">
        <v>0.83406274986555118</v>
      </c>
      <c r="G2">
        <v>1.0566858009800699</v>
      </c>
      <c r="H2">
        <v>0.689281268991628</v>
      </c>
      <c r="J2" s="411" t="s">
        <v>22</v>
      </c>
    </row>
    <row r="3" spans="1:10" x14ac:dyDescent="0.25">
      <c r="A3" s="74" t="s">
        <v>292</v>
      </c>
      <c r="B3" s="74" t="s">
        <v>158</v>
      </c>
      <c r="C3" s="74" t="s">
        <v>564</v>
      </c>
      <c r="D3" s="74" t="s">
        <v>960</v>
      </c>
      <c r="J3" s="412" t="s">
        <v>292</v>
      </c>
    </row>
    <row r="4" spans="1:10" x14ac:dyDescent="0.25">
      <c r="A4" s="74" t="s">
        <v>293</v>
      </c>
      <c r="B4" s="74" t="s">
        <v>158</v>
      </c>
      <c r="C4" s="74" t="s">
        <v>565</v>
      </c>
      <c r="D4" s="148">
        <v>29.8888888888889</v>
      </c>
      <c r="J4" s="412" t="s">
        <v>293</v>
      </c>
    </row>
    <row r="5" spans="1:10" x14ac:dyDescent="0.25">
      <c r="A5" s="74" t="s">
        <v>17</v>
      </c>
      <c r="B5" s="74" t="s">
        <v>160</v>
      </c>
      <c r="C5" s="74" t="s">
        <v>566</v>
      </c>
      <c r="D5" s="148">
        <v>25.1111111111111</v>
      </c>
      <c r="J5" s="412" t="s">
        <v>17</v>
      </c>
    </row>
    <row r="6" spans="1:10" x14ac:dyDescent="0.25">
      <c r="A6" t="s">
        <v>176</v>
      </c>
      <c r="B6" t="s">
        <v>158</v>
      </c>
      <c r="C6" t="s">
        <v>177</v>
      </c>
      <c r="D6" s="148">
        <v>51.8888888888889</v>
      </c>
      <c r="E6">
        <v>0.32858636830032895</v>
      </c>
      <c r="F6">
        <v>0.24936380654315748</v>
      </c>
      <c r="G6">
        <v>0.31362296789725708</v>
      </c>
      <c r="H6">
        <v>0.43183305621516999</v>
      </c>
      <c r="J6" s="412" t="s">
        <v>176</v>
      </c>
    </row>
    <row r="7" spans="1:10" x14ac:dyDescent="0.25">
      <c r="A7" s="74" t="s">
        <v>294</v>
      </c>
      <c r="B7" s="74" t="s">
        <v>160</v>
      </c>
      <c r="C7" s="74" t="s">
        <v>567</v>
      </c>
      <c r="D7" s="74" t="s">
        <v>960</v>
      </c>
      <c r="J7" s="412" t="s">
        <v>294</v>
      </c>
    </row>
    <row r="8" spans="1:10" x14ac:dyDescent="0.25">
      <c r="A8" s="74" t="s">
        <v>295</v>
      </c>
      <c r="B8" s="74" t="s">
        <v>160</v>
      </c>
      <c r="C8" s="74" t="s">
        <v>568</v>
      </c>
      <c r="D8" s="148">
        <v>24.7777777777778</v>
      </c>
      <c r="J8" s="412" t="s">
        <v>295</v>
      </c>
    </row>
    <row r="9" spans="1:10" x14ac:dyDescent="0.25">
      <c r="A9" t="s">
        <v>71</v>
      </c>
      <c r="B9" t="s">
        <v>13</v>
      </c>
      <c r="C9" t="s">
        <v>72</v>
      </c>
      <c r="D9" s="41">
        <v>62</v>
      </c>
      <c r="E9">
        <v>0.95445380793645462</v>
      </c>
      <c r="F9">
        <v>1.4467230281905532</v>
      </c>
      <c r="G9">
        <v>1.0367436921045901</v>
      </c>
      <c r="H9">
        <v>1.3980963024586492</v>
      </c>
      <c r="J9" s="411" t="s">
        <v>71</v>
      </c>
    </row>
    <row r="10" spans="1:10" x14ac:dyDescent="0.25">
      <c r="A10" t="s">
        <v>87</v>
      </c>
      <c r="B10" t="s">
        <v>58</v>
      </c>
      <c r="C10" t="s">
        <v>88</v>
      </c>
      <c r="D10" s="41">
        <v>50.3333333333333</v>
      </c>
      <c r="E10">
        <v>1.0968192010868374</v>
      </c>
      <c r="F10">
        <v>0.76362754091080753</v>
      </c>
      <c r="G10">
        <v>0.33876988146294801</v>
      </c>
      <c r="H10">
        <v>0.86954808861332511</v>
      </c>
      <c r="J10" s="411" t="s">
        <v>87</v>
      </c>
    </row>
    <row r="11" spans="1:10" x14ac:dyDescent="0.25">
      <c r="A11" s="74" t="s">
        <v>298</v>
      </c>
      <c r="B11" s="74" t="s">
        <v>160</v>
      </c>
      <c r="C11" s="74" t="s">
        <v>570</v>
      </c>
      <c r="D11" s="74" t="s">
        <v>960</v>
      </c>
      <c r="J11" s="412" t="s">
        <v>298</v>
      </c>
    </row>
    <row r="12" spans="1:10" x14ac:dyDescent="0.25">
      <c r="A12" s="74" t="s">
        <v>299</v>
      </c>
      <c r="B12" s="74" t="s">
        <v>160</v>
      </c>
      <c r="C12" s="74" t="s">
        <v>571</v>
      </c>
      <c r="D12" s="74" t="s">
        <v>960</v>
      </c>
      <c r="J12" s="412" t="s">
        <v>299</v>
      </c>
    </row>
    <row r="13" spans="1:10" x14ac:dyDescent="0.25">
      <c r="A13" t="s">
        <v>211</v>
      </c>
      <c r="B13" t="s">
        <v>158</v>
      </c>
      <c r="C13" t="s">
        <v>212</v>
      </c>
      <c r="D13" s="148">
        <v>64.8888888888889</v>
      </c>
      <c r="E13">
        <v>1.2157919009346645</v>
      </c>
      <c r="F13">
        <v>0.96231818136606839</v>
      </c>
      <c r="G13">
        <v>1.1197546424282836</v>
      </c>
      <c r="H13">
        <v>1.2095753023587199</v>
      </c>
      <c r="J13" s="412" t="s">
        <v>211</v>
      </c>
    </row>
    <row r="14" spans="1:10" x14ac:dyDescent="0.25">
      <c r="A14" s="74" t="s">
        <v>300</v>
      </c>
      <c r="B14" s="74" t="s">
        <v>160</v>
      </c>
      <c r="C14" s="74" t="s">
        <v>572</v>
      </c>
      <c r="D14" s="74" t="s">
        <v>960</v>
      </c>
      <c r="J14" s="412" t="s">
        <v>300</v>
      </c>
    </row>
    <row r="15" spans="1:10" x14ac:dyDescent="0.25">
      <c r="A15" s="74" t="s">
        <v>301</v>
      </c>
      <c r="B15" s="74" t="s">
        <v>160</v>
      </c>
      <c r="C15" s="74" t="s">
        <v>573</v>
      </c>
      <c r="D15" s="148">
        <v>19</v>
      </c>
      <c r="J15" s="412" t="s">
        <v>301</v>
      </c>
    </row>
    <row r="16" spans="1:10" x14ac:dyDescent="0.25">
      <c r="A16" s="74" t="s">
        <v>302</v>
      </c>
      <c r="B16" s="74" t="s">
        <v>13</v>
      </c>
      <c r="C16" s="74" t="s">
        <v>574</v>
      </c>
      <c r="D16" s="41">
        <v>70.2222222222222</v>
      </c>
      <c r="J16" s="411" t="s">
        <v>302</v>
      </c>
    </row>
    <row r="17" spans="1:10" x14ac:dyDescent="0.25">
      <c r="A17" t="s">
        <v>54</v>
      </c>
      <c r="B17" t="s">
        <v>58</v>
      </c>
      <c r="C17" t="s">
        <v>105</v>
      </c>
      <c r="D17" s="41">
        <v>67</v>
      </c>
      <c r="E17">
        <v>1.3932765879597429</v>
      </c>
      <c r="F17">
        <v>1.3178153285963838</v>
      </c>
      <c r="G17">
        <v>1.3358753252367299</v>
      </c>
      <c r="H17">
        <v>1.4240699213957657</v>
      </c>
      <c r="J17" s="411" t="s">
        <v>54</v>
      </c>
    </row>
    <row r="18" spans="1:10" x14ac:dyDescent="0.25">
      <c r="A18" s="84" t="s">
        <v>303</v>
      </c>
      <c r="B18" s="84" t="s">
        <v>160</v>
      </c>
      <c r="C18" s="84" t="s">
        <v>575</v>
      </c>
      <c r="D18" s="148">
        <v>11</v>
      </c>
      <c r="J18" s="412" t="s">
        <v>303</v>
      </c>
    </row>
    <row r="19" spans="1:10" x14ac:dyDescent="0.25">
      <c r="A19" t="s">
        <v>37</v>
      </c>
      <c r="B19" t="s">
        <v>13</v>
      </c>
      <c r="C19" t="s">
        <v>112</v>
      </c>
      <c r="D19" s="41">
        <v>64.3333333333333</v>
      </c>
      <c r="E19">
        <v>1.1300797270179681</v>
      </c>
      <c r="F19">
        <v>0.96592907183173859</v>
      </c>
      <c r="G19">
        <v>1.17633845423292</v>
      </c>
      <c r="H19">
        <v>1.0490964696850971</v>
      </c>
      <c r="J19" s="411" t="s">
        <v>37</v>
      </c>
    </row>
    <row r="20" spans="1:10" x14ac:dyDescent="0.25">
      <c r="A20" t="s">
        <v>43</v>
      </c>
      <c r="B20" t="s">
        <v>160</v>
      </c>
      <c r="C20" t="s">
        <v>238</v>
      </c>
      <c r="D20" s="148">
        <v>28.6666666666667</v>
      </c>
      <c r="E20">
        <v>-1.074995804834479</v>
      </c>
      <c r="F20">
        <v>-1.2198989876187492</v>
      </c>
      <c r="G20">
        <v>-1.2121096683335066</v>
      </c>
      <c r="H20">
        <v>-0.95746719544296099</v>
      </c>
      <c r="J20" s="412" t="s">
        <v>43</v>
      </c>
    </row>
    <row r="21" spans="1:10" x14ac:dyDescent="0.25">
      <c r="A21" s="74" t="s">
        <v>305</v>
      </c>
      <c r="B21" s="74" t="s">
        <v>160</v>
      </c>
      <c r="C21" s="74" t="s">
        <v>577</v>
      </c>
      <c r="D21" s="74" t="s">
        <v>960</v>
      </c>
      <c r="J21" s="412" t="s">
        <v>305</v>
      </c>
    </row>
    <row r="22" spans="1:10" x14ac:dyDescent="0.25">
      <c r="A22" s="74" t="s">
        <v>306</v>
      </c>
      <c r="B22" s="74" t="s">
        <v>160</v>
      </c>
      <c r="C22" s="74" t="s">
        <v>578</v>
      </c>
      <c r="D22" s="74" t="s">
        <v>960</v>
      </c>
      <c r="J22" s="412" t="s">
        <v>306</v>
      </c>
    </row>
    <row r="23" spans="1:10" x14ac:dyDescent="0.25">
      <c r="A23" t="s">
        <v>61</v>
      </c>
      <c r="B23" t="s">
        <v>58</v>
      </c>
      <c r="C23" t="s">
        <v>124</v>
      </c>
      <c r="D23" s="41">
        <v>56.6666666666667</v>
      </c>
      <c r="E23">
        <v>1.0112186105062628</v>
      </c>
      <c r="F23">
        <v>0.86954657918437528</v>
      </c>
      <c r="G23">
        <v>0.71766995009698797</v>
      </c>
      <c r="H23">
        <v>0.93211731307202805</v>
      </c>
      <c r="J23" s="411" t="s">
        <v>61</v>
      </c>
    </row>
    <row r="24" spans="1:10" x14ac:dyDescent="0.25">
      <c r="A24" s="74" t="s">
        <v>307</v>
      </c>
      <c r="B24" s="74" t="s">
        <v>58</v>
      </c>
      <c r="C24" s="74" t="s">
        <v>579</v>
      </c>
      <c r="D24" s="41">
        <v>57.7777777777778</v>
      </c>
      <c r="J24" s="411" t="s">
        <v>307</v>
      </c>
    </row>
    <row r="25" spans="1:10" x14ac:dyDescent="0.25">
      <c r="A25" s="74" t="s">
        <v>308</v>
      </c>
      <c r="B25" s="74" t="s">
        <v>160</v>
      </c>
      <c r="C25" s="74" t="s">
        <v>580</v>
      </c>
      <c r="D25" s="148">
        <v>32.2222222222222</v>
      </c>
      <c r="J25" s="412" t="s">
        <v>308</v>
      </c>
    </row>
    <row r="26" spans="1:10" x14ac:dyDescent="0.25">
      <c r="A26" s="74" t="s">
        <v>309</v>
      </c>
      <c r="B26" s="74" t="s">
        <v>158</v>
      </c>
      <c r="C26" s="74" t="s">
        <v>581</v>
      </c>
      <c r="D26" s="74" t="s">
        <v>960</v>
      </c>
      <c r="J26" s="412" t="s">
        <v>309</v>
      </c>
    </row>
    <row r="27" spans="1:10" x14ac:dyDescent="0.25">
      <c r="A27" t="s">
        <v>129</v>
      </c>
      <c r="B27" t="s">
        <v>13</v>
      </c>
      <c r="C27" t="s">
        <v>130</v>
      </c>
      <c r="D27" s="41">
        <v>55.2222222222222</v>
      </c>
      <c r="E27">
        <v>0.59768132887783942</v>
      </c>
      <c r="F27">
        <v>0.53268115515690417</v>
      </c>
      <c r="G27">
        <v>0.63125414496992305</v>
      </c>
      <c r="H27">
        <v>0.52384237543728118</v>
      </c>
      <c r="J27" s="411" t="s">
        <v>129</v>
      </c>
    </row>
    <row r="28" spans="1:10" x14ac:dyDescent="0.25">
      <c r="A28" t="s">
        <v>743</v>
      </c>
      <c r="B28" t="s">
        <v>13</v>
      </c>
      <c r="D28" s="74" t="s">
        <v>960</v>
      </c>
      <c r="J28" s="317" t="s">
        <v>743</v>
      </c>
    </row>
    <row r="29" spans="1:10" x14ac:dyDescent="0.25">
      <c r="A29" t="s">
        <v>131</v>
      </c>
      <c r="B29" t="s">
        <v>13</v>
      </c>
      <c r="C29" t="s">
        <v>132</v>
      </c>
      <c r="D29" s="41">
        <v>72.1111111111111</v>
      </c>
      <c r="E29">
        <v>1.4573081368620102</v>
      </c>
      <c r="F29">
        <v>1.3814197670018673</v>
      </c>
      <c r="G29">
        <v>1.6416543279940199</v>
      </c>
      <c r="H29">
        <v>1.4968699009487438</v>
      </c>
      <c r="J29" s="411" t="s">
        <v>131</v>
      </c>
    </row>
    <row r="30" spans="1:10" x14ac:dyDescent="0.25">
      <c r="A30" t="s">
        <v>145</v>
      </c>
      <c r="B30" t="s">
        <v>58</v>
      </c>
      <c r="C30" t="s">
        <v>146</v>
      </c>
      <c r="D30" s="41">
        <v>72.8888888888889</v>
      </c>
      <c r="E30">
        <v>1.3932710054365689</v>
      </c>
      <c r="F30">
        <v>1.490839460764128</v>
      </c>
      <c r="G30">
        <v>1.68818591537013</v>
      </c>
      <c r="H30">
        <v>1.5689509215101043</v>
      </c>
      <c r="J30" s="411" t="s">
        <v>145</v>
      </c>
    </row>
    <row r="31" spans="1:10" x14ac:dyDescent="0.25">
      <c r="A31" t="s">
        <v>141</v>
      </c>
      <c r="B31" t="s">
        <v>13</v>
      </c>
      <c r="C31" t="s">
        <v>142</v>
      </c>
      <c r="D31" s="41">
        <v>58.6666666666667</v>
      </c>
      <c r="E31">
        <v>0.74444912087714266</v>
      </c>
      <c r="F31">
        <v>0.98304108669674273</v>
      </c>
      <c r="G31">
        <v>0.83732260334984099</v>
      </c>
      <c r="H31">
        <v>0.94574273438657797</v>
      </c>
      <c r="J31" s="411" t="s">
        <v>141</v>
      </c>
    </row>
    <row r="32" spans="1:10" x14ac:dyDescent="0.25">
      <c r="A32" t="s">
        <v>276</v>
      </c>
      <c r="B32" t="s">
        <v>158</v>
      </c>
      <c r="C32" t="s">
        <v>277</v>
      </c>
      <c r="D32" s="148">
        <v>45.4444444444444</v>
      </c>
      <c r="E32">
        <v>0.28419666060793319</v>
      </c>
      <c r="F32">
        <v>0.14497951363800995</v>
      </c>
      <c r="G32">
        <v>0.22288250565162882</v>
      </c>
      <c r="H32">
        <v>4.6285617955971803E-2</v>
      </c>
      <c r="J32" s="412" t="s">
        <v>276</v>
      </c>
    </row>
    <row r="33" spans="1:10" x14ac:dyDescent="0.25">
      <c r="A33" s="74" t="s">
        <v>310</v>
      </c>
      <c r="B33" s="74" t="s">
        <v>160</v>
      </c>
      <c r="C33" s="74" t="s">
        <v>582</v>
      </c>
      <c r="D33" s="74" t="s">
        <v>960</v>
      </c>
      <c r="J33" s="412" t="s">
        <v>310</v>
      </c>
    </row>
    <row r="34" spans="1:10" x14ac:dyDescent="0.25">
      <c r="A34" s="74" t="s">
        <v>311</v>
      </c>
      <c r="B34" s="74" t="s">
        <v>160</v>
      </c>
      <c r="C34" s="74" t="s">
        <v>583</v>
      </c>
      <c r="D34" s="74" t="s">
        <v>960</v>
      </c>
      <c r="J34" s="412" t="s">
        <v>311</v>
      </c>
    </row>
    <row r="35" spans="1:10" x14ac:dyDescent="0.25">
      <c r="A35" s="74" t="s">
        <v>312</v>
      </c>
      <c r="B35" s="74" t="s">
        <v>13</v>
      </c>
      <c r="C35" s="74" t="s">
        <v>584</v>
      </c>
      <c r="D35" s="41">
        <v>69.4444444444444</v>
      </c>
      <c r="J35" s="411" t="s">
        <v>312</v>
      </c>
    </row>
    <row r="36" spans="1:10" x14ac:dyDescent="0.25">
      <c r="A36" s="74"/>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9" tint="-0.249977111117893"/>
  </sheetPr>
  <dimension ref="A1:BI97"/>
  <sheetViews>
    <sheetView zoomScale="70" zoomScaleNormal="70" workbookViewId="0">
      <selection activeCell="J85" sqref="J85"/>
    </sheetView>
  </sheetViews>
  <sheetFormatPr defaultRowHeight="15" x14ac:dyDescent="0.25"/>
  <cols>
    <col min="1" max="1" width="32" customWidth="1"/>
    <col min="2" max="2" width="29.5703125" customWidth="1"/>
    <col min="3" max="3" width="9.28515625" bestFit="1" customWidth="1"/>
    <col min="4" max="4" width="20.140625" bestFit="1" customWidth="1"/>
    <col min="5" max="5" width="8.28515625" bestFit="1" customWidth="1"/>
    <col min="6" max="6" width="9.7109375" bestFit="1" customWidth="1"/>
    <col min="7" max="7" width="4.85546875" bestFit="1" customWidth="1"/>
    <col min="8" max="8" width="11.7109375" bestFit="1" customWidth="1"/>
    <col min="9" max="9" width="4.85546875" bestFit="1" customWidth="1"/>
    <col min="10" max="10" width="5.42578125" bestFit="1" customWidth="1"/>
    <col min="11" max="11" width="6.5703125" bestFit="1" customWidth="1"/>
    <col min="12" max="12" width="4.85546875" bestFit="1" customWidth="1"/>
    <col min="13" max="13" width="6.85546875" bestFit="1" customWidth="1"/>
    <col min="14" max="14" width="12.5703125" bestFit="1" customWidth="1"/>
    <col min="15" max="15" width="23" bestFit="1" customWidth="1"/>
    <col min="16" max="16" width="20.7109375" bestFit="1" customWidth="1"/>
    <col min="17" max="17" width="16" bestFit="1" customWidth="1"/>
    <col min="18" max="18" width="15" bestFit="1" customWidth="1"/>
    <col min="19" max="19" width="20.140625" bestFit="1" customWidth="1"/>
    <col min="20" max="20" width="8.28515625" bestFit="1" customWidth="1"/>
    <col min="21" max="21" width="4.85546875" bestFit="1" customWidth="1"/>
    <col min="22" max="23" width="13.140625" bestFit="1" customWidth="1"/>
    <col min="24" max="24" width="4.85546875" bestFit="1" customWidth="1"/>
    <col min="25" max="25" width="13.140625" bestFit="1" customWidth="1"/>
    <col min="26" max="26" width="4.85546875" bestFit="1" customWidth="1"/>
    <col min="27" max="27" width="13.140625" bestFit="1" customWidth="1"/>
    <col min="28" max="28" width="15" bestFit="1" customWidth="1"/>
    <col min="29" max="29" width="13.140625" bestFit="1" customWidth="1"/>
    <col min="30" max="30" width="8.28515625" bestFit="1" customWidth="1"/>
    <col min="31" max="31" width="7.42578125" bestFit="1" customWidth="1"/>
    <col min="32" max="32" width="9.7109375" bestFit="1" customWidth="1"/>
    <col min="33" max="33" width="11.7109375" bestFit="1" customWidth="1"/>
    <col min="34" max="36" width="7.42578125" bestFit="1" customWidth="1"/>
    <col min="37" max="37" width="8.140625" bestFit="1" customWidth="1"/>
    <col min="38" max="38" width="15" bestFit="1" customWidth="1"/>
    <col min="39" max="39" width="20.28515625" bestFit="1" customWidth="1"/>
    <col min="40" max="40" width="18.85546875" bestFit="1" customWidth="1"/>
    <col min="41" max="41" width="22" bestFit="1" customWidth="1"/>
    <col min="42" max="42" width="20.28515625" customWidth="1"/>
    <col min="43" max="43" width="18.85546875" bestFit="1" customWidth="1"/>
    <col min="44" max="44" width="22" bestFit="1" customWidth="1"/>
    <col min="45" max="45" width="20.5703125" bestFit="1" customWidth="1"/>
    <col min="46" max="46" width="9.140625" customWidth="1"/>
    <col min="47" max="47" width="27.28515625" bestFit="1" customWidth="1"/>
    <col min="48" max="48" width="26" bestFit="1" customWidth="1"/>
    <col min="49" max="49" width="25.28515625" bestFit="1" customWidth="1"/>
    <col min="50" max="50" width="20.7109375" bestFit="1" customWidth="1"/>
    <col min="51" max="51" width="16" bestFit="1" customWidth="1"/>
    <col min="53" max="53" width="42.85546875" bestFit="1" customWidth="1"/>
    <col min="54" max="54" width="49.5703125" bestFit="1" customWidth="1"/>
    <col min="55" max="55" width="11.5703125" bestFit="1" customWidth="1"/>
    <col min="56" max="56" width="20.7109375" bestFit="1" customWidth="1"/>
    <col min="57" max="57" width="16" bestFit="1" customWidth="1"/>
    <col min="59" max="59" width="28.28515625" customWidth="1"/>
    <col min="60" max="60" width="14.28515625" customWidth="1"/>
    <col min="61" max="61" width="19.28515625" customWidth="1"/>
  </cols>
  <sheetData>
    <row r="1" spans="1:61" ht="15" customHeight="1" x14ac:dyDescent="0.25">
      <c r="A1" t="s">
        <v>492</v>
      </c>
      <c r="B1" t="s">
        <v>0</v>
      </c>
      <c r="C1" t="s">
        <v>1</v>
      </c>
      <c r="D1" s="81" t="s">
        <v>642</v>
      </c>
      <c r="E1" s="81" t="s">
        <v>643</v>
      </c>
      <c r="F1" s="81" t="s">
        <v>638</v>
      </c>
      <c r="G1" s="81" t="s">
        <v>342</v>
      </c>
      <c r="H1" s="81" t="s">
        <v>644</v>
      </c>
      <c r="I1" s="82" t="s">
        <v>355</v>
      </c>
      <c r="J1" s="82" t="s">
        <v>357</v>
      </c>
      <c r="K1" s="82" t="s">
        <v>603</v>
      </c>
      <c r="L1" s="82" t="s">
        <v>356</v>
      </c>
      <c r="M1" s="82" t="s">
        <v>5</v>
      </c>
      <c r="N1" s="37" t="s">
        <v>645</v>
      </c>
      <c r="O1" s="37" t="s">
        <v>470</v>
      </c>
      <c r="P1" s="37" t="s">
        <v>471</v>
      </c>
      <c r="Q1" s="37" t="s">
        <v>472</v>
      </c>
      <c r="R1" s="695" t="s">
        <v>473</v>
      </c>
      <c r="S1" s="81" t="s">
        <v>642</v>
      </c>
      <c r="T1" s="81" t="s">
        <v>643</v>
      </c>
      <c r="U1" s="81" t="s">
        <v>342</v>
      </c>
      <c r="V1" s="81" t="s">
        <v>638</v>
      </c>
      <c r="W1" s="81" t="s">
        <v>644</v>
      </c>
      <c r="X1" s="82" t="s">
        <v>355</v>
      </c>
      <c r="Y1" s="82" t="s">
        <v>357</v>
      </c>
      <c r="Z1" s="82" t="s">
        <v>356</v>
      </c>
      <c r="AA1" s="82" t="s">
        <v>603</v>
      </c>
      <c r="AB1" s="695" t="s">
        <v>474</v>
      </c>
      <c r="AC1" s="81" t="s">
        <v>646</v>
      </c>
      <c r="AD1" s="81" t="s">
        <v>643</v>
      </c>
      <c r="AE1" s="81" t="s">
        <v>342</v>
      </c>
      <c r="AF1" s="81" t="s">
        <v>638</v>
      </c>
      <c r="AG1" s="81" t="s">
        <v>644</v>
      </c>
      <c r="AH1" s="82" t="s">
        <v>355</v>
      </c>
      <c r="AI1" s="82" t="s">
        <v>357</v>
      </c>
      <c r="AJ1" s="82" t="s">
        <v>356</v>
      </c>
      <c r="AK1" s="82" t="s">
        <v>603</v>
      </c>
      <c r="AL1" s="695" t="s">
        <v>635</v>
      </c>
      <c r="AM1" s="2" t="s">
        <v>475</v>
      </c>
      <c r="AN1" s="2" t="s">
        <v>476</v>
      </c>
      <c r="AO1" s="2" t="s">
        <v>477</v>
      </c>
      <c r="AP1" s="2" t="s">
        <v>478</v>
      </c>
      <c r="AQ1" s="2" t="s">
        <v>479</v>
      </c>
      <c r="AR1" s="39" t="s">
        <v>480</v>
      </c>
      <c r="AS1" s="39" t="s">
        <v>481</v>
      </c>
      <c r="AT1" s="39" t="s">
        <v>482</v>
      </c>
      <c r="AU1" s="39" t="s">
        <v>471</v>
      </c>
      <c r="AV1" s="39" t="s">
        <v>472</v>
      </c>
      <c r="AW1" s="39" t="s">
        <v>482</v>
      </c>
      <c r="AX1" s="39" t="s">
        <v>471</v>
      </c>
      <c r="AY1" s="39" t="s">
        <v>472</v>
      </c>
      <c r="BA1" s="40" t="s">
        <v>483</v>
      </c>
      <c r="BB1" s="40" t="s">
        <v>484</v>
      </c>
      <c r="BC1" s="40" t="s">
        <v>485</v>
      </c>
      <c r="BD1" s="40" t="s">
        <v>471</v>
      </c>
      <c r="BE1" s="40" t="s">
        <v>472</v>
      </c>
    </row>
    <row r="2" spans="1:61" x14ac:dyDescent="0.25">
      <c r="A2" s="74" t="s">
        <v>291</v>
      </c>
      <c r="B2" s="74" t="s">
        <v>13</v>
      </c>
      <c r="C2" s="74" t="s">
        <v>486</v>
      </c>
      <c r="D2" s="75">
        <v>7.9104999999999999</v>
      </c>
      <c r="E2" s="75">
        <v>9</v>
      </c>
      <c r="F2" s="75"/>
      <c r="G2" s="75">
        <v>3</v>
      </c>
      <c r="H2" s="75"/>
      <c r="I2" s="75">
        <v>7</v>
      </c>
      <c r="J2" s="75">
        <v>-1.9374504692344401</v>
      </c>
      <c r="K2" s="75">
        <v>84.153005464480898</v>
      </c>
      <c r="L2" s="75">
        <v>4.75</v>
      </c>
      <c r="M2" s="75">
        <f>VLOOKUP(C2,Low_Raw!$D:$W,20,FALSE)</f>
        <v>-24.363052886267901</v>
      </c>
      <c r="N2" s="41">
        <v>73.6666666666667</v>
      </c>
      <c r="O2" s="41">
        <f>ROUND(N2,0)</f>
        <v>74</v>
      </c>
      <c r="P2" s="41">
        <f>VLOOKUP(MATCH(N2,[8]mapping_table!$B$2:$B$21,1),[8]mapping_table!$A$1:$D$21,4,0)</f>
        <v>75</v>
      </c>
      <c r="Q2" s="41">
        <f>ROUND(N2/5,0)</f>
        <v>15</v>
      </c>
      <c r="R2" s="695"/>
      <c r="S2" s="75">
        <f t="shared" ref="S2:S33" si="0">IF(ISBLANK(D2),"",D2)</f>
        <v>7.9104999999999999</v>
      </c>
      <c r="T2" s="75">
        <f t="shared" ref="T2:T33" si="1">IF(ISBLANK(E2),"",E2)</f>
        <v>9</v>
      </c>
      <c r="U2" s="75">
        <f>IF(ISBLANK(G2),"",G2)</f>
        <v>3</v>
      </c>
      <c r="V2" t="str">
        <f>IF(ISBLANK(F2),"",(F2-[8]Standardisation_Parameters!$F$5)/[8]Standardisation_Parameters!$F$6)</f>
        <v/>
      </c>
      <c r="W2" t="str">
        <f>IF(ISBLANK(H2),"",(H2-[8]Standardisation_Parameters!$H$5)/[8]Standardisation_Parameters!$H$6)</f>
        <v/>
      </c>
      <c r="X2" s="75">
        <f>IF(ISBLANK(I2),"",I2)</f>
        <v>7</v>
      </c>
      <c r="Y2">
        <f>IF(ISBLANK(J2),"",(J2-[8]Standardisation_Parameters!$Q$5)/[8]Standardisation_Parameters!$Q$6)</f>
        <v>-2.0165499025430815</v>
      </c>
      <c r="Z2" s="75">
        <f>IF(ISBLANK(L2),"",L2)</f>
        <v>4.75</v>
      </c>
      <c r="AA2">
        <f>IF(ISBLANK(K2),"",(K2-[8]Standardisation_Parameters!$O$5)/[8]Standardisation_Parameters!$O$6)</f>
        <v>1.4611657020988611</v>
      </c>
      <c r="AB2" s="695"/>
      <c r="AC2">
        <f>IF(S2="",[8]Buckets!$Z$9,IF(S2&lt;=[8]Buckets!$S$4,[8]Buckets!$Z$4,IF(AND(S2&gt;[8]Buckets!$S$4,S2&lt;=[8]Buckets!$S$5),[8]Buckets!$Z$5,IF(AND(S2&gt;[8]Buckets!$S$5,S2&lt;=[8]Buckets!$S$6),[8]Buckets!$Z$6,IF(AND(S2&gt;[8]Buckets!$S$6,S2&lt;=[8]Buckets!$S$7),[8]Buckets!$Z$7,IF(AND(S2&gt;[8]Buckets!$S$7,S2&lt;=[8]Buckets!$S$8),[8]Buckets!$Z$8,IF(S2&gt;[8]Buckets!$S$8,[8]Buckets!$Z$9)))))))</f>
        <v>0.79220000000000002</v>
      </c>
      <c r="AD2">
        <f>IF(T2="",[8]Buckets!$Z$18,IF(T2&lt;=[8]Buckets!$S$13,[8]Buckets!$Z$13,IF(AND(T2&gt;[8]Buckets!$S$13,T2&lt;=[8]Buckets!$S$14),[8]Buckets!$Z$14,IF(AND(T2&gt;[8]Buckets!$S$14,T2&lt;=[8]Buckets!$S$15),[8]Buckets!$Z$15,IF(AND(T2&gt;[8]Buckets!$S$15,T2&lt;=[8]Buckets!$S$16),[8]Buckets!$Z$16,IF(AND(T2&gt;[8]Buckets!$S$16,T2&lt;=[8]Buckets!$S$17),[8]Buckets!$Z$17,IF(T2&gt;[8]Buckets!$S$17,[8]Buckets!$Z$18)))))))</f>
        <v>1.1999</v>
      </c>
      <c r="AE2">
        <f>IF(U2="",[8]Buckets!$Z$26,IF(U2&lt;=[8]Buckets!$S$22,[8]Buckets!$Z$22,IF(AND(U2&gt;[8]Buckets!$S$22,U2&lt;=[8]Buckets!$S$23),[8]Buckets!$Z$23,IF(AND(U2&gt;[8]Buckets!$S$23,U2&lt;=[8]Buckets!$S$24),[8]Buckets!$Z$24,IF(AND(U2&gt;[8]Buckets!$S$24,U2&lt;=[8]Buckets!$S$25),[8]Buckets!$Z$25,IF(U2&gt;[8]Buckets!$S$25,[8]Buckets!$Z$26))))))</f>
        <v>0.71799999999999997</v>
      </c>
      <c r="AF2">
        <f>IF(V2="",[8]Buckets!$Z$35,IF(V2&lt;=[8]Buckets!$S$30,[8]Buckets!$Z$30,IF(AND(V2&gt;[8]Buckets!$S$30,V2&lt;=[8]Buckets!$S$31),[8]Buckets!$Z$31,IF(AND(V2&gt;[8]Buckets!$S$31,V2&lt;=[8]Buckets!$S$32),[8]Buckets!$Z$32,IF(AND(V2&gt;[8]Buckets!$S$32,V2&lt;=[8]Buckets!$S$33),[8]Buckets!$Z$33,IF(AND(V2&gt;[8]Buckets!$S$33,V2&lt;=[8]Buckets!$S$34),[8]Buckets!$Z$34,IF(V2&gt;[8]Buckets!$S$34,[8]Buckets!$Z$35)))))))</f>
        <v>0.97160000000000002</v>
      </c>
      <c r="AG2">
        <f>IF(W2="",[8]Buckets!$Z$44,IF(W2&lt;=[8]Buckets!$S$39,[8]Buckets!$Z$39,IF(AND(W2&gt;[8]Buckets!$S$39,W2&lt;=[8]Buckets!$S$40),[8]Buckets!$Z$40,IF(AND(W2&gt;[8]Buckets!$S$40,W2&lt;=[8]Buckets!$S$41),[8]Buckets!$Z$41,IF(AND(W2&gt;[8]Buckets!$S$41,W2&lt;=[8]Buckets!$S$42),[8]Buckets!$Z$42,IF(AND(W2&gt;[8]Buckets!$S$42,W2&lt;=[8]Buckets!$S$43),[8]Buckets!$Z$43,IF(W2&gt;[8]Buckets!$S$43,[8]Buckets!$Z$44)))))))</f>
        <v>0.86089999999999989</v>
      </c>
      <c r="AH2">
        <f>IF(X2="",[8]Buckets!$Z$54,IF(X2&lt;=[8]Buckets!$S$50,[8]Buckets!$Z$50,IF(AND(X2&gt;[8]Buckets!$S$50,X2&lt;=[8]Buckets!$S$51),[8]Buckets!$Z$51,IF(AND(X2&gt;[8]Buckets!$S$51,X2&lt;=[8]Buckets!$S$52),[8]Buckets!$Z$52,IF(AND(X2&gt;[8]Buckets!$S$52,X2&lt;=[8]Buckets!$S$53),[8]Buckets!$Z$53,IF(X2&gt;[8]Buckets!$S$53,[8]Buckets!$Z$54))))))</f>
        <v>1.2324999999999999</v>
      </c>
      <c r="AI2">
        <f>IF(Y2="",[8]Buckets!$Z$58,IF(Y2&lt;=[8]Buckets!$S$58,[8]Buckets!$Z$58,IF(AND(Y2&gt;[8]Buckets!$S$58,Y2&lt;=[8]Buckets!$S$59),[8]Buckets!$Z$59,IF(AND(Y2&gt;[8]Buckets!$S$59,Y2&lt;=[8]Buckets!$S$60),[8]Buckets!$Z$60,IF(AND(Y2&gt;[8]Buckets!$S$60,Y2&lt;=[8]Buckets!$S$61),[8]Buckets!$Z$61,IF(AND(Y2&gt;[8]Buckets!$S$61,Y2&lt;=[8]Buckets!$S$62),[8]Buckets!$Z$62,IF(Y2&gt;[8]Buckets!$S$62,[8]Buckets!$Z$63)))))))</f>
        <v>1.3980000000000001</v>
      </c>
      <c r="AJ2">
        <f>IF(Z2="",[8]Buckets!$Z$72,IF(Z2&lt;=[8]Buckets!$S$67,[8]Buckets!$Z$67,IF(AND(Z2&gt;[8]Buckets!$S$67,Z2&lt;=[8]Buckets!$S$68),[8]Buckets!$Z$68,IF(AND(Z2&gt;[8]Buckets!$S$68,Z2&lt;=[8]Buckets!$S$69),[8]Buckets!$Z$69,IF(AND(Z2&gt;[8]Buckets!$S$69,Z2&lt;=[8]Buckets!$S$70),[8]Buckets!$Z$70,IF(AND(Z2&gt;[8]Buckets!$S$70,Z2&lt;=[8]Buckets!$S$71),[8]Buckets!$Z$71,IF(Z2&gt;[8]Buckets!$S$71,[8]Buckets!$Z$72)))))))</f>
        <v>1.2033</v>
      </c>
      <c r="AK2">
        <f>IF(Y2&lt;=0,IF(AA2="",[8]Buckets!$Z$78,IF(AA2&lt;=[8]Buckets!$S$76,[8]Buckets!$Z$76,IF(AND(AA2&gt;[8]Buckets!$S$76,AA2&lt;=[8]Buckets!$S$77),[8]Buckets!$Z$77,IF(AA2&gt;[8]Buckets!$S$77,[8]Buckets!$Z$78)))),IF(AA2="",[8]Buckets!$Z$86,IF(AA2&lt;=[8]Buckets!$S$84,[8]Buckets!$Z$84,IF(AND(AA2&gt;[8]Buckets!$S$84,AA2&lt;=[8]Buckets!$S$85),[8]Buckets!$Z$85,IF(AA2&gt;[8]Buckets!$S$85,[8]Buckets!$Z$86)))))</f>
        <v>0.96660000000000001</v>
      </c>
      <c r="AL2" s="695"/>
      <c r="AM2">
        <f>MMULT(AC2:AG2,[8]Coefficients!$J$6:$J$10)+[8]Coefficients!$N$5</f>
        <v>1.2540518969999996</v>
      </c>
      <c r="AN2">
        <f>MMULT(AH2:AK2,[8]Coefficients!$J$20:$J$23)+[8]Coefficients!$N$20</f>
        <v>1.5424520490000002</v>
      </c>
      <c r="AO2">
        <f>(AM2*[8]Standardisation_Parameters!$B$6)+[8]Standardisation_Parameters!$B$5</f>
        <v>65.526151249353774</v>
      </c>
      <c r="AP2">
        <f>(AN2*[8]Standardisation_Parameters!$B$6)+[8]Standardisation_Parameters!$B$5</f>
        <v>70.368530809070705</v>
      </c>
      <c r="AQ2">
        <v>1</v>
      </c>
      <c r="AR2" s="78">
        <f>MMULT(AM2:AN2,[8]Coefficients!$J$29:$J$30)+[8]Coefficients!$N$29</f>
        <v>1.5678863052905503</v>
      </c>
      <c r="AS2" s="78">
        <f>(AR2*[8]Standardisation_Parameters!$B$6)+[8]Standardisation_Parameters!$B$5</f>
        <v>70.795584407773248</v>
      </c>
      <c r="AT2" s="78">
        <f>ROUND(AS2,0)</f>
        <v>71</v>
      </c>
      <c r="AU2" s="78">
        <f>VLOOKUP(MATCH(AS2,[8]mapping_table!$B$2:$B$21,1),[8]mapping_table!$A$1:$D$21,4,0)</f>
        <v>75</v>
      </c>
      <c r="AV2" s="78">
        <f>ROUND(AS2/5,0)</f>
        <v>14</v>
      </c>
      <c r="AW2" s="78">
        <f>ROUND(AV2,0)</f>
        <v>14</v>
      </c>
      <c r="AX2" s="78">
        <f>VLOOKUP(MATCH(AV2,[9]mapping_table!$B$2:$B$21,1),[9]mapping_table!$A$1:$D$21,4,0)</f>
        <v>15</v>
      </c>
      <c r="AY2" s="78">
        <f>ROUND(AV2/5,0)</f>
        <v>3</v>
      </c>
      <c r="BA2" s="79">
        <f>MMULT(AP2:AQ2,[9]Coefficients!$J$36:$J$37)+[9]Coefficients!$N$36</f>
        <v>47.210519344431376</v>
      </c>
      <c r="BB2" s="79">
        <f>(BA2*[9]Standardisation_Parameters!$B$6)+[9]Standardisation_Parameters!$B$5</f>
        <v>837.15770921135584</v>
      </c>
      <c r="BC2" s="79">
        <f>ROUND(BB2,0)</f>
        <v>837</v>
      </c>
      <c r="BD2" s="79">
        <f>VLOOKUP(MATCH(BB2,[9]mapping_table!$B$2:$B$21,1),[9]mapping_table!$A$1:$D$21,4,0)</f>
        <v>100</v>
      </c>
      <c r="BE2" s="79">
        <f>ROUND(BB2/5,0)</f>
        <v>167</v>
      </c>
    </row>
    <row r="3" spans="1:61" x14ac:dyDescent="0.25">
      <c r="A3" s="74" t="s">
        <v>12</v>
      </c>
      <c r="B3" s="74" t="s">
        <v>13</v>
      </c>
      <c r="C3" s="74" t="s">
        <v>14</v>
      </c>
      <c r="D3" s="75">
        <v>13.3116</v>
      </c>
      <c r="E3" s="75">
        <v>7</v>
      </c>
      <c r="F3" s="75">
        <v>17</v>
      </c>
      <c r="G3" s="75">
        <v>3</v>
      </c>
      <c r="H3" s="75">
        <v>6.88</v>
      </c>
      <c r="I3" s="75">
        <v>5</v>
      </c>
      <c r="J3" s="75">
        <v>-1.2303474652413</v>
      </c>
      <c r="K3" s="75">
        <v>93.442622950819697</v>
      </c>
      <c r="L3" s="75">
        <v>3.5</v>
      </c>
      <c r="M3" s="75">
        <f>VLOOKUP(C3,Low_Raw!$D:$W,20,FALSE)</f>
        <v>-21.126398859270601</v>
      </c>
      <c r="N3" s="41">
        <v>54.8888888888889</v>
      </c>
      <c r="O3" s="41">
        <f t="shared" ref="O3:O61" si="2">ROUND(N3,0)</f>
        <v>55</v>
      </c>
      <c r="P3" s="41">
        <f>VLOOKUP(MATCH(N3,[8]mapping_table!$B$2:$B$21,1),[8]mapping_table!$A$1:$D$21,4,0)</f>
        <v>55</v>
      </c>
      <c r="Q3" s="41">
        <f t="shared" ref="Q3:Q61" si="3">ROUND(N3/5,0)</f>
        <v>11</v>
      </c>
      <c r="R3" s="695"/>
      <c r="S3" s="75">
        <f t="shared" si="0"/>
        <v>13.3116</v>
      </c>
      <c r="T3" s="75">
        <f t="shared" si="1"/>
        <v>7</v>
      </c>
      <c r="U3" s="75">
        <f t="shared" ref="U3:U61" si="4">IF(ISBLANK(G3),"",G3)</f>
        <v>3</v>
      </c>
      <c r="V3">
        <f>IF(ISBLANK(F3),"",(F3-[8]Standardisation_Parameters!$F$5)/[8]Standardisation_Parameters!$F$6)</f>
        <v>0.69784410137739727</v>
      </c>
      <c r="W3">
        <f>IF(ISBLANK(H3),"",(H3-[8]Standardisation_Parameters!$H$5)/[8]Standardisation_Parameters!$H$6)</f>
        <v>-0.34525986780301954</v>
      </c>
      <c r="X3" s="75">
        <f t="shared" ref="X3:X61" si="5">IF(ISBLANK(I3),"",I3)</f>
        <v>5</v>
      </c>
      <c r="Y3">
        <f>IF(ISBLANK(J3),"",(J3-[8]Standardisation_Parameters!$Q$5)/[8]Standardisation_Parameters!$Q$6)</f>
        <v>-1.298317706846708</v>
      </c>
      <c r="Z3" s="75">
        <f t="shared" ref="Z3:Z61" si="6">IF(ISBLANK(L3),"",L3)</f>
        <v>3.5</v>
      </c>
      <c r="AA3">
        <f>IF(ISBLANK(K3),"",(K3-[8]Standardisation_Parameters!$O$5)/[8]Standardisation_Parameters!$O$6)</f>
        <v>1.7990624438837572</v>
      </c>
      <c r="AB3" s="695"/>
      <c r="AC3">
        <f>IF(S3="",[8]Buckets!$Z$9,IF(S3&lt;=[8]Buckets!$S$4,[8]Buckets!$Z$4,IF(AND(S3&gt;[8]Buckets!$S$4,S3&lt;=[8]Buckets!$S$5),[8]Buckets!$Z$5,IF(AND(S3&gt;[8]Buckets!$S$5,S3&lt;=[8]Buckets!$S$6),[8]Buckets!$Z$6,IF(AND(S3&gt;[8]Buckets!$S$6,S3&lt;=[8]Buckets!$S$7),[8]Buckets!$Z$7,IF(AND(S3&gt;[8]Buckets!$S$7,S3&lt;=[8]Buckets!$S$8),[8]Buckets!$Z$8,IF(S3&gt;[8]Buckets!$S$8,[8]Buckets!$Z$9)))))))</f>
        <v>0.99639999999999995</v>
      </c>
      <c r="AD3">
        <f>IF(T3="",[8]Buckets!$Z$18,IF(T3&lt;=[8]Buckets!$S$13,[8]Buckets!$Z$13,IF(AND(T3&gt;[8]Buckets!$S$13,T3&lt;=[8]Buckets!$S$14),[8]Buckets!$Z$14,IF(AND(T3&gt;[8]Buckets!$S$14,T3&lt;=[8]Buckets!$S$15),[8]Buckets!$Z$15,IF(AND(T3&gt;[8]Buckets!$S$15,T3&lt;=[8]Buckets!$S$16),[8]Buckets!$Z$16,IF(AND(T3&gt;[8]Buckets!$S$16,T3&lt;=[8]Buckets!$S$17),[8]Buckets!$Z$17,IF(T3&gt;[8]Buckets!$S$17,[8]Buckets!$Z$18)))))))</f>
        <v>1.0112999999999999</v>
      </c>
      <c r="AE3">
        <f>IF(U3="",[8]Buckets!$Z$26,IF(U3&lt;=[8]Buckets!$S$22,[8]Buckets!$Z$22,IF(AND(U3&gt;[8]Buckets!$S$22,U3&lt;=[8]Buckets!$S$23),[8]Buckets!$Z$23,IF(AND(U3&gt;[8]Buckets!$S$23,U3&lt;=[8]Buckets!$S$24),[8]Buckets!$Z$24,IF(AND(U3&gt;[8]Buckets!$S$24,U3&lt;=[8]Buckets!$S$25),[8]Buckets!$Z$25,IF(U3&gt;[8]Buckets!$S$25,[8]Buckets!$Z$26))))))</f>
        <v>0.71799999999999997</v>
      </c>
      <c r="AF3">
        <f>IF(V3="",[8]Buckets!$Z$35,IF(V3&lt;=[8]Buckets!$S$30,[8]Buckets!$Z$30,IF(AND(V3&gt;[8]Buckets!$S$30,V3&lt;=[8]Buckets!$S$31),[8]Buckets!$Z$31,IF(AND(V3&gt;[8]Buckets!$S$31,V3&lt;=[8]Buckets!$S$32),[8]Buckets!$Z$32,IF(AND(V3&gt;[8]Buckets!$S$32,V3&lt;=[8]Buckets!$S$33),[8]Buckets!$Z$33,IF(AND(V3&gt;[8]Buckets!$S$33,V3&lt;=[8]Buckets!$S$34),[8]Buckets!$Z$34,IF(V3&gt;[8]Buckets!$S$34,[8]Buckets!$Z$35)))))))</f>
        <v>0.87660000000000005</v>
      </c>
      <c r="AG3">
        <f>IF(W3="",[8]Buckets!$Z$44,IF(W3&lt;=[8]Buckets!$S$39,[8]Buckets!$Z$39,IF(AND(W3&gt;[8]Buckets!$S$39,W3&lt;=[8]Buckets!$S$40),[8]Buckets!$Z$40,IF(AND(W3&gt;[8]Buckets!$S$40,W3&lt;=[8]Buckets!$S$41),[8]Buckets!$Z$41,IF(AND(W3&gt;[8]Buckets!$S$41,W3&lt;=[8]Buckets!$S$42),[8]Buckets!$Z$42,IF(AND(W3&gt;[8]Buckets!$S$42,W3&lt;=[8]Buckets!$S$43),[8]Buckets!$Z$43,IF(W3&gt;[8]Buckets!$S$43,[8]Buckets!$Z$44)))))))</f>
        <v>0.71749999999999992</v>
      </c>
      <c r="AH3">
        <f>IF(X3="",[8]Buckets!$Z$54,IF(X3&lt;=[8]Buckets!$S$50,[8]Buckets!$Z$50,IF(AND(X3&gt;[8]Buckets!$S$50,X3&lt;=[8]Buckets!$S$51),[8]Buckets!$Z$51,IF(AND(X3&gt;[8]Buckets!$S$51,X3&lt;=[8]Buckets!$S$52),[8]Buckets!$Z$52,IF(AND(X3&gt;[8]Buckets!$S$52,X3&lt;=[8]Buckets!$S$53),[8]Buckets!$Z$53,IF(X3&gt;[8]Buckets!$S$53,[8]Buckets!$Z$54))))))</f>
        <v>0.72850000000000004</v>
      </c>
      <c r="AI3">
        <f>IF(Y3="",[8]Buckets!$Z$58,IF(Y3&lt;=[8]Buckets!$S$58,[8]Buckets!$Z$58,IF(AND(Y3&gt;[8]Buckets!$S$58,Y3&lt;=[8]Buckets!$S$59),[8]Buckets!$Z$59,IF(AND(Y3&gt;[8]Buckets!$S$59,Y3&lt;=[8]Buckets!$S$60),[8]Buckets!$Z$60,IF(AND(Y3&gt;[8]Buckets!$S$60,Y3&lt;=[8]Buckets!$S$61),[8]Buckets!$Z$61,IF(AND(Y3&gt;[8]Buckets!$S$61,Y3&lt;=[8]Buckets!$S$62),[8]Buckets!$Z$62,IF(Y3&gt;[8]Buckets!$S$62,[8]Buckets!$Z$63)))))))</f>
        <v>1.3980000000000001</v>
      </c>
      <c r="AJ3">
        <f>IF(Z3="",[8]Buckets!$Z$72,IF(Z3&lt;=[8]Buckets!$S$67,[8]Buckets!$Z$67,IF(AND(Z3&gt;[8]Buckets!$S$67,Z3&lt;=[8]Buckets!$S$68),[8]Buckets!$Z$68,IF(AND(Z3&gt;[8]Buckets!$S$68,Z3&lt;=[8]Buckets!$S$69),[8]Buckets!$Z$69,IF(AND(Z3&gt;[8]Buckets!$S$69,Z3&lt;=[8]Buckets!$S$70),[8]Buckets!$Z$70,IF(AND(Z3&gt;[8]Buckets!$S$70,Z3&lt;=[8]Buckets!$S$71),[8]Buckets!$Z$71,IF(Z3&gt;[8]Buckets!$S$71,[8]Buckets!$Z$72)))))))</f>
        <v>0.80769999999999997</v>
      </c>
      <c r="AK3">
        <f>IF(Y3&lt;=0,IF(AA3="",[8]Buckets!$Z$78,IF(AA3&lt;=[8]Buckets!$S$76,[8]Buckets!$Z$76,IF(AND(AA3&gt;[8]Buckets!$S$76,AA3&lt;=[8]Buckets!$S$77),[8]Buckets!$Z$77,IF(AA3&gt;[8]Buckets!$S$77,[8]Buckets!$Z$78)))),IF(AA3="",[8]Buckets!$Z$86,IF(AA3&lt;=[8]Buckets!$S$84,[8]Buckets!$Z$84,IF(AND(AA3&gt;[8]Buckets!$S$84,AA3&lt;=[8]Buckets!$S$85),[8]Buckets!$Z$85,IF(AA3&gt;[8]Buckets!$S$85,[8]Buckets!$Z$86)))))</f>
        <v>0.96660000000000001</v>
      </c>
      <c r="AL3" s="695"/>
      <c r="AM3">
        <f>MMULT(AC3:AG3,[8]Coefficients!$J$6:$J$10)+[8]Coefficients!$N$5</f>
        <v>1.0098033489999998</v>
      </c>
      <c r="AN3">
        <f>MMULT(AH3:AK3,[8]Coefficients!$J$20:$J$23)+[8]Coefficients!$N$20</f>
        <v>1.269343229</v>
      </c>
      <c r="AO3">
        <f>(AM3*[8]Standardisation_Parameters!$B$6)+[8]Standardisation_Parameters!$B$5</f>
        <v>61.42509870786364</v>
      </c>
      <c r="AP3">
        <f>(AN3*[8]Standardisation_Parameters!$B$6)+[8]Standardisation_Parameters!$B$5</f>
        <v>65.782900190032706</v>
      </c>
      <c r="AQ3">
        <v>2</v>
      </c>
      <c r="AR3" s="78">
        <f>MMULT(AM3:AN3,[8]Coefficients!$J$29:$J$30)+[8]Coefficients!$N$29</f>
        <v>1.2662507798341101</v>
      </c>
      <c r="AS3" s="78">
        <f>(AR3*[8]Standardisation_Parameters!$B$6)+[8]Standardisation_Parameters!$B$5</f>
        <v>65.730976456544639</v>
      </c>
      <c r="AT3" s="78">
        <f t="shared" ref="AT3:AT61" si="7">ROUND(AS3,0)</f>
        <v>66</v>
      </c>
      <c r="AU3" s="78">
        <f>VLOOKUP(MATCH(AS3,[8]mapping_table!$B$2:$B$21,1),[8]mapping_table!$A$1:$D$21,4,0)</f>
        <v>70</v>
      </c>
      <c r="AV3" s="78">
        <f t="shared" ref="AV3:AV61" si="8">ROUND(AS3/5,0)</f>
        <v>13</v>
      </c>
      <c r="AW3" s="78">
        <f t="shared" ref="AW3:AW61" si="9">ROUND(AV3,0)</f>
        <v>13</v>
      </c>
      <c r="AX3" s="78">
        <f>VLOOKUP(MATCH(AV3,[9]mapping_table!$B$2:$B$21,1),[9]mapping_table!$A$1:$D$21,4,0)</f>
        <v>15</v>
      </c>
      <c r="AY3" s="78">
        <f t="shared" ref="AY3:AY61" si="10">ROUND(AV3/5,0)</f>
        <v>3</v>
      </c>
      <c r="BA3" s="79">
        <f>MMULT(AP3:AQ3,[9]Coefficients!$J$36:$J$37)+[9]Coefficients!$N$36</f>
        <v>44.69973829944206</v>
      </c>
      <c r="BB3" s="79">
        <f>(BA3*[9]Standardisation_Parameters!$B$6)+[9]Standardisation_Parameters!$B$5</f>
        <v>795.00046786849771</v>
      </c>
      <c r="BC3" s="79">
        <f t="shared" ref="BC3:BC61" si="11">ROUND(BB3,0)</f>
        <v>795</v>
      </c>
      <c r="BD3" s="79">
        <f>VLOOKUP(MATCH(BB3,[9]mapping_table!$B$2:$B$21,1),[9]mapping_table!$A$1:$D$21,4,0)</f>
        <v>100</v>
      </c>
      <c r="BE3" s="79">
        <f t="shared" ref="BE3:BE61" si="12">ROUND(BB3/5,0)</f>
        <v>159</v>
      </c>
    </row>
    <row r="4" spans="1:61" x14ac:dyDescent="0.25">
      <c r="A4" s="74" t="s">
        <v>34</v>
      </c>
      <c r="B4" s="74" t="s">
        <v>13</v>
      </c>
      <c r="C4" s="74" t="s">
        <v>35</v>
      </c>
      <c r="D4" s="75">
        <v>2.9946000000000002</v>
      </c>
      <c r="E4" s="75">
        <v>4</v>
      </c>
      <c r="F4" s="75"/>
      <c r="G4" s="75">
        <v>3</v>
      </c>
      <c r="H4" s="75">
        <v>3.96</v>
      </c>
      <c r="I4" s="75">
        <v>5</v>
      </c>
      <c r="J4" s="75">
        <v>-0.36120276835599702</v>
      </c>
      <c r="K4" s="75">
        <v>82.513661202185801</v>
      </c>
      <c r="L4" s="75">
        <v>3</v>
      </c>
      <c r="M4" s="75">
        <f>VLOOKUP(C4,Low_Raw!$D:$W,20,FALSE)</f>
        <v>15.8169909642309</v>
      </c>
      <c r="N4" s="41">
        <v>50.5555555555556</v>
      </c>
      <c r="O4" s="41">
        <f t="shared" si="2"/>
        <v>51</v>
      </c>
      <c r="P4" s="41">
        <f>VLOOKUP(MATCH(N4,[8]mapping_table!$B$2:$B$21,1),[8]mapping_table!$A$1:$D$21,4,0)</f>
        <v>55</v>
      </c>
      <c r="Q4" s="41">
        <f t="shared" si="3"/>
        <v>10</v>
      </c>
      <c r="R4" s="695"/>
      <c r="S4" s="75">
        <f t="shared" si="0"/>
        <v>2.9946000000000002</v>
      </c>
      <c r="T4" s="75">
        <f t="shared" si="1"/>
        <v>4</v>
      </c>
      <c r="U4" s="75">
        <f t="shared" si="4"/>
        <v>3</v>
      </c>
      <c r="V4" t="str">
        <f>IF(ISBLANK(F4),"",(F4-[8]Standardisation_Parameters!$F$5)/[8]Standardisation_Parameters!$F$6)</f>
        <v/>
      </c>
      <c r="W4">
        <f>IF(ISBLANK(H4),"",(H4-[8]Standardisation_Parameters!$H$5)/[8]Standardisation_Parameters!$H$6)</f>
        <v>-0.62466810595054034</v>
      </c>
      <c r="X4" s="75">
        <f t="shared" si="5"/>
        <v>5</v>
      </c>
      <c r="Y4">
        <f>IF(ISBLANK(J4),"",(J4-[8]Standardisation_Parameters!$Q$5)/[8]Standardisation_Parameters!$Q$6)</f>
        <v>-0.41549342170501108</v>
      </c>
      <c r="Z4" s="75">
        <f t="shared" si="6"/>
        <v>3</v>
      </c>
      <c r="AA4">
        <f>IF(ISBLANK(K4),"",(K4-[8]Standardisation_Parameters!$O$5)/[8]Standardisation_Parameters!$O$6)</f>
        <v>1.4015368653132907</v>
      </c>
      <c r="AB4" s="695"/>
      <c r="AC4">
        <f>IF(S4="",[8]Buckets!$Z$9,IF(S4&lt;=[8]Buckets!$S$4,[8]Buckets!$Z$4,IF(AND(S4&gt;[8]Buckets!$S$4,S4&lt;=[8]Buckets!$S$5),[8]Buckets!$Z$5,IF(AND(S4&gt;[8]Buckets!$S$5,S4&lt;=[8]Buckets!$S$6),[8]Buckets!$Z$6,IF(AND(S4&gt;[8]Buckets!$S$6,S4&lt;=[8]Buckets!$S$7),[8]Buckets!$Z$7,IF(AND(S4&gt;[8]Buckets!$S$7,S4&lt;=[8]Buckets!$S$8),[8]Buckets!$Z$8,IF(S4&gt;[8]Buckets!$S$8,[8]Buckets!$Z$9)))))))</f>
        <v>0.38380000000000003</v>
      </c>
      <c r="AD4">
        <f>IF(T4="",[8]Buckets!$Z$18,IF(T4&lt;=[8]Buckets!$S$13,[8]Buckets!$Z$13,IF(AND(T4&gt;[8]Buckets!$S$13,T4&lt;=[8]Buckets!$S$14),[8]Buckets!$Z$14,IF(AND(T4&gt;[8]Buckets!$S$14,T4&lt;=[8]Buckets!$S$15),[8]Buckets!$Z$15,IF(AND(T4&gt;[8]Buckets!$S$15,T4&lt;=[8]Buckets!$S$16),[8]Buckets!$Z$16,IF(AND(T4&gt;[8]Buckets!$S$16,T4&lt;=[8]Buckets!$S$17),[8]Buckets!$Z$17,IF(T4&gt;[8]Buckets!$S$17,[8]Buckets!$Z$18)))))))</f>
        <v>0.49829999999999997</v>
      </c>
      <c r="AE4">
        <f>IF(U4="",[8]Buckets!$Z$26,IF(U4&lt;=[8]Buckets!$S$22,[8]Buckets!$Z$22,IF(AND(U4&gt;[8]Buckets!$S$22,U4&lt;=[8]Buckets!$S$23),[8]Buckets!$Z$23,IF(AND(U4&gt;[8]Buckets!$S$23,U4&lt;=[8]Buckets!$S$24),[8]Buckets!$Z$24,IF(AND(U4&gt;[8]Buckets!$S$24,U4&lt;=[8]Buckets!$S$25),[8]Buckets!$Z$25,IF(U4&gt;[8]Buckets!$S$25,[8]Buckets!$Z$26))))))</f>
        <v>0.71799999999999997</v>
      </c>
      <c r="AF4">
        <f>IF(V4="",[8]Buckets!$Z$35,IF(V4&lt;=[8]Buckets!$S$30,[8]Buckets!$Z$30,IF(AND(V4&gt;[8]Buckets!$S$30,V4&lt;=[8]Buckets!$S$31),[8]Buckets!$Z$31,IF(AND(V4&gt;[8]Buckets!$S$31,V4&lt;=[8]Buckets!$S$32),[8]Buckets!$Z$32,IF(AND(V4&gt;[8]Buckets!$S$32,V4&lt;=[8]Buckets!$S$33),[8]Buckets!$Z$33,IF(AND(V4&gt;[8]Buckets!$S$33,V4&lt;=[8]Buckets!$S$34),[8]Buckets!$Z$34,IF(V4&gt;[8]Buckets!$S$34,[8]Buckets!$Z$35)))))))</f>
        <v>0.97160000000000002</v>
      </c>
      <c r="AG4">
        <f>IF(W4="",[8]Buckets!$Z$44,IF(W4&lt;=[8]Buckets!$S$39,[8]Buckets!$Z$39,IF(AND(W4&gt;[8]Buckets!$S$39,W4&lt;=[8]Buckets!$S$40),[8]Buckets!$Z$40,IF(AND(W4&gt;[8]Buckets!$S$40,W4&lt;=[8]Buckets!$S$41),[8]Buckets!$Z$41,IF(AND(W4&gt;[8]Buckets!$S$41,W4&lt;=[8]Buckets!$S$42),[8]Buckets!$Z$42,IF(AND(W4&gt;[8]Buckets!$S$42,W4&lt;=[8]Buckets!$S$43),[8]Buckets!$Z$43,IF(W4&gt;[8]Buckets!$S$43,[8]Buckets!$Z$44)))))))</f>
        <v>0.65249999999999997</v>
      </c>
      <c r="AH4">
        <f>IF(X4="",[8]Buckets!$Z$54,IF(X4&lt;=[8]Buckets!$S$50,[8]Buckets!$Z$50,IF(AND(X4&gt;[8]Buckets!$S$50,X4&lt;=[8]Buckets!$S$51),[8]Buckets!$Z$51,IF(AND(X4&gt;[8]Buckets!$S$51,X4&lt;=[8]Buckets!$S$52),[8]Buckets!$Z$52,IF(AND(X4&gt;[8]Buckets!$S$52,X4&lt;=[8]Buckets!$S$53),[8]Buckets!$Z$53,IF(X4&gt;[8]Buckets!$S$53,[8]Buckets!$Z$54))))))</f>
        <v>0.72850000000000004</v>
      </c>
      <c r="AI4">
        <f>IF(Y4="",[8]Buckets!$Z$58,IF(Y4&lt;=[8]Buckets!$S$58,[8]Buckets!$Z$58,IF(AND(Y4&gt;[8]Buckets!$S$58,Y4&lt;=[8]Buckets!$S$59),[8]Buckets!$Z$59,IF(AND(Y4&gt;[8]Buckets!$S$59,Y4&lt;=[8]Buckets!$S$60),[8]Buckets!$Z$60,IF(AND(Y4&gt;[8]Buckets!$S$60,Y4&lt;=[8]Buckets!$S$61),[8]Buckets!$Z$61,IF(AND(Y4&gt;[8]Buckets!$S$61,Y4&lt;=[8]Buckets!$S$62),[8]Buckets!$Z$62,IF(Y4&gt;[8]Buckets!$S$62,[8]Buckets!$Z$63)))))))</f>
        <v>0.33840000000000026</v>
      </c>
      <c r="AJ4">
        <f>IF(Z4="",[8]Buckets!$Z$72,IF(Z4&lt;=[8]Buckets!$S$67,[8]Buckets!$Z$67,IF(AND(Z4&gt;[8]Buckets!$S$67,Z4&lt;=[8]Buckets!$S$68),[8]Buckets!$Z$68,IF(AND(Z4&gt;[8]Buckets!$S$68,Z4&lt;=[8]Buckets!$S$69),[8]Buckets!$Z$69,IF(AND(Z4&gt;[8]Buckets!$S$69,Z4&lt;=[8]Buckets!$S$70),[8]Buckets!$Z$70,IF(AND(Z4&gt;[8]Buckets!$S$70,Z4&lt;=[8]Buckets!$S$71),[8]Buckets!$Z$71,IF(Z4&gt;[8]Buckets!$S$71,[8]Buckets!$Z$72)))))))</f>
        <v>0.6099</v>
      </c>
      <c r="AK4">
        <f>IF(Y4&lt;=0,IF(AA4="",[8]Buckets!$Z$78,IF(AA4&lt;=[8]Buckets!$S$76,[8]Buckets!$Z$76,IF(AND(AA4&gt;[8]Buckets!$S$76,AA4&lt;=[8]Buckets!$S$77),[8]Buckets!$Z$77,IF(AA4&gt;[8]Buckets!$S$77,[8]Buckets!$Z$78)))),IF(AA4="",[8]Buckets!$Z$86,IF(AA4&lt;=[8]Buckets!$S$84,[8]Buckets!$Z$84,IF(AND(AA4&gt;[8]Buckets!$S$84,AA4&lt;=[8]Buckets!$S$85),[8]Buckets!$Z$85,IF(AA4&gt;[8]Buckets!$S$85,[8]Buckets!$Z$86)))))</f>
        <v>0.96660000000000001</v>
      </c>
      <c r="AL4" s="695"/>
      <c r="AM4">
        <f>MMULT(AC4:AG4,[8]Coefficients!$J$6:$J$10)+[8]Coefficients!$N$5</f>
        <v>0.42652871300000017</v>
      </c>
      <c r="AN4">
        <f>MMULT(AH4:AK4,[8]Coefficients!$J$20:$J$23)+[8]Coefficients!$N$20</f>
        <v>0.51386814300000005</v>
      </c>
      <c r="AO4">
        <f>(AM4*[8]Standardisation_Parameters!$B$6)+[8]Standardisation_Parameters!$B$5</f>
        <v>51.631632388651255</v>
      </c>
      <c r="AP4">
        <f>(AN4*[8]Standardisation_Parameters!$B$6)+[8]Standardisation_Parameters!$B$5</f>
        <v>53.098104121264377</v>
      </c>
      <c r="AQ4">
        <v>3</v>
      </c>
      <c r="AR4" s="78">
        <f>MMULT(AM4:AN4,[8]Coefficients!$J$29:$J$30)+[8]Coefficients!$N$29</f>
        <v>0.45873268385377014</v>
      </c>
      <c r="AS4" s="78">
        <f>(AR4*[8]Standardisation_Parameters!$B$6)+[8]Standardisation_Parameters!$B$5</f>
        <v>52.172352804790343</v>
      </c>
      <c r="AT4" s="78">
        <f t="shared" si="7"/>
        <v>52</v>
      </c>
      <c r="AU4" s="78">
        <f>VLOOKUP(MATCH(AS4,[8]mapping_table!$B$2:$B$21,1),[8]mapping_table!$A$1:$D$21,4,0)</f>
        <v>55</v>
      </c>
      <c r="AV4" s="78">
        <f t="shared" si="8"/>
        <v>10</v>
      </c>
      <c r="AW4" s="78">
        <f t="shared" si="9"/>
        <v>10</v>
      </c>
      <c r="AX4" s="78">
        <f>VLOOKUP(MATCH(AV4,[9]mapping_table!$B$2:$B$21,1),[9]mapping_table!$A$1:$D$21,4,0)</f>
        <v>15</v>
      </c>
      <c r="AY4" s="78">
        <f t="shared" si="10"/>
        <v>2</v>
      </c>
      <c r="BA4" s="79">
        <f>MMULT(AP4:AQ4,[9]Coefficients!$J$36:$J$37)+[9]Coefficients!$N$36</f>
        <v>36.800015539165678</v>
      </c>
      <c r="BB4" s="79">
        <f>(BA4*[9]Standardisation_Parameters!$B$6)+[9]Standardisation_Parameters!$B$5</f>
        <v>662.36026030788253</v>
      </c>
      <c r="BC4" s="79">
        <f t="shared" si="11"/>
        <v>662</v>
      </c>
      <c r="BD4" s="79">
        <f>VLOOKUP(MATCH(BB4,[9]mapping_table!$B$2:$B$21,1),[9]mapping_table!$A$1:$D$21,4,0)</f>
        <v>100</v>
      </c>
      <c r="BE4" s="79">
        <f t="shared" si="12"/>
        <v>132</v>
      </c>
      <c r="BG4" s="696" t="s">
        <v>636</v>
      </c>
      <c r="BH4" s="696"/>
      <c r="BI4" s="696"/>
    </row>
    <row r="5" spans="1:61" x14ac:dyDescent="0.25">
      <c r="A5" s="74" t="s">
        <v>48</v>
      </c>
      <c r="B5" s="74" t="s">
        <v>13</v>
      </c>
      <c r="C5" s="74" t="s">
        <v>49</v>
      </c>
      <c r="D5" s="75">
        <v>8.4529999999999994</v>
      </c>
      <c r="E5" s="75">
        <v>7</v>
      </c>
      <c r="F5" s="75">
        <v>13</v>
      </c>
      <c r="G5" s="75">
        <v>3</v>
      </c>
      <c r="H5" s="75">
        <v>3.6728000000000001</v>
      </c>
      <c r="I5" s="75">
        <v>3</v>
      </c>
      <c r="J5" s="75">
        <v>-0.718972766329119</v>
      </c>
      <c r="K5" s="75">
        <v>64.480874316939904</v>
      </c>
      <c r="L5" s="75">
        <v>3.75</v>
      </c>
      <c r="M5" s="75">
        <f>VLOOKUP(C5,Low_Raw!$D:$W,20,FALSE)</f>
        <v>-12.178116646884099</v>
      </c>
      <c r="N5" s="41">
        <v>55.4444444444444</v>
      </c>
      <c r="O5" s="41">
        <f t="shared" si="2"/>
        <v>55</v>
      </c>
      <c r="P5" s="41">
        <f>VLOOKUP(MATCH(N5,[8]mapping_table!$B$2:$B$21,1),[8]mapping_table!$A$1:$D$21,4,0)</f>
        <v>60</v>
      </c>
      <c r="Q5" s="41">
        <f t="shared" si="3"/>
        <v>11</v>
      </c>
      <c r="R5" s="695"/>
      <c r="S5" s="75">
        <f t="shared" si="0"/>
        <v>8.4529999999999994</v>
      </c>
      <c r="T5" s="75">
        <f t="shared" si="1"/>
        <v>7</v>
      </c>
      <c r="U5" s="75">
        <f t="shared" si="4"/>
        <v>3</v>
      </c>
      <c r="V5">
        <f>IF(ISBLANK(F5),"",(F5-[8]Standardisation_Parameters!$F$5)/[8]Standardisation_Parameters!$F$6)</f>
        <v>0.1572605268518672</v>
      </c>
      <c r="W5">
        <f>IF(ISBLANK(H5),"",(H5-[8]Standardisation_Parameters!$H$5)/[8]Standardisation_Parameters!$H$6)</f>
        <v>-0.65214962855189917</v>
      </c>
      <c r="X5" s="75">
        <f t="shared" si="5"/>
        <v>3</v>
      </c>
      <c r="Y5">
        <f>IF(ISBLANK(J5),"",(J5-[8]Standardisation_Parameters!$Q$5)/[8]Standardisation_Parameters!$Q$6)</f>
        <v>-0.77889441101973811</v>
      </c>
      <c r="Z5" s="75">
        <f t="shared" si="6"/>
        <v>3.75</v>
      </c>
      <c r="AA5">
        <f>IF(ISBLANK(K5),"",(K5-[8]Standardisation_Parameters!$O$5)/[8]Standardisation_Parameters!$O$6)</f>
        <v>0.74561966067202234</v>
      </c>
      <c r="AB5" s="695"/>
      <c r="AC5">
        <f>IF(S5="",[8]Buckets!$Z$9,IF(S5&lt;=[8]Buckets!$S$4,[8]Buckets!$Z$4,IF(AND(S5&gt;[8]Buckets!$S$4,S5&lt;=[8]Buckets!$S$5),[8]Buckets!$Z$5,IF(AND(S5&gt;[8]Buckets!$S$5,S5&lt;=[8]Buckets!$S$6),[8]Buckets!$Z$6,IF(AND(S5&gt;[8]Buckets!$S$6,S5&lt;=[8]Buckets!$S$7),[8]Buckets!$Z$7,IF(AND(S5&gt;[8]Buckets!$S$7,S5&lt;=[8]Buckets!$S$8),[8]Buckets!$Z$8,IF(S5&gt;[8]Buckets!$S$8,[8]Buckets!$Z$9)))))))</f>
        <v>0.79220000000000002</v>
      </c>
      <c r="AD5">
        <f>IF(T5="",[8]Buckets!$Z$18,IF(T5&lt;=[8]Buckets!$S$13,[8]Buckets!$Z$13,IF(AND(T5&gt;[8]Buckets!$S$13,T5&lt;=[8]Buckets!$S$14),[8]Buckets!$Z$14,IF(AND(T5&gt;[8]Buckets!$S$14,T5&lt;=[8]Buckets!$S$15),[8]Buckets!$Z$15,IF(AND(T5&gt;[8]Buckets!$S$15,T5&lt;=[8]Buckets!$S$16),[8]Buckets!$Z$16,IF(AND(T5&gt;[8]Buckets!$S$16,T5&lt;=[8]Buckets!$S$17),[8]Buckets!$Z$17,IF(T5&gt;[8]Buckets!$S$17,[8]Buckets!$Z$18)))))))</f>
        <v>1.0112999999999999</v>
      </c>
      <c r="AE5">
        <f>IF(U5="",[8]Buckets!$Z$26,IF(U5&lt;=[8]Buckets!$S$22,[8]Buckets!$Z$22,IF(AND(U5&gt;[8]Buckets!$S$22,U5&lt;=[8]Buckets!$S$23),[8]Buckets!$Z$23,IF(AND(U5&gt;[8]Buckets!$S$23,U5&lt;=[8]Buckets!$S$24),[8]Buckets!$Z$24,IF(AND(U5&gt;[8]Buckets!$S$24,U5&lt;=[8]Buckets!$S$25),[8]Buckets!$Z$25,IF(U5&gt;[8]Buckets!$S$25,[8]Buckets!$Z$26))))))</f>
        <v>0.71799999999999997</v>
      </c>
      <c r="AF5">
        <f>IF(V5="",[8]Buckets!$Z$35,IF(V5&lt;=[8]Buckets!$S$30,[8]Buckets!$Z$30,IF(AND(V5&gt;[8]Buckets!$S$30,V5&lt;=[8]Buckets!$S$31),[8]Buckets!$Z$31,IF(AND(V5&gt;[8]Buckets!$S$31,V5&lt;=[8]Buckets!$S$32),[8]Buckets!$Z$32,IF(AND(V5&gt;[8]Buckets!$S$32,V5&lt;=[8]Buckets!$S$33),[8]Buckets!$Z$33,IF(AND(V5&gt;[8]Buckets!$S$33,V5&lt;=[8]Buckets!$S$34),[8]Buckets!$Z$34,IF(V5&gt;[8]Buckets!$S$34,[8]Buckets!$Z$35)))))))</f>
        <v>0.6866000000000001</v>
      </c>
      <c r="AG5">
        <f>IF(W5="",[8]Buckets!$Z$44,IF(W5&lt;=[8]Buckets!$S$39,[8]Buckets!$Z$39,IF(AND(W5&gt;[8]Buckets!$S$39,W5&lt;=[8]Buckets!$S$40),[8]Buckets!$Z$40,IF(AND(W5&gt;[8]Buckets!$S$40,W5&lt;=[8]Buckets!$S$41),[8]Buckets!$Z$41,IF(AND(W5&gt;[8]Buckets!$S$41,W5&lt;=[8]Buckets!$S$42),[8]Buckets!$Z$42,IF(AND(W5&gt;[8]Buckets!$S$42,W5&lt;=[8]Buckets!$S$43),[8]Buckets!$Z$43,IF(W5&gt;[8]Buckets!$S$43,[8]Buckets!$Z$44)))))))</f>
        <v>0.65249999999999997</v>
      </c>
      <c r="AH5">
        <f>IF(X5="",[8]Buckets!$Z$54,IF(X5&lt;=[8]Buckets!$S$50,[8]Buckets!$Z$50,IF(AND(X5&gt;[8]Buckets!$S$50,X5&lt;=[8]Buckets!$S$51),[8]Buckets!$Z$51,IF(AND(X5&gt;[8]Buckets!$S$51,X5&lt;=[8]Buckets!$S$52),[8]Buckets!$Z$52,IF(AND(X5&gt;[8]Buckets!$S$52,X5&lt;=[8]Buckets!$S$53),[8]Buckets!$Z$53,IF(X5&gt;[8]Buckets!$S$53,[8]Buckets!$Z$54))))))</f>
        <v>0.31809999999999999</v>
      </c>
      <c r="AI5">
        <f>IF(Y5="",[8]Buckets!$Z$58,IF(Y5&lt;=[8]Buckets!$S$58,[8]Buckets!$Z$58,IF(AND(Y5&gt;[8]Buckets!$S$58,Y5&lt;=[8]Buckets!$S$59),[8]Buckets!$Z$59,IF(AND(Y5&gt;[8]Buckets!$S$59,Y5&lt;=[8]Buckets!$S$60),[8]Buckets!$Z$60,IF(AND(Y5&gt;[8]Buckets!$S$60,Y5&lt;=[8]Buckets!$S$61),[8]Buckets!$Z$61,IF(AND(Y5&gt;[8]Buckets!$S$61,Y5&lt;=[8]Buckets!$S$62),[8]Buckets!$Z$62,IF(Y5&gt;[8]Buckets!$S$62,[8]Buckets!$Z$63)))))))</f>
        <v>0.86060000000000014</v>
      </c>
      <c r="AJ5">
        <f>IF(Z5="",[8]Buckets!$Z$72,IF(Z5&lt;=[8]Buckets!$S$67,[8]Buckets!$Z$67,IF(AND(Z5&gt;[8]Buckets!$S$67,Z5&lt;=[8]Buckets!$S$68),[8]Buckets!$Z$68,IF(AND(Z5&gt;[8]Buckets!$S$68,Z5&lt;=[8]Buckets!$S$69),[8]Buckets!$Z$69,IF(AND(Z5&gt;[8]Buckets!$S$69,Z5&lt;=[8]Buckets!$S$70),[8]Buckets!$Z$70,IF(AND(Z5&gt;[8]Buckets!$S$70,Z5&lt;=[8]Buckets!$S$71),[8]Buckets!$Z$71,IF(Z5&gt;[8]Buckets!$S$71,[8]Buckets!$Z$72)))))))</f>
        <v>1.0055000000000001</v>
      </c>
      <c r="AK5">
        <f>IF(Y5&lt;=0,IF(AA5="",[8]Buckets!$Z$78,IF(AA5&lt;=[8]Buckets!$S$76,[8]Buckets!$Z$76,IF(AND(AA5&gt;[8]Buckets!$S$76,AA5&lt;=[8]Buckets!$S$77),[8]Buckets!$Z$77,IF(AA5&gt;[8]Buckets!$S$77,[8]Buckets!$Z$78)))),IF(AA5="",[8]Buckets!$Z$86,IF(AA5&lt;=[8]Buckets!$S$84,[8]Buckets!$Z$84,IF(AND(AA5&gt;[8]Buckets!$S$84,AA5&lt;=[8]Buckets!$S$85),[8]Buckets!$Z$85,IF(AA5&gt;[8]Buckets!$S$85,[8]Buckets!$Z$86)))))</f>
        <v>0.78520000000000001</v>
      </c>
      <c r="AL5" s="695"/>
      <c r="AM5">
        <f>MMULT(AC5:AG5,[8]Coefficients!$J$6:$J$10)+[8]Coefficients!$N$5</f>
        <v>0.79080751699999974</v>
      </c>
      <c r="AN5">
        <f>MMULT(AH5:AK5,[8]Coefficients!$J$20:$J$23)+[8]Coefficients!$N$20</f>
        <v>0.77321590500000026</v>
      </c>
      <c r="AO5">
        <f>(AM5*[8]Standardisation_Parameters!$B$6)+[8]Standardisation_Parameters!$B$5</f>
        <v>57.748051614837131</v>
      </c>
      <c r="AP5">
        <f>(AN5*[8]Standardisation_Parameters!$B$6)+[8]Standardisation_Parameters!$B$5</f>
        <v>57.452679848281093</v>
      </c>
      <c r="AQ5">
        <v>4</v>
      </c>
      <c r="AR5" s="78">
        <f>MMULT(AM5:AN5,[8]Coefficients!$J$29:$J$30)+[8]Coefficients!$N$29</f>
        <v>0.78366401129551022</v>
      </c>
      <c r="AS5" s="78">
        <f>(AR5*[8]Standardisation_Parameters!$B$6)+[8]Standardisation_Parameters!$B$5</f>
        <v>57.628108661380779</v>
      </c>
      <c r="AT5" s="78">
        <f t="shared" si="7"/>
        <v>58</v>
      </c>
      <c r="AU5" s="78">
        <f>VLOOKUP(MATCH(AS5,[8]mapping_table!$B$2:$B$21,1),[8]mapping_table!$A$1:$D$21,4,0)</f>
        <v>60</v>
      </c>
      <c r="AV5" s="78">
        <f t="shared" si="8"/>
        <v>12</v>
      </c>
      <c r="AW5" s="78">
        <f t="shared" si="9"/>
        <v>12</v>
      </c>
      <c r="AX5" s="78">
        <f>VLOOKUP(MATCH(AV5,[9]mapping_table!$B$2:$B$21,1),[9]mapping_table!$A$1:$D$21,4,0)</f>
        <v>15</v>
      </c>
      <c r="AY5" s="78">
        <f t="shared" si="10"/>
        <v>2</v>
      </c>
      <c r="BA5" s="79">
        <f>MMULT(AP5:AQ5,[9]Coefficients!$J$36:$J$37)+[9]Coefficients!$N$36</f>
        <v>40.237779590650788</v>
      </c>
      <c r="BB5" s="79">
        <f>(BA5*[9]Standardisation_Parameters!$B$6)+[9]Standardisation_Parameters!$B$5</f>
        <v>720.08199956009048</v>
      </c>
      <c r="BC5" s="79">
        <f t="shared" si="11"/>
        <v>720</v>
      </c>
      <c r="BD5" s="79">
        <f>VLOOKUP(MATCH(BB5,[9]mapping_table!$B$2:$B$21,1),[9]mapping_table!$A$1:$D$21,4,0)</f>
        <v>100</v>
      </c>
      <c r="BE5" s="79">
        <f t="shared" si="12"/>
        <v>144</v>
      </c>
      <c r="BG5" s="2" t="s">
        <v>487</v>
      </c>
      <c r="BH5" s="43" t="e">
        <f ca="1">[10]!somersD(Q2:Q61,AV2:AV61)</f>
        <v>#NAME?</v>
      </c>
      <c r="BI5" s="42" t="e">
        <f ca="1">[10]!somersD(AV2:AV61,Q2:Q61)</f>
        <v>#NAME?</v>
      </c>
    </row>
    <row r="6" spans="1:61" x14ac:dyDescent="0.25">
      <c r="A6" s="74" t="s">
        <v>57</v>
      </c>
      <c r="B6" s="74" t="s">
        <v>58</v>
      </c>
      <c r="C6" s="74" t="s">
        <v>59</v>
      </c>
      <c r="D6" s="75">
        <v>7.6887999999999996</v>
      </c>
      <c r="E6" s="75">
        <v>7</v>
      </c>
      <c r="F6" s="75">
        <v>10.9</v>
      </c>
      <c r="G6" s="75">
        <v>3</v>
      </c>
      <c r="H6" s="75">
        <v>9.1058000000000003</v>
      </c>
      <c r="I6" s="75">
        <v>6</v>
      </c>
      <c r="J6" s="75">
        <v>-1.00540448171207</v>
      </c>
      <c r="K6" s="75">
        <v>80.327868852459005</v>
      </c>
      <c r="L6" s="75">
        <v>3.25</v>
      </c>
      <c r="M6" s="75">
        <f>VLOOKUP(C6,Low_Raw!$D:$W,20,FALSE)</f>
        <v>-23.0631661149664</v>
      </c>
      <c r="N6" s="41">
        <v>65.1111111111111</v>
      </c>
      <c r="O6" s="41">
        <f t="shared" si="2"/>
        <v>65</v>
      </c>
      <c r="P6" s="41">
        <f>VLOOKUP(MATCH(N6,[8]mapping_table!$B$2:$B$21,1),[8]mapping_table!$A$1:$D$21,4,0)</f>
        <v>70</v>
      </c>
      <c r="Q6" s="41">
        <f t="shared" si="3"/>
        <v>13</v>
      </c>
      <c r="R6" s="695"/>
      <c r="S6" s="75">
        <f t="shared" si="0"/>
        <v>7.6887999999999996</v>
      </c>
      <c r="T6" s="75">
        <f t="shared" si="1"/>
        <v>7</v>
      </c>
      <c r="U6" s="75">
        <f t="shared" si="4"/>
        <v>3</v>
      </c>
      <c r="V6">
        <f>IF(ISBLANK(F6),"",(F6-[8]Standardisation_Parameters!$F$5)/[8]Standardisation_Parameters!$F$6)</f>
        <v>-0.12654584977403602</v>
      </c>
      <c r="W6">
        <f>IF(ISBLANK(H6),"",(H6-[8]Standardisation_Parameters!$H$5)/[8]Standardisation_Parameters!$H$6)</f>
        <v>-0.13227806764248803</v>
      </c>
      <c r="X6" s="75">
        <f t="shared" si="5"/>
        <v>6</v>
      </c>
      <c r="Y6">
        <f>IF(ISBLANK(J6),"",(J6-[8]Standardisation_Parameters!$Q$5)/[8]Standardisation_Parameters!$Q$6)</f>
        <v>-1.0698343146756581</v>
      </c>
      <c r="Z6" s="75">
        <f t="shared" si="6"/>
        <v>3.25</v>
      </c>
      <c r="AA6">
        <f>IF(ISBLANK(K6),"",(K6-[8]Standardisation_Parameters!$O$5)/[8]Standardisation_Parameters!$O$6)</f>
        <v>1.3220317495991969</v>
      </c>
      <c r="AB6" s="695"/>
      <c r="AC6">
        <f>IF(S6="",[8]Buckets!$Z$9,IF(S6&lt;=[8]Buckets!$S$4,[8]Buckets!$Z$4,IF(AND(S6&gt;[8]Buckets!$S$4,S6&lt;=[8]Buckets!$S$5),[8]Buckets!$Z$5,IF(AND(S6&gt;[8]Buckets!$S$5,S6&lt;=[8]Buckets!$S$6),[8]Buckets!$Z$6,IF(AND(S6&gt;[8]Buckets!$S$6,S6&lt;=[8]Buckets!$S$7),[8]Buckets!$Z$7,IF(AND(S6&gt;[8]Buckets!$S$7,S6&lt;=[8]Buckets!$S$8),[8]Buckets!$Z$8,IF(S6&gt;[8]Buckets!$S$8,[8]Buckets!$Z$9)))))))</f>
        <v>0.79220000000000002</v>
      </c>
      <c r="AD6">
        <f>IF(T6="",[8]Buckets!$Z$18,IF(T6&lt;=[8]Buckets!$S$13,[8]Buckets!$Z$13,IF(AND(T6&gt;[8]Buckets!$S$13,T6&lt;=[8]Buckets!$S$14),[8]Buckets!$Z$14,IF(AND(T6&gt;[8]Buckets!$S$14,T6&lt;=[8]Buckets!$S$15),[8]Buckets!$Z$15,IF(AND(T6&gt;[8]Buckets!$S$15,T6&lt;=[8]Buckets!$S$16),[8]Buckets!$Z$16,IF(AND(T6&gt;[8]Buckets!$S$16,T6&lt;=[8]Buckets!$S$17),[8]Buckets!$Z$17,IF(T6&gt;[8]Buckets!$S$17,[8]Buckets!$Z$18)))))))</f>
        <v>1.0112999999999999</v>
      </c>
      <c r="AE6">
        <f>IF(U6="",[8]Buckets!$Z$26,IF(U6&lt;=[8]Buckets!$S$22,[8]Buckets!$Z$22,IF(AND(U6&gt;[8]Buckets!$S$22,U6&lt;=[8]Buckets!$S$23),[8]Buckets!$Z$23,IF(AND(U6&gt;[8]Buckets!$S$23,U6&lt;=[8]Buckets!$S$24),[8]Buckets!$Z$24,IF(AND(U6&gt;[8]Buckets!$S$24,U6&lt;=[8]Buckets!$S$25),[8]Buckets!$Z$25,IF(U6&gt;[8]Buckets!$S$25,[8]Buckets!$Z$26))))))</f>
        <v>0.71799999999999997</v>
      </c>
      <c r="AF6">
        <f>IF(V6="",[8]Buckets!$Z$35,IF(V6&lt;=[8]Buckets!$S$30,[8]Buckets!$Z$30,IF(AND(V6&gt;[8]Buckets!$S$30,V6&lt;=[8]Buckets!$S$31),[8]Buckets!$Z$31,IF(AND(V6&gt;[8]Buckets!$S$31,V6&lt;=[8]Buckets!$S$32),[8]Buckets!$Z$32,IF(AND(V6&gt;[8]Buckets!$S$32,V6&lt;=[8]Buckets!$S$33),[8]Buckets!$Z$33,IF(AND(V6&gt;[8]Buckets!$S$33,V6&lt;=[8]Buckets!$S$34),[8]Buckets!$Z$34,IF(V6&gt;[8]Buckets!$S$34,[8]Buckets!$Z$35)))))))</f>
        <v>0.59160000000000001</v>
      </c>
      <c r="AG6">
        <f>IF(W6="",[8]Buckets!$Z$44,IF(W6&lt;=[8]Buckets!$S$39,[8]Buckets!$Z$39,IF(AND(W6&gt;[8]Buckets!$S$39,W6&lt;=[8]Buckets!$S$40),[8]Buckets!$Z$40,IF(AND(W6&gt;[8]Buckets!$S$40,W6&lt;=[8]Buckets!$S$41),[8]Buckets!$Z$41,IF(AND(W6&gt;[8]Buckets!$S$41,W6&lt;=[8]Buckets!$S$42),[8]Buckets!$Z$42,IF(AND(W6&gt;[8]Buckets!$S$42,W6&lt;=[8]Buckets!$S$43),[8]Buckets!$Z$43,IF(W6&gt;[8]Buckets!$S$43,[8]Buckets!$Z$44)))))))</f>
        <v>0.77390000000000003</v>
      </c>
      <c r="AH6">
        <f>IF(X6="",[8]Buckets!$Z$54,IF(X6&lt;=[8]Buckets!$S$50,[8]Buckets!$Z$50,IF(AND(X6&gt;[8]Buckets!$S$50,X6&lt;=[8]Buckets!$S$51),[8]Buckets!$Z$51,IF(AND(X6&gt;[8]Buckets!$S$51,X6&lt;=[8]Buckets!$S$52),[8]Buckets!$Z$52,IF(AND(X6&gt;[8]Buckets!$S$52,X6&lt;=[8]Buckets!$S$53),[8]Buckets!$Z$53,IF(X6&gt;[8]Buckets!$S$53,[8]Buckets!$Z$54))))))</f>
        <v>0.96880000000000011</v>
      </c>
      <c r="AI6">
        <f>IF(Y6="",[8]Buckets!$Z$58,IF(Y6&lt;=[8]Buckets!$S$58,[8]Buckets!$Z$58,IF(AND(Y6&gt;[8]Buckets!$S$58,Y6&lt;=[8]Buckets!$S$59),[8]Buckets!$Z$59,IF(AND(Y6&gt;[8]Buckets!$S$59,Y6&lt;=[8]Buckets!$S$60),[8]Buckets!$Z$60,IF(AND(Y6&gt;[8]Buckets!$S$60,Y6&lt;=[8]Buckets!$S$61),[8]Buckets!$Z$61,IF(AND(Y6&gt;[8]Buckets!$S$61,Y6&lt;=[8]Buckets!$S$62),[8]Buckets!$Z$62,IF(Y6&gt;[8]Buckets!$S$62,[8]Buckets!$Z$63)))))))</f>
        <v>1.1274000000000002</v>
      </c>
      <c r="AJ6">
        <f>IF(Z6="",[8]Buckets!$Z$72,IF(Z6&lt;=[8]Buckets!$S$67,[8]Buckets!$Z$67,IF(AND(Z6&gt;[8]Buckets!$S$67,Z6&lt;=[8]Buckets!$S$68),[8]Buckets!$Z$68,IF(AND(Z6&gt;[8]Buckets!$S$68,Z6&lt;=[8]Buckets!$S$69),[8]Buckets!$Z$69,IF(AND(Z6&gt;[8]Buckets!$S$69,Z6&lt;=[8]Buckets!$S$70),[8]Buckets!$Z$70,IF(AND(Z6&gt;[8]Buckets!$S$70,Z6&lt;=[8]Buckets!$S$71),[8]Buckets!$Z$71,IF(Z6&gt;[8]Buckets!$S$71,[8]Buckets!$Z$72)))))))</f>
        <v>0.80769999999999997</v>
      </c>
      <c r="AK6">
        <f>IF(Y6&lt;=0,IF(AA6="",[8]Buckets!$Z$78,IF(AA6&lt;=[8]Buckets!$S$76,[8]Buckets!$Z$76,IF(AND(AA6&gt;[8]Buckets!$S$76,AA6&lt;=[8]Buckets!$S$77),[8]Buckets!$Z$77,IF(AA6&gt;[8]Buckets!$S$77,[8]Buckets!$Z$78)))),IF(AA6="",[8]Buckets!$Z$86,IF(AA6&lt;=[8]Buckets!$S$84,[8]Buckets!$Z$84,IF(AND(AA6&gt;[8]Buckets!$S$84,AA6&lt;=[8]Buckets!$S$85),[8]Buckets!$Z$85,IF(AA6&gt;[8]Buckets!$S$85,[8]Buckets!$Z$86)))))</f>
        <v>0.96660000000000001</v>
      </c>
      <c r="AL6" s="695"/>
      <c r="AM6">
        <f>MMULT(AC6:AG6,[8]Coefficients!$J$6:$J$10)+[8]Coefficients!$N$5</f>
        <v>0.90102151899999994</v>
      </c>
      <c r="AN6">
        <f>MMULT(AH6:AK6,[8]Coefficients!$J$20:$J$23)+[8]Coefficients!$N$20</f>
        <v>1.168915991</v>
      </c>
      <c r="AO6">
        <f>(AM6*[8]Standardisation_Parameters!$B$6)+[8]Standardisation_Parameters!$B$5</f>
        <v>59.598598595406692</v>
      </c>
      <c r="AP6">
        <f>(AN6*[8]Standardisation_Parameters!$B$6)+[8]Standardisation_Parameters!$B$5</f>
        <v>64.096677762070783</v>
      </c>
      <c r="AQ6">
        <v>5</v>
      </c>
      <c r="AR6" s="78">
        <f>MMULT(AM6:AN6,[8]Coefficients!$J$29:$J$30)+[8]Coefficients!$N$29</f>
        <v>1.1498165998079302</v>
      </c>
      <c r="AS6" s="78">
        <f>(AR6*[8]Standardisation_Parameters!$B$6)+[8]Standardisation_Parameters!$B$5</f>
        <v>63.775989645680625</v>
      </c>
      <c r="AT6" s="78">
        <f t="shared" si="7"/>
        <v>64</v>
      </c>
      <c r="AU6" s="78">
        <f>VLOOKUP(MATCH(AS6,[8]mapping_table!$B$2:$B$21,1),[8]mapping_table!$A$1:$D$21,4,0)</f>
        <v>65</v>
      </c>
      <c r="AV6" s="78">
        <f t="shared" si="8"/>
        <v>13</v>
      </c>
      <c r="AW6" s="78">
        <f t="shared" si="9"/>
        <v>13</v>
      </c>
      <c r="AX6" s="78">
        <f>VLOOKUP(MATCH(AV6,[9]mapping_table!$B$2:$B$21,1),[9]mapping_table!$A$1:$D$21,4,0)</f>
        <v>15</v>
      </c>
      <c r="AY6" s="78">
        <f t="shared" si="10"/>
        <v>3</v>
      </c>
      <c r="BA6" s="79">
        <f>MMULT(AP6:AQ6,[9]Coefficients!$J$36:$J$37)+[9]Coefficients!$N$36</f>
        <v>45.198856482549033</v>
      </c>
      <c r="BB6" s="79">
        <f>(BA6*[9]Standardisation_Parameters!$B$6)+[9]Standardisation_Parameters!$B$5</f>
        <v>803.38090619697766</v>
      </c>
      <c r="BC6" s="79">
        <f t="shared" si="11"/>
        <v>803</v>
      </c>
      <c r="BD6" s="79">
        <f>VLOOKUP(MATCH(BB6,[9]mapping_table!$B$2:$B$21,1),[9]mapping_table!$A$1:$D$21,4,0)</f>
        <v>100</v>
      </c>
      <c r="BE6" s="79">
        <f t="shared" si="12"/>
        <v>161</v>
      </c>
      <c r="BG6" s="2" t="s">
        <v>488</v>
      </c>
      <c r="BH6" s="43" t="e">
        <f ca="1">[10]!somersD(R2:R61,AW2:AW61)</f>
        <v>#NAME?</v>
      </c>
      <c r="BI6" s="42" t="e">
        <f ca="1">[10]!somersD(AW2:AW61,R2:R61)</f>
        <v>#NAME?</v>
      </c>
    </row>
    <row r="7" spans="1:61" x14ac:dyDescent="0.25">
      <c r="A7" s="74" t="s">
        <v>20</v>
      </c>
      <c r="B7" s="74" t="s">
        <v>58</v>
      </c>
      <c r="C7" s="74" t="s">
        <v>65</v>
      </c>
      <c r="D7" s="75">
        <v>8.6532</v>
      </c>
      <c r="E7" s="75">
        <v>3</v>
      </c>
      <c r="F7" s="75">
        <v>11</v>
      </c>
      <c r="G7" s="75">
        <v>1</v>
      </c>
      <c r="H7" s="75">
        <v>1.6382000000000001</v>
      </c>
      <c r="I7" s="75">
        <v>3</v>
      </c>
      <c r="J7" s="75">
        <v>0.65528364137670003</v>
      </c>
      <c r="K7" s="75">
        <v>28.415300546448101</v>
      </c>
      <c r="L7" s="75">
        <v>1.5</v>
      </c>
      <c r="M7" s="75">
        <f>VLOOKUP(C7,Low_Raw!$D:$W,20,FALSE)</f>
        <v>-17.2576936741414</v>
      </c>
      <c r="N7" s="41">
        <v>35.6666666666667</v>
      </c>
      <c r="O7" s="41">
        <f t="shared" si="2"/>
        <v>36</v>
      </c>
      <c r="P7" s="41">
        <f>VLOOKUP(MATCH(N7,[8]mapping_table!$B$2:$B$21,1),[8]mapping_table!$A$1:$D$21,4,0)</f>
        <v>40</v>
      </c>
      <c r="Q7" s="41">
        <f t="shared" si="3"/>
        <v>7</v>
      </c>
      <c r="R7" s="695"/>
      <c r="S7" s="75">
        <f t="shared" si="0"/>
        <v>8.6532</v>
      </c>
      <c r="T7" s="75">
        <f t="shared" si="1"/>
        <v>3</v>
      </c>
      <c r="U7" s="75">
        <f t="shared" si="4"/>
        <v>1</v>
      </c>
      <c r="V7">
        <f>IF(ISBLANK(F7),"",(F7-[8]Standardisation_Parameters!$F$5)/[8]Standardisation_Parameters!$F$6)</f>
        <v>-0.11303126041089781</v>
      </c>
      <c r="W7">
        <f>IF(ISBLANK(H7),"",(H7-[8]Standardisation_Parameters!$H$5)/[8]Standardisation_Parameters!$H$6)</f>
        <v>-0.84683593037893556</v>
      </c>
      <c r="X7" s="75">
        <f t="shared" si="5"/>
        <v>3</v>
      </c>
      <c r="Y7">
        <f>IF(ISBLANK(J7),"",(J7-[8]Standardisation_Parameters!$Q$5)/[8]Standardisation_Parameters!$Q$6)</f>
        <v>0.61699160782389972</v>
      </c>
      <c r="Z7" s="75">
        <f t="shared" si="6"/>
        <v>1.5</v>
      </c>
      <c r="AA7">
        <f>IF(ISBLANK(K7),"",(K7-[8]Standardisation_Parameters!$O$5)/[8]Standardisation_Parameters!$O$6)</f>
        <v>-0.56621474861051468</v>
      </c>
      <c r="AB7" s="695"/>
      <c r="AC7">
        <f>IF(S7="",[8]Buckets!$Z$9,IF(S7&lt;=[8]Buckets!$S$4,[8]Buckets!$Z$4,IF(AND(S7&gt;[8]Buckets!$S$4,S7&lt;=[8]Buckets!$S$5),[8]Buckets!$Z$5,IF(AND(S7&gt;[8]Buckets!$S$5,S7&lt;=[8]Buckets!$S$6),[8]Buckets!$Z$6,IF(AND(S7&gt;[8]Buckets!$S$6,S7&lt;=[8]Buckets!$S$7),[8]Buckets!$Z$7,IF(AND(S7&gt;[8]Buckets!$S$7,S7&lt;=[8]Buckets!$S$8),[8]Buckets!$Z$8,IF(S7&gt;[8]Buckets!$S$8,[8]Buckets!$Z$9)))))))</f>
        <v>0.79220000000000002</v>
      </c>
      <c r="AD7">
        <f>IF(T7="",[8]Buckets!$Z$18,IF(T7&lt;=[8]Buckets!$S$13,[8]Buckets!$Z$13,IF(AND(T7&gt;[8]Buckets!$S$13,T7&lt;=[8]Buckets!$S$14),[8]Buckets!$Z$14,IF(AND(T7&gt;[8]Buckets!$S$14,T7&lt;=[8]Buckets!$S$15),[8]Buckets!$Z$15,IF(AND(T7&gt;[8]Buckets!$S$15,T7&lt;=[8]Buckets!$S$16),[8]Buckets!$Z$16,IF(AND(T7&gt;[8]Buckets!$S$16,T7&lt;=[8]Buckets!$S$17),[8]Buckets!$Z$17,IF(T7&gt;[8]Buckets!$S$17,[8]Buckets!$Z$18)))))))</f>
        <v>0.34489999999999998</v>
      </c>
      <c r="AE7">
        <f>IF(U7="",[8]Buckets!$Z$26,IF(U7&lt;=[8]Buckets!$S$22,[8]Buckets!$Z$22,IF(AND(U7&gt;[8]Buckets!$S$22,U7&lt;=[8]Buckets!$S$23),[8]Buckets!$Z$23,IF(AND(U7&gt;[8]Buckets!$S$23,U7&lt;=[8]Buckets!$S$24),[8]Buckets!$Z$24,IF(AND(U7&gt;[8]Buckets!$S$24,U7&lt;=[8]Buckets!$S$25),[8]Buckets!$Z$25,IF(U7&gt;[8]Buckets!$S$25,[8]Buckets!$Z$26))))))</f>
        <v>0.33560000000000001</v>
      </c>
      <c r="AF7">
        <f>IF(V7="",[8]Buckets!$Z$35,IF(V7&lt;=[8]Buckets!$S$30,[8]Buckets!$Z$30,IF(AND(V7&gt;[8]Buckets!$S$30,V7&lt;=[8]Buckets!$S$31),[8]Buckets!$Z$31,IF(AND(V7&gt;[8]Buckets!$S$31,V7&lt;=[8]Buckets!$S$32),[8]Buckets!$Z$32,IF(AND(V7&gt;[8]Buckets!$S$32,V7&lt;=[8]Buckets!$S$33),[8]Buckets!$Z$33,IF(AND(V7&gt;[8]Buckets!$S$33,V7&lt;=[8]Buckets!$S$34),[8]Buckets!$Z$34,IF(V7&gt;[8]Buckets!$S$34,[8]Buckets!$Z$35)))))))</f>
        <v>0.59160000000000001</v>
      </c>
      <c r="AG7">
        <f>IF(W7="",[8]Buckets!$Z$44,IF(W7&lt;=[8]Buckets!$S$39,[8]Buckets!$Z$39,IF(AND(W7&gt;[8]Buckets!$S$39,W7&lt;=[8]Buckets!$S$40),[8]Buckets!$Z$40,IF(AND(W7&gt;[8]Buckets!$S$40,W7&lt;=[8]Buckets!$S$41),[8]Buckets!$Z$41,IF(AND(W7&gt;[8]Buckets!$S$41,W7&lt;=[8]Buckets!$S$42),[8]Buckets!$Z$42,IF(AND(W7&gt;[8]Buckets!$S$42,W7&lt;=[8]Buckets!$S$43),[8]Buckets!$Z$43,IF(W7&gt;[8]Buckets!$S$43,[8]Buckets!$Z$44)))))))</f>
        <v>0.57889999999999997</v>
      </c>
      <c r="AH7">
        <f>IF(X7="",[8]Buckets!$Z$54,IF(X7&lt;=[8]Buckets!$S$50,[8]Buckets!$Z$50,IF(AND(X7&gt;[8]Buckets!$S$50,X7&lt;=[8]Buckets!$S$51),[8]Buckets!$Z$51,IF(AND(X7&gt;[8]Buckets!$S$51,X7&lt;=[8]Buckets!$S$52),[8]Buckets!$Z$52,IF(AND(X7&gt;[8]Buckets!$S$52,X7&lt;=[8]Buckets!$S$53),[8]Buckets!$Z$53,IF(X7&gt;[8]Buckets!$S$53,[8]Buckets!$Z$54))))))</f>
        <v>0.31809999999999999</v>
      </c>
      <c r="AI7">
        <f>IF(Y7="",[8]Buckets!$Z$58,IF(Y7&lt;=[8]Buckets!$S$58,[8]Buckets!$Z$58,IF(AND(Y7&gt;[8]Buckets!$S$58,Y7&lt;=[8]Buckets!$S$59),[8]Buckets!$Z$59,IF(AND(Y7&gt;[8]Buckets!$S$59,Y7&lt;=[8]Buckets!$S$60),[8]Buckets!$Z$60,IF(AND(Y7&gt;[8]Buckets!$S$60,Y7&lt;=[8]Buckets!$S$61),[8]Buckets!$Z$61,IF(AND(Y7&gt;[8]Buckets!$S$61,Y7&lt;=[8]Buckets!$S$62),[8]Buckets!$Z$62,IF(Y7&gt;[8]Buckets!$S$62,[8]Buckets!$Z$63)))))))</f>
        <v>8.3000000000000185E-2</v>
      </c>
      <c r="AJ7">
        <f>IF(Z7="",[8]Buckets!$Z$72,IF(Z7&lt;=[8]Buckets!$S$67,[8]Buckets!$Z$67,IF(AND(Z7&gt;[8]Buckets!$S$67,Z7&lt;=[8]Buckets!$S$68),[8]Buckets!$Z$68,IF(AND(Z7&gt;[8]Buckets!$S$68,Z7&lt;=[8]Buckets!$S$69),[8]Buckets!$Z$69,IF(AND(Z7&gt;[8]Buckets!$S$69,Z7&lt;=[8]Buckets!$S$70),[8]Buckets!$Z$70,IF(AND(Z7&gt;[8]Buckets!$S$70,Z7&lt;=[8]Buckets!$S$71),[8]Buckets!$Z$71,IF(Z7&gt;[8]Buckets!$S$71,[8]Buckets!$Z$72)))))))</f>
        <v>0.21429999999999999</v>
      </c>
      <c r="AK7">
        <f>IF(Y7&lt;=0,IF(AA7="",[8]Buckets!$Z$78,IF(AA7&lt;=[8]Buckets!$S$76,[8]Buckets!$Z$76,IF(AND(AA7&gt;[8]Buckets!$S$76,AA7&lt;=[8]Buckets!$S$77),[8]Buckets!$Z$77,IF(AA7&gt;[8]Buckets!$S$77,[8]Buckets!$Z$78)))),IF(AA7="",[8]Buckets!$Z$86,IF(AA7&lt;=[8]Buckets!$S$84,[8]Buckets!$Z$84,IF(AND(AA7&gt;[8]Buckets!$S$84,AA7&lt;=[8]Buckets!$S$85),[8]Buckets!$Z$85,IF(AA7&gt;[8]Buckets!$S$85,[8]Buckets!$Z$86)))))</f>
        <v>-7.7800000000000036E-2</v>
      </c>
      <c r="AL7" s="695"/>
      <c r="AM7">
        <f>MMULT(AC7:AG7,[8]Coefficients!$J$6:$J$10)+[8]Coefficients!$N$5</f>
        <v>1.7062538999999877E-2</v>
      </c>
      <c r="AN7">
        <f>MMULT(AH7:AK7,[8]Coefficients!$J$20:$J$23)+[8]Coefficients!$N$20</f>
        <v>-0.24276995099999987</v>
      </c>
      <c r="AO7">
        <f>(AM7*[8]Standardisation_Parameters!$B$6)+[8]Standardisation_Parameters!$B$5</f>
        <v>44.75649512668096</v>
      </c>
      <c r="AP7">
        <f>(AN7*[8]Standardisation_Parameters!$B$6)+[8]Standardisation_Parameters!$B$5</f>
        <v>40.393780579545933</v>
      </c>
      <c r="AQ7">
        <v>6</v>
      </c>
      <c r="AR7" s="78">
        <f>MMULT(AM7:AN7,[8]Coefficients!$J$29:$J$30)+[8]Coefficients!$N$29</f>
        <v>-0.29920994598448991</v>
      </c>
      <c r="AS7" s="78">
        <f>(AR7*[8]Standardisation_Parameters!$B$6)+[8]Standardisation_Parameters!$B$5</f>
        <v>39.446125468520123</v>
      </c>
      <c r="AT7" s="78">
        <f t="shared" si="7"/>
        <v>39</v>
      </c>
      <c r="AU7" s="78">
        <f>VLOOKUP(MATCH(AS7,[8]mapping_table!$B$2:$B$21,1),[8]mapping_table!$A$1:$D$21,4,0)</f>
        <v>40</v>
      </c>
      <c r="AV7" s="78">
        <f t="shared" si="8"/>
        <v>8</v>
      </c>
      <c r="AW7" s="78">
        <f t="shared" si="9"/>
        <v>8</v>
      </c>
      <c r="AX7" s="78">
        <f>VLOOKUP(MATCH(AV7,[9]mapping_table!$B$2:$B$21,1),[9]mapping_table!$A$1:$D$21,4,0)</f>
        <v>10</v>
      </c>
      <c r="AY7" s="78">
        <f t="shared" si="10"/>
        <v>2</v>
      </c>
      <c r="BA7" s="79">
        <f>MMULT(AP7:AQ7,[9]Coefficients!$J$36:$J$37)+[9]Coefficients!$N$36</f>
        <v>29.968019784212476</v>
      </c>
      <c r="BB7" s="79">
        <f>(BA7*[9]Standardisation_Parameters!$B$6)+[9]Standardisation_Parameters!$B$5</f>
        <v>547.64771121096578</v>
      </c>
      <c r="BC7" s="79">
        <f t="shared" si="11"/>
        <v>548</v>
      </c>
      <c r="BD7" s="79">
        <f>VLOOKUP(MATCH(BB7,[9]mapping_table!$B$2:$B$21,1),[9]mapping_table!$A$1:$D$21,4,0)</f>
        <v>100</v>
      </c>
      <c r="BE7" s="79">
        <f t="shared" si="12"/>
        <v>110</v>
      </c>
      <c r="BG7" s="2" t="s">
        <v>489</v>
      </c>
      <c r="BH7" s="43" t="e">
        <f ca="1">[10]!somersD(S2:S61,AX2:AX61)</f>
        <v>#NAME?</v>
      </c>
      <c r="BI7" s="42" t="e">
        <f ca="1">[10]!somersD(AX2:AX61,S2:S61)</f>
        <v>#NAME?</v>
      </c>
    </row>
    <row r="8" spans="1:61" x14ac:dyDescent="0.25">
      <c r="A8" s="74" t="s">
        <v>71</v>
      </c>
      <c r="B8" s="74" t="s">
        <v>13</v>
      </c>
      <c r="C8" s="74" t="s">
        <v>72</v>
      </c>
      <c r="D8" s="75">
        <v>3.3826000000000001</v>
      </c>
      <c r="E8" s="75">
        <v>9</v>
      </c>
      <c r="F8" s="75">
        <v>15</v>
      </c>
      <c r="G8" s="75">
        <v>4</v>
      </c>
      <c r="H8" s="75">
        <v>0.38955552576731101</v>
      </c>
      <c r="I8" s="75">
        <v>6</v>
      </c>
      <c r="J8" s="75">
        <v>-1.2825938992901</v>
      </c>
      <c r="K8" s="75">
        <v>100</v>
      </c>
      <c r="L8" s="75">
        <v>4.25</v>
      </c>
      <c r="M8" s="75">
        <f>VLOOKUP(C8,Low_Raw!$D:$W,20,FALSE)</f>
        <v>10.0383989967892</v>
      </c>
      <c r="N8" s="41">
        <v>62</v>
      </c>
      <c r="O8" s="41">
        <f t="shared" si="2"/>
        <v>62</v>
      </c>
      <c r="P8" s="41">
        <f>VLOOKUP(MATCH(N8,[8]mapping_table!$B$2:$B$21,1),[8]mapping_table!$A$1:$D$21,4,0)</f>
        <v>65</v>
      </c>
      <c r="Q8" s="41">
        <f t="shared" si="3"/>
        <v>12</v>
      </c>
      <c r="R8" s="695"/>
      <c r="S8" s="75">
        <f t="shared" si="0"/>
        <v>3.3826000000000001</v>
      </c>
      <c r="T8" s="75">
        <f t="shared" si="1"/>
        <v>9</v>
      </c>
      <c r="U8" s="75">
        <f t="shared" si="4"/>
        <v>4</v>
      </c>
      <c r="V8">
        <f>IF(ISBLANK(F8),"",(F8-[8]Standardisation_Parameters!$F$5)/[8]Standardisation_Parameters!$F$6)</f>
        <v>0.42755231411463224</v>
      </c>
      <c r="W8">
        <f>IF(ISBLANK(H8),"",(H8-[8]Standardisation_Parameters!$H$5)/[8]Standardisation_Parameters!$H$6)</f>
        <v>-0.96631591415222085</v>
      </c>
      <c r="X8" s="75">
        <f t="shared" si="5"/>
        <v>6</v>
      </c>
      <c r="Y8">
        <f>IF(ISBLANK(J8),"",(J8-[8]Standardisation_Parameters!$Q$5)/[8]Standardisation_Parameters!$Q$6)</f>
        <v>-1.3513864547268111</v>
      </c>
      <c r="Z8" s="75">
        <f t="shared" si="6"/>
        <v>4.25</v>
      </c>
      <c r="AA8">
        <f>IF(ISBLANK(K8),"",(K8-[8]Standardisation_Parameters!$O$5)/[8]Standardisation_Parameters!$O$6)</f>
        <v>2.0375777910260355</v>
      </c>
      <c r="AB8" s="695"/>
      <c r="AC8">
        <f>IF(S8="",[8]Buckets!$Z$9,IF(S8&lt;=[8]Buckets!$S$4,[8]Buckets!$Z$4,IF(AND(S8&gt;[8]Buckets!$S$4,S8&lt;=[8]Buckets!$S$5),[8]Buckets!$Z$5,IF(AND(S8&gt;[8]Buckets!$S$5,S8&lt;=[8]Buckets!$S$6),[8]Buckets!$Z$6,IF(AND(S8&gt;[8]Buckets!$S$6,S8&lt;=[8]Buckets!$S$7),[8]Buckets!$Z$7,IF(AND(S8&gt;[8]Buckets!$S$7,S8&lt;=[8]Buckets!$S$8),[8]Buckets!$Z$8,IF(S8&gt;[8]Buckets!$S$8,[8]Buckets!$Z$9)))))))</f>
        <v>0.58799999999999997</v>
      </c>
      <c r="AD8">
        <f>IF(T8="",[8]Buckets!$Z$18,IF(T8&lt;=[8]Buckets!$S$13,[8]Buckets!$Z$13,IF(AND(T8&gt;[8]Buckets!$S$13,T8&lt;=[8]Buckets!$S$14),[8]Buckets!$Z$14,IF(AND(T8&gt;[8]Buckets!$S$14,T8&lt;=[8]Buckets!$S$15),[8]Buckets!$Z$15,IF(AND(T8&gt;[8]Buckets!$S$15,T8&lt;=[8]Buckets!$S$16),[8]Buckets!$Z$16,IF(AND(T8&gt;[8]Buckets!$S$16,T8&lt;=[8]Buckets!$S$17),[8]Buckets!$Z$17,IF(T8&gt;[8]Buckets!$S$17,[8]Buckets!$Z$18)))))))</f>
        <v>1.1999</v>
      </c>
      <c r="AE8">
        <f>IF(U8="",[8]Buckets!$Z$26,IF(U8&lt;=[8]Buckets!$S$22,[8]Buckets!$Z$22,IF(AND(U8&gt;[8]Buckets!$S$22,U8&lt;=[8]Buckets!$S$23),[8]Buckets!$Z$23,IF(AND(U8&gt;[8]Buckets!$S$23,U8&lt;=[8]Buckets!$S$24),[8]Buckets!$Z$24,IF(AND(U8&gt;[8]Buckets!$S$24,U8&lt;=[8]Buckets!$S$25),[8]Buckets!$Z$25,IF(U8&gt;[8]Buckets!$S$25,[8]Buckets!$Z$26))))))</f>
        <v>0.95479999999999987</v>
      </c>
      <c r="AF8">
        <f>IF(V8="",[8]Buckets!$Z$35,IF(V8&lt;=[8]Buckets!$S$30,[8]Buckets!$Z$30,IF(AND(V8&gt;[8]Buckets!$S$30,V8&lt;=[8]Buckets!$S$31),[8]Buckets!$Z$31,IF(AND(V8&gt;[8]Buckets!$S$31,V8&lt;=[8]Buckets!$S$32),[8]Buckets!$Z$32,IF(AND(V8&gt;[8]Buckets!$S$32,V8&lt;=[8]Buckets!$S$33),[8]Buckets!$Z$33,IF(AND(V8&gt;[8]Buckets!$S$33,V8&lt;=[8]Buckets!$S$34),[8]Buckets!$Z$34,IF(V8&gt;[8]Buckets!$S$34,[8]Buckets!$Z$35)))))))</f>
        <v>0.78160000000000007</v>
      </c>
      <c r="AG8">
        <f>IF(W8="",[8]Buckets!$Z$44,IF(W8&lt;=[8]Buckets!$S$39,[8]Buckets!$Z$39,IF(AND(W8&gt;[8]Buckets!$S$39,W8&lt;=[8]Buckets!$S$40),[8]Buckets!$Z$40,IF(AND(W8&gt;[8]Buckets!$S$40,W8&lt;=[8]Buckets!$S$41),[8]Buckets!$Z$41,IF(AND(W8&gt;[8]Buckets!$S$41,W8&lt;=[8]Buckets!$S$42),[8]Buckets!$Z$42,IF(AND(W8&gt;[8]Buckets!$S$42,W8&lt;=[8]Buckets!$S$43),[8]Buckets!$Z$43,IF(W8&gt;[8]Buckets!$S$43,[8]Buckets!$Z$44)))))))</f>
        <v>0.57889999999999997</v>
      </c>
      <c r="AH8">
        <f>IF(X8="",[8]Buckets!$Z$54,IF(X8&lt;=[8]Buckets!$S$50,[8]Buckets!$Z$50,IF(AND(X8&gt;[8]Buckets!$S$50,X8&lt;=[8]Buckets!$S$51),[8]Buckets!$Z$51,IF(AND(X8&gt;[8]Buckets!$S$51,X8&lt;=[8]Buckets!$S$52),[8]Buckets!$Z$52,IF(AND(X8&gt;[8]Buckets!$S$52,X8&lt;=[8]Buckets!$S$53),[8]Buckets!$Z$53,IF(X8&gt;[8]Buckets!$S$53,[8]Buckets!$Z$54))))))</f>
        <v>0.96880000000000011</v>
      </c>
      <c r="AI8">
        <f>IF(Y8="",[8]Buckets!$Z$58,IF(Y8&lt;=[8]Buckets!$S$58,[8]Buckets!$Z$58,IF(AND(Y8&gt;[8]Buckets!$S$58,Y8&lt;=[8]Buckets!$S$59),[8]Buckets!$Z$59,IF(AND(Y8&gt;[8]Buckets!$S$59,Y8&lt;=[8]Buckets!$S$60),[8]Buckets!$Z$60,IF(AND(Y8&gt;[8]Buckets!$S$60,Y8&lt;=[8]Buckets!$S$61),[8]Buckets!$Z$61,IF(AND(Y8&gt;[8]Buckets!$S$61,Y8&lt;=[8]Buckets!$S$62),[8]Buckets!$Z$62,IF(Y8&gt;[8]Buckets!$S$62,[8]Buckets!$Z$63)))))))</f>
        <v>1.3980000000000001</v>
      </c>
      <c r="AJ8">
        <f>IF(Z8="",[8]Buckets!$Z$72,IF(Z8&lt;=[8]Buckets!$S$67,[8]Buckets!$Z$67,IF(AND(Z8&gt;[8]Buckets!$S$67,Z8&lt;=[8]Buckets!$S$68),[8]Buckets!$Z$68,IF(AND(Z8&gt;[8]Buckets!$S$68,Z8&lt;=[8]Buckets!$S$69),[8]Buckets!$Z$69,IF(AND(Z8&gt;[8]Buckets!$S$69,Z8&lt;=[8]Buckets!$S$70),[8]Buckets!$Z$70,IF(AND(Z8&gt;[8]Buckets!$S$70,Z8&lt;=[8]Buckets!$S$71),[8]Buckets!$Z$71,IF(Z8&gt;[8]Buckets!$S$71,[8]Buckets!$Z$72)))))))</f>
        <v>1.2033</v>
      </c>
      <c r="AK8">
        <f>IF(Y8&lt;=0,IF(AA8="",[8]Buckets!$Z$78,IF(AA8&lt;=[8]Buckets!$S$76,[8]Buckets!$Z$76,IF(AND(AA8&gt;[8]Buckets!$S$76,AA8&lt;=[8]Buckets!$S$77),[8]Buckets!$Z$77,IF(AA8&gt;[8]Buckets!$S$77,[8]Buckets!$Z$78)))),IF(AA8="",[8]Buckets!$Z$86,IF(AA8&lt;=[8]Buckets!$S$84,[8]Buckets!$Z$84,IF(AND(AA8&gt;[8]Buckets!$S$84,AA8&lt;=[8]Buckets!$S$85),[8]Buckets!$Z$85,IF(AA8&gt;[8]Buckets!$S$85,[8]Buckets!$Z$86)))))</f>
        <v>0.96660000000000001</v>
      </c>
      <c r="AL8" s="695"/>
      <c r="AM8">
        <f>MMULT(AC8:AG8,[8]Coefficients!$J$6:$J$10)+[8]Coefficients!$N$5</f>
        <v>0.92905374099999971</v>
      </c>
      <c r="AN8">
        <f>MMULT(AH8:AK8,[8]Coefficients!$J$20:$J$23)+[8]Coefficients!$N$20</f>
        <v>1.4560744770000003</v>
      </c>
      <c r="AO8">
        <f>(AM8*[8]Standardisation_Parameters!$B$6)+[8]Standardisation_Parameters!$B$5</f>
        <v>60.069273308595626</v>
      </c>
      <c r="AP8">
        <f>(AN8*[8]Standardisation_Parameters!$B$6)+[8]Standardisation_Parameters!$B$5</f>
        <v>68.91820914255932</v>
      </c>
      <c r="AQ8">
        <v>7</v>
      </c>
      <c r="AR8" s="78">
        <f>MMULT(AM8:AN8,[8]Coefficients!$J$29:$J$30)+[8]Coefficients!$N$29</f>
        <v>1.4004213938579502</v>
      </c>
      <c r="AS8" s="78">
        <f>(AR8*[8]Standardisation_Parameters!$B$6)+[8]Standardisation_Parameters!$B$5</f>
        <v>67.983766666113297</v>
      </c>
      <c r="AT8" s="78">
        <f t="shared" si="7"/>
        <v>68</v>
      </c>
      <c r="AU8" s="78">
        <f>VLOOKUP(MATCH(AS8,[8]mapping_table!$B$2:$B$21,1),[8]mapping_table!$A$1:$D$21,4,0)</f>
        <v>70</v>
      </c>
      <c r="AV8" s="78">
        <f t="shared" si="8"/>
        <v>14</v>
      </c>
      <c r="AW8" s="78">
        <f t="shared" si="9"/>
        <v>14</v>
      </c>
      <c r="AX8" s="78">
        <f>VLOOKUP(MATCH(AV8,[9]mapping_table!$B$2:$B$21,1),[9]mapping_table!$A$1:$D$21,4,0)</f>
        <v>15</v>
      </c>
      <c r="AY8" s="78">
        <f t="shared" si="10"/>
        <v>3</v>
      </c>
      <c r="BA8" s="79">
        <f>MMULT(AP8:AQ8,[9]Coefficients!$J$36:$J$37)+[9]Coefficients!$N$36</f>
        <v>49.487678817184694</v>
      </c>
      <c r="BB8" s="79">
        <f>(BA8*[9]Standardisation_Parameters!$B$6)+[9]Standardisation_Parameters!$B$5</f>
        <v>875.39233013165426</v>
      </c>
      <c r="BC8" s="79">
        <f t="shared" si="11"/>
        <v>875</v>
      </c>
      <c r="BD8" s="79">
        <f>VLOOKUP(MATCH(BB8,[9]mapping_table!$B$2:$B$21,1),[9]mapping_table!$A$1:$D$21,4,0)</f>
        <v>100</v>
      </c>
      <c r="BE8" s="79">
        <f t="shared" si="12"/>
        <v>175</v>
      </c>
      <c r="BG8" s="2" t="s">
        <v>472</v>
      </c>
      <c r="BH8" s="43" t="e">
        <f ca="1">[10]!somersD(T2:T61,AY2:AY61)</f>
        <v>#NAME?</v>
      </c>
      <c r="BI8" s="42" t="e">
        <f ca="1">[10]!somersD(AY2:AY61,T2:T61)</f>
        <v>#NAME?</v>
      </c>
    </row>
    <row r="9" spans="1:61" x14ac:dyDescent="0.25">
      <c r="A9" s="74" t="s">
        <v>74</v>
      </c>
      <c r="B9" s="74" t="s">
        <v>58</v>
      </c>
      <c r="C9" s="74" t="s">
        <v>75</v>
      </c>
      <c r="D9" s="75">
        <v>3.7425999999999999</v>
      </c>
      <c r="E9" s="75">
        <v>3</v>
      </c>
      <c r="F9" s="75">
        <v>6.6</v>
      </c>
      <c r="G9" s="75">
        <v>1</v>
      </c>
      <c r="H9" s="75">
        <v>2.335</v>
      </c>
      <c r="I9" s="75">
        <v>4</v>
      </c>
      <c r="J9" s="75">
        <v>-0.45909107639347901</v>
      </c>
      <c r="K9" s="75">
        <v>47.540983606557397</v>
      </c>
      <c r="L9" s="75">
        <v>2.5</v>
      </c>
      <c r="M9" s="75">
        <f>VLOOKUP(C9,Low_Raw!$D:$W,20,FALSE)</f>
        <v>9.3082484772664404</v>
      </c>
      <c r="N9" s="41">
        <v>48.3333333333333</v>
      </c>
      <c r="O9" s="41">
        <f t="shared" si="2"/>
        <v>48</v>
      </c>
      <c r="P9" s="41">
        <f>VLOOKUP(MATCH(N9,[8]mapping_table!$B$2:$B$21,1),[8]mapping_table!$A$1:$D$21,4,0)</f>
        <v>50</v>
      </c>
      <c r="Q9" s="41">
        <f t="shared" si="3"/>
        <v>10</v>
      </c>
      <c r="R9" s="695"/>
      <c r="S9" s="75">
        <f t="shared" si="0"/>
        <v>3.7425999999999999</v>
      </c>
      <c r="T9" s="75">
        <f t="shared" si="1"/>
        <v>3</v>
      </c>
      <c r="U9" s="75">
        <f t="shared" si="4"/>
        <v>1</v>
      </c>
      <c r="V9">
        <f>IF(ISBLANK(F9),"",(F9-[8]Standardisation_Parameters!$F$5)/[8]Standardisation_Parameters!$F$6)</f>
        <v>-0.70767319238898085</v>
      </c>
      <c r="W9">
        <f>IF(ISBLANK(H9),"",(H9-[8]Standardisation_Parameters!$H$5)/[8]Standardisation_Parameters!$H$6)</f>
        <v>-0.78016070423469142</v>
      </c>
      <c r="X9" s="75">
        <f t="shared" si="5"/>
        <v>4</v>
      </c>
      <c r="Y9">
        <f>IF(ISBLANK(J9),"",(J9-[8]Standardisation_Parameters!$Q$5)/[8]Standardisation_Parameters!$Q$6)</f>
        <v>-0.51492240732341432</v>
      </c>
      <c r="Z9" s="75">
        <f t="shared" si="6"/>
        <v>2.5</v>
      </c>
      <c r="AA9">
        <f>IF(ISBLANK(K9),"",(K9-[8]Standardisation_Parameters!$O$5)/[8]Standardisation_Parameters!$O$6)</f>
        <v>0.12945501388780067</v>
      </c>
      <c r="AB9" s="695"/>
      <c r="AC9">
        <f>IF(S9="",[8]Buckets!$Z$9,IF(S9&lt;=[8]Buckets!$S$4,[8]Buckets!$Z$4,IF(AND(S9&gt;[8]Buckets!$S$4,S9&lt;=[8]Buckets!$S$5),[8]Buckets!$Z$5,IF(AND(S9&gt;[8]Buckets!$S$5,S9&lt;=[8]Buckets!$S$6),[8]Buckets!$Z$6,IF(AND(S9&gt;[8]Buckets!$S$6,S9&lt;=[8]Buckets!$S$7),[8]Buckets!$Z$7,IF(AND(S9&gt;[8]Buckets!$S$7,S9&lt;=[8]Buckets!$S$8),[8]Buckets!$Z$8,IF(S9&gt;[8]Buckets!$S$8,[8]Buckets!$Z$9)))))))</f>
        <v>0.58799999999999997</v>
      </c>
      <c r="AD9">
        <f>IF(T9="",[8]Buckets!$Z$18,IF(T9&lt;=[8]Buckets!$S$13,[8]Buckets!$Z$13,IF(AND(T9&gt;[8]Buckets!$S$13,T9&lt;=[8]Buckets!$S$14),[8]Buckets!$Z$14,IF(AND(T9&gt;[8]Buckets!$S$14,T9&lt;=[8]Buckets!$S$15),[8]Buckets!$Z$15,IF(AND(T9&gt;[8]Buckets!$S$15,T9&lt;=[8]Buckets!$S$16),[8]Buckets!$Z$16,IF(AND(T9&gt;[8]Buckets!$S$16,T9&lt;=[8]Buckets!$S$17),[8]Buckets!$Z$17,IF(T9&gt;[8]Buckets!$S$17,[8]Buckets!$Z$18)))))))</f>
        <v>0.34489999999999998</v>
      </c>
      <c r="AE9">
        <f>IF(U9="",[8]Buckets!$Z$26,IF(U9&lt;=[8]Buckets!$S$22,[8]Buckets!$Z$22,IF(AND(U9&gt;[8]Buckets!$S$22,U9&lt;=[8]Buckets!$S$23),[8]Buckets!$Z$23,IF(AND(U9&gt;[8]Buckets!$S$23,U9&lt;=[8]Buckets!$S$24),[8]Buckets!$Z$24,IF(AND(U9&gt;[8]Buckets!$S$24,U9&lt;=[8]Buckets!$S$25),[8]Buckets!$Z$25,IF(U9&gt;[8]Buckets!$S$25,[8]Buckets!$Z$26))))))</f>
        <v>0.33560000000000001</v>
      </c>
      <c r="AF9">
        <f>IF(V9="",[8]Buckets!$Z$35,IF(V9&lt;=[8]Buckets!$S$30,[8]Buckets!$Z$30,IF(AND(V9&gt;[8]Buckets!$S$30,V9&lt;=[8]Buckets!$S$31),[8]Buckets!$Z$31,IF(AND(V9&gt;[8]Buckets!$S$31,V9&lt;=[8]Buckets!$S$32),[8]Buckets!$Z$32,IF(AND(V9&gt;[8]Buckets!$S$32,V9&lt;=[8]Buckets!$S$33),[8]Buckets!$Z$33,IF(AND(V9&gt;[8]Buckets!$S$33,V9&lt;=[8]Buckets!$S$34),[8]Buckets!$Z$34,IF(V9&gt;[8]Buckets!$S$34,[8]Buckets!$Z$35)))))))</f>
        <v>0.49660000000000004</v>
      </c>
      <c r="AG9">
        <f>IF(W9="",[8]Buckets!$Z$44,IF(W9&lt;=[8]Buckets!$S$39,[8]Buckets!$Z$39,IF(AND(W9&gt;[8]Buckets!$S$39,W9&lt;=[8]Buckets!$S$40),[8]Buckets!$Z$40,IF(AND(W9&gt;[8]Buckets!$S$40,W9&lt;=[8]Buckets!$S$41),[8]Buckets!$Z$41,IF(AND(W9&gt;[8]Buckets!$S$41,W9&lt;=[8]Buckets!$S$42),[8]Buckets!$Z$42,IF(AND(W9&gt;[8]Buckets!$S$42,W9&lt;=[8]Buckets!$S$43),[8]Buckets!$Z$43,IF(W9&gt;[8]Buckets!$S$43,[8]Buckets!$Z$44)))))))</f>
        <v>0.57889999999999997</v>
      </c>
      <c r="AH9">
        <f>IF(X9="",[8]Buckets!$Z$54,IF(X9&lt;=[8]Buckets!$S$50,[8]Buckets!$Z$50,IF(AND(X9&gt;[8]Buckets!$S$50,X9&lt;=[8]Buckets!$S$51),[8]Buckets!$Z$51,IF(AND(X9&gt;[8]Buckets!$S$51,X9&lt;=[8]Buckets!$S$52),[8]Buckets!$Z$52,IF(AND(X9&gt;[8]Buckets!$S$52,X9&lt;=[8]Buckets!$S$53),[8]Buckets!$Z$53,IF(X9&gt;[8]Buckets!$S$53,[8]Buckets!$Z$54))))))</f>
        <v>0.51160000000000005</v>
      </c>
      <c r="AI9">
        <f>IF(Y9="",[8]Buckets!$Z$58,IF(Y9&lt;=[8]Buckets!$S$58,[8]Buckets!$Z$58,IF(AND(Y9&gt;[8]Buckets!$S$58,Y9&lt;=[8]Buckets!$S$59),[8]Buckets!$Z$59,IF(AND(Y9&gt;[8]Buckets!$S$59,Y9&lt;=[8]Buckets!$S$60),[8]Buckets!$Z$60,IF(AND(Y9&gt;[8]Buckets!$S$60,Y9&lt;=[8]Buckets!$S$61),[8]Buckets!$Z$61,IF(AND(Y9&gt;[8]Buckets!$S$61,Y9&lt;=[8]Buckets!$S$62),[8]Buckets!$Z$62,IF(Y9&gt;[8]Buckets!$S$62,[8]Buckets!$Z$63)))))))</f>
        <v>0.59760000000000013</v>
      </c>
      <c r="AJ9">
        <f>IF(Z9="",[8]Buckets!$Z$72,IF(Z9&lt;=[8]Buckets!$S$67,[8]Buckets!$Z$67,IF(AND(Z9&gt;[8]Buckets!$S$67,Z9&lt;=[8]Buckets!$S$68),[8]Buckets!$Z$68,IF(AND(Z9&gt;[8]Buckets!$S$68,Z9&lt;=[8]Buckets!$S$69),[8]Buckets!$Z$69,IF(AND(Z9&gt;[8]Buckets!$S$69,Z9&lt;=[8]Buckets!$S$70),[8]Buckets!$Z$70,IF(AND(Z9&gt;[8]Buckets!$S$70,Z9&lt;=[8]Buckets!$S$71),[8]Buckets!$Z$71,IF(Z9&gt;[8]Buckets!$S$71,[8]Buckets!$Z$72)))))))</f>
        <v>0.41210000000000002</v>
      </c>
      <c r="AK9">
        <f>IF(Y9&lt;=0,IF(AA9="",[8]Buckets!$Z$78,IF(AA9&lt;=[8]Buckets!$S$76,[8]Buckets!$Z$76,IF(AND(AA9&gt;[8]Buckets!$S$76,AA9&lt;=[8]Buckets!$S$77),[8]Buckets!$Z$77,IF(AA9&gt;[8]Buckets!$S$77,[8]Buckets!$Z$78)))),IF(AA9="",[8]Buckets!$Z$86,IF(AA9&lt;=[8]Buckets!$S$84,[8]Buckets!$Z$84,IF(AND(AA9&gt;[8]Buckets!$S$84,AA9&lt;=[8]Buckets!$S$85),[8]Buckets!$Z$85,IF(AA9&gt;[8]Buckets!$S$85,[8]Buckets!$Z$86)))))</f>
        <v>0.72140000000000004</v>
      </c>
      <c r="AL9" s="695"/>
      <c r="AM9">
        <f>MMULT(AC9:AG9,[8]Coefficients!$J$6:$J$10)+[8]Coefficients!$N$5</f>
        <v>-9.1416143000000227E-2</v>
      </c>
      <c r="AN9">
        <f>MMULT(AH9:AK9,[8]Coefficients!$J$20:$J$23)+[8]Coefficients!$N$20</f>
        <v>0.47938019300000012</v>
      </c>
      <c r="AO9">
        <f>(AM9*[8]Standardisation_Parameters!$B$6)+[8]Standardisation_Parameters!$B$5</f>
        <v>42.935085017362319</v>
      </c>
      <c r="AP9">
        <f>(AN9*[8]Standardisation_Parameters!$B$6)+[8]Standardisation_Parameters!$B$5</f>
        <v>52.519034578552976</v>
      </c>
      <c r="AQ9">
        <v>8</v>
      </c>
      <c r="AR9" s="78">
        <f>MMULT(AM9:AN9,[8]Coefficients!$J$29:$J$30)+[8]Coefficients!$N$29</f>
        <v>0.27895436307599003</v>
      </c>
      <c r="AS9" s="78">
        <f>(AR9*[8]Standardisation_Parameters!$B$6)+[8]Standardisation_Parameters!$B$5</f>
        <v>49.153786899823153</v>
      </c>
      <c r="AT9" s="78">
        <f t="shared" si="7"/>
        <v>49</v>
      </c>
      <c r="AU9" s="78">
        <f>VLOOKUP(MATCH(AS9,[8]mapping_table!$B$2:$B$21,1),[8]mapping_table!$A$1:$D$21,4,0)</f>
        <v>50</v>
      </c>
      <c r="AV9" s="78">
        <f t="shared" si="8"/>
        <v>10</v>
      </c>
      <c r="AW9" s="78">
        <f t="shared" si="9"/>
        <v>10</v>
      </c>
      <c r="AX9" s="78">
        <f>VLOOKUP(MATCH(AV9,[9]mapping_table!$B$2:$B$21,1),[9]mapping_table!$A$1:$D$21,4,0)</f>
        <v>15</v>
      </c>
      <c r="AY9" s="78">
        <f t="shared" si="10"/>
        <v>2</v>
      </c>
      <c r="BA9" s="79">
        <f>MMULT(AP9:AQ9,[9]Coefficients!$J$36:$J$37)+[9]Coefficients!$N$36</f>
        <v>39.116520037531792</v>
      </c>
      <c r="BB9" s="79">
        <f>(BA9*[9]Standardisation_Parameters!$B$6)+[9]Standardisation_Parameters!$B$5</f>
        <v>701.25550344520366</v>
      </c>
      <c r="BC9" s="79">
        <f t="shared" si="11"/>
        <v>701</v>
      </c>
      <c r="BD9" s="79">
        <f>VLOOKUP(MATCH(BB9,[9]mapping_table!$B$2:$B$21,1),[9]mapping_table!$A$1:$D$21,4,0)</f>
        <v>100</v>
      </c>
      <c r="BE9" s="79">
        <f t="shared" si="12"/>
        <v>140</v>
      </c>
      <c r="BG9" s="2"/>
    </row>
    <row r="10" spans="1:61" x14ac:dyDescent="0.25">
      <c r="A10" s="74" t="s">
        <v>47</v>
      </c>
      <c r="B10" s="74" t="s">
        <v>13</v>
      </c>
      <c r="C10" s="74" t="s">
        <v>76</v>
      </c>
      <c r="D10" s="75">
        <v>2.7982</v>
      </c>
      <c r="E10" s="75">
        <v>7</v>
      </c>
      <c r="F10" s="75">
        <v>4.3</v>
      </c>
      <c r="G10" s="75">
        <v>5</v>
      </c>
      <c r="H10" s="75">
        <v>8.0698000000000008</v>
      </c>
      <c r="I10" s="75">
        <v>6</v>
      </c>
      <c r="J10" s="75">
        <v>-1.26183317975718</v>
      </c>
      <c r="K10" s="75">
        <v>92.896174863387998</v>
      </c>
      <c r="L10" s="75">
        <v>4.5</v>
      </c>
      <c r="M10" s="75">
        <f>VLOOKUP(C10,Low_Raw!$D:$W,20,FALSE)</f>
        <v>-3.7458973269195699</v>
      </c>
      <c r="N10" s="41">
        <v>58.3333333333333</v>
      </c>
      <c r="O10" s="41">
        <f t="shared" si="2"/>
        <v>58</v>
      </c>
      <c r="P10" s="41">
        <f>VLOOKUP(MATCH(N10,[8]mapping_table!$B$2:$B$21,1),[8]mapping_table!$A$1:$D$21,4,0)</f>
        <v>60</v>
      </c>
      <c r="Q10" s="41">
        <f t="shared" si="3"/>
        <v>12</v>
      </c>
      <c r="R10" s="695"/>
      <c r="S10" s="75">
        <f t="shared" si="0"/>
        <v>2.7982</v>
      </c>
      <c r="T10" s="75">
        <f t="shared" si="1"/>
        <v>7</v>
      </c>
      <c r="U10" s="75">
        <f t="shared" si="4"/>
        <v>5</v>
      </c>
      <c r="V10">
        <f>IF(ISBLANK(F10),"",(F10-[8]Standardisation_Parameters!$F$5)/[8]Standardisation_Parameters!$F$6)</f>
        <v>-1.0185087477411607</v>
      </c>
      <c r="W10">
        <f>IF(ISBLANK(H10),"",(H10-[8]Standardisation_Parameters!$H$5)/[8]Standardisation_Parameters!$H$6)</f>
        <v>-0.23141057953318372</v>
      </c>
      <c r="X10" s="75">
        <f t="shared" si="5"/>
        <v>6</v>
      </c>
      <c r="Y10">
        <f>IF(ISBLANK(J10),"",(J10-[8]Standardisation_Parameters!$Q$5)/[8]Standardisation_Parameters!$Q$6)</f>
        <v>-1.3302989793658515</v>
      </c>
      <c r="Z10" s="75">
        <f t="shared" si="6"/>
        <v>4.5</v>
      </c>
      <c r="AA10">
        <f>IF(ISBLANK(K10),"",(K10-[8]Standardisation_Parameters!$O$5)/[8]Standardisation_Parameters!$O$6)</f>
        <v>1.7791861649552336</v>
      </c>
      <c r="AB10" s="695"/>
      <c r="AC10">
        <f>IF(S10="",[8]Buckets!$Z$9,IF(S10&lt;=[8]Buckets!$S$4,[8]Buckets!$Z$4,IF(AND(S10&gt;[8]Buckets!$S$4,S10&lt;=[8]Buckets!$S$5),[8]Buckets!$Z$5,IF(AND(S10&gt;[8]Buckets!$S$5,S10&lt;=[8]Buckets!$S$6),[8]Buckets!$Z$6,IF(AND(S10&gt;[8]Buckets!$S$6,S10&lt;=[8]Buckets!$S$7),[8]Buckets!$Z$7,IF(AND(S10&gt;[8]Buckets!$S$7,S10&lt;=[8]Buckets!$S$8),[8]Buckets!$Z$8,IF(S10&gt;[8]Buckets!$S$8,[8]Buckets!$Z$9)))))))</f>
        <v>0.38380000000000003</v>
      </c>
      <c r="AD10">
        <f>IF(T10="",[8]Buckets!$Z$18,IF(T10&lt;=[8]Buckets!$S$13,[8]Buckets!$Z$13,IF(AND(T10&gt;[8]Buckets!$S$13,T10&lt;=[8]Buckets!$S$14),[8]Buckets!$Z$14,IF(AND(T10&gt;[8]Buckets!$S$14,T10&lt;=[8]Buckets!$S$15),[8]Buckets!$Z$15,IF(AND(T10&gt;[8]Buckets!$S$15,T10&lt;=[8]Buckets!$S$16),[8]Buckets!$Z$16,IF(AND(T10&gt;[8]Buckets!$S$16,T10&lt;=[8]Buckets!$S$17),[8]Buckets!$Z$17,IF(T10&gt;[8]Buckets!$S$17,[8]Buckets!$Z$18)))))))</f>
        <v>1.0112999999999999</v>
      </c>
      <c r="AE10">
        <f>IF(U10="",[8]Buckets!$Z$26,IF(U10&lt;=[8]Buckets!$S$22,[8]Buckets!$Z$22,IF(AND(U10&gt;[8]Buckets!$S$22,U10&lt;=[8]Buckets!$S$23),[8]Buckets!$Z$23,IF(AND(U10&gt;[8]Buckets!$S$23,U10&lt;=[8]Buckets!$S$24),[8]Buckets!$Z$24,IF(AND(U10&gt;[8]Buckets!$S$24,U10&lt;=[8]Buckets!$S$25),[8]Buckets!$Z$25,IF(U10&gt;[8]Buckets!$S$25,[8]Buckets!$Z$26))))))</f>
        <v>1.222</v>
      </c>
      <c r="AF10">
        <f>IF(V10="",[8]Buckets!$Z$35,IF(V10&lt;=[8]Buckets!$S$30,[8]Buckets!$Z$30,IF(AND(V10&gt;[8]Buckets!$S$30,V10&lt;=[8]Buckets!$S$31),[8]Buckets!$Z$31,IF(AND(V10&gt;[8]Buckets!$S$31,V10&lt;=[8]Buckets!$S$32),[8]Buckets!$Z$32,IF(AND(V10&gt;[8]Buckets!$S$32,V10&lt;=[8]Buckets!$S$33),[8]Buckets!$Z$33,IF(AND(V10&gt;[8]Buckets!$S$33,V10&lt;=[8]Buckets!$S$34),[8]Buckets!$Z$34,IF(V10&gt;[8]Buckets!$S$34,[8]Buckets!$Z$35)))))))</f>
        <v>0.49660000000000004</v>
      </c>
      <c r="AG10">
        <f>IF(W10="",[8]Buckets!$Z$44,IF(W10&lt;=[8]Buckets!$S$39,[8]Buckets!$Z$39,IF(AND(W10&gt;[8]Buckets!$S$39,W10&lt;=[8]Buckets!$S$40),[8]Buckets!$Z$40,IF(AND(W10&gt;[8]Buckets!$S$40,W10&lt;=[8]Buckets!$S$41),[8]Buckets!$Z$41,IF(AND(W10&gt;[8]Buckets!$S$41,W10&lt;=[8]Buckets!$S$42),[8]Buckets!$Z$42,IF(AND(W10&gt;[8]Buckets!$S$42,W10&lt;=[8]Buckets!$S$43),[8]Buckets!$Z$43,IF(W10&gt;[8]Buckets!$S$43,[8]Buckets!$Z$44)))))))</f>
        <v>0.77390000000000003</v>
      </c>
      <c r="AH10">
        <f>IF(X10="",[8]Buckets!$Z$54,IF(X10&lt;=[8]Buckets!$S$50,[8]Buckets!$Z$50,IF(AND(X10&gt;[8]Buckets!$S$50,X10&lt;=[8]Buckets!$S$51),[8]Buckets!$Z$51,IF(AND(X10&gt;[8]Buckets!$S$51,X10&lt;=[8]Buckets!$S$52),[8]Buckets!$Z$52,IF(AND(X10&gt;[8]Buckets!$S$52,X10&lt;=[8]Buckets!$S$53),[8]Buckets!$Z$53,IF(X10&gt;[8]Buckets!$S$53,[8]Buckets!$Z$54))))))</f>
        <v>0.96880000000000011</v>
      </c>
      <c r="AI10">
        <f>IF(Y10="",[8]Buckets!$Z$58,IF(Y10&lt;=[8]Buckets!$S$58,[8]Buckets!$Z$58,IF(AND(Y10&gt;[8]Buckets!$S$58,Y10&lt;=[8]Buckets!$S$59),[8]Buckets!$Z$59,IF(AND(Y10&gt;[8]Buckets!$S$59,Y10&lt;=[8]Buckets!$S$60),[8]Buckets!$Z$60,IF(AND(Y10&gt;[8]Buckets!$S$60,Y10&lt;=[8]Buckets!$S$61),[8]Buckets!$Z$61,IF(AND(Y10&gt;[8]Buckets!$S$61,Y10&lt;=[8]Buckets!$S$62),[8]Buckets!$Z$62,IF(Y10&gt;[8]Buckets!$S$62,[8]Buckets!$Z$63)))))))</f>
        <v>1.3980000000000001</v>
      </c>
      <c r="AJ10">
        <f>IF(Z10="",[8]Buckets!$Z$72,IF(Z10&lt;=[8]Buckets!$S$67,[8]Buckets!$Z$67,IF(AND(Z10&gt;[8]Buckets!$S$67,Z10&lt;=[8]Buckets!$S$68),[8]Buckets!$Z$68,IF(AND(Z10&gt;[8]Buckets!$S$68,Z10&lt;=[8]Buckets!$S$69),[8]Buckets!$Z$69,IF(AND(Z10&gt;[8]Buckets!$S$69,Z10&lt;=[8]Buckets!$S$70),[8]Buckets!$Z$70,IF(AND(Z10&gt;[8]Buckets!$S$70,Z10&lt;=[8]Buckets!$S$71),[8]Buckets!$Z$71,IF(Z10&gt;[8]Buckets!$S$71,[8]Buckets!$Z$72)))))))</f>
        <v>1.2033</v>
      </c>
      <c r="AK10">
        <f>IF(Y10&lt;=0,IF(AA10="",[8]Buckets!$Z$78,IF(AA10&lt;=[8]Buckets!$S$76,[8]Buckets!$Z$76,IF(AND(AA10&gt;[8]Buckets!$S$76,AA10&lt;=[8]Buckets!$S$77),[8]Buckets!$Z$77,IF(AA10&gt;[8]Buckets!$S$77,[8]Buckets!$Z$78)))),IF(AA10="",[8]Buckets!$Z$86,IF(AA10&lt;=[8]Buckets!$S$84,[8]Buckets!$Z$84,IF(AND(AA10&gt;[8]Buckets!$S$84,AA10&lt;=[8]Buckets!$S$85),[8]Buckets!$Z$85,IF(AA10&gt;[8]Buckets!$S$85,[8]Buckets!$Z$86)))))</f>
        <v>0.96660000000000001</v>
      </c>
      <c r="AL10" s="695"/>
      <c r="AM10">
        <f>MMULT(AC10:AG10,[8]Coefficients!$J$6:$J$10)+[8]Coefficients!$N$5</f>
        <v>1.0389196849999998</v>
      </c>
      <c r="AN10">
        <f>MMULT(AH10:AK10,[8]Coefficients!$J$20:$J$23)+[8]Coefficients!$N$20</f>
        <v>1.4560744770000003</v>
      </c>
      <c r="AO10">
        <f>(AM10*[8]Standardisation_Parameters!$B$6)+[8]Standardisation_Parameters!$B$5</f>
        <v>61.913976225169009</v>
      </c>
      <c r="AP10">
        <f>(AN10*[8]Standardisation_Parameters!$B$6)+[8]Standardisation_Parameters!$B$5</f>
        <v>68.91820914255932</v>
      </c>
      <c r="AQ10">
        <v>9</v>
      </c>
      <c r="AR10" s="78">
        <f>MMULT(AM10:AN10,[8]Coefficients!$J$29:$J$30)+[8]Coefficients!$N$29</f>
        <v>1.4323791996486703</v>
      </c>
      <c r="AS10" s="78">
        <f>(AR10*[8]Standardisation_Parameters!$B$6)+[8]Standardisation_Parameters!$B$5</f>
        <v>68.52035385048616</v>
      </c>
      <c r="AT10" s="78">
        <f t="shared" si="7"/>
        <v>69</v>
      </c>
      <c r="AU10" s="78">
        <f>VLOOKUP(MATCH(AS10,[8]mapping_table!$B$2:$B$21,1),[8]mapping_table!$A$1:$D$21,4,0)</f>
        <v>70</v>
      </c>
      <c r="AV10" s="78">
        <f t="shared" si="8"/>
        <v>14</v>
      </c>
      <c r="AW10" s="78">
        <f t="shared" si="9"/>
        <v>14</v>
      </c>
      <c r="AX10" s="78">
        <f>VLOOKUP(MATCH(AV10,[9]mapping_table!$B$2:$B$21,1),[9]mapping_table!$A$1:$D$21,4,0)</f>
        <v>15</v>
      </c>
      <c r="AY10" s="78">
        <f t="shared" si="10"/>
        <v>3</v>
      </c>
      <c r="BA10" s="79">
        <f>MMULT(AP10:AQ10,[9]Coefficients!$J$36:$J$37)+[9]Coefficients!$N$36</f>
        <v>50.568398817184693</v>
      </c>
      <c r="BB10" s="79">
        <f>(BA10*[9]Standardisation_Parameters!$B$6)+[9]Standardisation_Parameters!$B$5</f>
        <v>893.53814732864828</v>
      </c>
      <c r="BC10" s="79">
        <f t="shared" si="11"/>
        <v>894</v>
      </c>
      <c r="BD10" s="79">
        <f>VLOOKUP(MATCH(BB10,[9]mapping_table!$B$2:$B$21,1),[9]mapping_table!$A$1:$D$21,4,0)</f>
        <v>100</v>
      </c>
      <c r="BE10" s="79">
        <f t="shared" si="12"/>
        <v>179</v>
      </c>
    </row>
    <row r="11" spans="1:61" x14ac:dyDescent="0.25">
      <c r="A11" s="74" t="s">
        <v>77</v>
      </c>
      <c r="B11" s="74" t="s">
        <v>13</v>
      </c>
      <c r="C11" s="74" t="s">
        <v>78</v>
      </c>
      <c r="D11" s="75">
        <v>2.6956000000000002</v>
      </c>
      <c r="E11" s="75">
        <v>7</v>
      </c>
      <c r="F11" s="75">
        <v>14</v>
      </c>
      <c r="G11" s="75">
        <v>3</v>
      </c>
      <c r="H11" s="75">
        <v>6.6773999999999996</v>
      </c>
      <c r="I11" s="75">
        <v>6</v>
      </c>
      <c r="J11" s="75">
        <v>-1.0378189166431899</v>
      </c>
      <c r="K11" s="75">
        <v>90.163934426229503</v>
      </c>
      <c r="L11" s="75">
        <v>3.25</v>
      </c>
      <c r="M11" s="75">
        <f>VLOOKUP(C11,Low_Raw!$D:$W,20,FALSE)</f>
        <v>-9.2151445552653097</v>
      </c>
      <c r="N11" s="41">
        <v>58.6666666666667</v>
      </c>
      <c r="O11" s="41">
        <f t="shared" si="2"/>
        <v>59</v>
      </c>
      <c r="P11" s="41">
        <f>VLOOKUP(MATCH(N11,[8]mapping_table!$B$2:$B$21,1),[8]mapping_table!$A$1:$D$21,4,0)</f>
        <v>60</v>
      </c>
      <c r="Q11" s="41">
        <f t="shared" si="3"/>
        <v>12</v>
      </c>
      <c r="R11" s="695"/>
      <c r="S11" s="75">
        <f t="shared" si="0"/>
        <v>2.6956000000000002</v>
      </c>
      <c r="T11" s="75">
        <f t="shared" si="1"/>
        <v>7</v>
      </c>
      <c r="U11" s="75">
        <f t="shared" si="4"/>
        <v>3</v>
      </c>
      <c r="V11">
        <f>IF(ISBLANK(F11),"",(F11-[8]Standardisation_Parameters!$F$5)/[8]Standardisation_Parameters!$F$6)</f>
        <v>0.29240642048324972</v>
      </c>
      <c r="W11">
        <f>IF(ISBLANK(H11),"",(H11-[8]Standardisation_Parameters!$H$5)/[8]Standardisation_Parameters!$H$6)</f>
        <v>-0.36464620651832358</v>
      </c>
      <c r="X11" s="75">
        <f t="shared" si="5"/>
        <v>6</v>
      </c>
      <c r="Y11">
        <f>IF(ISBLANK(J11),"",(J11-[8]Standardisation_Parameters!$Q$5)/[8]Standardisation_Parameters!$Q$6)</f>
        <v>-1.1027589248687457</v>
      </c>
      <c r="Z11" s="75">
        <f t="shared" si="6"/>
        <v>3.25</v>
      </c>
      <c r="AA11">
        <f>IF(ISBLANK(K11),"",(K11-[8]Standardisation_Parameters!$O$5)/[8]Standardisation_Parameters!$O$6)</f>
        <v>1.6798047703126162</v>
      </c>
      <c r="AB11" s="695"/>
      <c r="AC11">
        <f>IF(S11="",[8]Buckets!$Z$9,IF(S11&lt;=[8]Buckets!$S$4,[8]Buckets!$Z$4,IF(AND(S11&gt;[8]Buckets!$S$4,S11&lt;=[8]Buckets!$S$5),[8]Buckets!$Z$5,IF(AND(S11&gt;[8]Buckets!$S$5,S11&lt;=[8]Buckets!$S$6),[8]Buckets!$Z$6,IF(AND(S11&gt;[8]Buckets!$S$6,S11&lt;=[8]Buckets!$S$7),[8]Buckets!$Z$7,IF(AND(S11&gt;[8]Buckets!$S$7,S11&lt;=[8]Buckets!$S$8),[8]Buckets!$Z$8,IF(S11&gt;[8]Buckets!$S$8,[8]Buckets!$Z$9)))))))</f>
        <v>0.38380000000000003</v>
      </c>
      <c r="AD11">
        <f>IF(T11="",[8]Buckets!$Z$18,IF(T11&lt;=[8]Buckets!$S$13,[8]Buckets!$Z$13,IF(AND(T11&gt;[8]Buckets!$S$13,T11&lt;=[8]Buckets!$S$14),[8]Buckets!$Z$14,IF(AND(T11&gt;[8]Buckets!$S$14,T11&lt;=[8]Buckets!$S$15),[8]Buckets!$Z$15,IF(AND(T11&gt;[8]Buckets!$S$15,T11&lt;=[8]Buckets!$S$16),[8]Buckets!$Z$16,IF(AND(T11&gt;[8]Buckets!$S$16,T11&lt;=[8]Buckets!$S$17),[8]Buckets!$Z$17,IF(T11&gt;[8]Buckets!$S$17,[8]Buckets!$Z$18)))))))</f>
        <v>1.0112999999999999</v>
      </c>
      <c r="AE11">
        <f>IF(U11="",[8]Buckets!$Z$26,IF(U11&lt;=[8]Buckets!$S$22,[8]Buckets!$Z$22,IF(AND(U11&gt;[8]Buckets!$S$22,U11&lt;=[8]Buckets!$S$23),[8]Buckets!$Z$23,IF(AND(U11&gt;[8]Buckets!$S$23,U11&lt;=[8]Buckets!$S$24),[8]Buckets!$Z$24,IF(AND(U11&gt;[8]Buckets!$S$24,U11&lt;=[8]Buckets!$S$25),[8]Buckets!$Z$25,IF(U11&gt;[8]Buckets!$S$25,[8]Buckets!$Z$26))))))</f>
        <v>0.71799999999999997</v>
      </c>
      <c r="AF11">
        <f>IF(V11="",[8]Buckets!$Z$35,IF(V11&lt;=[8]Buckets!$S$30,[8]Buckets!$Z$30,IF(AND(V11&gt;[8]Buckets!$S$30,V11&lt;=[8]Buckets!$S$31),[8]Buckets!$Z$31,IF(AND(V11&gt;[8]Buckets!$S$31,V11&lt;=[8]Buckets!$S$32),[8]Buckets!$Z$32,IF(AND(V11&gt;[8]Buckets!$S$32,V11&lt;=[8]Buckets!$S$33),[8]Buckets!$Z$33,IF(AND(V11&gt;[8]Buckets!$S$33,V11&lt;=[8]Buckets!$S$34),[8]Buckets!$Z$34,IF(V11&gt;[8]Buckets!$S$34,[8]Buckets!$Z$35)))))))</f>
        <v>0.6866000000000001</v>
      </c>
      <c r="AG11">
        <f>IF(W11="",[8]Buckets!$Z$44,IF(W11&lt;=[8]Buckets!$S$39,[8]Buckets!$Z$39,IF(AND(W11&gt;[8]Buckets!$S$39,W11&lt;=[8]Buckets!$S$40),[8]Buckets!$Z$40,IF(AND(W11&gt;[8]Buckets!$S$40,W11&lt;=[8]Buckets!$S$41),[8]Buckets!$Z$41,IF(AND(W11&gt;[8]Buckets!$S$41,W11&lt;=[8]Buckets!$S$42),[8]Buckets!$Z$42,IF(AND(W11&gt;[8]Buckets!$S$42,W11&lt;=[8]Buckets!$S$43),[8]Buckets!$Z$43,IF(W11&gt;[8]Buckets!$S$43,[8]Buckets!$Z$44)))))))</f>
        <v>0.71749999999999992</v>
      </c>
      <c r="AH11">
        <f>IF(X11="",[8]Buckets!$Z$54,IF(X11&lt;=[8]Buckets!$S$50,[8]Buckets!$Z$50,IF(AND(X11&gt;[8]Buckets!$S$50,X11&lt;=[8]Buckets!$S$51),[8]Buckets!$Z$51,IF(AND(X11&gt;[8]Buckets!$S$51,X11&lt;=[8]Buckets!$S$52),[8]Buckets!$Z$52,IF(AND(X11&gt;[8]Buckets!$S$52,X11&lt;=[8]Buckets!$S$53),[8]Buckets!$Z$53,IF(X11&gt;[8]Buckets!$S$53,[8]Buckets!$Z$54))))))</f>
        <v>0.96880000000000011</v>
      </c>
      <c r="AI11">
        <f>IF(Y11="",[8]Buckets!$Z$58,IF(Y11&lt;=[8]Buckets!$S$58,[8]Buckets!$Z$58,IF(AND(Y11&gt;[8]Buckets!$S$58,Y11&lt;=[8]Buckets!$S$59),[8]Buckets!$Z$59,IF(AND(Y11&gt;[8]Buckets!$S$59,Y11&lt;=[8]Buckets!$S$60),[8]Buckets!$Z$60,IF(AND(Y11&gt;[8]Buckets!$S$60,Y11&lt;=[8]Buckets!$S$61),[8]Buckets!$Z$61,IF(AND(Y11&gt;[8]Buckets!$S$61,Y11&lt;=[8]Buckets!$S$62),[8]Buckets!$Z$62,IF(Y11&gt;[8]Buckets!$S$62,[8]Buckets!$Z$63)))))))</f>
        <v>1.1274000000000002</v>
      </c>
      <c r="AJ11">
        <f>IF(Z11="",[8]Buckets!$Z$72,IF(Z11&lt;=[8]Buckets!$S$67,[8]Buckets!$Z$67,IF(AND(Z11&gt;[8]Buckets!$S$67,Z11&lt;=[8]Buckets!$S$68),[8]Buckets!$Z$68,IF(AND(Z11&gt;[8]Buckets!$S$68,Z11&lt;=[8]Buckets!$S$69),[8]Buckets!$Z$69,IF(AND(Z11&gt;[8]Buckets!$S$69,Z11&lt;=[8]Buckets!$S$70),[8]Buckets!$Z$70,IF(AND(Z11&gt;[8]Buckets!$S$70,Z11&lt;=[8]Buckets!$S$71),[8]Buckets!$Z$71,IF(Z11&gt;[8]Buckets!$S$71,[8]Buckets!$Z$72)))))))</f>
        <v>0.80769999999999997</v>
      </c>
      <c r="AK11">
        <f>IF(Y11&lt;=0,IF(AA11="",[8]Buckets!$Z$78,IF(AA11&lt;=[8]Buckets!$S$76,[8]Buckets!$Z$76,IF(AND(AA11&gt;[8]Buckets!$S$76,AA11&lt;=[8]Buckets!$S$77),[8]Buckets!$Z$77,IF(AA11&gt;[8]Buckets!$S$77,[8]Buckets!$Z$78)))),IF(AA11="",[8]Buckets!$Z$86,IF(AA11&lt;=[8]Buckets!$S$84,[8]Buckets!$Z$84,IF(AND(AA11&gt;[8]Buckets!$S$84,AA11&lt;=[8]Buckets!$S$85),[8]Buckets!$Z$85,IF(AA11&gt;[8]Buckets!$S$85,[8]Buckets!$Z$86)))))</f>
        <v>0.96660000000000001</v>
      </c>
      <c r="AL11" s="695"/>
      <c r="AM11">
        <f>MMULT(AC11:AG11,[8]Coefficients!$J$6:$J$10)+[8]Coefficients!$N$5</f>
        <v>0.71791275299999979</v>
      </c>
      <c r="AN11">
        <f>MMULT(AH11:AK11,[8]Coefficients!$J$20:$J$23)+[8]Coefficients!$N$20</f>
        <v>1.168915991</v>
      </c>
      <c r="AO11">
        <f>(AM11*[8]Standardisation_Parameters!$B$6)+[8]Standardisation_Parameters!$B$5</f>
        <v>56.524112886802101</v>
      </c>
      <c r="AP11">
        <f>(AN11*[8]Standardisation_Parameters!$B$6)+[8]Standardisation_Parameters!$B$5</f>
        <v>64.096677762070783</v>
      </c>
      <c r="AQ11">
        <v>10</v>
      </c>
      <c r="AR11" s="78">
        <f>MMULT(AM11:AN11,[8]Coefficients!$J$29:$J$30)+[8]Coefficients!$N$29</f>
        <v>1.09655392195385</v>
      </c>
      <c r="AS11" s="78">
        <f>(AR11*[8]Standardisation_Parameters!$B$6)+[8]Standardisation_Parameters!$B$5</f>
        <v>62.881683242761724</v>
      </c>
      <c r="AT11" s="78">
        <f t="shared" si="7"/>
        <v>63</v>
      </c>
      <c r="AU11" s="78">
        <f>VLOOKUP(MATCH(AS11,[8]mapping_table!$B$2:$B$21,1),[8]mapping_table!$A$1:$D$21,4,0)</f>
        <v>65</v>
      </c>
      <c r="AV11" s="78">
        <f t="shared" si="8"/>
        <v>13</v>
      </c>
      <c r="AW11" s="78">
        <f t="shared" si="9"/>
        <v>13</v>
      </c>
      <c r="AX11" s="78">
        <f>VLOOKUP(MATCH(AV11,[9]mapping_table!$B$2:$B$21,1),[9]mapping_table!$A$1:$D$21,4,0)</f>
        <v>15</v>
      </c>
      <c r="AY11" s="78">
        <f t="shared" si="10"/>
        <v>3</v>
      </c>
      <c r="BA11" s="79">
        <f>MMULT(AP11:AQ11,[9]Coefficients!$J$36:$J$37)+[9]Coefficients!$N$36</f>
        <v>47.900656482549032</v>
      </c>
      <c r="BB11" s="79">
        <f>(BA11*[9]Standardisation_Parameters!$B$6)+[9]Standardisation_Parameters!$B$5</f>
        <v>848.74544918946265</v>
      </c>
      <c r="BC11" s="79">
        <f t="shared" si="11"/>
        <v>849</v>
      </c>
      <c r="BD11" s="79">
        <f>VLOOKUP(MATCH(BB11,[9]mapping_table!$B$2:$B$21,1),[9]mapping_table!$A$1:$D$21,4,0)</f>
        <v>100</v>
      </c>
      <c r="BE11" s="79">
        <f t="shared" si="12"/>
        <v>170</v>
      </c>
      <c r="BG11" s="696" t="s">
        <v>490</v>
      </c>
      <c r="BH11" s="696"/>
      <c r="BI11" s="696"/>
    </row>
    <row r="12" spans="1:61" x14ac:dyDescent="0.25">
      <c r="A12" s="74" t="s">
        <v>44</v>
      </c>
      <c r="B12" s="74" t="s">
        <v>13</v>
      </c>
      <c r="C12" s="74" t="s">
        <v>79</v>
      </c>
      <c r="D12" s="75">
        <v>24.089200000000002</v>
      </c>
      <c r="E12" s="75">
        <v>7</v>
      </c>
      <c r="F12" s="75">
        <v>45</v>
      </c>
      <c r="G12" s="75">
        <v>4</v>
      </c>
      <c r="H12" s="75">
        <v>7.5519999999999996</v>
      </c>
      <c r="I12" s="75">
        <v>7</v>
      </c>
      <c r="J12" s="75">
        <v>-1.59861380140084</v>
      </c>
      <c r="K12" s="75">
        <v>96.174863387978107</v>
      </c>
      <c r="L12" s="75">
        <v>4.5</v>
      </c>
      <c r="M12" s="75">
        <f>VLOOKUP(C12,Low_Raw!$D:$W,20,FALSE)</f>
        <v>-21.222598959098601</v>
      </c>
      <c r="N12" s="41">
        <v>76.7777777777778</v>
      </c>
      <c r="O12" s="41">
        <f t="shared" si="2"/>
        <v>77</v>
      </c>
      <c r="P12" s="41">
        <f>VLOOKUP(MATCH(N12,[8]mapping_table!$B$2:$B$21,1),[8]mapping_table!$A$1:$D$21,4,0)</f>
        <v>80</v>
      </c>
      <c r="Q12" s="41">
        <f t="shared" si="3"/>
        <v>15</v>
      </c>
      <c r="R12" s="695"/>
      <c r="S12" s="75">
        <f t="shared" si="0"/>
        <v>24.089200000000002</v>
      </c>
      <c r="T12" s="75">
        <f t="shared" si="1"/>
        <v>7</v>
      </c>
      <c r="U12" s="75">
        <f t="shared" si="4"/>
        <v>4</v>
      </c>
      <c r="V12">
        <f>IF(ISBLANK(F12),"",(F12-[8]Standardisation_Parameters!$F$5)/[8]Standardisation_Parameters!$F$6)</f>
        <v>4.4819291230561067</v>
      </c>
      <c r="W12">
        <f>IF(ISBLANK(H12),"",(H12-[8]Standardisation_Parameters!$H$5)/[8]Standardisation_Parameters!$H$6)</f>
        <v>-0.28095769792797365</v>
      </c>
      <c r="X12" s="75">
        <f t="shared" si="5"/>
        <v>7</v>
      </c>
      <c r="Y12">
        <f>IF(ISBLANK(J12),"",(J12-[8]Standardisation_Parameters!$Q$5)/[8]Standardisation_Parameters!$Q$6)</f>
        <v>-1.6723802376622201</v>
      </c>
      <c r="Z12" s="75">
        <f t="shared" si="6"/>
        <v>4.5</v>
      </c>
      <c r="AA12">
        <f>IF(ISBLANK(K12),"",(K12-[8]Standardisation_Parameters!$O$5)/[8]Standardisation_Parameters!$O$6)</f>
        <v>1.8984438385263713</v>
      </c>
      <c r="AB12" s="695"/>
      <c r="AC12">
        <f>IF(S12="",[8]Buckets!$Z$9,IF(S12&lt;=[8]Buckets!$S$4,[8]Buckets!$Z$4,IF(AND(S12&gt;[8]Buckets!$S$4,S12&lt;=[8]Buckets!$S$5),[8]Buckets!$Z$5,IF(AND(S12&gt;[8]Buckets!$S$5,S12&lt;=[8]Buckets!$S$6),[8]Buckets!$Z$6,IF(AND(S12&gt;[8]Buckets!$S$6,S12&lt;=[8]Buckets!$S$7),[8]Buckets!$Z$7,IF(AND(S12&gt;[8]Buckets!$S$7,S12&lt;=[8]Buckets!$S$8),[8]Buckets!$Z$8,IF(S12&gt;[8]Buckets!$S$8,[8]Buckets!$Z$9)))))))</f>
        <v>1.4048</v>
      </c>
      <c r="AD12">
        <f>IF(T12="",[8]Buckets!$Z$18,IF(T12&lt;=[8]Buckets!$S$13,[8]Buckets!$Z$13,IF(AND(T12&gt;[8]Buckets!$S$13,T12&lt;=[8]Buckets!$S$14),[8]Buckets!$Z$14,IF(AND(T12&gt;[8]Buckets!$S$14,T12&lt;=[8]Buckets!$S$15),[8]Buckets!$Z$15,IF(AND(T12&gt;[8]Buckets!$S$15,T12&lt;=[8]Buckets!$S$16),[8]Buckets!$Z$16,IF(AND(T12&gt;[8]Buckets!$S$16,T12&lt;=[8]Buckets!$S$17),[8]Buckets!$Z$17,IF(T12&gt;[8]Buckets!$S$17,[8]Buckets!$Z$18)))))))</f>
        <v>1.0112999999999999</v>
      </c>
      <c r="AE12">
        <f>IF(U12="",[8]Buckets!$Z$26,IF(U12&lt;=[8]Buckets!$S$22,[8]Buckets!$Z$22,IF(AND(U12&gt;[8]Buckets!$S$22,U12&lt;=[8]Buckets!$S$23),[8]Buckets!$Z$23,IF(AND(U12&gt;[8]Buckets!$S$23,U12&lt;=[8]Buckets!$S$24),[8]Buckets!$Z$24,IF(AND(U12&gt;[8]Buckets!$S$24,U12&lt;=[8]Buckets!$S$25),[8]Buckets!$Z$25,IF(U12&gt;[8]Buckets!$S$25,[8]Buckets!$Z$26))))))</f>
        <v>0.95479999999999987</v>
      </c>
      <c r="AF12">
        <f>IF(V12="",[8]Buckets!$Z$35,IF(V12&lt;=[8]Buckets!$S$30,[8]Buckets!$Z$30,IF(AND(V12&gt;[8]Buckets!$S$30,V12&lt;=[8]Buckets!$S$31),[8]Buckets!$Z$31,IF(AND(V12&gt;[8]Buckets!$S$31,V12&lt;=[8]Buckets!$S$32),[8]Buckets!$Z$32,IF(AND(V12&gt;[8]Buckets!$S$32,V12&lt;=[8]Buckets!$S$33),[8]Buckets!$Z$33,IF(AND(V12&gt;[8]Buckets!$S$33,V12&lt;=[8]Buckets!$S$34),[8]Buckets!$Z$34,IF(V12&gt;[8]Buckets!$S$34,[8]Buckets!$Z$35)))))))</f>
        <v>0.97160000000000002</v>
      </c>
      <c r="AG12">
        <f>IF(W12="",[8]Buckets!$Z$44,IF(W12&lt;=[8]Buckets!$S$39,[8]Buckets!$Z$39,IF(AND(W12&gt;[8]Buckets!$S$39,W12&lt;=[8]Buckets!$S$40),[8]Buckets!$Z$40,IF(AND(W12&gt;[8]Buckets!$S$40,W12&lt;=[8]Buckets!$S$41),[8]Buckets!$Z$41,IF(AND(W12&gt;[8]Buckets!$S$41,W12&lt;=[8]Buckets!$S$42),[8]Buckets!$Z$42,IF(AND(W12&gt;[8]Buckets!$S$42,W12&lt;=[8]Buckets!$S$43),[8]Buckets!$Z$43,IF(W12&gt;[8]Buckets!$S$43,[8]Buckets!$Z$44)))))))</f>
        <v>0.71749999999999992</v>
      </c>
      <c r="AH12">
        <f>IF(X12="",[8]Buckets!$Z$54,IF(X12&lt;=[8]Buckets!$S$50,[8]Buckets!$Z$50,IF(AND(X12&gt;[8]Buckets!$S$50,X12&lt;=[8]Buckets!$S$51),[8]Buckets!$Z$51,IF(AND(X12&gt;[8]Buckets!$S$51,X12&lt;=[8]Buckets!$S$52),[8]Buckets!$Z$52,IF(AND(X12&gt;[8]Buckets!$S$52,X12&lt;=[8]Buckets!$S$53),[8]Buckets!$Z$53,IF(X12&gt;[8]Buckets!$S$53,[8]Buckets!$Z$54))))))</f>
        <v>1.2324999999999999</v>
      </c>
      <c r="AI12">
        <f>IF(Y12="",[8]Buckets!$Z$58,IF(Y12&lt;=[8]Buckets!$S$58,[8]Buckets!$Z$58,IF(AND(Y12&gt;[8]Buckets!$S$58,Y12&lt;=[8]Buckets!$S$59),[8]Buckets!$Z$59,IF(AND(Y12&gt;[8]Buckets!$S$59,Y12&lt;=[8]Buckets!$S$60),[8]Buckets!$Z$60,IF(AND(Y12&gt;[8]Buckets!$S$60,Y12&lt;=[8]Buckets!$S$61),[8]Buckets!$Z$61,IF(AND(Y12&gt;[8]Buckets!$S$61,Y12&lt;=[8]Buckets!$S$62),[8]Buckets!$Z$62,IF(Y12&gt;[8]Buckets!$S$62,[8]Buckets!$Z$63)))))))</f>
        <v>1.3980000000000001</v>
      </c>
      <c r="AJ12">
        <f>IF(Z12="",[8]Buckets!$Z$72,IF(Z12&lt;=[8]Buckets!$S$67,[8]Buckets!$Z$67,IF(AND(Z12&gt;[8]Buckets!$S$67,Z12&lt;=[8]Buckets!$S$68),[8]Buckets!$Z$68,IF(AND(Z12&gt;[8]Buckets!$S$68,Z12&lt;=[8]Buckets!$S$69),[8]Buckets!$Z$69,IF(AND(Z12&gt;[8]Buckets!$S$69,Z12&lt;=[8]Buckets!$S$70),[8]Buckets!$Z$70,IF(AND(Z12&gt;[8]Buckets!$S$70,Z12&lt;=[8]Buckets!$S$71),[8]Buckets!$Z$71,IF(Z12&gt;[8]Buckets!$S$71,[8]Buckets!$Z$72)))))))</f>
        <v>1.2033</v>
      </c>
      <c r="AK12">
        <f>IF(Y12&lt;=0,IF(AA12="",[8]Buckets!$Z$78,IF(AA12&lt;=[8]Buckets!$S$76,[8]Buckets!$Z$76,IF(AND(AA12&gt;[8]Buckets!$S$76,AA12&lt;=[8]Buckets!$S$77),[8]Buckets!$Z$77,IF(AA12&gt;[8]Buckets!$S$77,[8]Buckets!$Z$78)))),IF(AA12="",[8]Buckets!$Z$86,IF(AA12&lt;=[8]Buckets!$S$84,[8]Buckets!$Z$84,IF(AND(AA12&gt;[8]Buckets!$S$84,AA12&lt;=[8]Buckets!$S$85),[8]Buckets!$Z$85,IF(AA12&gt;[8]Buckets!$S$85,[8]Buckets!$Z$86)))))</f>
        <v>0.96660000000000001</v>
      </c>
      <c r="AL12" s="695"/>
      <c r="AM12">
        <f>MMULT(AC12:AG12,[8]Coefficients!$J$6:$J$10)+[8]Coefficients!$N$5</f>
        <v>1.3441799989999996</v>
      </c>
      <c r="AN12">
        <f>MMULT(AH12:AK12,[8]Coefficients!$J$20:$J$23)+[8]Coefficients!$N$20</f>
        <v>1.5424520490000002</v>
      </c>
      <c r="AO12">
        <f>(AM12*[8]Standardisation_Parameters!$B$6)+[8]Standardisation_Parameters!$B$5</f>
        <v>67.039446148313743</v>
      </c>
      <c r="AP12">
        <f>(AN12*[8]Standardisation_Parameters!$B$6)+[8]Standardisation_Parameters!$B$5</f>
        <v>70.368530809070705</v>
      </c>
      <c r="AQ12">
        <v>11</v>
      </c>
      <c r="AR12" s="78">
        <f>MMULT(AM12:AN12,[8]Coefficients!$J$29:$J$30)+[8]Coefficients!$N$29</f>
        <v>1.5941027676003101</v>
      </c>
      <c r="AS12" s="78">
        <f>(AR12*[8]Standardisation_Parameters!$B$6)+[8]Standardisation_Parameters!$B$5</f>
        <v>71.235771627982729</v>
      </c>
      <c r="AT12" s="78">
        <f t="shared" si="7"/>
        <v>71</v>
      </c>
      <c r="AU12" s="78">
        <f>VLOOKUP(MATCH(AS12,[8]mapping_table!$B$2:$B$21,1),[8]mapping_table!$A$1:$D$21,4,0)</f>
        <v>75</v>
      </c>
      <c r="AV12" s="78">
        <f t="shared" si="8"/>
        <v>14</v>
      </c>
      <c r="AW12" s="78">
        <f t="shared" si="9"/>
        <v>14</v>
      </c>
      <c r="AX12" s="78">
        <f>VLOOKUP(MATCH(AV12,[9]mapping_table!$B$2:$B$21,1),[9]mapping_table!$A$1:$D$21,4,0)</f>
        <v>15</v>
      </c>
      <c r="AY12" s="78">
        <f t="shared" si="10"/>
        <v>3</v>
      </c>
      <c r="BA12" s="79">
        <f>MMULT(AP12:AQ12,[9]Coefficients!$J$36:$J$37)+[9]Coefficients!$N$36</f>
        <v>52.614119344431373</v>
      </c>
      <c r="BB12" s="79">
        <f>(BA12*[9]Standardisation_Parameters!$B$6)+[9]Standardisation_Parameters!$B$5</f>
        <v>927.88679519632569</v>
      </c>
      <c r="BC12" s="79">
        <f t="shared" si="11"/>
        <v>928</v>
      </c>
      <c r="BD12" s="79">
        <f>VLOOKUP(MATCH(BB12,[9]mapping_table!$B$2:$B$21,1),[9]mapping_table!$A$1:$D$21,4,0)</f>
        <v>100</v>
      </c>
      <c r="BE12" s="79">
        <f t="shared" si="12"/>
        <v>186</v>
      </c>
      <c r="BG12" s="2" t="s">
        <v>487</v>
      </c>
      <c r="BH12" s="43" t="e">
        <f ca="1">[10]!somersD(Q2:Q61,BB2:BB61)</f>
        <v>#NAME?</v>
      </c>
      <c r="BI12" s="42" t="e">
        <f ca="1">[10]!somersD(BB2:BB61,Q2:Q61)</f>
        <v>#NAME?</v>
      </c>
    </row>
    <row r="13" spans="1:61" x14ac:dyDescent="0.25">
      <c r="A13" s="74" t="s">
        <v>41</v>
      </c>
      <c r="B13" s="74" t="s">
        <v>58</v>
      </c>
      <c r="C13" s="74" t="s">
        <v>80</v>
      </c>
      <c r="D13" s="75">
        <v>5.2051999999999996</v>
      </c>
      <c r="E13" s="75">
        <v>7</v>
      </c>
      <c r="F13" s="75">
        <v>15.3</v>
      </c>
      <c r="G13" s="75">
        <v>5</v>
      </c>
      <c r="H13" s="75">
        <v>2.5261999999999998</v>
      </c>
      <c r="I13" s="75">
        <v>7</v>
      </c>
      <c r="J13" s="75">
        <v>-1.1585534257922101</v>
      </c>
      <c r="K13" s="75">
        <v>98.360655737704903</v>
      </c>
      <c r="L13" s="75">
        <v>3.75</v>
      </c>
      <c r="M13" s="75">
        <f>VLOOKUP(C13,Low_Raw!$D:$W,20,FALSE)</f>
        <v>-23.648499479207398</v>
      </c>
      <c r="N13" s="41">
        <v>61.7777777777778</v>
      </c>
      <c r="O13" s="41">
        <f t="shared" si="2"/>
        <v>62</v>
      </c>
      <c r="P13" s="41">
        <f>VLOOKUP(MATCH(N13,[8]mapping_table!$B$2:$B$21,1),[8]mapping_table!$A$1:$D$21,4,0)</f>
        <v>65</v>
      </c>
      <c r="Q13" s="41">
        <f t="shared" si="3"/>
        <v>12</v>
      </c>
      <c r="R13" s="695"/>
      <c r="S13" s="75">
        <f t="shared" si="0"/>
        <v>5.2051999999999996</v>
      </c>
      <c r="T13" s="75">
        <f t="shared" si="1"/>
        <v>7</v>
      </c>
      <c r="U13" s="75">
        <f t="shared" si="4"/>
        <v>5</v>
      </c>
      <c r="V13">
        <f>IF(ISBLANK(F13),"",(F13-[8]Standardisation_Parameters!$F$5)/[8]Standardisation_Parameters!$F$6)</f>
        <v>0.46809608220404708</v>
      </c>
      <c r="W13">
        <f>IF(ISBLANK(H13),"",(H13-[8]Standardisation_Parameters!$H$5)/[8]Standardisation_Parameters!$H$6)</f>
        <v>-0.76186520590119633</v>
      </c>
      <c r="X13" s="75">
        <f t="shared" si="5"/>
        <v>7</v>
      </c>
      <c r="Y13">
        <f>IF(ISBLANK(J13),"",(J13-[8]Standardisation_Parameters!$Q$5)/[8]Standardisation_Parameters!$Q$6)</f>
        <v>-1.2253936911089214</v>
      </c>
      <c r="Z13" s="75">
        <f t="shared" si="6"/>
        <v>3.75</v>
      </c>
      <c r="AA13">
        <f>IF(ISBLANK(K13),"",(K13-[8]Standardisation_Parameters!$O$5)/[8]Standardisation_Parameters!$O$6)</f>
        <v>1.9779489542404654</v>
      </c>
      <c r="AB13" s="695"/>
      <c r="AC13">
        <f>IF(S13="",[8]Buckets!$Z$9,IF(S13&lt;=[8]Buckets!$S$4,[8]Buckets!$Z$4,IF(AND(S13&gt;[8]Buckets!$S$4,S13&lt;=[8]Buckets!$S$5),[8]Buckets!$Z$5,IF(AND(S13&gt;[8]Buckets!$S$5,S13&lt;=[8]Buckets!$S$6),[8]Buckets!$Z$6,IF(AND(S13&gt;[8]Buckets!$S$6,S13&lt;=[8]Buckets!$S$7),[8]Buckets!$Z$7,IF(AND(S13&gt;[8]Buckets!$S$7,S13&lt;=[8]Buckets!$S$8),[8]Buckets!$Z$8,IF(S13&gt;[8]Buckets!$S$8,[8]Buckets!$Z$9)))))))</f>
        <v>0.58799999999999997</v>
      </c>
      <c r="AD13">
        <f>IF(T13="",[8]Buckets!$Z$18,IF(T13&lt;=[8]Buckets!$S$13,[8]Buckets!$Z$13,IF(AND(T13&gt;[8]Buckets!$S$13,T13&lt;=[8]Buckets!$S$14),[8]Buckets!$Z$14,IF(AND(T13&gt;[8]Buckets!$S$14,T13&lt;=[8]Buckets!$S$15),[8]Buckets!$Z$15,IF(AND(T13&gt;[8]Buckets!$S$15,T13&lt;=[8]Buckets!$S$16),[8]Buckets!$Z$16,IF(AND(T13&gt;[8]Buckets!$S$16,T13&lt;=[8]Buckets!$S$17),[8]Buckets!$Z$17,IF(T13&gt;[8]Buckets!$S$17,[8]Buckets!$Z$18)))))))</f>
        <v>1.0112999999999999</v>
      </c>
      <c r="AE13">
        <f>IF(U13="",[8]Buckets!$Z$26,IF(U13&lt;=[8]Buckets!$S$22,[8]Buckets!$Z$22,IF(AND(U13&gt;[8]Buckets!$S$22,U13&lt;=[8]Buckets!$S$23),[8]Buckets!$Z$23,IF(AND(U13&gt;[8]Buckets!$S$23,U13&lt;=[8]Buckets!$S$24),[8]Buckets!$Z$24,IF(AND(U13&gt;[8]Buckets!$S$24,U13&lt;=[8]Buckets!$S$25),[8]Buckets!$Z$25,IF(U13&gt;[8]Buckets!$S$25,[8]Buckets!$Z$26))))))</f>
        <v>1.222</v>
      </c>
      <c r="AF13">
        <f>IF(V13="",[8]Buckets!$Z$35,IF(V13&lt;=[8]Buckets!$S$30,[8]Buckets!$Z$30,IF(AND(V13&gt;[8]Buckets!$S$30,V13&lt;=[8]Buckets!$S$31),[8]Buckets!$Z$31,IF(AND(V13&gt;[8]Buckets!$S$31,V13&lt;=[8]Buckets!$S$32),[8]Buckets!$Z$32,IF(AND(V13&gt;[8]Buckets!$S$32,V13&lt;=[8]Buckets!$S$33),[8]Buckets!$Z$33,IF(AND(V13&gt;[8]Buckets!$S$33,V13&lt;=[8]Buckets!$S$34),[8]Buckets!$Z$34,IF(V13&gt;[8]Buckets!$S$34,[8]Buckets!$Z$35)))))))</f>
        <v>0.78160000000000007</v>
      </c>
      <c r="AG13">
        <f>IF(W13="",[8]Buckets!$Z$44,IF(W13&lt;=[8]Buckets!$S$39,[8]Buckets!$Z$39,IF(AND(W13&gt;[8]Buckets!$S$39,W13&lt;=[8]Buckets!$S$40),[8]Buckets!$Z$40,IF(AND(W13&gt;[8]Buckets!$S$40,W13&lt;=[8]Buckets!$S$41),[8]Buckets!$Z$41,IF(AND(W13&gt;[8]Buckets!$S$41,W13&lt;=[8]Buckets!$S$42),[8]Buckets!$Z$42,IF(AND(W13&gt;[8]Buckets!$S$42,W13&lt;=[8]Buckets!$S$43),[8]Buckets!$Z$43,IF(W13&gt;[8]Buckets!$S$43,[8]Buckets!$Z$44)))))))</f>
        <v>0.57889999999999997</v>
      </c>
      <c r="AH13">
        <f>IF(X13="",[8]Buckets!$Z$54,IF(X13&lt;=[8]Buckets!$S$50,[8]Buckets!$Z$50,IF(AND(X13&gt;[8]Buckets!$S$50,X13&lt;=[8]Buckets!$S$51),[8]Buckets!$Z$51,IF(AND(X13&gt;[8]Buckets!$S$51,X13&lt;=[8]Buckets!$S$52),[8]Buckets!$Z$52,IF(AND(X13&gt;[8]Buckets!$S$52,X13&lt;=[8]Buckets!$S$53),[8]Buckets!$Z$53,IF(X13&gt;[8]Buckets!$S$53,[8]Buckets!$Z$54))))))</f>
        <v>1.2324999999999999</v>
      </c>
      <c r="AI13">
        <f>IF(Y13="",[8]Buckets!$Z$58,IF(Y13&lt;=[8]Buckets!$S$58,[8]Buckets!$Z$58,IF(AND(Y13&gt;[8]Buckets!$S$58,Y13&lt;=[8]Buckets!$S$59),[8]Buckets!$Z$59,IF(AND(Y13&gt;[8]Buckets!$S$59,Y13&lt;=[8]Buckets!$S$60),[8]Buckets!$Z$60,IF(AND(Y13&gt;[8]Buckets!$S$60,Y13&lt;=[8]Buckets!$S$61),[8]Buckets!$Z$61,IF(AND(Y13&gt;[8]Buckets!$S$61,Y13&lt;=[8]Buckets!$S$62),[8]Buckets!$Z$62,IF(Y13&gt;[8]Buckets!$S$62,[8]Buckets!$Z$63)))))))</f>
        <v>1.1274000000000002</v>
      </c>
      <c r="AJ13">
        <f>IF(Z13="",[8]Buckets!$Z$72,IF(Z13&lt;=[8]Buckets!$S$67,[8]Buckets!$Z$67,IF(AND(Z13&gt;[8]Buckets!$S$67,Z13&lt;=[8]Buckets!$S$68),[8]Buckets!$Z$68,IF(AND(Z13&gt;[8]Buckets!$S$68,Z13&lt;=[8]Buckets!$S$69),[8]Buckets!$Z$69,IF(AND(Z13&gt;[8]Buckets!$S$69,Z13&lt;=[8]Buckets!$S$70),[8]Buckets!$Z$70,IF(AND(Z13&gt;[8]Buckets!$S$70,Z13&lt;=[8]Buckets!$S$71),[8]Buckets!$Z$71,IF(Z13&gt;[8]Buckets!$S$71,[8]Buckets!$Z$72)))))))</f>
        <v>1.0055000000000001</v>
      </c>
      <c r="AK13">
        <f>IF(Y13&lt;=0,IF(AA13="",[8]Buckets!$Z$78,IF(AA13&lt;=[8]Buckets!$S$76,[8]Buckets!$Z$76,IF(AND(AA13&gt;[8]Buckets!$S$76,AA13&lt;=[8]Buckets!$S$77),[8]Buckets!$Z$77,IF(AA13&gt;[8]Buckets!$S$77,[8]Buckets!$Z$78)))),IF(AA13="",[8]Buckets!$Z$86,IF(AA13&lt;=[8]Buckets!$S$84,[8]Buckets!$Z$84,IF(AND(AA13&gt;[8]Buckets!$S$84,AA13&lt;=[8]Buckets!$S$85),[8]Buckets!$Z$85,IF(AA13&gt;[8]Buckets!$S$85,[8]Buckets!$Z$86)))))</f>
        <v>0.96660000000000001</v>
      </c>
      <c r="AL13" s="695"/>
      <c r="AM13">
        <f>MMULT(AC13:AG13,[8]Coefficients!$J$6:$J$10)+[8]Coefficients!$N$5</f>
        <v>0.983574167</v>
      </c>
      <c r="AN13">
        <f>MMULT(AH13:AK13,[8]Coefficients!$J$20:$J$23)+[8]Coefficients!$N$20</f>
        <v>1.3093028529999999</v>
      </c>
      <c r="AO13">
        <f>(AM13*[8]Standardisation_Parameters!$B$6)+[8]Standardisation_Parameters!$B$5</f>
        <v>60.984697917835987</v>
      </c>
      <c r="AP13">
        <f>(AN13*[8]Standardisation_Parameters!$B$6)+[8]Standardisation_Parameters!$B$5</f>
        <v>66.45384181447254</v>
      </c>
      <c r="AQ13">
        <v>12</v>
      </c>
      <c r="AR13" s="78">
        <f>MMULT(AM13:AN13,[8]Coefficients!$J$29:$J$30)+[8]Coefficients!$N$29</f>
        <v>1.2923595455133901</v>
      </c>
      <c r="AS13" s="78">
        <f>(AR13*[8]Standardisation_Parameters!$B$6)+[8]Standardisation_Parameters!$B$5</f>
        <v>66.169355397672177</v>
      </c>
      <c r="AT13" s="78">
        <f t="shared" si="7"/>
        <v>66</v>
      </c>
      <c r="AU13" s="78">
        <f>VLOOKUP(MATCH(AS13,[8]mapping_table!$B$2:$B$21,1),[8]mapping_table!$A$1:$D$21,4,0)</f>
        <v>70</v>
      </c>
      <c r="AV13" s="78">
        <f t="shared" si="8"/>
        <v>13</v>
      </c>
      <c r="AW13" s="78">
        <f t="shared" si="9"/>
        <v>13</v>
      </c>
      <c r="AX13" s="78">
        <f>VLOOKUP(MATCH(AV13,[9]mapping_table!$B$2:$B$21,1),[9]mapping_table!$A$1:$D$21,4,0)</f>
        <v>15</v>
      </c>
      <c r="AY13" s="78">
        <f t="shared" si="10"/>
        <v>3</v>
      </c>
      <c r="BA13" s="79">
        <f>MMULT(AP13:AQ13,[9]Coefficients!$J$36:$J$37)+[9]Coefficients!$N$36</f>
        <v>50.549762728095587</v>
      </c>
      <c r="BB13" s="79">
        <f>(BA13*[9]Standardisation_Parameters!$B$6)+[9]Standardisation_Parameters!$B$5</f>
        <v>893.22523828108933</v>
      </c>
      <c r="BC13" s="79">
        <f t="shared" si="11"/>
        <v>893</v>
      </c>
      <c r="BD13" s="79">
        <f>VLOOKUP(MATCH(BB13,[9]mapping_table!$B$2:$B$21,1),[9]mapping_table!$A$1:$D$21,4,0)</f>
        <v>100</v>
      </c>
      <c r="BE13" s="79">
        <f t="shared" si="12"/>
        <v>179</v>
      </c>
      <c r="BG13" s="2" t="s">
        <v>488</v>
      </c>
      <c r="BH13" s="43" t="e">
        <f ca="1">[10]!somersD(R2:R61,BC2:BC61)</f>
        <v>#NAME?</v>
      </c>
      <c r="BI13" s="42" t="e">
        <f ca="1">[10]!somersD(BC2:BC61,R2:R61)</f>
        <v>#NAME?</v>
      </c>
    </row>
    <row r="14" spans="1:61" x14ac:dyDescent="0.25">
      <c r="A14" s="74" t="s">
        <v>52</v>
      </c>
      <c r="B14" s="74" t="s">
        <v>58</v>
      </c>
      <c r="C14" s="74" t="s">
        <v>81</v>
      </c>
      <c r="D14" s="75">
        <v>6.6036000000000001</v>
      </c>
      <c r="E14" s="75">
        <v>5</v>
      </c>
      <c r="F14" s="75">
        <v>14.5</v>
      </c>
      <c r="G14" s="75">
        <v>1</v>
      </c>
      <c r="H14" s="75">
        <v>8.625</v>
      </c>
      <c r="I14" s="75">
        <v>6</v>
      </c>
      <c r="J14" s="75">
        <v>-0.75766782883518802</v>
      </c>
      <c r="K14" s="75">
        <v>57.377049180327901</v>
      </c>
      <c r="L14" s="75">
        <v>2.5</v>
      </c>
      <c r="M14" s="75">
        <f>VLOOKUP(C14,Low_Raw!$D:$W,20,FALSE)</f>
        <v>12.991149292355001</v>
      </c>
      <c r="N14" s="41">
        <v>56.5555555555556</v>
      </c>
      <c r="O14" s="41">
        <f t="shared" si="2"/>
        <v>57</v>
      </c>
      <c r="P14" s="41">
        <f>VLOOKUP(MATCH(N14,[8]mapping_table!$B$2:$B$21,1),[8]mapping_table!$A$1:$D$21,4,0)</f>
        <v>60</v>
      </c>
      <c r="Q14" s="41">
        <f t="shared" si="3"/>
        <v>11</v>
      </c>
      <c r="R14" s="695"/>
      <c r="S14" s="75">
        <f t="shared" si="0"/>
        <v>6.6036000000000001</v>
      </c>
      <c r="T14" s="75">
        <f t="shared" si="1"/>
        <v>5</v>
      </c>
      <c r="U14" s="75">
        <f t="shared" si="4"/>
        <v>1</v>
      </c>
      <c r="V14">
        <f>IF(ISBLANK(F14),"",(F14-[8]Standardisation_Parameters!$F$5)/[8]Standardisation_Parameters!$F$6)</f>
        <v>0.35997936729894098</v>
      </c>
      <c r="W14">
        <f>IF(ISBLANK(H14),"",(H14-[8]Standardisation_Parameters!$H$5)/[8]Standardisation_Parameters!$H$6)</f>
        <v>-0.17828473918403875</v>
      </c>
      <c r="X14" s="75">
        <f t="shared" si="5"/>
        <v>6</v>
      </c>
      <c r="Y14">
        <f>IF(ISBLANK(J14),"",(J14-[8]Standardisation_Parameters!$Q$5)/[8]Standardisation_Parameters!$Q$6)</f>
        <v>-0.81819850045139897</v>
      </c>
      <c r="Z14" s="75">
        <f t="shared" si="6"/>
        <v>2.5</v>
      </c>
      <c r="AA14">
        <f>IF(ISBLANK(K14),"",(K14-[8]Standardisation_Parameters!$O$5)/[8]Standardisation_Parameters!$O$6)</f>
        <v>0.48722803460122033</v>
      </c>
      <c r="AB14" s="695"/>
      <c r="AC14">
        <f>IF(S14="",[8]Buckets!$Z$9,IF(S14&lt;=[8]Buckets!$S$4,[8]Buckets!$Z$4,IF(AND(S14&gt;[8]Buckets!$S$4,S14&lt;=[8]Buckets!$S$5),[8]Buckets!$Z$5,IF(AND(S14&gt;[8]Buckets!$S$5,S14&lt;=[8]Buckets!$S$6),[8]Buckets!$Z$6,IF(AND(S14&gt;[8]Buckets!$S$6,S14&lt;=[8]Buckets!$S$7),[8]Buckets!$Z$7,IF(AND(S14&gt;[8]Buckets!$S$7,S14&lt;=[8]Buckets!$S$8),[8]Buckets!$Z$8,IF(S14&gt;[8]Buckets!$S$8,[8]Buckets!$Z$9)))))))</f>
        <v>0.79220000000000002</v>
      </c>
      <c r="AD14">
        <f>IF(T14="",[8]Buckets!$Z$18,IF(T14&lt;=[8]Buckets!$S$13,[8]Buckets!$Z$13,IF(AND(T14&gt;[8]Buckets!$S$13,T14&lt;=[8]Buckets!$S$14),[8]Buckets!$Z$14,IF(AND(T14&gt;[8]Buckets!$S$14,T14&lt;=[8]Buckets!$S$15),[8]Buckets!$Z$15,IF(AND(T14&gt;[8]Buckets!$S$15,T14&lt;=[8]Buckets!$S$16),[8]Buckets!$Z$16,IF(AND(T14&gt;[8]Buckets!$S$16,T14&lt;=[8]Buckets!$S$17),[8]Buckets!$Z$17,IF(T14&gt;[8]Buckets!$S$17,[8]Buckets!$Z$18)))))))</f>
        <v>0.66049999999999998</v>
      </c>
      <c r="AE14">
        <f>IF(U14="",[8]Buckets!$Z$26,IF(U14&lt;=[8]Buckets!$S$22,[8]Buckets!$Z$22,IF(AND(U14&gt;[8]Buckets!$S$22,U14&lt;=[8]Buckets!$S$23),[8]Buckets!$Z$23,IF(AND(U14&gt;[8]Buckets!$S$23,U14&lt;=[8]Buckets!$S$24),[8]Buckets!$Z$24,IF(AND(U14&gt;[8]Buckets!$S$24,U14&lt;=[8]Buckets!$S$25),[8]Buckets!$Z$25,IF(U14&gt;[8]Buckets!$S$25,[8]Buckets!$Z$26))))))</f>
        <v>0.33560000000000001</v>
      </c>
      <c r="AF14">
        <f>IF(V14="",[8]Buckets!$Z$35,IF(V14&lt;=[8]Buckets!$S$30,[8]Buckets!$Z$30,IF(AND(V14&gt;[8]Buckets!$S$30,V14&lt;=[8]Buckets!$S$31),[8]Buckets!$Z$31,IF(AND(V14&gt;[8]Buckets!$S$31,V14&lt;=[8]Buckets!$S$32),[8]Buckets!$Z$32,IF(AND(V14&gt;[8]Buckets!$S$32,V14&lt;=[8]Buckets!$S$33),[8]Buckets!$Z$33,IF(AND(V14&gt;[8]Buckets!$S$33,V14&lt;=[8]Buckets!$S$34),[8]Buckets!$Z$34,IF(V14&gt;[8]Buckets!$S$34,[8]Buckets!$Z$35)))))))</f>
        <v>0.78160000000000007</v>
      </c>
      <c r="AG14">
        <f>IF(W14="",[8]Buckets!$Z$44,IF(W14&lt;=[8]Buckets!$S$39,[8]Buckets!$Z$39,IF(AND(W14&gt;[8]Buckets!$S$39,W14&lt;=[8]Buckets!$S$40),[8]Buckets!$Z$40,IF(AND(W14&gt;[8]Buckets!$S$40,W14&lt;=[8]Buckets!$S$41),[8]Buckets!$Z$41,IF(AND(W14&gt;[8]Buckets!$S$41,W14&lt;=[8]Buckets!$S$42),[8]Buckets!$Z$42,IF(AND(W14&gt;[8]Buckets!$S$42,W14&lt;=[8]Buckets!$S$43),[8]Buckets!$Z$43,IF(W14&gt;[8]Buckets!$S$43,[8]Buckets!$Z$44)))))))</f>
        <v>0.77390000000000003</v>
      </c>
      <c r="AH14">
        <f>IF(X14="",[8]Buckets!$Z$54,IF(X14&lt;=[8]Buckets!$S$50,[8]Buckets!$Z$50,IF(AND(X14&gt;[8]Buckets!$S$50,X14&lt;=[8]Buckets!$S$51),[8]Buckets!$Z$51,IF(AND(X14&gt;[8]Buckets!$S$51,X14&lt;=[8]Buckets!$S$52),[8]Buckets!$Z$52,IF(AND(X14&gt;[8]Buckets!$S$52,X14&lt;=[8]Buckets!$S$53),[8]Buckets!$Z$53,IF(X14&gt;[8]Buckets!$S$53,[8]Buckets!$Z$54))))))</f>
        <v>0.96880000000000011</v>
      </c>
      <c r="AI14">
        <f>IF(Y14="",[8]Buckets!$Z$58,IF(Y14&lt;=[8]Buckets!$S$58,[8]Buckets!$Z$58,IF(AND(Y14&gt;[8]Buckets!$S$58,Y14&lt;=[8]Buckets!$S$59),[8]Buckets!$Z$59,IF(AND(Y14&gt;[8]Buckets!$S$59,Y14&lt;=[8]Buckets!$S$60),[8]Buckets!$Z$60,IF(AND(Y14&gt;[8]Buckets!$S$60,Y14&lt;=[8]Buckets!$S$61),[8]Buckets!$Z$61,IF(AND(Y14&gt;[8]Buckets!$S$61,Y14&lt;=[8]Buckets!$S$62),[8]Buckets!$Z$62,IF(Y14&gt;[8]Buckets!$S$62,[8]Buckets!$Z$63)))))))</f>
        <v>0.86060000000000014</v>
      </c>
      <c r="AJ14">
        <f>IF(Z14="",[8]Buckets!$Z$72,IF(Z14&lt;=[8]Buckets!$S$67,[8]Buckets!$Z$67,IF(AND(Z14&gt;[8]Buckets!$S$67,Z14&lt;=[8]Buckets!$S$68),[8]Buckets!$Z$68,IF(AND(Z14&gt;[8]Buckets!$S$68,Z14&lt;=[8]Buckets!$S$69),[8]Buckets!$Z$69,IF(AND(Z14&gt;[8]Buckets!$S$69,Z14&lt;=[8]Buckets!$S$70),[8]Buckets!$Z$70,IF(AND(Z14&gt;[8]Buckets!$S$70,Z14&lt;=[8]Buckets!$S$71),[8]Buckets!$Z$71,IF(Z14&gt;[8]Buckets!$S$71,[8]Buckets!$Z$72)))))))</f>
        <v>0.41210000000000002</v>
      </c>
      <c r="AK14">
        <f>IF(Y14&lt;=0,IF(AA14="",[8]Buckets!$Z$78,IF(AA14&lt;=[8]Buckets!$S$76,[8]Buckets!$Z$76,IF(AND(AA14&gt;[8]Buckets!$S$76,AA14&lt;=[8]Buckets!$S$77),[8]Buckets!$Z$77,IF(AA14&gt;[8]Buckets!$S$77,[8]Buckets!$Z$78)))),IF(AA14="",[8]Buckets!$Z$86,IF(AA14&lt;=[8]Buckets!$S$84,[8]Buckets!$Z$84,IF(AND(AA14&gt;[8]Buckets!$S$84,AA14&lt;=[8]Buckets!$S$85),[8]Buckets!$Z$85,IF(AA14&gt;[8]Buckets!$S$85,[8]Buckets!$Z$86)))))</f>
        <v>0.72140000000000004</v>
      </c>
      <c r="AL14" s="695"/>
      <c r="AM14">
        <f>MMULT(AC14:AG14,[8]Coefficients!$J$6:$J$10)+[8]Coefficients!$N$5</f>
        <v>0.50888796699999972</v>
      </c>
      <c r="AN14">
        <f>MMULT(AH14:AK14,[8]Coefficients!$J$20:$J$23)+[8]Coefficients!$N$20</f>
        <v>0.80324925500000033</v>
      </c>
      <c r="AO14">
        <f>(AM14*[8]Standardisation_Parameters!$B$6)+[8]Standardisation_Parameters!$B$5</f>
        <v>53.014484531264316</v>
      </c>
      <c r="AP14">
        <f>(AN14*[8]Standardisation_Parameters!$B$6)+[8]Standardisation_Parameters!$B$5</f>
        <v>57.956954479002597</v>
      </c>
      <c r="AQ14">
        <v>13</v>
      </c>
      <c r="AR14" s="78">
        <f>MMULT(AM14:AN14,[8]Coefficients!$J$29:$J$30)+[8]Coefficients!$N$29</f>
        <v>0.72701671033001025</v>
      </c>
      <c r="AS14" s="78">
        <f>(AR14*[8]Standardisation_Parameters!$B$6)+[8]Standardisation_Parameters!$B$5</f>
        <v>56.676972781575586</v>
      </c>
      <c r="AT14" s="78">
        <f t="shared" si="7"/>
        <v>57</v>
      </c>
      <c r="AU14" s="78">
        <f>VLOOKUP(MATCH(AS14,[8]mapping_table!$B$2:$B$21,1),[8]mapping_table!$A$1:$D$21,4,0)</f>
        <v>60</v>
      </c>
      <c r="AV14" s="78">
        <f t="shared" si="8"/>
        <v>11</v>
      </c>
      <c r="AW14" s="78">
        <f t="shared" si="9"/>
        <v>11</v>
      </c>
      <c r="AX14" s="78">
        <f>VLOOKUP(MATCH(AV14,[9]mapping_table!$B$2:$B$21,1),[9]mapping_table!$A$1:$D$21,4,0)</f>
        <v>15</v>
      </c>
      <c r="AY14" s="78">
        <f t="shared" si="10"/>
        <v>2</v>
      </c>
      <c r="BA14" s="79">
        <f>MMULT(AP14:AQ14,[9]Coefficients!$J$36:$J$37)+[9]Coefficients!$N$36</f>
        <v>45.436548801693952</v>
      </c>
      <c r="BB14" s="79">
        <f>(BA14*[9]Standardisation_Parameters!$B$6)+[9]Standardisation_Parameters!$B$5</f>
        <v>807.3718764504506</v>
      </c>
      <c r="BC14" s="79">
        <f t="shared" si="11"/>
        <v>807</v>
      </c>
      <c r="BD14" s="79">
        <f>VLOOKUP(MATCH(BB14,[9]mapping_table!$B$2:$B$21,1),[9]mapping_table!$A$1:$D$21,4,0)</f>
        <v>100</v>
      </c>
      <c r="BE14" s="79">
        <f t="shared" si="12"/>
        <v>161</v>
      </c>
      <c r="BG14" s="2" t="s">
        <v>489</v>
      </c>
      <c r="BH14" s="43" t="e">
        <f ca="1">[10]!somersD(S2:S61,BD2:BD61)</f>
        <v>#NAME?</v>
      </c>
      <c r="BI14" s="42" t="e">
        <f ca="1">[10]!somersD(BD2:BD61,S2:S61)</f>
        <v>#NAME?</v>
      </c>
    </row>
    <row r="15" spans="1:61" x14ac:dyDescent="0.25">
      <c r="A15" s="74" t="s">
        <v>22</v>
      </c>
      <c r="B15" s="74" t="s">
        <v>58</v>
      </c>
      <c r="C15" s="74" t="s">
        <v>82</v>
      </c>
      <c r="D15" s="75">
        <v>4.8714000000000004</v>
      </c>
      <c r="E15" s="75">
        <v>5</v>
      </c>
      <c r="F15" s="75">
        <v>8</v>
      </c>
      <c r="G15" s="75">
        <v>1</v>
      </c>
      <c r="H15" s="75">
        <v>1.1918</v>
      </c>
      <c r="I15" s="75">
        <v>5</v>
      </c>
      <c r="J15" s="75">
        <v>-0.82787011666702004</v>
      </c>
      <c r="K15" s="75">
        <v>78.142076502732294</v>
      </c>
      <c r="L15" s="75">
        <v>3.5</v>
      </c>
      <c r="M15" s="75">
        <f>VLOOKUP(C15,Low_Raw!$D:$W,20,FALSE)</f>
        <v>-51.241650672197103</v>
      </c>
      <c r="N15" s="41">
        <v>62.3333333333333</v>
      </c>
      <c r="O15" s="41">
        <f t="shared" si="2"/>
        <v>62</v>
      </c>
      <c r="P15" s="41">
        <f>VLOOKUP(MATCH(N15,[8]mapping_table!$B$2:$B$21,1),[8]mapping_table!$A$1:$D$21,4,0)</f>
        <v>65</v>
      </c>
      <c r="Q15" s="41">
        <f t="shared" si="3"/>
        <v>12</v>
      </c>
      <c r="R15" s="695"/>
      <c r="S15" s="75">
        <f t="shared" si="0"/>
        <v>4.8714000000000004</v>
      </c>
      <c r="T15" s="75">
        <f t="shared" si="1"/>
        <v>5</v>
      </c>
      <c r="U15" s="75">
        <f t="shared" si="4"/>
        <v>1</v>
      </c>
      <c r="V15">
        <f>IF(ISBLANK(F15),"",(F15-[8]Standardisation_Parameters!$F$5)/[8]Standardisation_Parameters!$F$6)</f>
        <v>-0.51846894130504539</v>
      </c>
      <c r="W15">
        <f>IF(ISBLANK(H15),"",(H15-[8]Standardisation_Parameters!$H$5)/[8]Standardisation_Parameters!$H$6)</f>
        <v>-0.88955094322450157</v>
      </c>
      <c r="X15" s="75">
        <f t="shared" si="5"/>
        <v>5</v>
      </c>
      <c r="Y15">
        <f>IF(ISBLANK(J15),"",(J15-[8]Standardisation_Parameters!$Q$5)/[8]Standardisation_Parameters!$Q$6)</f>
        <v>-0.88950571177368976</v>
      </c>
      <c r="Z15" s="75">
        <f t="shared" si="6"/>
        <v>3.5</v>
      </c>
      <c r="AA15">
        <f>IF(ISBLANK(K15),"",(K15-[8]Standardisation_Parameters!$O$5)/[8]Standardisation_Parameters!$O$6)</f>
        <v>1.2425266338851062</v>
      </c>
      <c r="AB15" s="695"/>
      <c r="AC15">
        <f>IF(S15="",[8]Buckets!$Z$9,IF(S15&lt;=[8]Buckets!$S$4,[8]Buckets!$Z$4,IF(AND(S15&gt;[8]Buckets!$S$4,S15&lt;=[8]Buckets!$S$5),[8]Buckets!$Z$5,IF(AND(S15&gt;[8]Buckets!$S$5,S15&lt;=[8]Buckets!$S$6),[8]Buckets!$Z$6,IF(AND(S15&gt;[8]Buckets!$S$6,S15&lt;=[8]Buckets!$S$7),[8]Buckets!$Z$7,IF(AND(S15&gt;[8]Buckets!$S$7,S15&lt;=[8]Buckets!$S$8),[8]Buckets!$Z$8,IF(S15&gt;[8]Buckets!$S$8,[8]Buckets!$Z$9)))))))</f>
        <v>0.58799999999999997</v>
      </c>
      <c r="AD15">
        <f>IF(T15="",[8]Buckets!$Z$18,IF(T15&lt;=[8]Buckets!$S$13,[8]Buckets!$Z$13,IF(AND(T15&gt;[8]Buckets!$S$13,T15&lt;=[8]Buckets!$S$14),[8]Buckets!$Z$14,IF(AND(T15&gt;[8]Buckets!$S$14,T15&lt;=[8]Buckets!$S$15),[8]Buckets!$Z$15,IF(AND(T15&gt;[8]Buckets!$S$15,T15&lt;=[8]Buckets!$S$16),[8]Buckets!$Z$16,IF(AND(T15&gt;[8]Buckets!$S$16,T15&lt;=[8]Buckets!$S$17),[8]Buckets!$Z$17,IF(T15&gt;[8]Buckets!$S$17,[8]Buckets!$Z$18)))))))</f>
        <v>0.66049999999999998</v>
      </c>
      <c r="AE15">
        <f>IF(U15="",[8]Buckets!$Z$26,IF(U15&lt;=[8]Buckets!$S$22,[8]Buckets!$Z$22,IF(AND(U15&gt;[8]Buckets!$S$22,U15&lt;=[8]Buckets!$S$23),[8]Buckets!$Z$23,IF(AND(U15&gt;[8]Buckets!$S$23,U15&lt;=[8]Buckets!$S$24),[8]Buckets!$Z$24,IF(AND(U15&gt;[8]Buckets!$S$24,U15&lt;=[8]Buckets!$S$25),[8]Buckets!$Z$25,IF(U15&gt;[8]Buckets!$S$25,[8]Buckets!$Z$26))))))</f>
        <v>0.33560000000000001</v>
      </c>
      <c r="AF15">
        <f>IF(V15="",[8]Buckets!$Z$35,IF(V15&lt;=[8]Buckets!$S$30,[8]Buckets!$Z$30,IF(AND(V15&gt;[8]Buckets!$S$30,V15&lt;=[8]Buckets!$S$31),[8]Buckets!$Z$31,IF(AND(V15&gt;[8]Buckets!$S$31,V15&lt;=[8]Buckets!$S$32),[8]Buckets!$Z$32,IF(AND(V15&gt;[8]Buckets!$S$32,V15&lt;=[8]Buckets!$S$33),[8]Buckets!$Z$33,IF(AND(V15&gt;[8]Buckets!$S$33,V15&lt;=[8]Buckets!$S$34),[8]Buckets!$Z$34,IF(V15&gt;[8]Buckets!$S$34,[8]Buckets!$Z$35)))))))</f>
        <v>0.49660000000000004</v>
      </c>
      <c r="AG15">
        <f>IF(W15="",[8]Buckets!$Z$44,IF(W15&lt;=[8]Buckets!$S$39,[8]Buckets!$Z$39,IF(AND(W15&gt;[8]Buckets!$S$39,W15&lt;=[8]Buckets!$S$40),[8]Buckets!$Z$40,IF(AND(W15&gt;[8]Buckets!$S$40,W15&lt;=[8]Buckets!$S$41),[8]Buckets!$Z$41,IF(AND(W15&gt;[8]Buckets!$S$41,W15&lt;=[8]Buckets!$S$42),[8]Buckets!$Z$42,IF(AND(W15&gt;[8]Buckets!$S$42,W15&lt;=[8]Buckets!$S$43),[8]Buckets!$Z$43,IF(W15&gt;[8]Buckets!$S$43,[8]Buckets!$Z$44)))))))</f>
        <v>0.57889999999999997</v>
      </c>
      <c r="AH15">
        <f>IF(X15="",[8]Buckets!$Z$54,IF(X15&lt;=[8]Buckets!$S$50,[8]Buckets!$Z$50,IF(AND(X15&gt;[8]Buckets!$S$50,X15&lt;=[8]Buckets!$S$51),[8]Buckets!$Z$51,IF(AND(X15&gt;[8]Buckets!$S$51,X15&lt;=[8]Buckets!$S$52),[8]Buckets!$Z$52,IF(AND(X15&gt;[8]Buckets!$S$52,X15&lt;=[8]Buckets!$S$53),[8]Buckets!$Z$53,IF(X15&gt;[8]Buckets!$S$53,[8]Buckets!$Z$54))))))</f>
        <v>0.72850000000000004</v>
      </c>
      <c r="AI15">
        <f>IF(Y15="",[8]Buckets!$Z$58,IF(Y15&lt;=[8]Buckets!$S$58,[8]Buckets!$Z$58,IF(AND(Y15&gt;[8]Buckets!$S$58,Y15&lt;=[8]Buckets!$S$59),[8]Buckets!$Z$59,IF(AND(Y15&gt;[8]Buckets!$S$59,Y15&lt;=[8]Buckets!$S$60),[8]Buckets!$Z$60,IF(AND(Y15&gt;[8]Buckets!$S$60,Y15&lt;=[8]Buckets!$S$61),[8]Buckets!$Z$61,IF(AND(Y15&gt;[8]Buckets!$S$61,Y15&lt;=[8]Buckets!$S$62),[8]Buckets!$Z$62,IF(Y15&gt;[8]Buckets!$S$62,[8]Buckets!$Z$63)))))))</f>
        <v>0.86060000000000014</v>
      </c>
      <c r="AJ15">
        <f>IF(Z15="",[8]Buckets!$Z$72,IF(Z15&lt;=[8]Buckets!$S$67,[8]Buckets!$Z$67,IF(AND(Z15&gt;[8]Buckets!$S$67,Z15&lt;=[8]Buckets!$S$68),[8]Buckets!$Z$68,IF(AND(Z15&gt;[8]Buckets!$S$68,Z15&lt;=[8]Buckets!$S$69),[8]Buckets!$Z$69,IF(AND(Z15&gt;[8]Buckets!$S$69,Z15&lt;=[8]Buckets!$S$70),[8]Buckets!$Z$70,IF(AND(Z15&gt;[8]Buckets!$S$70,Z15&lt;=[8]Buckets!$S$71),[8]Buckets!$Z$71,IF(Z15&gt;[8]Buckets!$S$71,[8]Buckets!$Z$72)))))))</f>
        <v>0.80769999999999997</v>
      </c>
      <c r="AK15">
        <f>IF(Y15&lt;=0,IF(AA15="",[8]Buckets!$Z$78,IF(AA15&lt;=[8]Buckets!$S$76,[8]Buckets!$Z$76,IF(AND(AA15&gt;[8]Buckets!$S$76,AA15&lt;=[8]Buckets!$S$77),[8]Buckets!$Z$77,IF(AA15&gt;[8]Buckets!$S$77,[8]Buckets!$Z$78)))),IF(AA15="",[8]Buckets!$Z$86,IF(AA15&lt;=[8]Buckets!$S$84,[8]Buckets!$Z$84,IF(AND(AA15&gt;[8]Buckets!$S$84,AA15&lt;=[8]Buckets!$S$85),[8]Buckets!$Z$85,IF(AA15&gt;[8]Buckets!$S$85,[8]Buckets!$Z$86)))))</f>
        <v>0.78520000000000001</v>
      </c>
      <c r="AL15" s="695"/>
      <c r="AM15">
        <f>MMULT(AC15:AG15,[8]Coefficients!$J$6:$J$10)+[8]Coefficients!$N$5</f>
        <v>0.10240328499999984</v>
      </c>
      <c r="AN15">
        <f>MMULT(AH15:AK15,[8]Coefficients!$J$20:$J$23)+[8]Coefficients!$N$20</f>
        <v>0.85363723900000021</v>
      </c>
      <c r="AO15">
        <f>(AM15*[8]Standardisation_Parameters!$B$6)+[8]Standardisation_Parameters!$B$5</f>
        <v>46.189407977716471</v>
      </c>
      <c r="AP15">
        <f>(AN15*[8]Standardisation_Parameters!$B$6)+[8]Standardisation_Parameters!$B$5</f>
        <v>58.80299336658593</v>
      </c>
      <c r="AQ15">
        <v>14</v>
      </c>
      <c r="AR15" s="78">
        <f>MMULT(AM15:AN15,[8]Coefficients!$J$29:$J$30)+[8]Coefficients!$N$29</f>
        <v>0.65132152480089023</v>
      </c>
      <c r="AS15" s="78">
        <f>(AR15*[8]Standardisation_Parameters!$B$6)+[8]Standardisation_Parameters!$B$5</f>
        <v>55.406013606855069</v>
      </c>
      <c r="AT15" s="78">
        <f t="shared" si="7"/>
        <v>55</v>
      </c>
      <c r="AU15" s="78">
        <f>VLOOKUP(MATCH(AS15,[8]mapping_table!$B$2:$B$21,1),[8]mapping_table!$A$1:$D$21,4,0)</f>
        <v>60</v>
      </c>
      <c r="AV15" s="78">
        <f t="shared" si="8"/>
        <v>11</v>
      </c>
      <c r="AW15" s="78">
        <f t="shared" si="9"/>
        <v>11</v>
      </c>
      <c r="AX15" s="78">
        <f>VLOOKUP(MATCH(AV15,[9]mapping_table!$B$2:$B$21,1),[9]mapping_table!$A$1:$D$21,4,0)</f>
        <v>15</v>
      </c>
      <c r="AY15" s="78">
        <f t="shared" si="10"/>
        <v>2</v>
      </c>
      <c r="BA15" s="79">
        <f>MMULT(AP15:AQ15,[9]Coefficients!$J$36:$J$37)+[9]Coefficients!$N$36</f>
        <v>46.539837696325286</v>
      </c>
      <c r="BB15" s="79">
        <f>(BA15*[9]Standardisation_Parameters!$B$6)+[9]Standardisation_Parameters!$B$5</f>
        <v>825.89663642292612</v>
      </c>
      <c r="BC15" s="79">
        <f t="shared" si="11"/>
        <v>826</v>
      </c>
      <c r="BD15" s="79">
        <f>VLOOKUP(MATCH(BB15,[9]mapping_table!$B$2:$B$21,1),[9]mapping_table!$A$1:$D$21,4,0)</f>
        <v>100</v>
      </c>
      <c r="BE15" s="79">
        <f t="shared" si="12"/>
        <v>165</v>
      </c>
      <c r="BG15" s="2" t="s">
        <v>472</v>
      </c>
      <c r="BH15" s="43" t="e">
        <f ca="1">[10]!somersD(T2:T61,BE2:BE61)</f>
        <v>#NAME?</v>
      </c>
      <c r="BI15" s="42" t="e">
        <f ca="1">[10]!somersD(BE2:BE61,T2:T61)</f>
        <v>#NAME?</v>
      </c>
    </row>
    <row r="16" spans="1:61" x14ac:dyDescent="0.25">
      <c r="A16" s="74" t="s">
        <v>83</v>
      </c>
      <c r="B16" s="74" t="s">
        <v>58</v>
      </c>
      <c r="C16" s="74" t="s">
        <v>84</v>
      </c>
      <c r="D16" s="75">
        <v>12.173999999999999</v>
      </c>
      <c r="E16" s="75">
        <v>5</v>
      </c>
      <c r="F16" s="75">
        <v>12</v>
      </c>
      <c r="G16" s="75">
        <v>2</v>
      </c>
      <c r="H16" s="75">
        <v>5.3609999999999998</v>
      </c>
      <c r="I16" s="75">
        <v>6</v>
      </c>
      <c r="J16" s="75">
        <v>-0.41891240026575899</v>
      </c>
      <c r="K16" s="75">
        <v>59.016393442622999</v>
      </c>
      <c r="L16" s="75">
        <v>2.75</v>
      </c>
      <c r="M16" s="75">
        <f>VLOOKUP(C16,Low_Raw!$D:$W,20,FALSE)</f>
        <v>-16.814712133535799</v>
      </c>
      <c r="N16" s="41">
        <v>51.6666666666667</v>
      </c>
      <c r="O16" s="41">
        <f t="shared" si="2"/>
        <v>52</v>
      </c>
      <c r="P16" s="41">
        <f>VLOOKUP(MATCH(N16,[8]mapping_table!$B$2:$B$21,1),[8]mapping_table!$A$1:$D$21,4,0)</f>
        <v>55</v>
      </c>
      <c r="Q16" s="41">
        <f t="shared" si="3"/>
        <v>10</v>
      </c>
      <c r="R16" s="695"/>
      <c r="S16" s="75">
        <f t="shared" si="0"/>
        <v>12.173999999999999</v>
      </c>
      <c r="T16" s="75">
        <f t="shared" si="1"/>
        <v>5</v>
      </c>
      <c r="U16" s="75">
        <f t="shared" si="4"/>
        <v>2</v>
      </c>
      <c r="V16">
        <f>IF(ISBLANK(F16),"",(F16-[8]Standardisation_Parameters!$F$5)/[8]Standardisation_Parameters!$F$6)</f>
        <v>2.2114633220484702E-2</v>
      </c>
      <c r="W16">
        <f>IF(ISBLANK(H16),"",(H16-[8]Standardisation_Parameters!$H$5)/[8]Standardisation_Parameters!$H$6)</f>
        <v>-0.49060956429140451</v>
      </c>
      <c r="X16" s="75">
        <f t="shared" si="5"/>
        <v>6</v>
      </c>
      <c r="Y16">
        <f>IF(ISBLANK(J16),"",(J16-[8]Standardisation_Parameters!$Q$5)/[8]Standardisation_Parameters!$Q$6)</f>
        <v>-0.47411135347069194</v>
      </c>
      <c r="Z16" s="75">
        <f t="shared" si="6"/>
        <v>2.75</v>
      </c>
      <c r="AA16">
        <f>IF(ISBLANK(K16),"",(K16-[8]Standardisation_Parameters!$O$5)/[8]Standardisation_Parameters!$O$6)</f>
        <v>0.54685687138679073</v>
      </c>
      <c r="AB16" s="695"/>
      <c r="AC16">
        <f>IF(S16="",[8]Buckets!$Z$9,IF(S16&lt;=[8]Buckets!$S$4,[8]Buckets!$Z$4,IF(AND(S16&gt;[8]Buckets!$S$4,S16&lt;=[8]Buckets!$S$5),[8]Buckets!$Z$5,IF(AND(S16&gt;[8]Buckets!$S$5,S16&lt;=[8]Buckets!$S$6),[8]Buckets!$Z$6,IF(AND(S16&gt;[8]Buckets!$S$6,S16&lt;=[8]Buckets!$S$7),[8]Buckets!$Z$7,IF(AND(S16&gt;[8]Buckets!$S$7,S16&lt;=[8]Buckets!$S$8),[8]Buckets!$Z$8,IF(S16&gt;[8]Buckets!$S$8,[8]Buckets!$Z$9)))))))</f>
        <v>0.99639999999999995</v>
      </c>
      <c r="AD16">
        <f>IF(T16="",[8]Buckets!$Z$18,IF(T16&lt;=[8]Buckets!$S$13,[8]Buckets!$Z$13,IF(AND(T16&gt;[8]Buckets!$S$13,T16&lt;=[8]Buckets!$S$14),[8]Buckets!$Z$14,IF(AND(T16&gt;[8]Buckets!$S$14,T16&lt;=[8]Buckets!$S$15),[8]Buckets!$Z$15,IF(AND(T16&gt;[8]Buckets!$S$15,T16&lt;=[8]Buckets!$S$16),[8]Buckets!$Z$16,IF(AND(T16&gt;[8]Buckets!$S$16,T16&lt;=[8]Buckets!$S$17),[8]Buckets!$Z$17,IF(T16&gt;[8]Buckets!$S$17,[8]Buckets!$Z$18)))))))</f>
        <v>0.66049999999999998</v>
      </c>
      <c r="AE16">
        <f>IF(U16="",[8]Buckets!$Z$26,IF(U16&lt;=[8]Buckets!$S$22,[8]Buckets!$Z$22,IF(AND(U16&gt;[8]Buckets!$S$22,U16&lt;=[8]Buckets!$S$23),[8]Buckets!$Z$23,IF(AND(U16&gt;[8]Buckets!$S$23,U16&lt;=[8]Buckets!$S$24),[8]Buckets!$Z$24,IF(AND(U16&gt;[8]Buckets!$S$24,U16&lt;=[8]Buckets!$S$25),[8]Buckets!$Z$25,IF(U16&gt;[8]Buckets!$S$25,[8]Buckets!$Z$26))))))</f>
        <v>0.51160000000000005</v>
      </c>
      <c r="AF16">
        <f>IF(V16="",[8]Buckets!$Z$35,IF(V16&lt;=[8]Buckets!$S$30,[8]Buckets!$Z$30,IF(AND(V16&gt;[8]Buckets!$S$30,V16&lt;=[8]Buckets!$S$31),[8]Buckets!$Z$31,IF(AND(V16&gt;[8]Buckets!$S$31,V16&lt;=[8]Buckets!$S$32),[8]Buckets!$Z$32,IF(AND(V16&gt;[8]Buckets!$S$32,V16&lt;=[8]Buckets!$S$33),[8]Buckets!$Z$33,IF(AND(V16&gt;[8]Buckets!$S$33,V16&lt;=[8]Buckets!$S$34),[8]Buckets!$Z$34,IF(V16&gt;[8]Buckets!$S$34,[8]Buckets!$Z$35)))))))</f>
        <v>0.59160000000000001</v>
      </c>
      <c r="AG16">
        <f>IF(W16="",[8]Buckets!$Z$44,IF(W16&lt;=[8]Buckets!$S$39,[8]Buckets!$Z$39,IF(AND(W16&gt;[8]Buckets!$S$39,W16&lt;=[8]Buckets!$S$40),[8]Buckets!$Z$40,IF(AND(W16&gt;[8]Buckets!$S$40,W16&lt;=[8]Buckets!$S$41),[8]Buckets!$Z$41,IF(AND(W16&gt;[8]Buckets!$S$41,W16&lt;=[8]Buckets!$S$42),[8]Buckets!$Z$42,IF(AND(W16&gt;[8]Buckets!$S$42,W16&lt;=[8]Buckets!$S$43),[8]Buckets!$Z$43,IF(W16&gt;[8]Buckets!$S$43,[8]Buckets!$Z$44)))))))</f>
        <v>0.65249999999999997</v>
      </c>
      <c r="AH16">
        <f>IF(X16="",[8]Buckets!$Z$54,IF(X16&lt;=[8]Buckets!$S$50,[8]Buckets!$Z$50,IF(AND(X16&gt;[8]Buckets!$S$50,X16&lt;=[8]Buckets!$S$51),[8]Buckets!$Z$51,IF(AND(X16&gt;[8]Buckets!$S$51,X16&lt;=[8]Buckets!$S$52),[8]Buckets!$Z$52,IF(AND(X16&gt;[8]Buckets!$S$52,X16&lt;=[8]Buckets!$S$53),[8]Buckets!$Z$53,IF(X16&gt;[8]Buckets!$S$53,[8]Buckets!$Z$54))))))</f>
        <v>0.96880000000000011</v>
      </c>
      <c r="AI16">
        <f>IF(Y16="",[8]Buckets!$Z$58,IF(Y16&lt;=[8]Buckets!$S$58,[8]Buckets!$Z$58,IF(AND(Y16&gt;[8]Buckets!$S$58,Y16&lt;=[8]Buckets!$S$59),[8]Buckets!$Z$59,IF(AND(Y16&gt;[8]Buckets!$S$59,Y16&lt;=[8]Buckets!$S$60),[8]Buckets!$Z$60,IF(AND(Y16&gt;[8]Buckets!$S$60,Y16&lt;=[8]Buckets!$S$61),[8]Buckets!$Z$61,IF(AND(Y16&gt;[8]Buckets!$S$61,Y16&lt;=[8]Buckets!$S$62),[8]Buckets!$Z$62,IF(Y16&gt;[8]Buckets!$S$62,[8]Buckets!$Z$63)))))))</f>
        <v>0.33840000000000026</v>
      </c>
      <c r="AJ16">
        <f>IF(Z16="",[8]Buckets!$Z$72,IF(Z16&lt;=[8]Buckets!$S$67,[8]Buckets!$Z$67,IF(AND(Z16&gt;[8]Buckets!$S$67,Z16&lt;=[8]Buckets!$S$68),[8]Buckets!$Z$68,IF(AND(Z16&gt;[8]Buckets!$S$68,Z16&lt;=[8]Buckets!$S$69),[8]Buckets!$Z$69,IF(AND(Z16&gt;[8]Buckets!$S$69,Z16&lt;=[8]Buckets!$S$70),[8]Buckets!$Z$70,IF(AND(Z16&gt;[8]Buckets!$S$70,Z16&lt;=[8]Buckets!$S$71),[8]Buckets!$Z$71,IF(Z16&gt;[8]Buckets!$S$71,[8]Buckets!$Z$72)))))))</f>
        <v>0.41210000000000002</v>
      </c>
      <c r="AK16">
        <f>IF(Y16&lt;=0,IF(AA16="",[8]Buckets!$Z$78,IF(AA16&lt;=[8]Buckets!$S$76,[8]Buckets!$Z$76,IF(AND(AA16&gt;[8]Buckets!$S$76,AA16&lt;=[8]Buckets!$S$77),[8]Buckets!$Z$77,IF(AA16&gt;[8]Buckets!$S$77,[8]Buckets!$Z$78)))),IF(AA16="",[8]Buckets!$Z$86,IF(AA16&lt;=[8]Buckets!$S$84,[8]Buckets!$Z$84,IF(AND(AA16&gt;[8]Buckets!$S$84,AA16&lt;=[8]Buckets!$S$85),[8]Buckets!$Z$85,IF(AA16&gt;[8]Buckets!$S$85,[8]Buckets!$Z$86)))))</f>
        <v>0.72140000000000004</v>
      </c>
      <c r="AL16" s="695"/>
      <c r="AM16">
        <f>MMULT(AC16:AG16,[8]Coefficients!$J$6:$J$10)+[8]Coefficients!$N$5</f>
        <v>0.48517436699999994</v>
      </c>
      <c r="AN16">
        <f>MMULT(AH16:AK16,[8]Coefficients!$J$20:$J$23)+[8]Coefficients!$N$20</f>
        <v>0.45754763300000023</v>
      </c>
      <c r="AO16">
        <f>(AM16*[8]Standardisation_Parameters!$B$6)+[8]Standardisation_Parameters!$B$5</f>
        <v>52.616321592961491</v>
      </c>
      <c r="AP16">
        <f>(AN16*[8]Standardisation_Parameters!$B$6)+[8]Standardisation_Parameters!$B$5</f>
        <v>52.152455221548017</v>
      </c>
      <c r="AQ16">
        <v>15</v>
      </c>
      <c r="AR16" s="78">
        <f>MMULT(AM16:AN16,[8]Coefficients!$J$29:$J$30)+[8]Coefficients!$N$29</f>
        <v>0.42823956189119022</v>
      </c>
      <c r="AS16" s="78">
        <f>(AR16*[8]Standardisation_Parameters!$B$6)+[8]Standardisation_Parameters!$B$5</f>
        <v>51.660358378020582</v>
      </c>
      <c r="AT16" s="78">
        <f t="shared" si="7"/>
        <v>52</v>
      </c>
      <c r="AU16" s="78">
        <f>VLOOKUP(MATCH(AS16,[8]mapping_table!$B$2:$B$21,1),[8]mapping_table!$A$1:$D$21,4,0)</f>
        <v>55</v>
      </c>
      <c r="AV16" s="78">
        <f t="shared" si="8"/>
        <v>10</v>
      </c>
      <c r="AW16" s="78">
        <f t="shared" si="9"/>
        <v>10</v>
      </c>
      <c r="AX16" s="78">
        <f>VLOOKUP(MATCH(AV16,[9]mapping_table!$B$2:$B$21,1),[9]mapping_table!$A$1:$D$21,4,0)</f>
        <v>15</v>
      </c>
      <c r="AY16" s="78">
        <f t="shared" si="10"/>
        <v>2</v>
      </c>
      <c r="BA16" s="79">
        <f>MMULT(AP16:AQ16,[9]Coefficients!$J$36:$J$37)+[9]Coefficients!$N$36</f>
        <v>42.655129130761402</v>
      </c>
      <c r="BB16" s="79">
        <f>(BA16*[9]Standardisation_Parameters!$B$6)+[9]Standardisation_Parameters!$B$5</f>
        <v>760.67048025452084</v>
      </c>
      <c r="BC16" s="79">
        <f t="shared" si="11"/>
        <v>761</v>
      </c>
      <c r="BD16" s="79">
        <f>VLOOKUP(MATCH(BB16,[9]mapping_table!$B$2:$B$21,1),[9]mapping_table!$A$1:$D$21,4,0)</f>
        <v>100</v>
      </c>
      <c r="BE16" s="79">
        <f t="shared" si="12"/>
        <v>152</v>
      </c>
    </row>
    <row r="17" spans="1:57" x14ac:dyDescent="0.25">
      <c r="A17" s="74" t="s">
        <v>85</v>
      </c>
      <c r="B17" s="74" t="s">
        <v>13</v>
      </c>
      <c r="C17" s="74" t="s">
        <v>86</v>
      </c>
      <c r="D17" s="75">
        <v>22.2468</v>
      </c>
      <c r="E17" s="75">
        <v>7</v>
      </c>
      <c r="F17" s="75">
        <v>16</v>
      </c>
      <c r="G17" s="75">
        <v>5</v>
      </c>
      <c r="H17" s="75">
        <v>3.4746000000000001</v>
      </c>
      <c r="I17" s="75">
        <v>7</v>
      </c>
      <c r="J17" s="75">
        <v>-0.714178961224467</v>
      </c>
      <c r="K17" s="75">
        <v>56.830601092896202</v>
      </c>
      <c r="L17" s="75">
        <v>4.25</v>
      </c>
      <c r="M17" s="75">
        <f>VLOOKUP(C17,Low_Raw!$D:$W,20,FALSE)</f>
        <v>45.338964282603698</v>
      </c>
      <c r="N17" s="41">
        <v>60.3333333333333</v>
      </c>
      <c r="O17" s="41">
        <f t="shared" si="2"/>
        <v>60</v>
      </c>
      <c r="P17" s="41">
        <f>VLOOKUP(MATCH(N17,[8]mapping_table!$B$2:$B$21,1),[8]mapping_table!$A$1:$D$21,4,0)</f>
        <v>65</v>
      </c>
      <c r="Q17" s="41">
        <f t="shared" si="3"/>
        <v>12</v>
      </c>
      <c r="R17" s="695"/>
      <c r="S17" s="75">
        <f t="shared" si="0"/>
        <v>22.2468</v>
      </c>
      <c r="T17" s="75">
        <f t="shared" si="1"/>
        <v>7</v>
      </c>
      <c r="U17" s="75">
        <f t="shared" si="4"/>
        <v>5</v>
      </c>
      <c r="V17">
        <f>IF(ISBLANK(F17),"",(F17-[8]Standardisation_Parameters!$F$5)/[8]Standardisation_Parameters!$F$6)</f>
        <v>0.56269820774601476</v>
      </c>
      <c r="W17">
        <f>IF(ISBLANK(H17),"",(H17-[8]Standardisation_Parameters!$H$5)/[8]Standardisation_Parameters!$H$6)</f>
        <v>-0.67111494115492609</v>
      </c>
      <c r="X17" s="75">
        <f t="shared" si="5"/>
        <v>7</v>
      </c>
      <c r="Y17">
        <f>IF(ISBLANK(J17),"",(J17-[8]Standardisation_Parameters!$Q$5)/[8]Standardisation_Parameters!$Q$6)</f>
        <v>-0.7740251555553842</v>
      </c>
      <c r="Z17" s="75">
        <f t="shared" si="6"/>
        <v>4.25</v>
      </c>
      <c r="AA17">
        <f>IF(ISBLANK(K17),"",(K17-[8]Standardisation_Parameters!$O$5)/[8]Standardisation_Parameters!$O$6)</f>
        <v>0.46735175567269688</v>
      </c>
      <c r="AB17" s="695"/>
      <c r="AC17">
        <f>IF(S17="",[8]Buckets!$Z$9,IF(S17&lt;=[8]Buckets!$S$4,[8]Buckets!$Z$4,IF(AND(S17&gt;[8]Buckets!$S$4,S17&lt;=[8]Buckets!$S$5),[8]Buckets!$Z$5,IF(AND(S17&gt;[8]Buckets!$S$5,S17&lt;=[8]Buckets!$S$6),[8]Buckets!$Z$6,IF(AND(S17&gt;[8]Buckets!$S$6,S17&lt;=[8]Buckets!$S$7),[8]Buckets!$Z$7,IF(AND(S17&gt;[8]Buckets!$S$7,S17&lt;=[8]Buckets!$S$8),[8]Buckets!$Z$8,IF(S17&gt;[8]Buckets!$S$8,[8]Buckets!$Z$9)))))))</f>
        <v>1.4048</v>
      </c>
      <c r="AD17">
        <f>IF(T17="",[8]Buckets!$Z$18,IF(T17&lt;=[8]Buckets!$S$13,[8]Buckets!$Z$13,IF(AND(T17&gt;[8]Buckets!$S$13,T17&lt;=[8]Buckets!$S$14),[8]Buckets!$Z$14,IF(AND(T17&gt;[8]Buckets!$S$14,T17&lt;=[8]Buckets!$S$15),[8]Buckets!$Z$15,IF(AND(T17&gt;[8]Buckets!$S$15,T17&lt;=[8]Buckets!$S$16),[8]Buckets!$Z$16,IF(AND(T17&gt;[8]Buckets!$S$16,T17&lt;=[8]Buckets!$S$17),[8]Buckets!$Z$17,IF(T17&gt;[8]Buckets!$S$17,[8]Buckets!$Z$18)))))))</f>
        <v>1.0112999999999999</v>
      </c>
      <c r="AE17">
        <f>IF(U17="",[8]Buckets!$Z$26,IF(U17&lt;=[8]Buckets!$S$22,[8]Buckets!$Z$22,IF(AND(U17&gt;[8]Buckets!$S$22,U17&lt;=[8]Buckets!$S$23),[8]Buckets!$Z$23,IF(AND(U17&gt;[8]Buckets!$S$23,U17&lt;=[8]Buckets!$S$24),[8]Buckets!$Z$24,IF(AND(U17&gt;[8]Buckets!$S$24,U17&lt;=[8]Buckets!$S$25),[8]Buckets!$Z$25,IF(U17&gt;[8]Buckets!$S$25,[8]Buckets!$Z$26))))))</f>
        <v>1.222</v>
      </c>
      <c r="AF17">
        <f>IF(V17="",[8]Buckets!$Z$35,IF(V17&lt;=[8]Buckets!$S$30,[8]Buckets!$Z$30,IF(AND(V17&gt;[8]Buckets!$S$30,V17&lt;=[8]Buckets!$S$31),[8]Buckets!$Z$31,IF(AND(V17&gt;[8]Buckets!$S$31,V17&lt;=[8]Buckets!$S$32),[8]Buckets!$Z$32,IF(AND(V17&gt;[8]Buckets!$S$32,V17&lt;=[8]Buckets!$S$33),[8]Buckets!$Z$33,IF(AND(V17&gt;[8]Buckets!$S$33,V17&lt;=[8]Buckets!$S$34),[8]Buckets!$Z$34,IF(V17&gt;[8]Buckets!$S$34,[8]Buckets!$Z$35)))))))</f>
        <v>0.87660000000000005</v>
      </c>
      <c r="AG17">
        <f>IF(W17="",[8]Buckets!$Z$44,IF(W17&lt;=[8]Buckets!$S$39,[8]Buckets!$Z$39,IF(AND(W17&gt;[8]Buckets!$S$39,W17&lt;=[8]Buckets!$S$40),[8]Buckets!$Z$40,IF(AND(W17&gt;[8]Buckets!$S$40,W17&lt;=[8]Buckets!$S$41),[8]Buckets!$Z$41,IF(AND(W17&gt;[8]Buckets!$S$41,W17&lt;=[8]Buckets!$S$42),[8]Buckets!$Z$42,IF(AND(W17&gt;[8]Buckets!$S$42,W17&lt;=[8]Buckets!$S$43),[8]Buckets!$Z$43,IF(W17&gt;[8]Buckets!$S$43,[8]Buckets!$Z$44)))))))</f>
        <v>0.65249999999999997</v>
      </c>
      <c r="AH17">
        <f>IF(X17="",[8]Buckets!$Z$54,IF(X17&lt;=[8]Buckets!$S$50,[8]Buckets!$Z$50,IF(AND(X17&gt;[8]Buckets!$S$50,X17&lt;=[8]Buckets!$S$51),[8]Buckets!$Z$51,IF(AND(X17&gt;[8]Buckets!$S$51,X17&lt;=[8]Buckets!$S$52),[8]Buckets!$Z$52,IF(AND(X17&gt;[8]Buckets!$S$52,X17&lt;=[8]Buckets!$S$53),[8]Buckets!$Z$53,IF(X17&gt;[8]Buckets!$S$53,[8]Buckets!$Z$54))))))</f>
        <v>1.2324999999999999</v>
      </c>
      <c r="AI17">
        <f>IF(Y17="",[8]Buckets!$Z$58,IF(Y17&lt;=[8]Buckets!$S$58,[8]Buckets!$Z$58,IF(AND(Y17&gt;[8]Buckets!$S$58,Y17&lt;=[8]Buckets!$S$59),[8]Buckets!$Z$59,IF(AND(Y17&gt;[8]Buckets!$S$59,Y17&lt;=[8]Buckets!$S$60),[8]Buckets!$Z$60,IF(AND(Y17&gt;[8]Buckets!$S$60,Y17&lt;=[8]Buckets!$S$61),[8]Buckets!$Z$61,IF(AND(Y17&gt;[8]Buckets!$S$61,Y17&lt;=[8]Buckets!$S$62),[8]Buckets!$Z$62,IF(Y17&gt;[8]Buckets!$S$62,[8]Buckets!$Z$63)))))))</f>
        <v>0.86060000000000014</v>
      </c>
      <c r="AJ17">
        <f>IF(Z17="",[8]Buckets!$Z$72,IF(Z17&lt;=[8]Buckets!$S$67,[8]Buckets!$Z$67,IF(AND(Z17&gt;[8]Buckets!$S$67,Z17&lt;=[8]Buckets!$S$68),[8]Buckets!$Z$68,IF(AND(Z17&gt;[8]Buckets!$S$68,Z17&lt;=[8]Buckets!$S$69),[8]Buckets!$Z$69,IF(AND(Z17&gt;[8]Buckets!$S$69,Z17&lt;=[8]Buckets!$S$70),[8]Buckets!$Z$70,IF(AND(Z17&gt;[8]Buckets!$S$70,Z17&lt;=[8]Buckets!$S$71),[8]Buckets!$Z$71,IF(Z17&gt;[8]Buckets!$S$71,[8]Buckets!$Z$72)))))))</f>
        <v>1.2033</v>
      </c>
      <c r="AK17">
        <f>IF(Y17&lt;=0,IF(AA17="",[8]Buckets!$Z$78,IF(AA17&lt;=[8]Buckets!$S$76,[8]Buckets!$Z$76,IF(AND(AA17&gt;[8]Buckets!$S$76,AA17&lt;=[8]Buckets!$S$77),[8]Buckets!$Z$77,IF(AA17&gt;[8]Buckets!$S$77,[8]Buckets!$Z$78)))),IF(AA17="",[8]Buckets!$Z$86,IF(AA17&lt;=[8]Buckets!$S$84,[8]Buckets!$Z$84,IF(AND(AA17&gt;[8]Buckets!$S$84,AA17&lt;=[8]Buckets!$S$85),[8]Buckets!$Z$85,IF(AA17&gt;[8]Buckets!$S$85,[8]Buckets!$Z$86)))))</f>
        <v>0.72140000000000004</v>
      </c>
      <c r="AL17" s="695"/>
      <c r="AM17">
        <f>MMULT(AC17:AG17,[8]Coefficients!$J$6:$J$10)+[8]Coefficients!$N$5</f>
        <v>1.4040081929999997</v>
      </c>
      <c r="AN17">
        <f>MMULT(AH17:AK17,[8]Coefficients!$J$20:$J$23)+[8]Coefficients!$N$20</f>
        <v>1.1056639870000002</v>
      </c>
      <c r="AO17">
        <f>(AM17*[8]Standardisation_Parameters!$B$6)+[8]Standardisation_Parameters!$B$5</f>
        <v>68.043990777403877</v>
      </c>
      <c r="AP17">
        <f>(AN17*[8]Standardisation_Parameters!$B$6)+[8]Standardisation_Parameters!$B$5</f>
        <v>63.034645689075447</v>
      </c>
      <c r="AQ17">
        <v>16</v>
      </c>
      <c r="AR17" s="78">
        <f>MMULT(AM17:AN17,[8]Coefficients!$J$29:$J$30)+[8]Coefficients!$N$29</f>
        <v>1.2427210640438102</v>
      </c>
      <c r="AS17" s="78">
        <f>(AR17*[8]Standardisation_Parameters!$B$6)+[8]Standardisation_Parameters!$B$5</f>
        <v>65.335901024029269</v>
      </c>
      <c r="AT17" s="78">
        <f t="shared" si="7"/>
        <v>65</v>
      </c>
      <c r="AU17" s="78">
        <f>VLOOKUP(MATCH(AS17,[8]mapping_table!$B$2:$B$21,1),[8]mapping_table!$A$1:$D$21,4,0)</f>
        <v>70</v>
      </c>
      <c r="AV17" s="78">
        <f t="shared" si="8"/>
        <v>13</v>
      </c>
      <c r="AW17" s="78">
        <f t="shared" si="9"/>
        <v>13</v>
      </c>
      <c r="AX17" s="78">
        <f>VLOOKUP(MATCH(AV17,[9]mapping_table!$B$2:$B$21,1),[9]mapping_table!$A$1:$D$21,4,0)</f>
        <v>15</v>
      </c>
      <c r="AY17" s="78">
        <f t="shared" si="10"/>
        <v>3</v>
      </c>
      <c r="BA17" s="79">
        <f>MMULT(AP17:AQ17,[9]Coefficients!$J$36:$J$37)+[9]Coefficients!$N$36</f>
        <v>50.436172202140135</v>
      </c>
      <c r="BB17" s="79">
        <f>(BA17*[9]Standardisation_Parameters!$B$6)+[9]Standardisation_Parameters!$B$5</f>
        <v>891.31799781242216</v>
      </c>
      <c r="BC17" s="79">
        <f t="shared" si="11"/>
        <v>891</v>
      </c>
      <c r="BD17" s="79">
        <f>VLOOKUP(MATCH(BB17,[9]mapping_table!$B$2:$B$21,1),[9]mapping_table!$A$1:$D$21,4,0)</f>
        <v>100</v>
      </c>
      <c r="BE17" s="79">
        <f t="shared" si="12"/>
        <v>178</v>
      </c>
    </row>
    <row r="18" spans="1:57" x14ac:dyDescent="0.25">
      <c r="A18" s="74" t="s">
        <v>87</v>
      </c>
      <c r="B18" s="74" t="s">
        <v>58</v>
      </c>
      <c r="C18" s="74" t="s">
        <v>88</v>
      </c>
      <c r="D18" s="75">
        <v>3.1084000000000001</v>
      </c>
      <c r="E18" s="75">
        <v>6</v>
      </c>
      <c r="F18" s="75">
        <v>15</v>
      </c>
      <c r="G18" s="75">
        <v>5</v>
      </c>
      <c r="H18" s="75">
        <v>12.3162</v>
      </c>
      <c r="I18" s="75">
        <v>6</v>
      </c>
      <c r="J18" s="75">
        <v>-0.49037089784443</v>
      </c>
      <c r="K18" s="75">
        <v>87.431693989071107</v>
      </c>
      <c r="L18" s="75">
        <v>3</v>
      </c>
      <c r="M18" s="75">
        <f>VLOOKUP(C18,Low_Raw!$D:$W,20,FALSE)</f>
        <v>-27.884499443615699</v>
      </c>
      <c r="N18" s="41">
        <v>50.3333333333333</v>
      </c>
      <c r="O18" s="41">
        <f t="shared" si="2"/>
        <v>50</v>
      </c>
      <c r="P18" s="41">
        <f>VLOOKUP(MATCH(N18,[8]mapping_table!$B$2:$B$21,1),[8]mapping_table!$A$1:$D$21,4,0)</f>
        <v>55</v>
      </c>
      <c r="Q18" s="41">
        <f t="shared" si="3"/>
        <v>10</v>
      </c>
      <c r="R18" s="695"/>
      <c r="S18" s="75">
        <f t="shared" si="0"/>
        <v>3.1084000000000001</v>
      </c>
      <c r="T18" s="75">
        <f t="shared" si="1"/>
        <v>6</v>
      </c>
      <c r="U18" s="75">
        <f t="shared" si="4"/>
        <v>5</v>
      </c>
      <c r="V18">
        <f>IF(ISBLANK(F18),"",(F18-[8]Standardisation_Parameters!$F$5)/[8]Standardisation_Parameters!$F$6)</f>
        <v>0.42755231411463224</v>
      </c>
      <c r="W18">
        <f>IF(ISBLANK(H18),"",(H18-[8]Standardisation_Parameters!$H$5)/[8]Standardisation_Parameters!$H$6)</f>
        <v>0.17491789391532045</v>
      </c>
      <c r="X18" s="75">
        <f t="shared" si="5"/>
        <v>6</v>
      </c>
      <c r="Y18">
        <f>IF(ISBLANK(J18),"",(J18-[8]Standardisation_Parameters!$Q$5)/[8]Standardisation_Parameters!$Q$6)</f>
        <v>-0.54669454619828317</v>
      </c>
      <c r="Z18" s="75">
        <f t="shared" si="6"/>
        <v>3</v>
      </c>
      <c r="AA18">
        <f>IF(ISBLANK(K18),"",(K18-[8]Standardisation_Parameters!$O$5)/[8]Standardisation_Parameters!$O$6)</f>
        <v>1.5804233756700026</v>
      </c>
      <c r="AB18" s="695"/>
      <c r="AC18">
        <f>IF(S18="",[8]Buckets!$Z$9,IF(S18&lt;=[8]Buckets!$S$4,[8]Buckets!$Z$4,IF(AND(S18&gt;[8]Buckets!$S$4,S18&lt;=[8]Buckets!$S$5),[8]Buckets!$Z$5,IF(AND(S18&gt;[8]Buckets!$S$5,S18&lt;=[8]Buckets!$S$6),[8]Buckets!$Z$6,IF(AND(S18&gt;[8]Buckets!$S$6,S18&lt;=[8]Buckets!$S$7),[8]Buckets!$Z$7,IF(AND(S18&gt;[8]Buckets!$S$7,S18&lt;=[8]Buckets!$S$8),[8]Buckets!$Z$8,IF(S18&gt;[8]Buckets!$S$8,[8]Buckets!$Z$9)))))))</f>
        <v>0.58799999999999997</v>
      </c>
      <c r="AD18">
        <f>IF(T18="",[8]Buckets!$Z$18,IF(T18&lt;=[8]Buckets!$S$13,[8]Buckets!$Z$13,IF(AND(T18&gt;[8]Buckets!$S$13,T18&lt;=[8]Buckets!$S$14),[8]Buckets!$Z$14,IF(AND(T18&gt;[8]Buckets!$S$14,T18&lt;=[8]Buckets!$S$15),[8]Buckets!$Z$15,IF(AND(T18&gt;[8]Buckets!$S$15,T18&lt;=[8]Buckets!$S$16),[8]Buckets!$Z$16,IF(AND(T18&gt;[8]Buckets!$S$16,T18&lt;=[8]Buckets!$S$17),[8]Buckets!$Z$17,IF(T18&gt;[8]Buckets!$S$17,[8]Buckets!$Z$18)))))))</f>
        <v>0.83150000000000002</v>
      </c>
      <c r="AE18">
        <f>IF(U18="",[8]Buckets!$Z$26,IF(U18&lt;=[8]Buckets!$S$22,[8]Buckets!$Z$22,IF(AND(U18&gt;[8]Buckets!$S$22,U18&lt;=[8]Buckets!$S$23),[8]Buckets!$Z$23,IF(AND(U18&gt;[8]Buckets!$S$23,U18&lt;=[8]Buckets!$S$24),[8]Buckets!$Z$24,IF(AND(U18&gt;[8]Buckets!$S$24,U18&lt;=[8]Buckets!$S$25),[8]Buckets!$Z$25,IF(U18&gt;[8]Buckets!$S$25,[8]Buckets!$Z$26))))))</f>
        <v>1.222</v>
      </c>
      <c r="AF18">
        <f>IF(V18="",[8]Buckets!$Z$35,IF(V18&lt;=[8]Buckets!$S$30,[8]Buckets!$Z$30,IF(AND(V18&gt;[8]Buckets!$S$30,V18&lt;=[8]Buckets!$S$31),[8]Buckets!$Z$31,IF(AND(V18&gt;[8]Buckets!$S$31,V18&lt;=[8]Buckets!$S$32),[8]Buckets!$Z$32,IF(AND(V18&gt;[8]Buckets!$S$32,V18&lt;=[8]Buckets!$S$33),[8]Buckets!$Z$33,IF(AND(V18&gt;[8]Buckets!$S$33,V18&lt;=[8]Buckets!$S$34),[8]Buckets!$Z$34,IF(V18&gt;[8]Buckets!$S$34,[8]Buckets!$Z$35)))))))</f>
        <v>0.78160000000000007</v>
      </c>
      <c r="AG18">
        <f>IF(W18="",[8]Buckets!$Z$44,IF(W18&lt;=[8]Buckets!$S$39,[8]Buckets!$Z$39,IF(AND(W18&gt;[8]Buckets!$S$39,W18&lt;=[8]Buckets!$S$40),[8]Buckets!$Z$40,IF(AND(W18&gt;[8]Buckets!$S$40,W18&lt;=[8]Buckets!$S$41),[8]Buckets!$Z$41,IF(AND(W18&gt;[8]Buckets!$S$41,W18&lt;=[8]Buckets!$S$42),[8]Buckets!$Z$42,IF(AND(W18&gt;[8]Buckets!$S$42,W18&lt;=[8]Buckets!$S$43),[8]Buckets!$Z$43,IF(W18&gt;[8]Buckets!$S$43,[8]Buckets!$Z$44)))))))</f>
        <v>0.82169999999999999</v>
      </c>
      <c r="AH18">
        <f>IF(X18="",[8]Buckets!$Z$54,IF(X18&lt;=[8]Buckets!$S$50,[8]Buckets!$Z$50,IF(AND(X18&gt;[8]Buckets!$S$50,X18&lt;=[8]Buckets!$S$51),[8]Buckets!$Z$51,IF(AND(X18&gt;[8]Buckets!$S$51,X18&lt;=[8]Buckets!$S$52),[8]Buckets!$Z$52,IF(AND(X18&gt;[8]Buckets!$S$52,X18&lt;=[8]Buckets!$S$53),[8]Buckets!$Z$53,IF(X18&gt;[8]Buckets!$S$53,[8]Buckets!$Z$54))))))</f>
        <v>0.96880000000000011</v>
      </c>
      <c r="AI18">
        <f>IF(Y18="",[8]Buckets!$Z$58,IF(Y18&lt;=[8]Buckets!$S$58,[8]Buckets!$Z$58,IF(AND(Y18&gt;[8]Buckets!$S$58,Y18&lt;=[8]Buckets!$S$59),[8]Buckets!$Z$59,IF(AND(Y18&gt;[8]Buckets!$S$59,Y18&lt;=[8]Buckets!$S$60),[8]Buckets!$Z$60,IF(AND(Y18&gt;[8]Buckets!$S$60,Y18&lt;=[8]Buckets!$S$61),[8]Buckets!$Z$61,IF(AND(Y18&gt;[8]Buckets!$S$61,Y18&lt;=[8]Buckets!$S$62),[8]Buckets!$Z$62,IF(Y18&gt;[8]Buckets!$S$62,[8]Buckets!$Z$63)))))))</f>
        <v>0.59760000000000013</v>
      </c>
      <c r="AJ18">
        <f>IF(Z18="",[8]Buckets!$Z$72,IF(Z18&lt;=[8]Buckets!$S$67,[8]Buckets!$Z$67,IF(AND(Z18&gt;[8]Buckets!$S$67,Z18&lt;=[8]Buckets!$S$68),[8]Buckets!$Z$68,IF(AND(Z18&gt;[8]Buckets!$S$68,Z18&lt;=[8]Buckets!$S$69),[8]Buckets!$Z$69,IF(AND(Z18&gt;[8]Buckets!$S$69,Z18&lt;=[8]Buckets!$S$70),[8]Buckets!$Z$70,IF(AND(Z18&gt;[8]Buckets!$S$70,Z18&lt;=[8]Buckets!$S$71),[8]Buckets!$Z$71,IF(Z18&gt;[8]Buckets!$S$71,[8]Buckets!$Z$72)))))))</f>
        <v>0.6099</v>
      </c>
      <c r="AK18">
        <f>IF(Y18&lt;=0,IF(AA18="",[8]Buckets!$Z$78,IF(AA18&lt;=[8]Buckets!$S$76,[8]Buckets!$Z$76,IF(AND(AA18&gt;[8]Buckets!$S$76,AA18&lt;=[8]Buckets!$S$77),[8]Buckets!$Z$77,IF(AA18&gt;[8]Buckets!$S$77,[8]Buckets!$Z$78)))),IF(AA18="",[8]Buckets!$Z$86,IF(AA18&lt;=[8]Buckets!$S$84,[8]Buckets!$Z$84,IF(AND(AA18&gt;[8]Buckets!$S$84,AA18&lt;=[8]Buckets!$S$85),[8]Buckets!$Z$85,IF(AA18&gt;[8]Buckets!$S$85,[8]Buckets!$Z$86)))))</f>
        <v>0.96660000000000001</v>
      </c>
      <c r="AL18" s="695"/>
      <c r="AM18">
        <f>MMULT(AC18:AG18,[8]Coefficients!$J$6:$J$10)+[8]Coefficients!$N$5</f>
        <v>1.1606724969999997</v>
      </c>
      <c r="AN18">
        <f>MMULT(AH18:AK18,[8]Coefficients!$J$20:$J$23)+[8]Coefficients!$N$20</f>
        <v>0.76417380300000004</v>
      </c>
      <c r="AO18">
        <f>(AM18*[8]Standardisation_Parameters!$B$6)+[8]Standardisation_Parameters!$B$5</f>
        <v>63.958265467314959</v>
      </c>
      <c r="AP18">
        <f>(AN18*[8]Standardisation_Parameters!$B$6)+[8]Standardisation_Parameters!$B$5</f>
        <v>57.300858534741437</v>
      </c>
      <c r="AQ18">
        <v>17</v>
      </c>
      <c r="AR18" s="78">
        <f>MMULT(AM18:AN18,[8]Coefficients!$J$29:$J$30)+[8]Coefficients!$N$29</f>
        <v>0.88361599953828995</v>
      </c>
      <c r="AS18" s="78">
        <f>(AR18*[8]Standardisation_Parameters!$B$6)+[8]Standardisation_Parameters!$B$5</f>
        <v>59.306351413554857</v>
      </c>
      <c r="AT18" s="78">
        <f t="shared" si="7"/>
        <v>59</v>
      </c>
      <c r="AU18" s="78">
        <f>VLOOKUP(MATCH(AS18,[8]mapping_table!$B$2:$B$21,1),[8]mapping_table!$A$1:$D$21,4,0)</f>
        <v>60</v>
      </c>
      <c r="AV18" s="78">
        <f t="shared" si="8"/>
        <v>12</v>
      </c>
      <c r="AW18" s="78">
        <f t="shared" si="9"/>
        <v>12</v>
      </c>
      <c r="AX18" s="78">
        <f>VLOOKUP(MATCH(AV18,[9]mapping_table!$B$2:$B$21,1),[9]mapping_table!$A$1:$D$21,4,0)</f>
        <v>15</v>
      </c>
      <c r="AY18" s="78">
        <f t="shared" si="10"/>
        <v>2</v>
      </c>
      <c r="BA18" s="79">
        <f>MMULT(AP18:AQ18,[9]Coefficients!$J$36:$J$37)+[9]Coefficients!$N$36</f>
        <v>47.161442243260915</v>
      </c>
      <c r="BB18" s="79">
        <f>(BA18*[9]Standardisation_Parameters!$B$6)+[9]Standardisation_Parameters!$B$5</f>
        <v>836.33368068741106</v>
      </c>
      <c r="BC18" s="79">
        <f t="shared" si="11"/>
        <v>836</v>
      </c>
      <c r="BD18" s="79">
        <f>VLOOKUP(MATCH(BB18,[9]mapping_table!$B$2:$B$21,1),[9]mapping_table!$A$1:$D$21,4,0)</f>
        <v>100</v>
      </c>
      <c r="BE18" s="79">
        <f t="shared" si="12"/>
        <v>167</v>
      </c>
    </row>
    <row r="19" spans="1:57" x14ac:dyDescent="0.25">
      <c r="A19" s="74" t="s">
        <v>89</v>
      </c>
      <c r="B19" s="74" t="s">
        <v>58</v>
      </c>
      <c r="C19" s="74" t="s">
        <v>90</v>
      </c>
      <c r="D19" s="75">
        <v>13.1828</v>
      </c>
      <c r="E19" s="75">
        <v>5</v>
      </c>
      <c r="F19" s="75">
        <v>20.5</v>
      </c>
      <c r="G19" s="75">
        <v>2</v>
      </c>
      <c r="H19" s="75">
        <v>2.42</v>
      </c>
      <c r="I19" s="75">
        <v>3</v>
      </c>
      <c r="J19" s="75">
        <v>-5.6698332668083197E-2</v>
      </c>
      <c r="K19" s="75">
        <v>32.786885245901601</v>
      </c>
      <c r="L19" s="75">
        <v>2</v>
      </c>
      <c r="M19" s="75">
        <f>VLOOKUP(C19,Low_Raw!$D:$W,20,FALSE)</f>
        <v>-8.9130086778423703</v>
      </c>
      <c r="N19" s="41">
        <v>51</v>
      </c>
      <c r="O19" s="41">
        <f t="shared" si="2"/>
        <v>51</v>
      </c>
      <c r="P19" s="41">
        <f>VLOOKUP(MATCH(N19,[8]mapping_table!$B$2:$B$21,1),[8]mapping_table!$A$1:$D$21,4,0)</f>
        <v>55</v>
      </c>
      <c r="Q19" s="41">
        <f t="shared" si="3"/>
        <v>10</v>
      </c>
      <c r="R19" s="695"/>
      <c r="S19" s="75">
        <f t="shared" si="0"/>
        <v>13.1828</v>
      </c>
      <c r="T19" s="75">
        <f t="shared" si="1"/>
        <v>5</v>
      </c>
      <c r="U19" s="75">
        <f t="shared" si="4"/>
        <v>2</v>
      </c>
      <c r="V19">
        <f>IF(ISBLANK(F19),"",(F19-[8]Standardisation_Parameters!$F$5)/[8]Standardisation_Parameters!$F$6)</f>
        <v>1.170854729087236</v>
      </c>
      <c r="W19">
        <f>IF(ISBLANK(H19),"",(H19-[8]Standardisation_Parameters!$H$5)/[8]Standardisation_Parameters!$H$6)</f>
        <v>-0.77202724524752053</v>
      </c>
      <c r="X19" s="75">
        <f t="shared" si="5"/>
        <v>3</v>
      </c>
      <c r="Y19">
        <f>IF(ISBLANK(J19),"",(J19-[8]Standardisation_Parameters!$Q$5)/[8]Standardisation_Parameters!$Q$6)</f>
        <v>-0.10619634870666569</v>
      </c>
      <c r="Z19" s="75">
        <f t="shared" si="6"/>
        <v>2</v>
      </c>
      <c r="AA19">
        <f>IF(ISBLANK(K19),"",(K19-[8]Standardisation_Parameters!$O$5)/[8]Standardisation_Parameters!$O$6)</f>
        <v>-0.40720451718233025</v>
      </c>
      <c r="AB19" s="695"/>
      <c r="AC19">
        <f>IF(S19="",[8]Buckets!$Z$9,IF(S19&lt;=[8]Buckets!$S$4,[8]Buckets!$Z$4,IF(AND(S19&gt;[8]Buckets!$S$4,S19&lt;=[8]Buckets!$S$5),[8]Buckets!$Z$5,IF(AND(S19&gt;[8]Buckets!$S$5,S19&lt;=[8]Buckets!$S$6),[8]Buckets!$Z$6,IF(AND(S19&gt;[8]Buckets!$S$6,S19&lt;=[8]Buckets!$S$7),[8]Buckets!$Z$7,IF(AND(S19&gt;[8]Buckets!$S$7,S19&lt;=[8]Buckets!$S$8),[8]Buckets!$Z$8,IF(S19&gt;[8]Buckets!$S$8,[8]Buckets!$Z$9)))))))</f>
        <v>0.99639999999999995</v>
      </c>
      <c r="AD19">
        <f>IF(T19="",[8]Buckets!$Z$18,IF(T19&lt;=[8]Buckets!$S$13,[8]Buckets!$Z$13,IF(AND(T19&gt;[8]Buckets!$S$13,T19&lt;=[8]Buckets!$S$14),[8]Buckets!$Z$14,IF(AND(T19&gt;[8]Buckets!$S$14,T19&lt;=[8]Buckets!$S$15),[8]Buckets!$Z$15,IF(AND(T19&gt;[8]Buckets!$S$15,T19&lt;=[8]Buckets!$S$16),[8]Buckets!$Z$16,IF(AND(T19&gt;[8]Buckets!$S$16,T19&lt;=[8]Buckets!$S$17),[8]Buckets!$Z$17,IF(T19&gt;[8]Buckets!$S$17,[8]Buckets!$Z$18)))))))</f>
        <v>0.66049999999999998</v>
      </c>
      <c r="AE19">
        <f>IF(U19="",[8]Buckets!$Z$26,IF(U19&lt;=[8]Buckets!$S$22,[8]Buckets!$Z$22,IF(AND(U19&gt;[8]Buckets!$S$22,U19&lt;=[8]Buckets!$S$23),[8]Buckets!$Z$23,IF(AND(U19&gt;[8]Buckets!$S$23,U19&lt;=[8]Buckets!$S$24),[8]Buckets!$Z$24,IF(AND(U19&gt;[8]Buckets!$S$24,U19&lt;=[8]Buckets!$S$25),[8]Buckets!$Z$25,IF(U19&gt;[8]Buckets!$S$25,[8]Buckets!$Z$26))))))</f>
        <v>0.51160000000000005</v>
      </c>
      <c r="AF19">
        <f>IF(V19="",[8]Buckets!$Z$35,IF(V19&lt;=[8]Buckets!$S$30,[8]Buckets!$Z$30,IF(AND(V19&gt;[8]Buckets!$S$30,V19&lt;=[8]Buckets!$S$31),[8]Buckets!$Z$31,IF(AND(V19&gt;[8]Buckets!$S$31,V19&lt;=[8]Buckets!$S$32),[8]Buckets!$Z$32,IF(AND(V19&gt;[8]Buckets!$S$32,V19&lt;=[8]Buckets!$S$33),[8]Buckets!$Z$33,IF(AND(V19&gt;[8]Buckets!$S$33,V19&lt;=[8]Buckets!$S$34),[8]Buckets!$Z$34,IF(V19&gt;[8]Buckets!$S$34,[8]Buckets!$Z$35)))))))</f>
        <v>0.97160000000000002</v>
      </c>
      <c r="AG19">
        <f>IF(W19="",[8]Buckets!$Z$44,IF(W19&lt;=[8]Buckets!$S$39,[8]Buckets!$Z$39,IF(AND(W19&gt;[8]Buckets!$S$39,W19&lt;=[8]Buckets!$S$40),[8]Buckets!$Z$40,IF(AND(W19&gt;[8]Buckets!$S$40,W19&lt;=[8]Buckets!$S$41),[8]Buckets!$Z$41,IF(AND(W19&gt;[8]Buckets!$S$41,W19&lt;=[8]Buckets!$S$42),[8]Buckets!$Z$42,IF(AND(W19&gt;[8]Buckets!$S$42,W19&lt;=[8]Buckets!$S$43),[8]Buckets!$Z$43,IF(W19&gt;[8]Buckets!$S$43,[8]Buckets!$Z$44)))))))</f>
        <v>0.57889999999999997</v>
      </c>
      <c r="AH19">
        <f>IF(X19="",[8]Buckets!$Z$54,IF(X19&lt;=[8]Buckets!$S$50,[8]Buckets!$Z$50,IF(AND(X19&gt;[8]Buckets!$S$50,X19&lt;=[8]Buckets!$S$51),[8]Buckets!$Z$51,IF(AND(X19&gt;[8]Buckets!$S$51,X19&lt;=[8]Buckets!$S$52),[8]Buckets!$Z$52,IF(AND(X19&gt;[8]Buckets!$S$52,X19&lt;=[8]Buckets!$S$53),[8]Buckets!$Z$53,IF(X19&gt;[8]Buckets!$S$53,[8]Buckets!$Z$54))))))</f>
        <v>0.31809999999999999</v>
      </c>
      <c r="AI19">
        <f>IF(Y19="",[8]Buckets!$Z$58,IF(Y19&lt;=[8]Buckets!$S$58,[8]Buckets!$Z$58,IF(AND(Y19&gt;[8]Buckets!$S$58,Y19&lt;=[8]Buckets!$S$59),[8]Buckets!$Z$59,IF(AND(Y19&gt;[8]Buckets!$S$59,Y19&lt;=[8]Buckets!$S$60),[8]Buckets!$Z$60,IF(AND(Y19&gt;[8]Buckets!$S$60,Y19&lt;=[8]Buckets!$S$61),[8]Buckets!$Z$61,IF(AND(Y19&gt;[8]Buckets!$S$61,Y19&lt;=[8]Buckets!$S$62),[8]Buckets!$Z$62,IF(Y19&gt;[8]Buckets!$S$62,[8]Buckets!$Z$63)))))))</f>
        <v>8.3000000000000185E-2</v>
      </c>
      <c r="AJ19">
        <f>IF(Z19="",[8]Buckets!$Z$72,IF(Z19&lt;=[8]Buckets!$S$67,[8]Buckets!$Z$67,IF(AND(Z19&gt;[8]Buckets!$S$67,Z19&lt;=[8]Buckets!$S$68),[8]Buckets!$Z$68,IF(AND(Z19&gt;[8]Buckets!$S$68,Z19&lt;=[8]Buckets!$S$69),[8]Buckets!$Z$69,IF(AND(Z19&gt;[8]Buckets!$S$69,Z19&lt;=[8]Buckets!$S$70),[8]Buckets!$Z$70,IF(AND(Z19&gt;[8]Buckets!$S$70,Z19&lt;=[8]Buckets!$S$71),[8]Buckets!$Z$71,IF(Z19&gt;[8]Buckets!$S$71,[8]Buckets!$Z$72)))))))</f>
        <v>0.21429999999999999</v>
      </c>
      <c r="AK19">
        <f>IF(Y19&lt;=0,IF(AA19="",[8]Buckets!$Z$78,IF(AA19&lt;=[8]Buckets!$S$76,[8]Buckets!$Z$76,IF(AND(AA19&gt;[8]Buckets!$S$76,AA19&lt;=[8]Buckets!$S$77),[8]Buckets!$Z$77,IF(AA19&gt;[8]Buckets!$S$77,[8]Buckets!$Z$78)))),IF(AA19="",[8]Buckets!$Z$86,IF(AA19&lt;=[8]Buckets!$S$84,[8]Buckets!$Z$84,IF(AND(AA19&gt;[8]Buckets!$S$84,AA19&lt;=[8]Buckets!$S$85),[8]Buckets!$Z$85,IF(AA19&gt;[8]Buckets!$S$85,[8]Buckets!$Z$86)))))</f>
        <v>0.72140000000000004</v>
      </c>
      <c r="AL19" s="695"/>
      <c r="AM19">
        <f>MMULT(AC19:AG19,[8]Coefficients!$J$6:$J$10)+[8]Coefficients!$N$5</f>
        <v>0.53220051899999987</v>
      </c>
      <c r="AN19">
        <f>MMULT(AH19:AK19,[8]Coefficients!$J$20:$J$23)+[8]Coefficients!$N$20</f>
        <v>2.1317697000000135E-2</v>
      </c>
      <c r="AO19">
        <f>(AM19*[8]Standardisation_Parameters!$B$6)+[8]Standardisation_Parameters!$B$5</f>
        <v>53.405913677562545</v>
      </c>
      <c r="AP19">
        <f>(AN19*[8]Standardisation_Parameters!$B$6)+[8]Standardisation_Parameters!$B$5</f>
        <v>44.827941309977589</v>
      </c>
      <c r="AQ19">
        <v>19</v>
      </c>
      <c r="AR19" s="78">
        <f>MMULT(AM19:AN19,[8]Coefficients!$J$29:$J$30)+[8]Coefficients!$N$29</f>
        <v>7.3605231720790101E-2</v>
      </c>
      <c r="AS19" s="78">
        <f>(AR19*[8]Standardisation_Parameters!$B$6)+[8]Standardisation_Parameters!$B$5</f>
        <v>45.705874582911306</v>
      </c>
      <c r="AT19" s="78">
        <f t="shared" si="7"/>
        <v>46</v>
      </c>
      <c r="AU19" s="78">
        <f>VLOOKUP(MATCH(AS19,[8]mapping_table!$B$2:$B$21,1),[8]mapping_table!$A$1:$D$21,4,0)</f>
        <v>50</v>
      </c>
      <c r="AV19" s="78">
        <f t="shared" si="8"/>
        <v>9</v>
      </c>
      <c r="AW19" s="78">
        <f t="shared" si="9"/>
        <v>9</v>
      </c>
      <c r="AX19" s="78">
        <f>VLOOKUP(MATCH(AV19,[9]mapping_table!$B$2:$B$21,1),[9]mapping_table!$A$1:$D$21,4,0)</f>
        <v>10</v>
      </c>
      <c r="AY19" s="78">
        <f t="shared" si="10"/>
        <v>2</v>
      </c>
      <c r="BA19" s="79">
        <f>MMULT(AP19:AQ19,[9]Coefficients!$J$36:$J$37)+[9]Coefficients!$N$36</f>
        <v>39.943057309419785</v>
      </c>
      <c r="BB19" s="79">
        <f>(BA19*[9]Standardisation_Parameters!$B$6)+[9]Standardisation_Parameters!$B$5</f>
        <v>715.13346835950313</v>
      </c>
      <c r="BC19" s="79">
        <f t="shared" si="11"/>
        <v>715</v>
      </c>
      <c r="BD19" s="79">
        <f>VLOOKUP(MATCH(BB19,[9]mapping_table!$B$2:$B$21,1),[9]mapping_table!$A$1:$D$21,4,0)</f>
        <v>100</v>
      </c>
      <c r="BE19" s="79">
        <f t="shared" si="12"/>
        <v>143</v>
      </c>
    </row>
    <row r="20" spans="1:57" x14ac:dyDescent="0.25">
      <c r="A20" s="74" t="s">
        <v>91</v>
      </c>
      <c r="B20" s="74" t="s">
        <v>58</v>
      </c>
      <c r="C20" s="74" t="s">
        <v>92</v>
      </c>
      <c r="D20" s="75">
        <v>6.0224000000000002</v>
      </c>
      <c r="E20" s="75">
        <v>4</v>
      </c>
      <c r="F20" s="75">
        <v>13.5</v>
      </c>
      <c r="G20" s="75">
        <v>1</v>
      </c>
      <c r="H20" s="75">
        <v>12.054600000000001</v>
      </c>
      <c r="I20" s="75">
        <v>4</v>
      </c>
      <c r="J20" s="75">
        <v>-1.03001291602749</v>
      </c>
      <c r="K20" s="75">
        <v>50.819672131147499</v>
      </c>
      <c r="L20" s="75">
        <v>3.75</v>
      </c>
      <c r="M20" s="75">
        <f>VLOOKUP(C20,Low_Raw!$D:$W,20,FALSE)</f>
        <v>-12.082291307555099</v>
      </c>
      <c r="N20" s="41">
        <v>58.6666666666667</v>
      </c>
      <c r="O20" s="41">
        <f t="shared" si="2"/>
        <v>59</v>
      </c>
      <c r="P20" s="41">
        <f>VLOOKUP(MATCH(N20,[8]mapping_table!$B$2:$B$21,1),[8]mapping_table!$A$1:$D$21,4,0)</f>
        <v>60</v>
      </c>
      <c r="Q20" s="41">
        <f t="shared" si="3"/>
        <v>12</v>
      </c>
      <c r="R20" s="695"/>
      <c r="S20" s="75">
        <f t="shared" si="0"/>
        <v>6.0224000000000002</v>
      </c>
      <c r="T20" s="75">
        <f t="shared" si="1"/>
        <v>4</v>
      </c>
      <c r="U20" s="75">
        <f t="shared" si="4"/>
        <v>1</v>
      </c>
      <c r="V20">
        <f>IF(ISBLANK(F20),"",(F20-[8]Standardisation_Parameters!$F$5)/[8]Standardisation_Parameters!$F$6)</f>
        <v>0.22483347366755846</v>
      </c>
      <c r="W20">
        <f>IF(ISBLANK(H20),"",(H20-[8]Standardisation_Parameters!$H$5)/[8]Standardisation_Parameters!$H$6)</f>
        <v>0.14988597778539192</v>
      </c>
      <c r="X20" s="75">
        <f t="shared" si="5"/>
        <v>4</v>
      </c>
      <c r="Y20">
        <f>IF(ISBLANK(J20),"",(J20-[8]Standardisation_Parameters!$Q$5)/[8]Standardisation_Parameters!$Q$6)</f>
        <v>-1.0948300645327547</v>
      </c>
      <c r="Z20" s="75">
        <f t="shared" si="6"/>
        <v>3.75</v>
      </c>
      <c r="AA20">
        <f>IF(ISBLANK(K20),"",(K20-[8]Standardisation_Parameters!$O$5)/[8]Standardisation_Parameters!$O$6)</f>
        <v>0.24871268745893815</v>
      </c>
      <c r="AB20" s="695"/>
      <c r="AC20">
        <f>IF(S20="",[8]Buckets!$Z$9,IF(S20&lt;=[8]Buckets!$S$4,[8]Buckets!$Z$4,IF(AND(S20&gt;[8]Buckets!$S$4,S20&lt;=[8]Buckets!$S$5),[8]Buckets!$Z$5,IF(AND(S20&gt;[8]Buckets!$S$5,S20&lt;=[8]Buckets!$S$6),[8]Buckets!$Z$6,IF(AND(S20&gt;[8]Buckets!$S$6,S20&lt;=[8]Buckets!$S$7),[8]Buckets!$Z$7,IF(AND(S20&gt;[8]Buckets!$S$7,S20&lt;=[8]Buckets!$S$8),[8]Buckets!$Z$8,IF(S20&gt;[8]Buckets!$S$8,[8]Buckets!$Z$9)))))))</f>
        <v>0.79220000000000002</v>
      </c>
      <c r="AD20">
        <f>IF(T20="",[8]Buckets!$Z$18,IF(T20&lt;=[8]Buckets!$S$13,[8]Buckets!$Z$13,IF(AND(T20&gt;[8]Buckets!$S$13,T20&lt;=[8]Buckets!$S$14),[8]Buckets!$Z$14,IF(AND(T20&gt;[8]Buckets!$S$14,T20&lt;=[8]Buckets!$S$15),[8]Buckets!$Z$15,IF(AND(T20&gt;[8]Buckets!$S$15,T20&lt;=[8]Buckets!$S$16),[8]Buckets!$Z$16,IF(AND(T20&gt;[8]Buckets!$S$16,T20&lt;=[8]Buckets!$S$17),[8]Buckets!$Z$17,IF(T20&gt;[8]Buckets!$S$17,[8]Buckets!$Z$18)))))))</f>
        <v>0.49829999999999997</v>
      </c>
      <c r="AE20">
        <f>IF(U20="",[8]Buckets!$Z$26,IF(U20&lt;=[8]Buckets!$S$22,[8]Buckets!$Z$22,IF(AND(U20&gt;[8]Buckets!$S$22,U20&lt;=[8]Buckets!$S$23),[8]Buckets!$Z$23,IF(AND(U20&gt;[8]Buckets!$S$23,U20&lt;=[8]Buckets!$S$24),[8]Buckets!$Z$24,IF(AND(U20&gt;[8]Buckets!$S$24,U20&lt;=[8]Buckets!$S$25),[8]Buckets!$Z$25,IF(U20&gt;[8]Buckets!$S$25,[8]Buckets!$Z$26))))))</f>
        <v>0.33560000000000001</v>
      </c>
      <c r="AF20">
        <f>IF(V20="",[8]Buckets!$Z$35,IF(V20&lt;=[8]Buckets!$S$30,[8]Buckets!$Z$30,IF(AND(V20&gt;[8]Buckets!$S$30,V20&lt;=[8]Buckets!$S$31),[8]Buckets!$Z$31,IF(AND(V20&gt;[8]Buckets!$S$31,V20&lt;=[8]Buckets!$S$32),[8]Buckets!$Z$32,IF(AND(V20&gt;[8]Buckets!$S$32,V20&lt;=[8]Buckets!$S$33),[8]Buckets!$Z$33,IF(AND(V20&gt;[8]Buckets!$S$33,V20&lt;=[8]Buckets!$S$34),[8]Buckets!$Z$34,IF(V20&gt;[8]Buckets!$S$34,[8]Buckets!$Z$35)))))))</f>
        <v>0.6866000000000001</v>
      </c>
      <c r="AG20">
        <f>IF(W20="",[8]Buckets!$Z$44,IF(W20&lt;=[8]Buckets!$S$39,[8]Buckets!$Z$39,IF(AND(W20&gt;[8]Buckets!$S$39,W20&lt;=[8]Buckets!$S$40),[8]Buckets!$Z$40,IF(AND(W20&gt;[8]Buckets!$S$40,W20&lt;=[8]Buckets!$S$41),[8]Buckets!$Z$41,IF(AND(W20&gt;[8]Buckets!$S$41,W20&lt;=[8]Buckets!$S$42),[8]Buckets!$Z$42,IF(AND(W20&gt;[8]Buckets!$S$42,W20&lt;=[8]Buckets!$S$43),[8]Buckets!$Z$43,IF(W20&gt;[8]Buckets!$S$43,[8]Buckets!$Z$44)))))))</f>
        <v>0.82169999999999999</v>
      </c>
      <c r="AH20">
        <f>IF(X20="",[8]Buckets!$Z$54,IF(X20&lt;=[8]Buckets!$S$50,[8]Buckets!$Z$50,IF(AND(X20&gt;[8]Buckets!$S$50,X20&lt;=[8]Buckets!$S$51),[8]Buckets!$Z$51,IF(AND(X20&gt;[8]Buckets!$S$51,X20&lt;=[8]Buckets!$S$52),[8]Buckets!$Z$52,IF(AND(X20&gt;[8]Buckets!$S$52,X20&lt;=[8]Buckets!$S$53),[8]Buckets!$Z$53,IF(X20&gt;[8]Buckets!$S$53,[8]Buckets!$Z$54))))))</f>
        <v>0.51160000000000005</v>
      </c>
      <c r="AI20">
        <f>IF(Y20="",[8]Buckets!$Z$58,IF(Y20&lt;=[8]Buckets!$S$58,[8]Buckets!$Z$58,IF(AND(Y20&gt;[8]Buckets!$S$58,Y20&lt;=[8]Buckets!$S$59),[8]Buckets!$Z$59,IF(AND(Y20&gt;[8]Buckets!$S$59,Y20&lt;=[8]Buckets!$S$60),[8]Buckets!$Z$60,IF(AND(Y20&gt;[8]Buckets!$S$60,Y20&lt;=[8]Buckets!$S$61),[8]Buckets!$Z$61,IF(AND(Y20&gt;[8]Buckets!$S$61,Y20&lt;=[8]Buckets!$S$62),[8]Buckets!$Z$62,IF(Y20&gt;[8]Buckets!$S$62,[8]Buckets!$Z$63)))))))</f>
        <v>1.1274000000000002</v>
      </c>
      <c r="AJ20">
        <f>IF(Z20="",[8]Buckets!$Z$72,IF(Z20&lt;=[8]Buckets!$S$67,[8]Buckets!$Z$67,IF(AND(Z20&gt;[8]Buckets!$S$67,Z20&lt;=[8]Buckets!$S$68),[8]Buckets!$Z$68,IF(AND(Z20&gt;[8]Buckets!$S$68,Z20&lt;=[8]Buckets!$S$69),[8]Buckets!$Z$69,IF(AND(Z20&gt;[8]Buckets!$S$69,Z20&lt;=[8]Buckets!$S$70),[8]Buckets!$Z$70,IF(AND(Z20&gt;[8]Buckets!$S$70,Z20&lt;=[8]Buckets!$S$71),[8]Buckets!$Z$71,IF(Z20&gt;[8]Buckets!$S$71,[8]Buckets!$Z$72)))))))</f>
        <v>1.0055000000000001</v>
      </c>
      <c r="AK20">
        <f>IF(Y20&lt;=0,IF(AA20="",[8]Buckets!$Z$78,IF(AA20&lt;=[8]Buckets!$S$76,[8]Buckets!$Z$76,IF(AND(AA20&gt;[8]Buckets!$S$76,AA20&lt;=[8]Buckets!$S$77),[8]Buckets!$Z$77,IF(AA20&gt;[8]Buckets!$S$77,[8]Buckets!$Z$78)))),IF(AA20="",[8]Buckets!$Z$86,IF(AA20&lt;=[8]Buckets!$S$84,[8]Buckets!$Z$84,IF(AND(AA20&gt;[8]Buckets!$S$84,AA20&lt;=[8]Buckets!$S$85),[8]Buckets!$Z$85,IF(AA20&gt;[8]Buckets!$S$85,[8]Buckets!$Z$86)))))</f>
        <v>0.72140000000000004</v>
      </c>
      <c r="AL20" s="695"/>
      <c r="AM20">
        <f>MMULT(AC20:AG20,[8]Coefficients!$J$6:$J$10)+[8]Coefficients!$N$5</f>
        <v>0.43233443500000002</v>
      </c>
      <c r="AN20">
        <f>MMULT(AH20:AK20,[8]Coefficients!$J$20:$J$23)+[8]Coefficients!$N$20</f>
        <v>0.99214096100000004</v>
      </c>
      <c r="AO20">
        <f>(AM20*[8]Standardisation_Parameters!$B$6)+[8]Standardisation_Parameters!$B$5</f>
        <v>51.729113299625944</v>
      </c>
      <c r="AP20">
        <f>(AN20*[8]Standardisation_Parameters!$B$6)+[8]Standardisation_Parameters!$B$5</f>
        <v>61.128538577663051</v>
      </c>
      <c r="AQ20">
        <v>20</v>
      </c>
      <c r="AR20" s="78">
        <f>MMULT(AM20:AN20,[8]Coefficients!$J$29:$J$30)+[8]Coefficients!$N$29</f>
        <v>0.86423197523471007</v>
      </c>
      <c r="AS20" s="78">
        <f>(AR20*[8]Standardisation_Parameters!$B$6)+[8]Standardisation_Parameters!$B$5</f>
        <v>58.980884168056626</v>
      </c>
      <c r="AT20" s="78">
        <f t="shared" si="7"/>
        <v>59</v>
      </c>
      <c r="AU20" s="78">
        <f>VLOOKUP(MATCH(AS20,[8]mapping_table!$B$2:$B$21,1),[8]mapping_table!$A$1:$D$21,4,0)</f>
        <v>60</v>
      </c>
      <c r="AV20" s="78">
        <f t="shared" si="8"/>
        <v>12</v>
      </c>
      <c r="AW20" s="78">
        <f t="shared" si="9"/>
        <v>12</v>
      </c>
      <c r="AX20" s="78">
        <f>VLOOKUP(MATCH(AV20,[9]mapping_table!$B$2:$B$21,1),[9]mapping_table!$A$1:$D$21,4,0)</f>
        <v>15</v>
      </c>
      <c r="AY20" s="78">
        <f t="shared" si="10"/>
        <v>2</v>
      </c>
      <c r="BA20" s="79">
        <f>MMULT(AP20:AQ20,[9]Coefficients!$J$36:$J$37)+[9]Coefficients!$N$36</f>
        <v>51.329345713419663</v>
      </c>
      <c r="BB20" s="79">
        <f>(BA20*[9]Standardisation_Parameters!$B$6)+[9]Standardisation_Parameters!$B$5</f>
        <v>906.31481776659678</v>
      </c>
      <c r="BC20" s="79">
        <f t="shared" si="11"/>
        <v>906</v>
      </c>
      <c r="BD20" s="79">
        <f>VLOOKUP(MATCH(BB20,[9]mapping_table!$B$2:$B$21,1),[9]mapping_table!$A$1:$D$21,4,0)</f>
        <v>100</v>
      </c>
      <c r="BE20" s="79">
        <f t="shared" si="12"/>
        <v>181</v>
      </c>
    </row>
    <row r="21" spans="1:57" x14ac:dyDescent="0.25">
      <c r="A21" s="74" t="s">
        <v>93</v>
      </c>
      <c r="B21" s="74" t="s">
        <v>58</v>
      </c>
      <c r="C21" s="74" t="s">
        <v>94</v>
      </c>
      <c r="D21" s="75">
        <v>7.0591999999999997</v>
      </c>
      <c r="E21" s="75">
        <v>6</v>
      </c>
      <c r="F21" s="75">
        <v>18.100000000000001</v>
      </c>
      <c r="G21" s="75">
        <v>2</v>
      </c>
      <c r="H21" s="75">
        <v>4.3433999999999999</v>
      </c>
      <c r="I21" s="75">
        <v>6</v>
      </c>
      <c r="J21" s="75">
        <v>-0.90759835039328995</v>
      </c>
      <c r="K21" s="75">
        <v>71.038251366120207</v>
      </c>
      <c r="L21" s="75">
        <v>3.75</v>
      </c>
      <c r="M21" s="75">
        <f>VLOOKUP(C21,Low_Raw!$D:$W,20,FALSE)</f>
        <v>3.2873183544035398</v>
      </c>
      <c r="N21" s="41">
        <v>64.8888888888889</v>
      </c>
      <c r="O21" s="41">
        <f t="shared" si="2"/>
        <v>65</v>
      </c>
      <c r="P21" s="41">
        <f>VLOOKUP(MATCH(N21,[8]mapping_table!$B$2:$B$21,1),[8]mapping_table!$A$1:$D$21,4,0)</f>
        <v>65</v>
      </c>
      <c r="Q21" s="41">
        <f t="shared" si="3"/>
        <v>13</v>
      </c>
      <c r="R21" s="695"/>
      <c r="S21" s="75">
        <f t="shared" si="0"/>
        <v>7.0591999999999997</v>
      </c>
      <c r="T21" s="75">
        <f t="shared" si="1"/>
        <v>6</v>
      </c>
      <c r="U21" s="75">
        <f t="shared" si="4"/>
        <v>2</v>
      </c>
      <c r="V21">
        <f>IF(ISBLANK(F21),"",(F21-[8]Standardisation_Parameters!$F$5)/[8]Standardisation_Parameters!$F$6)</f>
        <v>0.84650458437191822</v>
      </c>
      <c r="W21">
        <f>IF(ISBLANK(H21),"",(H21-[8]Standardisation_Parameters!$H$5)/[8]Standardisation_Parameters!$H$6)</f>
        <v>-0.58798142153075972</v>
      </c>
      <c r="X21" s="75">
        <f t="shared" si="5"/>
        <v>6</v>
      </c>
      <c r="Y21">
        <f>IF(ISBLANK(J21),"",(J21-[8]Standardisation_Parameters!$Q$5)/[8]Standardisation_Parameters!$Q$6)</f>
        <v>-0.97048879916666608</v>
      </c>
      <c r="Z21" s="75">
        <f t="shared" si="6"/>
        <v>3.75</v>
      </c>
      <c r="AA21">
        <f>IF(ISBLANK(K21),"",(K21-[8]Standardisation_Parameters!$O$5)/[8]Standardisation_Parameters!$O$6)</f>
        <v>0.98413500781430097</v>
      </c>
      <c r="AB21" s="695"/>
      <c r="AC21">
        <f>IF(S21="",[8]Buckets!$Z$9,IF(S21&lt;=[8]Buckets!$S$4,[8]Buckets!$Z$4,IF(AND(S21&gt;[8]Buckets!$S$4,S21&lt;=[8]Buckets!$S$5),[8]Buckets!$Z$5,IF(AND(S21&gt;[8]Buckets!$S$5,S21&lt;=[8]Buckets!$S$6),[8]Buckets!$Z$6,IF(AND(S21&gt;[8]Buckets!$S$6,S21&lt;=[8]Buckets!$S$7),[8]Buckets!$Z$7,IF(AND(S21&gt;[8]Buckets!$S$7,S21&lt;=[8]Buckets!$S$8),[8]Buckets!$Z$8,IF(S21&gt;[8]Buckets!$S$8,[8]Buckets!$Z$9)))))))</f>
        <v>0.79220000000000002</v>
      </c>
      <c r="AD21">
        <f>IF(T21="",[8]Buckets!$Z$18,IF(T21&lt;=[8]Buckets!$S$13,[8]Buckets!$Z$13,IF(AND(T21&gt;[8]Buckets!$S$13,T21&lt;=[8]Buckets!$S$14),[8]Buckets!$Z$14,IF(AND(T21&gt;[8]Buckets!$S$14,T21&lt;=[8]Buckets!$S$15),[8]Buckets!$Z$15,IF(AND(T21&gt;[8]Buckets!$S$15,T21&lt;=[8]Buckets!$S$16),[8]Buckets!$Z$16,IF(AND(T21&gt;[8]Buckets!$S$16,T21&lt;=[8]Buckets!$S$17),[8]Buckets!$Z$17,IF(T21&gt;[8]Buckets!$S$17,[8]Buckets!$Z$18)))))))</f>
        <v>0.83150000000000002</v>
      </c>
      <c r="AE21">
        <f>IF(U21="",[8]Buckets!$Z$26,IF(U21&lt;=[8]Buckets!$S$22,[8]Buckets!$Z$22,IF(AND(U21&gt;[8]Buckets!$S$22,U21&lt;=[8]Buckets!$S$23),[8]Buckets!$Z$23,IF(AND(U21&gt;[8]Buckets!$S$23,U21&lt;=[8]Buckets!$S$24),[8]Buckets!$Z$24,IF(AND(U21&gt;[8]Buckets!$S$24,U21&lt;=[8]Buckets!$S$25),[8]Buckets!$Z$25,IF(U21&gt;[8]Buckets!$S$25,[8]Buckets!$Z$26))))))</f>
        <v>0.51160000000000005</v>
      </c>
      <c r="AF21">
        <f>IF(V21="",[8]Buckets!$Z$35,IF(V21&lt;=[8]Buckets!$S$30,[8]Buckets!$Z$30,IF(AND(V21&gt;[8]Buckets!$S$30,V21&lt;=[8]Buckets!$S$31),[8]Buckets!$Z$31,IF(AND(V21&gt;[8]Buckets!$S$31,V21&lt;=[8]Buckets!$S$32),[8]Buckets!$Z$32,IF(AND(V21&gt;[8]Buckets!$S$32,V21&lt;=[8]Buckets!$S$33),[8]Buckets!$Z$33,IF(AND(V21&gt;[8]Buckets!$S$33,V21&lt;=[8]Buckets!$S$34),[8]Buckets!$Z$34,IF(V21&gt;[8]Buckets!$S$34,[8]Buckets!$Z$35)))))))</f>
        <v>0.87660000000000005</v>
      </c>
      <c r="AG21">
        <f>IF(W21="",[8]Buckets!$Z$44,IF(W21&lt;=[8]Buckets!$S$39,[8]Buckets!$Z$39,IF(AND(W21&gt;[8]Buckets!$S$39,W21&lt;=[8]Buckets!$S$40),[8]Buckets!$Z$40,IF(AND(W21&gt;[8]Buckets!$S$40,W21&lt;=[8]Buckets!$S$41),[8]Buckets!$Z$41,IF(AND(W21&gt;[8]Buckets!$S$41,W21&lt;=[8]Buckets!$S$42),[8]Buckets!$Z$42,IF(AND(W21&gt;[8]Buckets!$S$42,W21&lt;=[8]Buckets!$S$43),[8]Buckets!$Z$43,IF(W21&gt;[8]Buckets!$S$43,[8]Buckets!$Z$44)))))))</f>
        <v>0.65249999999999997</v>
      </c>
      <c r="AH21">
        <f>IF(X21="",[8]Buckets!$Z$54,IF(X21&lt;=[8]Buckets!$S$50,[8]Buckets!$Z$50,IF(AND(X21&gt;[8]Buckets!$S$50,X21&lt;=[8]Buckets!$S$51),[8]Buckets!$Z$51,IF(AND(X21&gt;[8]Buckets!$S$51,X21&lt;=[8]Buckets!$S$52),[8]Buckets!$Z$52,IF(AND(X21&gt;[8]Buckets!$S$52,X21&lt;=[8]Buckets!$S$53),[8]Buckets!$Z$53,IF(X21&gt;[8]Buckets!$S$53,[8]Buckets!$Z$54))))))</f>
        <v>0.96880000000000011</v>
      </c>
      <c r="AI21">
        <f>IF(Y21="",[8]Buckets!$Z$58,IF(Y21&lt;=[8]Buckets!$S$58,[8]Buckets!$Z$58,IF(AND(Y21&gt;[8]Buckets!$S$58,Y21&lt;=[8]Buckets!$S$59),[8]Buckets!$Z$59,IF(AND(Y21&gt;[8]Buckets!$S$59,Y21&lt;=[8]Buckets!$S$60),[8]Buckets!$Z$60,IF(AND(Y21&gt;[8]Buckets!$S$60,Y21&lt;=[8]Buckets!$S$61),[8]Buckets!$Z$61,IF(AND(Y21&gt;[8]Buckets!$S$61,Y21&lt;=[8]Buckets!$S$62),[8]Buckets!$Z$62,IF(Y21&gt;[8]Buckets!$S$62,[8]Buckets!$Z$63)))))))</f>
        <v>0.86060000000000014</v>
      </c>
      <c r="AJ21">
        <f>IF(Z21="",[8]Buckets!$Z$72,IF(Z21&lt;=[8]Buckets!$S$67,[8]Buckets!$Z$67,IF(AND(Z21&gt;[8]Buckets!$S$67,Z21&lt;=[8]Buckets!$S$68),[8]Buckets!$Z$68,IF(AND(Z21&gt;[8]Buckets!$S$68,Z21&lt;=[8]Buckets!$S$69),[8]Buckets!$Z$69,IF(AND(Z21&gt;[8]Buckets!$S$69,Z21&lt;=[8]Buckets!$S$70),[8]Buckets!$Z$70,IF(AND(Z21&gt;[8]Buckets!$S$70,Z21&lt;=[8]Buckets!$S$71),[8]Buckets!$Z$71,IF(Z21&gt;[8]Buckets!$S$71,[8]Buckets!$Z$72)))))))</f>
        <v>1.0055000000000001</v>
      </c>
      <c r="AK21">
        <f>IF(Y21&lt;=0,IF(AA21="",[8]Buckets!$Z$78,IF(AA21&lt;=[8]Buckets!$S$76,[8]Buckets!$Z$76,IF(AND(AA21&gt;[8]Buckets!$S$76,AA21&lt;=[8]Buckets!$S$77),[8]Buckets!$Z$77,IF(AA21&gt;[8]Buckets!$S$77,[8]Buckets!$Z$78)))),IF(AA21="",[8]Buckets!$Z$86,IF(AA21&lt;=[8]Buckets!$S$84,[8]Buckets!$Z$84,IF(AND(AA21&gt;[8]Buckets!$S$84,AA21&lt;=[8]Buckets!$S$85),[8]Buckets!$Z$85,IF(AA21&gt;[8]Buckets!$S$85,[8]Buckets!$Z$86)))))</f>
        <v>0.78520000000000001</v>
      </c>
      <c r="AL21" s="695"/>
      <c r="AM21">
        <f>MMULT(AC21:AG21,[8]Coefficients!$J$6:$J$10)+[8]Coefficients!$N$5</f>
        <v>0.6158937149999999</v>
      </c>
      <c r="AN21">
        <f>MMULT(AH21:AK21,[8]Coefficients!$J$20:$J$23)+[8]Coefficients!$N$20</f>
        <v>0.98635919700000008</v>
      </c>
      <c r="AO21">
        <f>(AM21*[8]Standardisation_Parameters!$B$6)+[8]Standardisation_Parameters!$B$5</f>
        <v>54.811163358560577</v>
      </c>
      <c r="AP21">
        <f>(AN21*[8]Standardisation_Parameters!$B$6)+[8]Standardisation_Parameters!$B$5</f>
        <v>61.031459933222166</v>
      </c>
      <c r="AQ21">
        <v>21</v>
      </c>
      <c r="AR21" s="78">
        <f>MMULT(AM21:AN21,[8]Coefficients!$J$29:$J$30)+[8]Coefficients!$N$29</f>
        <v>0.91274409743827012</v>
      </c>
      <c r="AS21" s="78">
        <f>(AR21*[8]Standardisation_Parameters!$B$6)+[8]Standardisation_Parameters!$B$5</f>
        <v>59.795426418911646</v>
      </c>
      <c r="AT21" s="78">
        <f t="shared" si="7"/>
        <v>60</v>
      </c>
      <c r="AU21" s="78">
        <f>VLOOKUP(MATCH(AS21,[8]mapping_table!$B$2:$B$21,1),[8]mapping_table!$A$1:$D$21,4,0)</f>
        <v>60</v>
      </c>
      <c r="AV21" s="78">
        <f t="shared" si="8"/>
        <v>12</v>
      </c>
      <c r="AW21" s="78">
        <f t="shared" si="9"/>
        <v>12</v>
      </c>
      <c r="AX21" s="78">
        <f>VLOOKUP(MATCH(AV21,[9]mapping_table!$B$2:$B$21,1),[9]mapping_table!$A$1:$D$21,4,0)</f>
        <v>15</v>
      </c>
      <c r="AY21" s="78">
        <f t="shared" si="10"/>
        <v>2</v>
      </c>
      <c r="BA21" s="79">
        <f>MMULT(AP21:AQ21,[9]Coefficients!$J$36:$J$37)+[9]Coefficients!$N$36</f>
        <v>51.805112495768036</v>
      </c>
      <c r="BB21" s="79">
        <f>(BA21*[9]Standardisation_Parameters!$B$6)+[9]Standardisation_Parameters!$B$5</f>
        <v>914.30317465912731</v>
      </c>
      <c r="BC21" s="79">
        <f t="shared" si="11"/>
        <v>914</v>
      </c>
      <c r="BD21" s="79">
        <f>VLOOKUP(MATCH(BB21,[9]mapping_table!$B$2:$B$21,1),[9]mapping_table!$A$1:$D$21,4,0)</f>
        <v>100</v>
      </c>
      <c r="BE21" s="79">
        <f t="shared" si="12"/>
        <v>183</v>
      </c>
    </row>
    <row r="22" spans="1:57" x14ac:dyDescent="0.25">
      <c r="A22" s="74" t="s">
        <v>95</v>
      </c>
      <c r="B22" s="74" t="s">
        <v>58</v>
      </c>
      <c r="C22" s="74" t="s">
        <v>96</v>
      </c>
      <c r="D22" s="75">
        <v>6.3048000000000002</v>
      </c>
      <c r="E22" s="75">
        <v>6</v>
      </c>
      <c r="F22" s="75">
        <v>12.2</v>
      </c>
      <c r="G22" s="75">
        <v>2</v>
      </c>
      <c r="H22" s="75">
        <v>14.521599999999999</v>
      </c>
      <c r="I22" s="75">
        <v>5</v>
      </c>
      <c r="J22" s="75">
        <v>-0.65300950116137002</v>
      </c>
      <c r="K22" s="75">
        <v>68.852459016393496</v>
      </c>
      <c r="L22" s="75">
        <v>2.75</v>
      </c>
      <c r="M22" s="75">
        <f>VLOOKUP(C22,Low_Raw!$D:$W,20,FALSE)</f>
        <v>-35.698987308441801</v>
      </c>
      <c r="N22" s="41">
        <v>56.4444444444444</v>
      </c>
      <c r="O22" s="41">
        <f t="shared" si="2"/>
        <v>56</v>
      </c>
      <c r="P22" s="41">
        <f>VLOOKUP(MATCH(N22,[8]mapping_table!$B$2:$B$21,1),[8]mapping_table!$A$1:$D$21,4,0)</f>
        <v>60</v>
      </c>
      <c r="Q22" s="41">
        <f t="shared" si="3"/>
        <v>11</v>
      </c>
      <c r="R22" s="695"/>
      <c r="S22" s="75">
        <f t="shared" si="0"/>
        <v>6.3048000000000002</v>
      </c>
      <c r="T22" s="75">
        <f t="shared" si="1"/>
        <v>6</v>
      </c>
      <c r="U22" s="75">
        <f t="shared" si="4"/>
        <v>2</v>
      </c>
      <c r="V22">
        <f>IF(ISBLANK(F22),"",(F22-[8]Standardisation_Parameters!$F$5)/[8]Standardisation_Parameters!$F$6)</f>
        <v>4.914381194676111E-2</v>
      </c>
      <c r="W22">
        <f>IF(ISBLANK(H22),"",(H22-[8]Standardisation_Parameters!$H$5)/[8]Standardisation_Parameters!$H$6)</f>
        <v>0.38594766391893076</v>
      </c>
      <c r="X22" s="75">
        <f t="shared" si="5"/>
        <v>5</v>
      </c>
      <c r="Y22">
        <f>IF(ISBLANK(J22),"",(J22-[8]Standardisation_Parameters!$Q$5)/[8]Standardisation_Parameters!$Q$6)</f>
        <v>-0.71189294092388478</v>
      </c>
      <c r="Z22" s="75">
        <f t="shared" si="6"/>
        <v>2.75</v>
      </c>
      <c r="AA22">
        <f>IF(ISBLANK(K22),"",(K22-[8]Standardisation_Parameters!$O$5)/[8]Standardisation_Parameters!$O$6)</f>
        <v>0.90462989210021016</v>
      </c>
      <c r="AB22" s="695"/>
      <c r="AC22">
        <f>IF(S22="",[8]Buckets!$Z$9,IF(S22&lt;=[8]Buckets!$S$4,[8]Buckets!$Z$4,IF(AND(S22&gt;[8]Buckets!$S$4,S22&lt;=[8]Buckets!$S$5),[8]Buckets!$Z$5,IF(AND(S22&gt;[8]Buckets!$S$5,S22&lt;=[8]Buckets!$S$6),[8]Buckets!$Z$6,IF(AND(S22&gt;[8]Buckets!$S$6,S22&lt;=[8]Buckets!$S$7),[8]Buckets!$Z$7,IF(AND(S22&gt;[8]Buckets!$S$7,S22&lt;=[8]Buckets!$S$8),[8]Buckets!$Z$8,IF(S22&gt;[8]Buckets!$S$8,[8]Buckets!$Z$9)))))))</f>
        <v>0.79220000000000002</v>
      </c>
      <c r="AD22">
        <f>IF(T22="",[8]Buckets!$Z$18,IF(T22&lt;=[8]Buckets!$S$13,[8]Buckets!$Z$13,IF(AND(T22&gt;[8]Buckets!$S$13,T22&lt;=[8]Buckets!$S$14),[8]Buckets!$Z$14,IF(AND(T22&gt;[8]Buckets!$S$14,T22&lt;=[8]Buckets!$S$15),[8]Buckets!$Z$15,IF(AND(T22&gt;[8]Buckets!$S$15,T22&lt;=[8]Buckets!$S$16),[8]Buckets!$Z$16,IF(AND(T22&gt;[8]Buckets!$S$16,T22&lt;=[8]Buckets!$S$17),[8]Buckets!$Z$17,IF(T22&gt;[8]Buckets!$S$17,[8]Buckets!$Z$18)))))))</f>
        <v>0.83150000000000002</v>
      </c>
      <c r="AE22">
        <f>IF(U22="",[8]Buckets!$Z$26,IF(U22&lt;=[8]Buckets!$S$22,[8]Buckets!$Z$22,IF(AND(U22&gt;[8]Buckets!$S$22,U22&lt;=[8]Buckets!$S$23),[8]Buckets!$Z$23,IF(AND(U22&gt;[8]Buckets!$S$23,U22&lt;=[8]Buckets!$S$24),[8]Buckets!$Z$24,IF(AND(U22&gt;[8]Buckets!$S$24,U22&lt;=[8]Buckets!$S$25),[8]Buckets!$Z$25,IF(U22&gt;[8]Buckets!$S$25,[8]Buckets!$Z$26))))))</f>
        <v>0.51160000000000005</v>
      </c>
      <c r="AF22">
        <f>IF(V22="",[8]Buckets!$Z$35,IF(V22&lt;=[8]Buckets!$S$30,[8]Buckets!$Z$30,IF(AND(V22&gt;[8]Buckets!$S$30,V22&lt;=[8]Buckets!$S$31),[8]Buckets!$Z$31,IF(AND(V22&gt;[8]Buckets!$S$31,V22&lt;=[8]Buckets!$S$32),[8]Buckets!$Z$32,IF(AND(V22&gt;[8]Buckets!$S$32,V22&lt;=[8]Buckets!$S$33),[8]Buckets!$Z$33,IF(AND(V22&gt;[8]Buckets!$S$33,V22&lt;=[8]Buckets!$S$34),[8]Buckets!$Z$34,IF(V22&gt;[8]Buckets!$S$34,[8]Buckets!$Z$35)))))))</f>
        <v>0.6866000000000001</v>
      </c>
      <c r="AG22">
        <f>IF(W22="",[8]Buckets!$Z$44,IF(W22&lt;=[8]Buckets!$S$39,[8]Buckets!$Z$39,IF(AND(W22&gt;[8]Buckets!$S$39,W22&lt;=[8]Buckets!$S$40),[8]Buckets!$Z$40,IF(AND(W22&gt;[8]Buckets!$S$40,W22&lt;=[8]Buckets!$S$41),[8]Buckets!$Z$41,IF(AND(W22&gt;[8]Buckets!$S$41,W22&lt;=[8]Buckets!$S$42),[8]Buckets!$Z$42,IF(AND(W22&gt;[8]Buckets!$S$42,W22&lt;=[8]Buckets!$S$43),[8]Buckets!$Z$43,IF(W22&gt;[8]Buckets!$S$43,[8]Buckets!$Z$44)))))))</f>
        <v>0.86089999999999989</v>
      </c>
      <c r="AH22">
        <f>IF(X22="",[8]Buckets!$Z$54,IF(X22&lt;=[8]Buckets!$S$50,[8]Buckets!$Z$50,IF(AND(X22&gt;[8]Buckets!$S$50,X22&lt;=[8]Buckets!$S$51),[8]Buckets!$Z$51,IF(AND(X22&gt;[8]Buckets!$S$51,X22&lt;=[8]Buckets!$S$52),[8]Buckets!$Z$52,IF(AND(X22&gt;[8]Buckets!$S$52,X22&lt;=[8]Buckets!$S$53),[8]Buckets!$Z$53,IF(X22&gt;[8]Buckets!$S$53,[8]Buckets!$Z$54))))))</f>
        <v>0.72850000000000004</v>
      </c>
      <c r="AI22">
        <f>IF(Y22="",[8]Buckets!$Z$58,IF(Y22&lt;=[8]Buckets!$S$58,[8]Buckets!$Z$58,IF(AND(Y22&gt;[8]Buckets!$S$58,Y22&lt;=[8]Buckets!$S$59),[8]Buckets!$Z$59,IF(AND(Y22&gt;[8]Buckets!$S$59,Y22&lt;=[8]Buckets!$S$60),[8]Buckets!$Z$60,IF(AND(Y22&gt;[8]Buckets!$S$60,Y22&lt;=[8]Buckets!$S$61),[8]Buckets!$Z$61,IF(AND(Y22&gt;[8]Buckets!$S$61,Y22&lt;=[8]Buckets!$S$62),[8]Buckets!$Z$62,IF(Y22&gt;[8]Buckets!$S$62,[8]Buckets!$Z$63)))))))</f>
        <v>0.59760000000000013</v>
      </c>
      <c r="AJ22">
        <f>IF(Z22="",[8]Buckets!$Z$72,IF(Z22&lt;=[8]Buckets!$S$67,[8]Buckets!$Z$67,IF(AND(Z22&gt;[8]Buckets!$S$67,Z22&lt;=[8]Buckets!$S$68),[8]Buckets!$Z$68,IF(AND(Z22&gt;[8]Buckets!$S$68,Z22&lt;=[8]Buckets!$S$69),[8]Buckets!$Z$69,IF(AND(Z22&gt;[8]Buckets!$S$69,Z22&lt;=[8]Buckets!$S$70),[8]Buckets!$Z$70,IF(AND(Z22&gt;[8]Buckets!$S$70,Z22&lt;=[8]Buckets!$S$71),[8]Buckets!$Z$71,IF(Z22&gt;[8]Buckets!$S$71,[8]Buckets!$Z$72)))))))</f>
        <v>0.41210000000000002</v>
      </c>
      <c r="AK22">
        <f>IF(Y22&lt;=0,IF(AA22="",[8]Buckets!$Z$78,IF(AA22&lt;=[8]Buckets!$S$76,[8]Buckets!$Z$76,IF(AND(AA22&gt;[8]Buckets!$S$76,AA22&lt;=[8]Buckets!$S$77),[8]Buckets!$Z$77,IF(AA22&gt;[8]Buckets!$S$77,[8]Buckets!$Z$78)))),IF(AA22="",[8]Buckets!$Z$86,IF(AA22&lt;=[8]Buckets!$S$84,[8]Buckets!$Z$84,IF(AND(AA22&gt;[8]Buckets!$S$84,AA22&lt;=[8]Buckets!$S$85),[8]Buckets!$Z$85,IF(AA22&gt;[8]Buckets!$S$85,[8]Buckets!$Z$86)))))</f>
        <v>0.78520000000000001</v>
      </c>
      <c r="AL22" s="695"/>
      <c r="AM22">
        <f>MMULT(AC22:AG22,[8]Coefficients!$J$6:$J$10)+[8]Coefficients!$N$5</f>
        <v>0.79558592699999986</v>
      </c>
      <c r="AN22">
        <f>MMULT(AH22:AK22,[8]Coefficients!$J$20:$J$23)+[8]Coefficients!$N$20</f>
        <v>0.57151002900000014</v>
      </c>
      <c r="AO22">
        <f>(AM22*[8]Standardisation_Parameters!$B$6)+[8]Standardisation_Parameters!$B$5</f>
        <v>57.828283455047625</v>
      </c>
      <c r="AP22">
        <f>(AN22*[8]Standardisation_Parameters!$B$6)+[8]Standardisation_Parameters!$B$5</f>
        <v>54.065939570081802</v>
      </c>
      <c r="AQ22">
        <v>22</v>
      </c>
      <c r="AR22" s="78">
        <f>MMULT(AM22:AN22,[8]Coefficients!$J$29:$J$30)+[8]Coefficients!$N$29</f>
        <v>0.61475166703075013</v>
      </c>
      <c r="AS22" s="78">
        <f>(AR22*[8]Standardisation_Parameters!$B$6)+[8]Standardisation_Parameters!$B$5</f>
        <v>54.791987814774757</v>
      </c>
      <c r="AT22" s="78">
        <f t="shared" si="7"/>
        <v>55</v>
      </c>
      <c r="AU22" s="78">
        <f>VLOOKUP(MATCH(AS22,[8]mapping_table!$B$2:$B$21,1),[8]mapping_table!$A$1:$D$21,4,0)</f>
        <v>55</v>
      </c>
      <c r="AV22" s="78">
        <f t="shared" si="8"/>
        <v>11</v>
      </c>
      <c r="AW22" s="78">
        <f t="shared" si="9"/>
        <v>11</v>
      </c>
      <c r="AX22" s="78">
        <f>VLOOKUP(MATCH(AV22,[9]mapping_table!$B$2:$B$21,1),[9]mapping_table!$A$1:$D$21,4,0)</f>
        <v>15</v>
      </c>
      <c r="AY22" s="78">
        <f t="shared" si="10"/>
        <v>2</v>
      </c>
      <c r="BA22" s="79">
        <f>MMULT(AP22:AQ22,[9]Coefficients!$J$36:$J$37)+[9]Coefficients!$N$36</f>
        <v>47.710824211745326</v>
      </c>
      <c r="BB22" s="79">
        <f>(BA22*[9]Standardisation_Parameters!$B$6)+[9]Standardisation_Parameters!$B$5</f>
        <v>845.55807254787703</v>
      </c>
      <c r="BC22" s="79">
        <f t="shared" si="11"/>
        <v>846</v>
      </c>
      <c r="BD22" s="79">
        <f>VLOOKUP(MATCH(BB22,[9]mapping_table!$B$2:$B$21,1),[9]mapping_table!$A$1:$D$21,4,0)</f>
        <v>100</v>
      </c>
      <c r="BE22" s="79">
        <f t="shared" si="12"/>
        <v>169</v>
      </c>
    </row>
    <row r="23" spans="1:57" x14ac:dyDescent="0.25">
      <c r="A23" s="74" t="s">
        <v>97</v>
      </c>
      <c r="B23" s="74" t="s">
        <v>58</v>
      </c>
      <c r="C23" s="74" t="s">
        <v>98</v>
      </c>
      <c r="D23" s="75">
        <v>9.2937999999999992</v>
      </c>
      <c r="E23" s="75">
        <v>5</v>
      </c>
      <c r="F23" s="75">
        <v>9.6</v>
      </c>
      <c r="G23" s="75">
        <v>1</v>
      </c>
      <c r="H23" s="75">
        <v>8.6150000000000002</v>
      </c>
      <c r="I23" s="75">
        <v>2</v>
      </c>
      <c r="J23" s="75">
        <v>-7.7984336383754904E-2</v>
      </c>
      <c r="K23" s="75">
        <v>75.956284153005498</v>
      </c>
      <c r="L23" s="75">
        <v>3.5</v>
      </c>
      <c r="M23" s="75">
        <f>VLOOKUP(C23,Low_Raw!$D:$W,20,FALSE)</f>
        <v>-15.4475622762857</v>
      </c>
      <c r="N23" s="41">
        <v>52.1111111111111</v>
      </c>
      <c r="O23" s="41">
        <f t="shared" si="2"/>
        <v>52</v>
      </c>
      <c r="P23" s="41">
        <f>VLOOKUP(MATCH(N23,[8]mapping_table!$B$2:$B$21,1),[8]mapping_table!$A$1:$D$21,4,0)</f>
        <v>55</v>
      </c>
      <c r="Q23" s="41">
        <f t="shared" si="3"/>
        <v>10</v>
      </c>
      <c r="R23" s="695"/>
      <c r="S23" s="75">
        <f t="shared" si="0"/>
        <v>9.2937999999999992</v>
      </c>
      <c r="T23" s="75">
        <f t="shared" si="1"/>
        <v>5</v>
      </c>
      <c r="U23" s="75">
        <f t="shared" si="4"/>
        <v>1</v>
      </c>
      <c r="V23">
        <f>IF(ISBLANK(F23),"",(F23-[8]Standardisation_Parameters!$F$5)/[8]Standardisation_Parameters!$F$6)</f>
        <v>-0.30223551149483335</v>
      </c>
      <c r="W23">
        <f>IF(ISBLANK(H23),"",(H23-[8]Standardisation_Parameters!$H$5)/[8]Standardisation_Parameters!$H$6)</f>
        <v>-0.17924161671194119</v>
      </c>
      <c r="X23" s="75">
        <f t="shared" si="5"/>
        <v>2</v>
      </c>
      <c r="Y23">
        <f>IF(ISBLANK(J23),"",(J23-[8]Standardisation_Parameters!$Q$5)/[8]Standardisation_Parameters!$Q$6)</f>
        <v>-0.12781737577057614</v>
      </c>
      <c r="Z23" s="75">
        <f t="shared" si="6"/>
        <v>3.5</v>
      </c>
      <c r="AA23">
        <f>IF(ISBLANK(K23),"",(K23-[8]Standardisation_Parameters!$O$5)/[8]Standardisation_Parameters!$O$6)</f>
        <v>1.1630215181710122</v>
      </c>
      <c r="AB23" s="695"/>
      <c r="AC23">
        <f>IF(S23="",[8]Buckets!$Z$9,IF(S23&lt;=[8]Buckets!$S$4,[8]Buckets!$Z$4,IF(AND(S23&gt;[8]Buckets!$S$4,S23&lt;=[8]Buckets!$S$5),[8]Buckets!$Z$5,IF(AND(S23&gt;[8]Buckets!$S$5,S23&lt;=[8]Buckets!$S$6),[8]Buckets!$Z$6,IF(AND(S23&gt;[8]Buckets!$S$6,S23&lt;=[8]Buckets!$S$7),[8]Buckets!$Z$7,IF(AND(S23&gt;[8]Buckets!$S$7,S23&lt;=[8]Buckets!$S$8),[8]Buckets!$Z$8,IF(S23&gt;[8]Buckets!$S$8,[8]Buckets!$Z$9)))))))</f>
        <v>0.79220000000000002</v>
      </c>
      <c r="AD23">
        <f>IF(T23="",[8]Buckets!$Z$18,IF(T23&lt;=[8]Buckets!$S$13,[8]Buckets!$Z$13,IF(AND(T23&gt;[8]Buckets!$S$13,T23&lt;=[8]Buckets!$S$14),[8]Buckets!$Z$14,IF(AND(T23&gt;[8]Buckets!$S$14,T23&lt;=[8]Buckets!$S$15),[8]Buckets!$Z$15,IF(AND(T23&gt;[8]Buckets!$S$15,T23&lt;=[8]Buckets!$S$16),[8]Buckets!$Z$16,IF(AND(T23&gt;[8]Buckets!$S$16,T23&lt;=[8]Buckets!$S$17),[8]Buckets!$Z$17,IF(T23&gt;[8]Buckets!$S$17,[8]Buckets!$Z$18)))))))</f>
        <v>0.66049999999999998</v>
      </c>
      <c r="AE23">
        <f>IF(U23="",[8]Buckets!$Z$26,IF(U23&lt;=[8]Buckets!$S$22,[8]Buckets!$Z$22,IF(AND(U23&gt;[8]Buckets!$S$22,U23&lt;=[8]Buckets!$S$23),[8]Buckets!$Z$23,IF(AND(U23&gt;[8]Buckets!$S$23,U23&lt;=[8]Buckets!$S$24),[8]Buckets!$Z$24,IF(AND(U23&gt;[8]Buckets!$S$24,U23&lt;=[8]Buckets!$S$25),[8]Buckets!$Z$25,IF(U23&gt;[8]Buckets!$S$25,[8]Buckets!$Z$26))))))</f>
        <v>0.33560000000000001</v>
      </c>
      <c r="AF23">
        <f>IF(V23="",[8]Buckets!$Z$35,IF(V23&lt;=[8]Buckets!$S$30,[8]Buckets!$Z$30,IF(AND(V23&gt;[8]Buckets!$S$30,V23&lt;=[8]Buckets!$S$31),[8]Buckets!$Z$31,IF(AND(V23&gt;[8]Buckets!$S$31,V23&lt;=[8]Buckets!$S$32),[8]Buckets!$Z$32,IF(AND(V23&gt;[8]Buckets!$S$32,V23&lt;=[8]Buckets!$S$33),[8]Buckets!$Z$33,IF(AND(V23&gt;[8]Buckets!$S$33,V23&lt;=[8]Buckets!$S$34),[8]Buckets!$Z$34,IF(V23&gt;[8]Buckets!$S$34,[8]Buckets!$Z$35)))))))</f>
        <v>0.59160000000000001</v>
      </c>
      <c r="AG23">
        <f>IF(W23="",[8]Buckets!$Z$44,IF(W23&lt;=[8]Buckets!$S$39,[8]Buckets!$Z$39,IF(AND(W23&gt;[8]Buckets!$S$39,W23&lt;=[8]Buckets!$S$40),[8]Buckets!$Z$40,IF(AND(W23&gt;[8]Buckets!$S$40,W23&lt;=[8]Buckets!$S$41),[8]Buckets!$Z$41,IF(AND(W23&gt;[8]Buckets!$S$41,W23&lt;=[8]Buckets!$S$42),[8]Buckets!$Z$42,IF(AND(W23&gt;[8]Buckets!$S$42,W23&lt;=[8]Buckets!$S$43),[8]Buckets!$Z$43,IF(W23&gt;[8]Buckets!$S$43,[8]Buckets!$Z$44)))))))</f>
        <v>0.77390000000000003</v>
      </c>
      <c r="AH23">
        <f>IF(X23="",[8]Buckets!$Z$54,IF(X23&lt;=[8]Buckets!$S$50,[8]Buckets!$Z$50,IF(AND(X23&gt;[8]Buckets!$S$50,X23&lt;=[8]Buckets!$S$51),[8]Buckets!$Z$51,IF(AND(X23&gt;[8]Buckets!$S$51,X23&lt;=[8]Buckets!$S$52),[8]Buckets!$Z$52,IF(AND(X23&gt;[8]Buckets!$S$52,X23&lt;=[8]Buckets!$S$53),[8]Buckets!$Z$53,IF(X23&gt;[8]Buckets!$S$53,[8]Buckets!$Z$54))))))</f>
        <v>0.31809999999999999</v>
      </c>
      <c r="AI23">
        <f>IF(Y23="",[8]Buckets!$Z$58,IF(Y23&lt;=[8]Buckets!$S$58,[8]Buckets!$Z$58,IF(AND(Y23&gt;[8]Buckets!$S$58,Y23&lt;=[8]Buckets!$S$59),[8]Buckets!$Z$59,IF(AND(Y23&gt;[8]Buckets!$S$59,Y23&lt;=[8]Buckets!$S$60),[8]Buckets!$Z$60,IF(AND(Y23&gt;[8]Buckets!$S$60,Y23&lt;=[8]Buckets!$S$61),[8]Buckets!$Z$61,IF(AND(Y23&gt;[8]Buckets!$S$61,Y23&lt;=[8]Buckets!$S$62),[8]Buckets!$Z$62,IF(Y23&gt;[8]Buckets!$S$62,[8]Buckets!$Z$63)))))))</f>
        <v>8.3000000000000185E-2</v>
      </c>
      <c r="AJ23">
        <f>IF(Z23="",[8]Buckets!$Z$72,IF(Z23&lt;=[8]Buckets!$S$67,[8]Buckets!$Z$67,IF(AND(Z23&gt;[8]Buckets!$S$67,Z23&lt;=[8]Buckets!$S$68),[8]Buckets!$Z$68,IF(AND(Z23&gt;[8]Buckets!$S$68,Z23&lt;=[8]Buckets!$S$69),[8]Buckets!$Z$69,IF(AND(Z23&gt;[8]Buckets!$S$69,Z23&lt;=[8]Buckets!$S$70),[8]Buckets!$Z$70,IF(AND(Z23&gt;[8]Buckets!$S$70,Z23&lt;=[8]Buckets!$S$71),[8]Buckets!$Z$71,IF(Z23&gt;[8]Buckets!$S$71,[8]Buckets!$Z$72)))))))</f>
        <v>0.80769999999999997</v>
      </c>
      <c r="AK23">
        <f>IF(Y23&lt;=0,IF(AA23="",[8]Buckets!$Z$78,IF(AA23&lt;=[8]Buckets!$S$76,[8]Buckets!$Z$76,IF(AND(AA23&gt;[8]Buckets!$S$76,AA23&lt;=[8]Buckets!$S$77),[8]Buckets!$Z$77,IF(AA23&gt;[8]Buckets!$S$77,[8]Buckets!$Z$78)))),IF(AA23="",[8]Buckets!$Z$86,IF(AA23&lt;=[8]Buckets!$S$84,[8]Buckets!$Z$84,IF(AND(AA23&gt;[8]Buckets!$S$84,AA23&lt;=[8]Buckets!$S$85),[8]Buckets!$Z$85,IF(AA23&gt;[8]Buckets!$S$85,[8]Buckets!$Z$86)))))</f>
        <v>0.78520000000000001</v>
      </c>
      <c r="AL23" s="695"/>
      <c r="AM23">
        <f>MMULT(AC23:AG23,[8]Coefficients!$J$6:$J$10)+[8]Coefficients!$N$5</f>
        <v>0.44179706699999999</v>
      </c>
      <c r="AN23">
        <f>MMULT(AH23:AK23,[8]Coefficients!$J$20:$J$23)+[8]Coefficients!$N$20</f>
        <v>0.20442763900000016</v>
      </c>
      <c r="AO23">
        <f>(AM23*[8]Standardisation_Parameters!$B$6)+[8]Standardisation_Parameters!$B$5</f>
        <v>51.887995517475552</v>
      </c>
      <c r="AP23">
        <f>(AN23*[8]Standardisation_Parameters!$B$6)+[8]Standardisation_Parameters!$B$5</f>
        <v>47.902446764197158</v>
      </c>
      <c r="AQ23">
        <v>23</v>
      </c>
      <c r="AR23" s="78">
        <f>MMULT(AM23:AN23,[8]Coefficients!$J$29:$J$30)+[8]Coefficients!$N$29</f>
        <v>0.20191023073305014</v>
      </c>
      <c r="AS23" s="78">
        <f>(AR23*[8]Standardisation_Parameters!$B$6)+[8]Standardisation_Parameters!$B$5</f>
        <v>47.860178248557325</v>
      </c>
      <c r="AT23" s="78">
        <f t="shared" si="7"/>
        <v>48</v>
      </c>
      <c r="AU23" s="78">
        <f>VLOOKUP(MATCH(AS23,[8]mapping_table!$B$2:$B$21,1),[8]mapping_table!$A$1:$D$21,4,0)</f>
        <v>50</v>
      </c>
      <c r="AV23" s="78">
        <f t="shared" si="8"/>
        <v>10</v>
      </c>
      <c r="AW23" s="78">
        <f t="shared" si="9"/>
        <v>10</v>
      </c>
      <c r="AX23" s="78">
        <f>VLOOKUP(MATCH(AV23,[9]mapping_table!$B$2:$B$21,1),[9]mapping_table!$A$1:$D$21,4,0)</f>
        <v>15</v>
      </c>
      <c r="AY23" s="78">
        <f t="shared" si="10"/>
        <v>2</v>
      </c>
      <c r="BA23" s="79">
        <f>MMULT(AP23:AQ23,[9]Coefficients!$J$36:$J$37)+[9]Coefficients!$N$36</f>
        <v>44.150181003493863</v>
      </c>
      <c r="BB23" s="79">
        <f>(BA23*[9]Standardisation_Parameters!$B$6)+[9]Standardisation_Parameters!$B$5</f>
        <v>785.77313217419169</v>
      </c>
      <c r="BC23" s="79">
        <f t="shared" si="11"/>
        <v>786</v>
      </c>
      <c r="BD23" s="79">
        <f>VLOOKUP(MATCH(BB23,[9]mapping_table!$B$2:$B$21,1),[9]mapping_table!$A$1:$D$21,4,0)</f>
        <v>100</v>
      </c>
      <c r="BE23" s="79">
        <f t="shared" si="12"/>
        <v>157</v>
      </c>
    </row>
    <row r="24" spans="1:57" x14ac:dyDescent="0.25">
      <c r="A24" s="74" t="s">
        <v>99</v>
      </c>
      <c r="B24" s="74" t="s">
        <v>58</v>
      </c>
      <c r="C24" s="74" t="s">
        <v>100</v>
      </c>
      <c r="D24" s="75">
        <v>8.1343999999999994</v>
      </c>
      <c r="E24" s="75">
        <v>5</v>
      </c>
      <c r="F24" s="75">
        <v>6</v>
      </c>
      <c r="G24" s="75">
        <v>4</v>
      </c>
      <c r="H24" s="75">
        <v>9.4</v>
      </c>
      <c r="I24" s="75">
        <v>6</v>
      </c>
      <c r="J24" s="75">
        <v>-1.50007651232379</v>
      </c>
      <c r="K24" s="75">
        <v>86.885245901639394</v>
      </c>
      <c r="L24" s="75">
        <v>4</v>
      </c>
      <c r="M24" s="75">
        <f>VLOOKUP(C24,Low_Raw!$D:$W,20,FALSE)</f>
        <v>-47.257843955448799</v>
      </c>
      <c r="N24" s="41">
        <v>75.8888888888889</v>
      </c>
      <c r="O24" s="41">
        <f t="shared" si="2"/>
        <v>76</v>
      </c>
      <c r="P24" s="41">
        <f>VLOOKUP(MATCH(N24,[8]mapping_table!$B$2:$B$21,1),[8]mapping_table!$A$1:$D$21,4,0)</f>
        <v>80</v>
      </c>
      <c r="Q24" s="41">
        <f t="shared" si="3"/>
        <v>15</v>
      </c>
      <c r="R24" s="695"/>
      <c r="S24" s="75">
        <f t="shared" si="0"/>
        <v>8.1343999999999994</v>
      </c>
      <c r="T24" s="75">
        <f t="shared" si="1"/>
        <v>5</v>
      </c>
      <c r="U24" s="75">
        <f t="shared" si="4"/>
        <v>4</v>
      </c>
      <c r="V24">
        <f>IF(ISBLANK(F24),"",(F24-[8]Standardisation_Parameters!$F$5)/[8]Standardisation_Parameters!$F$6)</f>
        <v>-0.78876072856781032</v>
      </c>
      <c r="W24">
        <f>IF(ISBLANK(H24),"",(H24-[8]Standardisation_Parameters!$H$5)/[8]Standardisation_Parameters!$H$6)</f>
        <v>-0.10412673077159741</v>
      </c>
      <c r="X24" s="75">
        <f t="shared" si="5"/>
        <v>6</v>
      </c>
      <c r="Y24">
        <f>IF(ISBLANK(J24),"",(J24-[8]Standardisation_Parameters!$Q$5)/[8]Standardisation_Parameters!$Q$6)</f>
        <v>-1.5722920566021599</v>
      </c>
      <c r="Z24" s="75">
        <f t="shared" si="6"/>
        <v>4</v>
      </c>
      <c r="AA24">
        <f>IF(ISBLANK(K24),"",(K24-[8]Standardisation_Parameters!$O$5)/[8]Standardisation_Parameters!$O$6)</f>
        <v>1.5605470967414785</v>
      </c>
      <c r="AB24" s="695"/>
      <c r="AC24">
        <f>IF(S24="",[8]Buckets!$Z$9,IF(S24&lt;=[8]Buckets!$S$4,[8]Buckets!$Z$4,IF(AND(S24&gt;[8]Buckets!$S$4,S24&lt;=[8]Buckets!$S$5),[8]Buckets!$Z$5,IF(AND(S24&gt;[8]Buckets!$S$5,S24&lt;=[8]Buckets!$S$6),[8]Buckets!$Z$6,IF(AND(S24&gt;[8]Buckets!$S$6,S24&lt;=[8]Buckets!$S$7),[8]Buckets!$Z$7,IF(AND(S24&gt;[8]Buckets!$S$7,S24&lt;=[8]Buckets!$S$8),[8]Buckets!$Z$8,IF(S24&gt;[8]Buckets!$S$8,[8]Buckets!$Z$9)))))))</f>
        <v>0.79220000000000002</v>
      </c>
      <c r="AD24">
        <f>IF(T24="",[8]Buckets!$Z$18,IF(T24&lt;=[8]Buckets!$S$13,[8]Buckets!$Z$13,IF(AND(T24&gt;[8]Buckets!$S$13,T24&lt;=[8]Buckets!$S$14),[8]Buckets!$Z$14,IF(AND(T24&gt;[8]Buckets!$S$14,T24&lt;=[8]Buckets!$S$15),[8]Buckets!$Z$15,IF(AND(T24&gt;[8]Buckets!$S$15,T24&lt;=[8]Buckets!$S$16),[8]Buckets!$Z$16,IF(AND(T24&gt;[8]Buckets!$S$16,T24&lt;=[8]Buckets!$S$17),[8]Buckets!$Z$17,IF(T24&gt;[8]Buckets!$S$17,[8]Buckets!$Z$18)))))))</f>
        <v>0.66049999999999998</v>
      </c>
      <c r="AE24">
        <f>IF(U24="",[8]Buckets!$Z$26,IF(U24&lt;=[8]Buckets!$S$22,[8]Buckets!$Z$22,IF(AND(U24&gt;[8]Buckets!$S$22,U24&lt;=[8]Buckets!$S$23),[8]Buckets!$Z$23,IF(AND(U24&gt;[8]Buckets!$S$23,U24&lt;=[8]Buckets!$S$24),[8]Buckets!$Z$24,IF(AND(U24&gt;[8]Buckets!$S$24,U24&lt;=[8]Buckets!$S$25),[8]Buckets!$Z$25,IF(U24&gt;[8]Buckets!$S$25,[8]Buckets!$Z$26))))))</f>
        <v>0.95479999999999987</v>
      </c>
      <c r="AF24">
        <f>IF(V24="",[8]Buckets!$Z$35,IF(V24&lt;=[8]Buckets!$S$30,[8]Buckets!$Z$30,IF(AND(V24&gt;[8]Buckets!$S$30,V24&lt;=[8]Buckets!$S$31),[8]Buckets!$Z$31,IF(AND(V24&gt;[8]Buckets!$S$31,V24&lt;=[8]Buckets!$S$32),[8]Buckets!$Z$32,IF(AND(V24&gt;[8]Buckets!$S$32,V24&lt;=[8]Buckets!$S$33),[8]Buckets!$Z$33,IF(AND(V24&gt;[8]Buckets!$S$33,V24&lt;=[8]Buckets!$S$34),[8]Buckets!$Z$34,IF(V24&gt;[8]Buckets!$S$34,[8]Buckets!$Z$35)))))))</f>
        <v>0.49660000000000004</v>
      </c>
      <c r="AG24">
        <f>IF(W24="",[8]Buckets!$Z$44,IF(W24&lt;=[8]Buckets!$S$39,[8]Buckets!$Z$39,IF(AND(W24&gt;[8]Buckets!$S$39,W24&lt;=[8]Buckets!$S$40),[8]Buckets!$Z$40,IF(AND(W24&gt;[8]Buckets!$S$40,W24&lt;=[8]Buckets!$S$41),[8]Buckets!$Z$41,IF(AND(W24&gt;[8]Buckets!$S$41,W24&lt;=[8]Buckets!$S$42),[8]Buckets!$Z$42,IF(AND(W24&gt;[8]Buckets!$S$42,W24&lt;=[8]Buckets!$S$43),[8]Buckets!$Z$43,IF(W24&gt;[8]Buckets!$S$43,[8]Buckets!$Z$44)))))))</f>
        <v>0.77390000000000003</v>
      </c>
      <c r="AH24">
        <f>IF(X24="",[8]Buckets!$Z$54,IF(X24&lt;=[8]Buckets!$S$50,[8]Buckets!$Z$50,IF(AND(X24&gt;[8]Buckets!$S$50,X24&lt;=[8]Buckets!$S$51),[8]Buckets!$Z$51,IF(AND(X24&gt;[8]Buckets!$S$51,X24&lt;=[8]Buckets!$S$52),[8]Buckets!$Z$52,IF(AND(X24&gt;[8]Buckets!$S$52,X24&lt;=[8]Buckets!$S$53),[8]Buckets!$Z$53,IF(X24&gt;[8]Buckets!$S$53,[8]Buckets!$Z$54))))))</f>
        <v>0.96880000000000011</v>
      </c>
      <c r="AI24">
        <f>IF(Y24="",[8]Buckets!$Z$58,IF(Y24&lt;=[8]Buckets!$S$58,[8]Buckets!$Z$58,IF(AND(Y24&gt;[8]Buckets!$S$58,Y24&lt;=[8]Buckets!$S$59),[8]Buckets!$Z$59,IF(AND(Y24&gt;[8]Buckets!$S$59,Y24&lt;=[8]Buckets!$S$60),[8]Buckets!$Z$60,IF(AND(Y24&gt;[8]Buckets!$S$60,Y24&lt;=[8]Buckets!$S$61),[8]Buckets!$Z$61,IF(AND(Y24&gt;[8]Buckets!$S$61,Y24&lt;=[8]Buckets!$S$62),[8]Buckets!$Z$62,IF(Y24&gt;[8]Buckets!$S$62,[8]Buckets!$Z$63)))))))</f>
        <v>1.3980000000000001</v>
      </c>
      <c r="AJ24">
        <f>IF(Z24="",[8]Buckets!$Z$72,IF(Z24&lt;=[8]Buckets!$S$67,[8]Buckets!$Z$67,IF(AND(Z24&gt;[8]Buckets!$S$67,Z24&lt;=[8]Buckets!$S$68),[8]Buckets!$Z$68,IF(AND(Z24&gt;[8]Buckets!$S$68,Z24&lt;=[8]Buckets!$S$69),[8]Buckets!$Z$69,IF(AND(Z24&gt;[8]Buckets!$S$69,Z24&lt;=[8]Buckets!$S$70),[8]Buckets!$Z$70,IF(AND(Z24&gt;[8]Buckets!$S$70,Z24&lt;=[8]Buckets!$S$71),[8]Buckets!$Z$71,IF(Z24&gt;[8]Buckets!$S$71,[8]Buckets!$Z$72)))))))</f>
        <v>1.2033</v>
      </c>
      <c r="AK24">
        <f>IF(Y24&lt;=0,IF(AA24="",[8]Buckets!$Z$78,IF(AA24&lt;=[8]Buckets!$S$76,[8]Buckets!$Z$76,IF(AND(AA24&gt;[8]Buckets!$S$76,AA24&lt;=[8]Buckets!$S$77),[8]Buckets!$Z$77,IF(AA24&gt;[8]Buckets!$S$77,[8]Buckets!$Z$78)))),IF(AA24="",[8]Buckets!$Z$86,IF(AA24&lt;=[8]Buckets!$S$84,[8]Buckets!$Z$84,IF(AND(AA24&gt;[8]Buckets!$S$84,AA24&lt;=[8]Buckets!$S$85),[8]Buckets!$Z$85,IF(AA24&gt;[8]Buckets!$S$85,[8]Buckets!$Z$86)))))</f>
        <v>0.96660000000000001</v>
      </c>
      <c r="AL24" s="695"/>
      <c r="AM24">
        <f>MMULT(AC24:AG24,[8]Coefficients!$J$6:$J$10)+[8]Coefficients!$N$5</f>
        <v>0.80300400099999969</v>
      </c>
      <c r="AN24">
        <f>MMULT(AH24:AK24,[8]Coefficients!$J$20:$J$23)+[8]Coefficients!$N$20</f>
        <v>1.4560744770000003</v>
      </c>
      <c r="AO24">
        <f>(AM24*[8]Standardisation_Parameters!$B$6)+[8]Standardisation_Parameters!$B$5</f>
        <v>57.952836544430426</v>
      </c>
      <c r="AP24">
        <f>(AN24*[8]Standardisation_Parameters!$B$6)+[8]Standardisation_Parameters!$B$5</f>
        <v>68.91820914255932</v>
      </c>
      <c r="AQ24">
        <v>24</v>
      </c>
      <c r="AR24" s="78">
        <f>MMULT(AM24:AN24,[8]Coefficients!$J$29:$J$30)+[8]Coefficients!$N$29</f>
        <v>1.3637560454867503</v>
      </c>
      <c r="AS24" s="78">
        <f>(AR24*[8]Standardisation_Parameters!$B$6)+[8]Standardisation_Parameters!$B$5</f>
        <v>67.368137540152929</v>
      </c>
      <c r="AT24" s="78">
        <f t="shared" si="7"/>
        <v>67</v>
      </c>
      <c r="AU24" s="78">
        <f>VLOOKUP(MATCH(AS24,[8]mapping_table!$B$2:$B$21,1),[8]mapping_table!$A$1:$D$21,4,0)</f>
        <v>70</v>
      </c>
      <c r="AV24" s="78">
        <f t="shared" si="8"/>
        <v>13</v>
      </c>
      <c r="AW24" s="78">
        <f t="shared" si="9"/>
        <v>13</v>
      </c>
      <c r="AX24" s="78">
        <f>VLOOKUP(MATCH(AV24,[9]mapping_table!$B$2:$B$21,1),[9]mapping_table!$A$1:$D$21,4,0)</f>
        <v>15</v>
      </c>
      <c r="AY24" s="78">
        <f t="shared" si="10"/>
        <v>3</v>
      </c>
      <c r="BA24" s="79">
        <f>MMULT(AP24:AQ24,[9]Coefficients!$J$36:$J$37)+[9]Coefficients!$N$36</f>
        <v>58.673798817184696</v>
      </c>
      <c r="BB24" s="79">
        <f>(BA24*[9]Standardisation_Parameters!$B$6)+[9]Standardisation_Parameters!$B$5</f>
        <v>1029.6317763061031</v>
      </c>
      <c r="BC24" s="79">
        <f t="shared" si="11"/>
        <v>1030</v>
      </c>
      <c r="BD24" s="79">
        <f>VLOOKUP(MATCH(BB24,[9]mapping_table!$B$2:$B$21,1),[9]mapping_table!$A$1:$D$21,4,0)</f>
        <v>100</v>
      </c>
      <c r="BE24" s="79">
        <f t="shared" si="12"/>
        <v>206</v>
      </c>
    </row>
    <row r="25" spans="1:57" x14ac:dyDescent="0.25">
      <c r="A25" s="74" t="s">
        <v>101</v>
      </c>
      <c r="B25" s="74" t="s">
        <v>58</v>
      </c>
      <c r="C25" s="74" t="s">
        <v>102</v>
      </c>
      <c r="D25" s="75">
        <v>5.8146000000000004</v>
      </c>
      <c r="E25" s="75">
        <v>4</v>
      </c>
      <c r="F25" s="75">
        <v>8.9</v>
      </c>
      <c r="G25" s="75">
        <v>2</v>
      </c>
      <c r="H25" s="75">
        <v>7.1656000000000004</v>
      </c>
      <c r="I25" s="75">
        <v>5</v>
      </c>
      <c r="J25" s="75">
        <v>0.22881045927163701</v>
      </c>
      <c r="K25" s="75">
        <v>51.912568306010897</v>
      </c>
      <c r="L25" s="75">
        <v>2.75</v>
      </c>
      <c r="M25" s="75">
        <f>VLOOKUP(C25,Low_Raw!$D:$W,20,FALSE)</f>
        <v>-15.5432280990627</v>
      </c>
      <c r="N25" s="41">
        <v>42.2222222222222</v>
      </c>
      <c r="O25" s="41">
        <f t="shared" si="2"/>
        <v>42</v>
      </c>
      <c r="P25" s="41">
        <f>VLOOKUP(MATCH(N25,[8]mapping_table!$B$2:$B$21,1),[8]mapping_table!$A$1:$D$21,4,0)</f>
        <v>45</v>
      </c>
      <c r="Q25" s="41">
        <f t="shared" si="3"/>
        <v>8</v>
      </c>
      <c r="R25" s="695"/>
      <c r="S25" s="75">
        <f t="shared" si="0"/>
        <v>5.8146000000000004</v>
      </c>
      <c r="T25" s="75">
        <f t="shared" si="1"/>
        <v>4</v>
      </c>
      <c r="U25" s="75">
        <f t="shared" si="4"/>
        <v>2</v>
      </c>
      <c r="V25">
        <f>IF(ISBLANK(F25),"",(F25-[8]Standardisation_Parameters!$F$5)/[8]Standardisation_Parameters!$F$6)</f>
        <v>-0.39683763703680103</v>
      </c>
      <c r="W25">
        <f>IF(ISBLANK(H25),"",(H25-[8]Standardisation_Parameters!$H$5)/[8]Standardisation_Parameters!$H$6)</f>
        <v>-0.31793144560612496</v>
      </c>
      <c r="X25" s="75">
        <f t="shared" si="5"/>
        <v>5</v>
      </c>
      <c r="Y25">
        <f>IF(ISBLANK(J25),"",(J25-[8]Standardisation_Parameters!$Q$5)/[8]Standardisation_Parameters!$Q$6)</f>
        <v>0.18380610548666104</v>
      </c>
      <c r="Z25" s="75">
        <f t="shared" si="6"/>
        <v>2.75</v>
      </c>
      <c r="AA25">
        <f>IF(ISBLANK(K25),"",(K25-[8]Standardisation_Parameters!$O$5)/[8]Standardisation_Parameters!$O$6)</f>
        <v>0.28846524531598511</v>
      </c>
      <c r="AB25" s="695"/>
      <c r="AC25">
        <f>IF(S25="",[8]Buckets!$Z$9,IF(S25&lt;=[8]Buckets!$S$4,[8]Buckets!$Z$4,IF(AND(S25&gt;[8]Buckets!$S$4,S25&lt;=[8]Buckets!$S$5),[8]Buckets!$Z$5,IF(AND(S25&gt;[8]Buckets!$S$5,S25&lt;=[8]Buckets!$S$6),[8]Buckets!$Z$6,IF(AND(S25&gt;[8]Buckets!$S$6,S25&lt;=[8]Buckets!$S$7),[8]Buckets!$Z$7,IF(AND(S25&gt;[8]Buckets!$S$7,S25&lt;=[8]Buckets!$S$8),[8]Buckets!$Z$8,IF(S25&gt;[8]Buckets!$S$8,[8]Buckets!$Z$9)))))))</f>
        <v>0.58799999999999997</v>
      </c>
      <c r="AD25">
        <f>IF(T25="",[8]Buckets!$Z$18,IF(T25&lt;=[8]Buckets!$S$13,[8]Buckets!$Z$13,IF(AND(T25&gt;[8]Buckets!$S$13,T25&lt;=[8]Buckets!$S$14),[8]Buckets!$Z$14,IF(AND(T25&gt;[8]Buckets!$S$14,T25&lt;=[8]Buckets!$S$15),[8]Buckets!$Z$15,IF(AND(T25&gt;[8]Buckets!$S$15,T25&lt;=[8]Buckets!$S$16),[8]Buckets!$Z$16,IF(AND(T25&gt;[8]Buckets!$S$16,T25&lt;=[8]Buckets!$S$17),[8]Buckets!$Z$17,IF(T25&gt;[8]Buckets!$S$17,[8]Buckets!$Z$18)))))))</f>
        <v>0.49829999999999997</v>
      </c>
      <c r="AE25">
        <f>IF(U25="",[8]Buckets!$Z$26,IF(U25&lt;=[8]Buckets!$S$22,[8]Buckets!$Z$22,IF(AND(U25&gt;[8]Buckets!$S$22,U25&lt;=[8]Buckets!$S$23),[8]Buckets!$Z$23,IF(AND(U25&gt;[8]Buckets!$S$23,U25&lt;=[8]Buckets!$S$24),[8]Buckets!$Z$24,IF(AND(U25&gt;[8]Buckets!$S$24,U25&lt;=[8]Buckets!$S$25),[8]Buckets!$Z$25,IF(U25&gt;[8]Buckets!$S$25,[8]Buckets!$Z$26))))))</f>
        <v>0.51160000000000005</v>
      </c>
      <c r="AF25">
        <f>IF(V25="",[8]Buckets!$Z$35,IF(V25&lt;=[8]Buckets!$S$30,[8]Buckets!$Z$30,IF(AND(V25&gt;[8]Buckets!$S$30,V25&lt;=[8]Buckets!$S$31),[8]Buckets!$Z$31,IF(AND(V25&gt;[8]Buckets!$S$31,V25&lt;=[8]Buckets!$S$32),[8]Buckets!$Z$32,IF(AND(V25&gt;[8]Buckets!$S$32,V25&lt;=[8]Buckets!$S$33),[8]Buckets!$Z$33,IF(AND(V25&gt;[8]Buckets!$S$33,V25&lt;=[8]Buckets!$S$34),[8]Buckets!$Z$34,IF(V25&gt;[8]Buckets!$S$34,[8]Buckets!$Z$35)))))))</f>
        <v>0.49660000000000004</v>
      </c>
      <c r="AG25">
        <f>IF(W25="",[8]Buckets!$Z$44,IF(W25&lt;=[8]Buckets!$S$39,[8]Buckets!$Z$39,IF(AND(W25&gt;[8]Buckets!$S$39,W25&lt;=[8]Buckets!$S$40),[8]Buckets!$Z$40,IF(AND(W25&gt;[8]Buckets!$S$40,W25&lt;=[8]Buckets!$S$41),[8]Buckets!$Z$41,IF(AND(W25&gt;[8]Buckets!$S$41,W25&lt;=[8]Buckets!$S$42),[8]Buckets!$Z$42,IF(AND(W25&gt;[8]Buckets!$S$42,W25&lt;=[8]Buckets!$S$43),[8]Buckets!$Z$43,IF(W25&gt;[8]Buckets!$S$43,[8]Buckets!$Z$44)))))))</f>
        <v>0.71749999999999992</v>
      </c>
      <c r="AH25">
        <f>IF(X25="",[8]Buckets!$Z$54,IF(X25&lt;=[8]Buckets!$S$50,[8]Buckets!$Z$50,IF(AND(X25&gt;[8]Buckets!$S$50,X25&lt;=[8]Buckets!$S$51),[8]Buckets!$Z$51,IF(AND(X25&gt;[8]Buckets!$S$51,X25&lt;=[8]Buckets!$S$52),[8]Buckets!$Z$52,IF(AND(X25&gt;[8]Buckets!$S$52,X25&lt;=[8]Buckets!$S$53),[8]Buckets!$Z$53,IF(X25&gt;[8]Buckets!$S$53,[8]Buckets!$Z$54))))))</f>
        <v>0.72850000000000004</v>
      </c>
      <c r="AI25">
        <f>IF(Y25="",[8]Buckets!$Z$58,IF(Y25&lt;=[8]Buckets!$S$58,[8]Buckets!$Z$58,IF(AND(Y25&gt;[8]Buckets!$S$58,Y25&lt;=[8]Buckets!$S$59),[8]Buckets!$Z$59,IF(AND(Y25&gt;[8]Buckets!$S$59,Y25&lt;=[8]Buckets!$S$60),[8]Buckets!$Z$60,IF(AND(Y25&gt;[8]Buckets!$S$60,Y25&lt;=[8]Buckets!$S$61),[8]Buckets!$Z$61,IF(AND(Y25&gt;[8]Buckets!$S$61,Y25&lt;=[8]Buckets!$S$62),[8]Buckets!$Z$62,IF(Y25&gt;[8]Buckets!$S$62,[8]Buckets!$Z$63)))))))</f>
        <v>8.3000000000000185E-2</v>
      </c>
      <c r="AJ25">
        <f>IF(Z25="",[8]Buckets!$Z$72,IF(Z25&lt;=[8]Buckets!$S$67,[8]Buckets!$Z$67,IF(AND(Z25&gt;[8]Buckets!$S$67,Z25&lt;=[8]Buckets!$S$68),[8]Buckets!$Z$68,IF(AND(Z25&gt;[8]Buckets!$S$68,Z25&lt;=[8]Buckets!$S$69),[8]Buckets!$Z$69,IF(AND(Z25&gt;[8]Buckets!$S$69,Z25&lt;=[8]Buckets!$S$70),[8]Buckets!$Z$70,IF(AND(Z25&gt;[8]Buckets!$S$70,Z25&lt;=[8]Buckets!$S$71),[8]Buckets!$Z$71,IF(Z25&gt;[8]Buckets!$S$71,[8]Buckets!$Z$72)))))))</f>
        <v>0.41210000000000002</v>
      </c>
      <c r="AK25">
        <f>IF(Y25&lt;=0,IF(AA25="",[8]Buckets!$Z$78,IF(AA25&lt;=[8]Buckets!$S$76,[8]Buckets!$Z$76,IF(AND(AA25&gt;[8]Buckets!$S$76,AA25&lt;=[8]Buckets!$S$77),[8]Buckets!$Z$77,IF(AA25&gt;[8]Buckets!$S$77,[8]Buckets!$Z$78)))),IF(AA25="",[8]Buckets!$Z$86,IF(AA25&lt;=[8]Buckets!$S$84,[8]Buckets!$Z$84,IF(AND(AA25&gt;[8]Buckets!$S$84,AA25&lt;=[8]Buckets!$S$85),[8]Buckets!$Z$85,IF(AA25&gt;[8]Buckets!$S$85,[8]Buckets!$Z$86)))))</f>
        <v>7.9799999999999982E-2</v>
      </c>
      <c r="AL25" s="695"/>
      <c r="AM25">
        <f>MMULT(AC25:AG25,[8]Coefficients!$J$6:$J$10)+[8]Coefficients!$N$5</f>
        <v>0.27912226699999976</v>
      </c>
      <c r="AN25">
        <f>MMULT(AH25:AK25,[8]Coefficients!$J$20:$J$23)+[8]Coefficients!$N$20</f>
        <v>-2.2526929999999168E-3</v>
      </c>
      <c r="AO25">
        <f>(AM25*[8]Standardisation_Parameters!$B$6)+[8]Standardisation_Parameters!$B$5</f>
        <v>49.156606088800629</v>
      </c>
      <c r="AP25">
        <f>(AN25*[8]Standardisation_Parameters!$B$6)+[8]Standardisation_Parameters!$B$5</f>
        <v>44.432182937594497</v>
      </c>
      <c r="AQ25">
        <v>25</v>
      </c>
      <c r="AR25" s="78">
        <f>MMULT(AM25:AN25,[8]Coefficients!$J$29:$J$30)+[8]Coefficients!$N$29</f>
        <v>-1.9910886201869996E-2</v>
      </c>
      <c r="AS25" s="78">
        <f>(AR25*[8]Standardisation_Parameters!$B$6)+[8]Standardisation_Parameters!$B$5</f>
        <v>44.135693240105475</v>
      </c>
      <c r="AT25" s="78">
        <f t="shared" si="7"/>
        <v>44</v>
      </c>
      <c r="AU25" s="78">
        <f>VLOOKUP(MATCH(AS25,[8]mapping_table!$B$2:$B$21,1),[8]mapping_table!$A$1:$D$21,4,0)</f>
        <v>45</v>
      </c>
      <c r="AV25" s="78">
        <f t="shared" si="8"/>
        <v>9</v>
      </c>
      <c r="AW25" s="78">
        <f t="shared" si="9"/>
        <v>9</v>
      </c>
      <c r="AX25" s="78">
        <f>VLOOKUP(MATCH(AV25,[9]mapping_table!$B$2:$B$21,1),[9]mapping_table!$A$1:$D$21,4,0)</f>
        <v>10</v>
      </c>
      <c r="AY25" s="78">
        <f t="shared" si="10"/>
        <v>2</v>
      </c>
      <c r="BA25" s="79">
        <f>MMULT(AP25:AQ25,[9]Coefficients!$J$36:$J$37)+[9]Coefficients!$N$36</f>
        <v>42.921891561187245</v>
      </c>
      <c r="BB25" s="79">
        <f>(BA25*[9]Standardisation_Parameters!$B$6)+[9]Standardisation_Parameters!$B$5</f>
        <v>765.14955188966508</v>
      </c>
      <c r="BC25" s="79">
        <f t="shared" si="11"/>
        <v>765</v>
      </c>
      <c r="BD25" s="79">
        <f>VLOOKUP(MATCH(BB25,[9]mapping_table!$B$2:$B$21,1),[9]mapping_table!$A$1:$D$21,4,0)</f>
        <v>100</v>
      </c>
      <c r="BE25" s="79">
        <f t="shared" si="12"/>
        <v>153</v>
      </c>
    </row>
    <row r="26" spans="1:57" x14ac:dyDescent="0.25">
      <c r="A26" s="74" t="s">
        <v>103</v>
      </c>
      <c r="B26" s="74" t="s">
        <v>13</v>
      </c>
      <c r="C26" s="74" t="s">
        <v>104</v>
      </c>
      <c r="D26" s="75">
        <v>10.641</v>
      </c>
      <c r="E26" s="75">
        <v>5</v>
      </c>
      <c r="F26" s="75">
        <v>15.8</v>
      </c>
      <c r="G26" s="75">
        <v>3</v>
      </c>
      <c r="H26" s="75">
        <v>4.5952000000000002</v>
      </c>
      <c r="I26" s="75">
        <v>6</v>
      </c>
      <c r="J26" s="75">
        <v>-1.01105690068624</v>
      </c>
      <c r="K26" s="75">
        <v>57.923497267759601</v>
      </c>
      <c r="L26" s="75">
        <v>3.75</v>
      </c>
      <c r="M26" s="75">
        <f>VLOOKUP(C26,Low_Raw!$D:$W,20,FALSE)</f>
        <v>-4.8619529946866802</v>
      </c>
      <c r="N26" s="41">
        <v>67.2222222222222</v>
      </c>
      <c r="O26" s="41">
        <f t="shared" si="2"/>
        <v>67</v>
      </c>
      <c r="P26" s="41">
        <f>VLOOKUP(MATCH(N26,[8]mapping_table!$B$2:$B$21,1),[8]mapping_table!$A$1:$D$21,4,0)</f>
        <v>70</v>
      </c>
      <c r="Q26" s="41">
        <f t="shared" si="3"/>
        <v>13</v>
      </c>
      <c r="R26" s="695"/>
      <c r="S26" s="75">
        <f t="shared" si="0"/>
        <v>10.641</v>
      </c>
      <c r="T26" s="75">
        <f t="shared" si="1"/>
        <v>5</v>
      </c>
      <c r="U26" s="75">
        <f t="shared" si="4"/>
        <v>3</v>
      </c>
      <c r="V26">
        <f>IF(ISBLANK(F26),"",(F26-[8]Standardisation_Parameters!$F$5)/[8]Standardisation_Parameters!$F$6)</f>
        <v>0.53566902901973834</v>
      </c>
      <c r="W26">
        <f>IF(ISBLANK(H26),"",(H26-[8]Standardisation_Parameters!$H$5)/[8]Standardisation_Parameters!$H$6)</f>
        <v>-0.56388724537817547</v>
      </c>
      <c r="X26" s="75">
        <f t="shared" si="5"/>
        <v>6</v>
      </c>
      <c r="Y26">
        <f>IF(ISBLANK(J26),"",(J26-[8]Standardisation_Parameters!$Q$5)/[8]Standardisation_Parameters!$Q$6)</f>
        <v>-1.075575697851642</v>
      </c>
      <c r="Z26" s="75">
        <f t="shared" si="6"/>
        <v>3.75</v>
      </c>
      <c r="AA26">
        <f>IF(ISBLANK(K26),"",(K26-[8]Standardisation_Parameters!$O$5)/[8]Standardisation_Parameters!$O$6)</f>
        <v>0.50710431352974383</v>
      </c>
      <c r="AB26" s="695"/>
      <c r="AC26">
        <f>IF(S26="",[8]Buckets!$Z$9,IF(S26&lt;=[8]Buckets!$S$4,[8]Buckets!$Z$4,IF(AND(S26&gt;[8]Buckets!$S$4,S26&lt;=[8]Buckets!$S$5),[8]Buckets!$Z$5,IF(AND(S26&gt;[8]Buckets!$S$5,S26&lt;=[8]Buckets!$S$6),[8]Buckets!$Z$6,IF(AND(S26&gt;[8]Buckets!$S$6,S26&lt;=[8]Buckets!$S$7),[8]Buckets!$Z$7,IF(AND(S26&gt;[8]Buckets!$S$7,S26&lt;=[8]Buckets!$S$8),[8]Buckets!$Z$8,IF(S26&gt;[8]Buckets!$S$8,[8]Buckets!$Z$9)))))))</f>
        <v>0.99639999999999995</v>
      </c>
      <c r="AD26">
        <f>IF(T26="",[8]Buckets!$Z$18,IF(T26&lt;=[8]Buckets!$S$13,[8]Buckets!$Z$13,IF(AND(T26&gt;[8]Buckets!$S$13,T26&lt;=[8]Buckets!$S$14),[8]Buckets!$Z$14,IF(AND(T26&gt;[8]Buckets!$S$14,T26&lt;=[8]Buckets!$S$15),[8]Buckets!$Z$15,IF(AND(T26&gt;[8]Buckets!$S$15,T26&lt;=[8]Buckets!$S$16),[8]Buckets!$Z$16,IF(AND(T26&gt;[8]Buckets!$S$16,T26&lt;=[8]Buckets!$S$17),[8]Buckets!$Z$17,IF(T26&gt;[8]Buckets!$S$17,[8]Buckets!$Z$18)))))))</f>
        <v>0.66049999999999998</v>
      </c>
      <c r="AE26">
        <f>IF(U26="",[8]Buckets!$Z$26,IF(U26&lt;=[8]Buckets!$S$22,[8]Buckets!$Z$22,IF(AND(U26&gt;[8]Buckets!$S$22,U26&lt;=[8]Buckets!$S$23),[8]Buckets!$Z$23,IF(AND(U26&gt;[8]Buckets!$S$23,U26&lt;=[8]Buckets!$S$24),[8]Buckets!$Z$24,IF(AND(U26&gt;[8]Buckets!$S$24,U26&lt;=[8]Buckets!$S$25),[8]Buckets!$Z$25,IF(U26&gt;[8]Buckets!$S$25,[8]Buckets!$Z$26))))))</f>
        <v>0.71799999999999997</v>
      </c>
      <c r="AF26">
        <f>IF(V26="",[8]Buckets!$Z$35,IF(V26&lt;=[8]Buckets!$S$30,[8]Buckets!$Z$30,IF(AND(V26&gt;[8]Buckets!$S$30,V26&lt;=[8]Buckets!$S$31),[8]Buckets!$Z$31,IF(AND(V26&gt;[8]Buckets!$S$31,V26&lt;=[8]Buckets!$S$32),[8]Buckets!$Z$32,IF(AND(V26&gt;[8]Buckets!$S$32,V26&lt;=[8]Buckets!$S$33),[8]Buckets!$Z$33,IF(AND(V26&gt;[8]Buckets!$S$33,V26&lt;=[8]Buckets!$S$34),[8]Buckets!$Z$34,IF(V26&gt;[8]Buckets!$S$34,[8]Buckets!$Z$35)))))))</f>
        <v>0.78160000000000007</v>
      </c>
      <c r="AG26">
        <f>IF(W26="",[8]Buckets!$Z$44,IF(W26&lt;=[8]Buckets!$S$39,[8]Buckets!$Z$39,IF(AND(W26&gt;[8]Buckets!$S$39,W26&lt;=[8]Buckets!$S$40),[8]Buckets!$Z$40,IF(AND(W26&gt;[8]Buckets!$S$40,W26&lt;=[8]Buckets!$S$41),[8]Buckets!$Z$41,IF(AND(W26&gt;[8]Buckets!$S$41,W26&lt;=[8]Buckets!$S$42),[8]Buckets!$Z$42,IF(AND(W26&gt;[8]Buckets!$S$42,W26&lt;=[8]Buckets!$S$43),[8]Buckets!$Z$43,IF(W26&gt;[8]Buckets!$S$43,[8]Buckets!$Z$44)))))))</f>
        <v>0.65249999999999997</v>
      </c>
      <c r="AH26">
        <f>IF(X26="",[8]Buckets!$Z$54,IF(X26&lt;=[8]Buckets!$S$50,[8]Buckets!$Z$50,IF(AND(X26&gt;[8]Buckets!$S$50,X26&lt;=[8]Buckets!$S$51),[8]Buckets!$Z$51,IF(AND(X26&gt;[8]Buckets!$S$51,X26&lt;=[8]Buckets!$S$52),[8]Buckets!$Z$52,IF(AND(X26&gt;[8]Buckets!$S$52,X26&lt;=[8]Buckets!$S$53),[8]Buckets!$Z$53,IF(X26&gt;[8]Buckets!$S$53,[8]Buckets!$Z$54))))))</f>
        <v>0.96880000000000011</v>
      </c>
      <c r="AI26">
        <f>IF(Y26="",[8]Buckets!$Z$58,IF(Y26&lt;=[8]Buckets!$S$58,[8]Buckets!$Z$58,IF(AND(Y26&gt;[8]Buckets!$S$58,Y26&lt;=[8]Buckets!$S$59),[8]Buckets!$Z$59,IF(AND(Y26&gt;[8]Buckets!$S$59,Y26&lt;=[8]Buckets!$S$60),[8]Buckets!$Z$60,IF(AND(Y26&gt;[8]Buckets!$S$60,Y26&lt;=[8]Buckets!$S$61),[8]Buckets!$Z$61,IF(AND(Y26&gt;[8]Buckets!$S$61,Y26&lt;=[8]Buckets!$S$62),[8]Buckets!$Z$62,IF(Y26&gt;[8]Buckets!$S$62,[8]Buckets!$Z$63)))))))</f>
        <v>1.1274000000000002</v>
      </c>
      <c r="AJ26">
        <f>IF(Z26="",[8]Buckets!$Z$72,IF(Z26&lt;=[8]Buckets!$S$67,[8]Buckets!$Z$67,IF(AND(Z26&gt;[8]Buckets!$S$67,Z26&lt;=[8]Buckets!$S$68),[8]Buckets!$Z$68,IF(AND(Z26&gt;[8]Buckets!$S$68,Z26&lt;=[8]Buckets!$S$69),[8]Buckets!$Z$69,IF(AND(Z26&gt;[8]Buckets!$S$69,Z26&lt;=[8]Buckets!$S$70),[8]Buckets!$Z$70,IF(AND(Z26&gt;[8]Buckets!$S$70,Z26&lt;=[8]Buckets!$S$71),[8]Buckets!$Z$71,IF(Z26&gt;[8]Buckets!$S$71,[8]Buckets!$Z$72)))))))</f>
        <v>1.0055000000000001</v>
      </c>
      <c r="AK26">
        <f>IF(Y26&lt;=0,IF(AA26="",[8]Buckets!$Z$78,IF(AA26&lt;=[8]Buckets!$S$76,[8]Buckets!$Z$76,IF(AND(AA26&gt;[8]Buckets!$S$76,AA26&lt;=[8]Buckets!$S$77),[8]Buckets!$Z$77,IF(AA26&gt;[8]Buckets!$S$77,[8]Buckets!$Z$78)))),IF(AA26="",[8]Buckets!$Z$86,IF(AA26&lt;=[8]Buckets!$S$84,[8]Buckets!$Z$84,IF(AND(AA26&gt;[8]Buckets!$S$84,AA26&lt;=[8]Buckets!$S$85),[8]Buckets!$Z$85,IF(AA26&gt;[8]Buckets!$S$85,[8]Buckets!$Z$86)))))</f>
        <v>0.72140000000000004</v>
      </c>
      <c r="AL26" s="695"/>
      <c r="AM26">
        <f>MMULT(AC26:AG26,[8]Coefficients!$J$6:$J$10)+[8]Coefficients!$N$5</f>
        <v>0.68384939499999975</v>
      </c>
      <c r="AN26">
        <f>MMULT(AH26:AK26,[8]Coefficients!$J$20:$J$23)+[8]Coefficients!$N$20</f>
        <v>1.1419013929999999</v>
      </c>
      <c r="AO26">
        <f>(AM26*[8]Standardisation_Parameters!$B$6)+[8]Standardisation_Parameters!$B$5</f>
        <v>55.952172451366685</v>
      </c>
      <c r="AP26">
        <f>(AN26*[8]Standardisation_Parameters!$B$6)+[8]Standardisation_Parameters!$B$5</f>
        <v>63.64308945338928</v>
      </c>
      <c r="AQ26">
        <v>26</v>
      </c>
      <c r="AR26" s="78">
        <f>MMULT(AM26:AN26,[8]Coefficients!$J$29:$J$30)+[8]Coefficients!$N$29</f>
        <v>1.0638368771414299</v>
      </c>
      <c r="AS26" s="78">
        <f>(AR26*[8]Standardisation_Parameters!$B$6)+[8]Standardisation_Parameters!$B$5</f>
        <v>62.332348063999383</v>
      </c>
      <c r="AT26" s="78">
        <f t="shared" si="7"/>
        <v>62</v>
      </c>
      <c r="AU26" s="78">
        <f>VLOOKUP(MATCH(AS26,[8]mapping_table!$B$2:$B$21,1),[8]mapping_table!$A$1:$D$21,4,0)</f>
        <v>65</v>
      </c>
      <c r="AV26" s="78">
        <f t="shared" si="8"/>
        <v>12</v>
      </c>
      <c r="AW26" s="78">
        <f t="shared" si="9"/>
        <v>12</v>
      </c>
      <c r="AX26" s="78">
        <f>VLOOKUP(MATCH(AV26,[9]mapping_table!$B$2:$B$21,1),[9]mapping_table!$A$1:$D$21,4,0)</f>
        <v>15</v>
      </c>
      <c r="AY26" s="78">
        <f t="shared" si="10"/>
        <v>2</v>
      </c>
      <c r="BA26" s="79">
        <f>MMULT(AP26:AQ26,[9]Coefficients!$J$36:$J$37)+[9]Coefficients!$N$36</f>
        <v>56.244612429601624</v>
      </c>
      <c r="BB26" s="79">
        <f>(BA26*[9]Standardisation_Parameters!$B$6)+[9]Standardisation_Parameters!$B$5</f>
        <v>988.84454915521439</v>
      </c>
      <c r="BC26" s="79">
        <f t="shared" si="11"/>
        <v>989</v>
      </c>
      <c r="BD26" s="79">
        <f>VLOOKUP(MATCH(BB26,[9]mapping_table!$B$2:$B$21,1),[9]mapping_table!$A$1:$D$21,4,0)</f>
        <v>100</v>
      </c>
      <c r="BE26" s="79">
        <f t="shared" si="12"/>
        <v>198</v>
      </c>
    </row>
    <row r="27" spans="1:57" x14ac:dyDescent="0.25">
      <c r="A27" s="74" t="s">
        <v>54</v>
      </c>
      <c r="B27" s="74" t="s">
        <v>58</v>
      </c>
      <c r="C27" s="74" t="s">
        <v>105</v>
      </c>
      <c r="D27" s="75">
        <v>13.2248</v>
      </c>
      <c r="E27" s="75">
        <v>7</v>
      </c>
      <c r="F27" s="75">
        <v>33.799999999999997</v>
      </c>
      <c r="G27" s="75">
        <v>4</v>
      </c>
      <c r="H27" s="75">
        <v>15.414999999999999</v>
      </c>
      <c r="I27" s="75">
        <v>6</v>
      </c>
      <c r="J27" s="75">
        <v>-1.2496814380812</v>
      </c>
      <c r="K27" s="75">
        <v>36.612021857923501</v>
      </c>
      <c r="L27" s="75">
        <v>4</v>
      </c>
      <c r="M27" s="75">
        <f>VLOOKUP(C27,Low_Raw!$D:$W,20,FALSE)</f>
        <v>-28.283851751066301</v>
      </c>
      <c r="N27" s="41">
        <v>67</v>
      </c>
      <c r="O27" s="41">
        <f t="shared" si="2"/>
        <v>67</v>
      </c>
      <c r="P27" s="41">
        <f>VLOOKUP(MATCH(N27,[8]mapping_table!$B$2:$B$21,1),[8]mapping_table!$A$1:$D$21,4,0)</f>
        <v>70</v>
      </c>
      <c r="Q27" s="41">
        <f t="shared" si="3"/>
        <v>13</v>
      </c>
      <c r="R27" s="695"/>
      <c r="S27" s="75">
        <f t="shared" si="0"/>
        <v>13.2248</v>
      </c>
      <c r="T27" s="75">
        <f t="shared" si="1"/>
        <v>7</v>
      </c>
      <c r="U27" s="75">
        <f t="shared" si="4"/>
        <v>4</v>
      </c>
      <c r="V27">
        <f>IF(ISBLANK(F27),"",(F27-[8]Standardisation_Parameters!$F$5)/[8]Standardisation_Parameters!$F$6)</f>
        <v>2.968295114384623</v>
      </c>
      <c r="W27">
        <f>IF(ISBLANK(H27),"",(H27-[8]Standardisation_Parameters!$H$5)/[8]Standardisation_Parameters!$H$6)</f>
        <v>0.47143510226173729</v>
      </c>
      <c r="X27" s="75">
        <f t="shared" si="5"/>
        <v>6</v>
      </c>
      <c r="Y27">
        <f>IF(ISBLANK(J27),"",(J27-[8]Standardisation_Parameters!$Q$5)/[8]Standardisation_Parameters!$Q$6)</f>
        <v>-1.3179559797516696</v>
      </c>
      <c r="Z27" s="75">
        <f t="shared" si="6"/>
        <v>4</v>
      </c>
      <c r="AA27">
        <f>IF(ISBLANK(K27),"",(K27-[8]Standardisation_Parameters!$O$5)/[8]Standardisation_Parameters!$O$6)</f>
        <v>-0.26807056468266566</v>
      </c>
      <c r="AB27" s="695"/>
      <c r="AC27">
        <f>IF(S27="",[8]Buckets!$Z$9,IF(S27&lt;=[8]Buckets!$S$4,[8]Buckets!$Z$4,IF(AND(S27&gt;[8]Buckets!$S$4,S27&lt;=[8]Buckets!$S$5),[8]Buckets!$Z$5,IF(AND(S27&gt;[8]Buckets!$S$5,S27&lt;=[8]Buckets!$S$6),[8]Buckets!$Z$6,IF(AND(S27&gt;[8]Buckets!$S$6,S27&lt;=[8]Buckets!$S$7),[8]Buckets!$Z$7,IF(AND(S27&gt;[8]Buckets!$S$7,S27&lt;=[8]Buckets!$S$8),[8]Buckets!$Z$8,IF(S27&gt;[8]Buckets!$S$8,[8]Buckets!$Z$9)))))))</f>
        <v>0.99639999999999995</v>
      </c>
      <c r="AD27">
        <f>IF(T27="",[8]Buckets!$Z$18,IF(T27&lt;=[8]Buckets!$S$13,[8]Buckets!$Z$13,IF(AND(T27&gt;[8]Buckets!$S$13,T27&lt;=[8]Buckets!$S$14),[8]Buckets!$Z$14,IF(AND(T27&gt;[8]Buckets!$S$14,T27&lt;=[8]Buckets!$S$15),[8]Buckets!$Z$15,IF(AND(T27&gt;[8]Buckets!$S$15,T27&lt;=[8]Buckets!$S$16),[8]Buckets!$Z$16,IF(AND(T27&gt;[8]Buckets!$S$16,T27&lt;=[8]Buckets!$S$17),[8]Buckets!$Z$17,IF(T27&gt;[8]Buckets!$S$17,[8]Buckets!$Z$18)))))))</f>
        <v>1.0112999999999999</v>
      </c>
      <c r="AE27">
        <f>IF(U27="",[8]Buckets!$Z$26,IF(U27&lt;=[8]Buckets!$S$22,[8]Buckets!$Z$22,IF(AND(U27&gt;[8]Buckets!$S$22,U27&lt;=[8]Buckets!$S$23),[8]Buckets!$Z$23,IF(AND(U27&gt;[8]Buckets!$S$23,U27&lt;=[8]Buckets!$S$24),[8]Buckets!$Z$24,IF(AND(U27&gt;[8]Buckets!$S$24,U27&lt;=[8]Buckets!$S$25),[8]Buckets!$Z$25,IF(U27&gt;[8]Buckets!$S$25,[8]Buckets!$Z$26))))))</f>
        <v>0.95479999999999987</v>
      </c>
      <c r="AF27">
        <f>IF(V27="",[8]Buckets!$Z$35,IF(V27&lt;=[8]Buckets!$S$30,[8]Buckets!$Z$30,IF(AND(V27&gt;[8]Buckets!$S$30,V27&lt;=[8]Buckets!$S$31),[8]Buckets!$Z$31,IF(AND(V27&gt;[8]Buckets!$S$31,V27&lt;=[8]Buckets!$S$32),[8]Buckets!$Z$32,IF(AND(V27&gt;[8]Buckets!$S$32,V27&lt;=[8]Buckets!$S$33),[8]Buckets!$Z$33,IF(AND(V27&gt;[8]Buckets!$S$33,V27&lt;=[8]Buckets!$S$34),[8]Buckets!$Z$34,IF(V27&gt;[8]Buckets!$S$34,[8]Buckets!$Z$35)))))))</f>
        <v>0.97160000000000002</v>
      </c>
      <c r="AG27">
        <f>IF(W27="",[8]Buckets!$Z$44,IF(W27&lt;=[8]Buckets!$S$39,[8]Buckets!$Z$39,IF(AND(W27&gt;[8]Buckets!$S$39,W27&lt;=[8]Buckets!$S$40),[8]Buckets!$Z$40,IF(AND(W27&gt;[8]Buckets!$S$40,W27&lt;=[8]Buckets!$S$41),[8]Buckets!$Z$41,IF(AND(W27&gt;[8]Buckets!$S$41,W27&lt;=[8]Buckets!$S$42),[8]Buckets!$Z$42,IF(AND(W27&gt;[8]Buckets!$S$42,W27&lt;=[8]Buckets!$S$43),[8]Buckets!$Z$43,IF(W27&gt;[8]Buckets!$S$43,[8]Buckets!$Z$44)))))))</f>
        <v>0.86089999999999989</v>
      </c>
      <c r="AH27">
        <f>IF(X27="",[8]Buckets!$Z$54,IF(X27&lt;=[8]Buckets!$S$50,[8]Buckets!$Z$50,IF(AND(X27&gt;[8]Buckets!$S$50,X27&lt;=[8]Buckets!$S$51),[8]Buckets!$Z$51,IF(AND(X27&gt;[8]Buckets!$S$51,X27&lt;=[8]Buckets!$S$52),[8]Buckets!$Z$52,IF(AND(X27&gt;[8]Buckets!$S$52,X27&lt;=[8]Buckets!$S$53),[8]Buckets!$Z$53,IF(X27&gt;[8]Buckets!$S$53,[8]Buckets!$Z$54))))))</f>
        <v>0.96880000000000011</v>
      </c>
      <c r="AI27">
        <f>IF(Y27="",[8]Buckets!$Z$58,IF(Y27&lt;=[8]Buckets!$S$58,[8]Buckets!$Z$58,IF(AND(Y27&gt;[8]Buckets!$S$58,Y27&lt;=[8]Buckets!$S$59),[8]Buckets!$Z$59,IF(AND(Y27&gt;[8]Buckets!$S$59,Y27&lt;=[8]Buckets!$S$60),[8]Buckets!$Z$60,IF(AND(Y27&gt;[8]Buckets!$S$60,Y27&lt;=[8]Buckets!$S$61),[8]Buckets!$Z$61,IF(AND(Y27&gt;[8]Buckets!$S$61,Y27&lt;=[8]Buckets!$S$62),[8]Buckets!$Z$62,IF(Y27&gt;[8]Buckets!$S$62,[8]Buckets!$Z$63)))))))</f>
        <v>1.3980000000000001</v>
      </c>
      <c r="AJ27">
        <f>IF(Z27="",[8]Buckets!$Z$72,IF(Z27&lt;=[8]Buckets!$S$67,[8]Buckets!$Z$67,IF(AND(Z27&gt;[8]Buckets!$S$67,Z27&lt;=[8]Buckets!$S$68),[8]Buckets!$Z$68,IF(AND(Z27&gt;[8]Buckets!$S$68,Z27&lt;=[8]Buckets!$S$69),[8]Buckets!$Z$69,IF(AND(Z27&gt;[8]Buckets!$S$69,Z27&lt;=[8]Buckets!$S$70),[8]Buckets!$Z$70,IF(AND(Z27&gt;[8]Buckets!$S$70,Z27&lt;=[8]Buckets!$S$71),[8]Buckets!$Z$71,IF(Z27&gt;[8]Buckets!$S$71,[8]Buckets!$Z$72)))))))</f>
        <v>1.2033</v>
      </c>
      <c r="AK27">
        <f>IF(Y27&lt;=0,IF(AA27="",[8]Buckets!$Z$78,IF(AA27&lt;=[8]Buckets!$S$76,[8]Buckets!$Z$76,IF(AND(AA27&gt;[8]Buckets!$S$76,AA27&lt;=[8]Buckets!$S$77),[8]Buckets!$Z$77,IF(AA27&gt;[8]Buckets!$S$77,[8]Buckets!$Z$78)))),IF(AA27="",[8]Buckets!$Z$86,IF(AA27&lt;=[8]Buckets!$S$84,[8]Buckets!$Z$84,IF(AND(AA27&gt;[8]Buckets!$S$84,AA27&lt;=[8]Buckets!$S$85),[8]Buckets!$Z$85,IF(AA27&gt;[8]Buckets!$S$85,[8]Buckets!$Z$86)))))</f>
        <v>0.72140000000000004</v>
      </c>
      <c r="AL27" s="695"/>
      <c r="AM27">
        <f>MMULT(AC27:AG27,[8]Coefficients!$J$6:$J$10)+[8]Coefficients!$N$5</f>
        <v>1.3641249469999992</v>
      </c>
      <c r="AN27">
        <f>MMULT(AH27:AK27,[8]Coefficients!$J$20:$J$23)+[8]Coefficients!$N$20</f>
        <v>1.3750505890000002</v>
      </c>
      <c r="AO27">
        <f>(AM27*[8]Standardisation_Parameters!$B$6)+[8]Standardisation_Parameters!$B$5</f>
        <v>67.374331576927574</v>
      </c>
      <c r="AP27">
        <f>(AN27*[8]Standardisation_Parameters!$B$6)+[8]Standardisation_Parameters!$B$5</f>
        <v>67.557778447987445</v>
      </c>
      <c r="AQ27">
        <v>27</v>
      </c>
      <c r="AR27" s="78">
        <f>MMULT(AM27:AN27,[8]Coefficients!$J$29:$J$30)+[8]Coefficients!$N$29</f>
        <v>1.4585656273819501</v>
      </c>
      <c r="AS27" s="78">
        <f>(AR27*[8]Standardisation_Parameters!$B$6)+[8]Standardisation_Parameters!$B$5</f>
        <v>68.960036775471707</v>
      </c>
      <c r="AT27" s="78">
        <f t="shared" si="7"/>
        <v>69</v>
      </c>
      <c r="AU27" s="78">
        <f>VLOOKUP(MATCH(AS27,[8]mapping_table!$B$2:$B$21,1),[8]mapping_table!$A$1:$D$21,4,0)</f>
        <v>70</v>
      </c>
      <c r="AV27" s="78">
        <f t="shared" si="8"/>
        <v>14</v>
      </c>
      <c r="AW27" s="78">
        <f t="shared" si="9"/>
        <v>14</v>
      </c>
      <c r="AX27" s="78">
        <f>VLOOKUP(MATCH(AV27,[9]mapping_table!$B$2:$B$21,1),[9]mapping_table!$A$1:$D$21,4,0)</f>
        <v>15</v>
      </c>
      <c r="AY27" s="78">
        <f t="shared" si="10"/>
        <v>3</v>
      </c>
      <c r="BA27" s="79">
        <f>MMULT(AP27:AQ27,[9]Coefficients!$J$36:$J$37)+[9]Coefficients!$N$36</f>
        <v>59.389689045937409</v>
      </c>
      <c r="BB27" s="79">
        <f>(BA27*[9]Standardisation_Parameters!$B$6)+[9]Standardisation_Parameters!$B$5</f>
        <v>1041.6519232674445</v>
      </c>
      <c r="BC27" s="79">
        <f t="shared" si="11"/>
        <v>1042</v>
      </c>
      <c r="BD27" s="79">
        <f>VLOOKUP(MATCH(BB27,[9]mapping_table!$B$2:$B$21,1),[9]mapping_table!$A$1:$D$21,4,0)</f>
        <v>100</v>
      </c>
      <c r="BE27" s="79">
        <f t="shared" si="12"/>
        <v>208</v>
      </c>
    </row>
    <row r="28" spans="1:57" x14ac:dyDescent="0.25">
      <c r="A28" s="74" t="s">
        <v>106</v>
      </c>
      <c r="B28" s="74" t="s">
        <v>58</v>
      </c>
      <c r="C28" s="74" t="s">
        <v>107</v>
      </c>
      <c r="D28" s="75">
        <v>8.3000000000000007</v>
      </c>
      <c r="E28" s="75">
        <v>6</v>
      </c>
      <c r="F28" s="75">
        <v>15.2</v>
      </c>
      <c r="G28" s="75">
        <v>4</v>
      </c>
      <c r="H28" s="75">
        <v>0.27360000000000001</v>
      </c>
      <c r="I28" s="75">
        <v>6</v>
      </c>
      <c r="J28" s="75">
        <v>-1.02854205584394</v>
      </c>
      <c r="K28" s="75">
        <v>75.409836065573799</v>
      </c>
      <c r="L28" s="75">
        <v>2.75</v>
      </c>
      <c r="M28" s="75">
        <f>VLOOKUP(C28,Low_Raw!$D:$W,20,FALSE)</f>
        <v>113.694920452367</v>
      </c>
      <c r="N28" s="41">
        <v>62.1111111111111</v>
      </c>
      <c r="O28" s="41">
        <f t="shared" si="2"/>
        <v>62</v>
      </c>
      <c r="P28" s="41">
        <f>VLOOKUP(MATCH(N28,[8]mapping_table!$B$2:$B$21,1),[8]mapping_table!$A$1:$D$21,4,0)</f>
        <v>65</v>
      </c>
      <c r="Q28" s="41">
        <f t="shared" si="3"/>
        <v>12</v>
      </c>
      <c r="R28" s="695"/>
      <c r="S28" s="75">
        <f t="shared" si="0"/>
        <v>8.3000000000000007</v>
      </c>
      <c r="T28" s="75">
        <f t="shared" si="1"/>
        <v>6</v>
      </c>
      <c r="U28" s="75">
        <f t="shared" si="4"/>
        <v>4</v>
      </c>
      <c r="V28">
        <f>IF(ISBLANK(F28),"",(F28-[8]Standardisation_Parameters!$F$5)/[8]Standardisation_Parameters!$F$6)</f>
        <v>0.45458149284090865</v>
      </c>
      <c r="W28">
        <f>IF(ISBLANK(H28),"",(H28-[8]Standardisation_Parameters!$H$5)/[8]Standardisation_Parameters!$H$6)</f>
        <v>-0.9774114378365063</v>
      </c>
      <c r="X28" s="75">
        <f t="shared" si="5"/>
        <v>6</v>
      </c>
      <c r="Y28">
        <f>IF(ISBLANK(J28),"",(J28-[8]Standardisation_Parameters!$Q$5)/[8]Standardisation_Parameters!$Q$6)</f>
        <v>-1.0933360542779151</v>
      </c>
      <c r="Z28" s="75">
        <f t="shared" si="6"/>
        <v>2.75</v>
      </c>
      <c r="AA28">
        <f>IF(ISBLANK(K28),"",(K28-[8]Standardisation_Parameters!$O$5)/[8]Standardisation_Parameters!$O$6)</f>
        <v>1.1431452392424888</v>
      </c>
      <c r="AB28" s="695"/>
      <c r="AC28">
        <f>IF(S28="",[8]Buckets!$Z$9,IF(S28&lt;=[8]Buckets!$S$4,[8]Buckets!$Z$4,IF(AND(S28&gt;[8]Buckets!$S$4,S28&lt;=[8]Buckets!$S$5),[8]Buckets!$Z$5,IF(AND(S28&gt;[8]Buckets!$S$5,S28&lt;=[8]Buckets!$S$6),[8]Buckets!$Z$6,IF(AND(S28&gt;[8]Buckets!$S$6,S28&lt;=[8]Buckets!$S$7),[8]Buckets!$Z$7,IF(AND(S28&gt;[8]Buckets!$S$7,S28&lt;=[8]Buckets!$S$8),[8]Buckets!$Z$8,IF(S28&gt;[8]Buckets!$S$8,[8]Buckets!$Z$9)))))))</f>
        <v>0.79220000000000002</v>
      </c>
      <c r="AD28">
        <f>IF(T28="",[8]Buckets!$Z$18,IF(T28&lt;=[8]Buckets!$S$13,[8]Buckets!$Z$13,IF(AND(T28&gt;[8]Buckets!$S$13,T28&lt;=[8]Buckets!$S$14),[8]Buckets!$Z$14,IF(AND(T28&gt;[8]Buckets!$S$14,T28&lt;=[8]Buckets!$S$15),[8]Buckets!$Z$15,IF(AND(T28&gt;[8]Buckets!$S$15,T28&lt;=[8]Buckets!$S$16),[8]Buckets!$Z$16,IF(AND(T28&gt;[8]Buckets!$S$16,T28&lt;=[8]Buckets!$S$17),[8]Buckets!$Z$17,IF(T28&gt;[8]Buckets!$S$17,[8]Buckets!$Z$18)))))))</f>
        <v>0.83150000000000002</v>
      </c>
      <c r="AE28">
        <f>IF(U28="",[8]Buckets!$Z$26,IF(U28&lt;=[8]Buckets!$S$22,[8]Buckets!$Z$22,IF(AND(U28&gt;[8]Buckets!$S$22,U28&lt;=[8]Buckets!$S$23),[8]Buckets!$Z$23,IF(AND(U28&gt;[8]Buckets!$S$23,U28&lt;=[8]Buckets!$S$24),[8]Buckets!$Z$24,IF(AND(U28&gt;[8]Buckets!$S$24,U28&lt;=[8]Buckets!$S$25),[8]Buckets!$Z$25,IF(U28&gt;[8]Buckets!$S$25,[8]Buckets!$Z$26))))))</f>
        <v>0.95479999999999987</v>
      </c>
      <c r="AF28">
        <f>IF(V28="",[8]Buckets!$Z$35,IF(V28&lt;=[8]Buckets!$S$30,[8]Buckets!$Z$30,IF(AND(V28&gt;[8]Buckets!$S$30,V28&lt;=[8]Buckets!$S$31),[8]Buckets!$Z$31,IF(AND(V28&gt;[8]Buckets!$S$31,V28&lt;=[8]Buckets!$S$32),[8]Buckets!$Z$32,IF(AND(V28&gt;[8]Buckets!$S$32,V28&lt;=[8]Buckets!$S$33),[8]Buckets!$Z$33,IF(AND(V28&gt;[8]Buckets!$S$33,V28&lt;=[8]Buckets!$S$34),[8]Buckets!$Z$34,IF(V28&gt;[8]Buckets!$S$34,[8]Buckets!$Z$35)))))))</f>
        <v>0.78160000000000007</v>
      </c>
      <c r="AG28">
        <f>IF(W28="",[8]Buckets!$Z$44,IF(W28&lt;=[8]Buckets!$S$39,[8]Buckets!$Z$39,IF(AND(W28&gt;[8]Buckets!$S$39,W28&lt;=[8]Buckets!$S$40),[8]Buckets!$Z$40,IF(AND(W28&gt;[8]Buckets!$S$40,W28&lt;=[8]Buckets!$S$41),[8]Buckets!$Z$41,IF(AND(W28&gt;[8]Buckets!$S$41,W28&lt;=[8]Buckets!$S$42),[8]Buckets!$Z$42,IF(AND(W28&gt;[8]Buckets!$S$42,W28&lt;=[8]Buckets!$S$43),[8]Buckets!$Z$43,IF(W28&gt;[8]Buckets!$S$43,[8]Buckets!$Z$44)))))))</f>
        <v>0.57889999999999997</v>
      </c>
      <c r="AH28">
        <f>IF(X28="",[8]Buckets!$Z$54,IF(X28&lt;=[8]Buckets!$S$50,[8]Buckets!$Z$50,IF(AND(X28&gt;[8]Buckets!$S$50,X28&lt;=[8]Buckets!$S$51),[8]Buckets!$Z$51,IF(AND(X28&gt;[8]Buckets!$S$51,X28&lt;=[8]Buckets!$S$52),[8]Buckets!$Z$52,IF(AND(X28&gt;[8]Buckets!$S$52,X28&lt;=[8]Buckets!$S$53),[8]Buckets!$Z$53,IF(X28&gt;[8]Buckets!$S$53,[8]Buckets!$Z$54))))))</f>
        <v>0.96880000000000011</v>
      </c>
      <c r="AI28">
        <f>IF(Y28="",[8]Buckets!$Z$58,IF(Y28&lt;=[8]Buckets!$S$58,[8]Buckets!$Z$58,IF(AND(Y28&gt;[8]Buckets!$S$58,Y28&lt;=[8]Buckets!$S$59),[8]Buckets!$Z$59,IF(AND(Y28&gt;[8]Buckets!$S$59,Y28&lt;=[8]Buckets!$S$60),[8]Buckets!$Z$60,IF(AND(Y28&gt;[8]Buckets!$S$60,Y28&lt;=[8]Buckets!$S$61),[8]Buckets!$Z$61,IF(AND(Y28&gt;[8]Buckets!$S$61,Y28&lt;=[8]Buckets!$S$62),[8]Buckets!$Z$62,IF(Y28&gt;[8]Buckets!$S$62,[8]Buckets!$Z$63)))))))</f>
        <v>1.1274000000000002</v>
      </c>
      <c r="AJ28">
        <f>IF(Z28="",[8]Buckets!$Z$72,IF(Z28&lt;=[8]Buckets!$S$67,[8]Buckets!$Z$67,IF(AND(Z28&gt;[8]Buckets!$S$67,Z28&lt;=[8]Buckets!$S$68),[8]Buckets!$Z$68,IF(AND(Z28&gt;[8]Buckets!$S$68,Z28&lt;=[8]Buckets!$S$69),[8]Buckets!$Z$69,IF(AND(Z28&gt;[8]Buckets!$S$69,Z28&lt;=[8]Buckets!$S$70),[8]Buckets!$Z$70,IF(AND(Z28&gt;[8]Buckets!$S$70,Z28&lt;=[8]Buckets!$S$71),[8]Buckets!$Z$71,IF(Z28&gt;[8]Buckets!$S$71,[8]Buckets!$Z$72)))))))</f>
        <v>0.41210000000000002</v>
      </c>
      <c r="AK28">
        <f>IF(Y28&lt;=0,IF(AA28="",[8]Buckets!$Z$78,IF(AA28&lt;=[8]Buckets!$S$76,[8]Buckets!$Z$76,IF(AND(AA28&gt;[8]Buckets!$S$76,AA28&lt;=[8]Buckets!$S$77),[8]Buckets!$Z$77,IF(AA28&gt;[8]Buckets!$S$77,[8]Buckets!$Z$78)))),IF(AA28="",[8]Buckets!$Z$86,IF(AA28&lt;=[8]Buckets!$S$84,[8]Buckets!$Z$84,IF(AND(AA28&gt;[8]Buckets!$S$84,AA28&lt;=[8]Buckets!$S$85),[8]Buckets!$Z$85,IF(AA28&gt;[8]Buckets!$S$85,[8]Buckets!$Z$86)))))</f>
        <v>0.78520000000000001</v>
      </c>
      <c r="AL28" s="695"/>
      <c r="AM28">
        <f>MMULT(AC28:AG28,[8]Coefficients!$J$6:$J$10)+[8]Coefficients!$N$5</f>
        <v>0.77774148100000007</v>
      </c>
      <c r="AN28">
        <f>MMULT(AH28:AK28,[8]Coefficients!$J$20:$J$23)+[8]Coefficients!$N$20</f>
        <v>1.0009555950000002</v>
      </c>
      <c r="AO28">
        <f>(AM28*[8]Standardisation_Parameters!$B$6)+[8]Standardisation_Parameters!$B$5</f>
        <v>57.528666482013335</v>
      </c>
      <c r="AP28">
        <f>(AN28*[8]Standardisation_Parameters!$B$6)+[8]Standardisation_Parameters!$B$5</f>
        <v>61.276540592266663</v>
      </c>
      <c r="AQ28">
        <v>28</v>
      </c>
      <c r="AR28" s="78">
        <f>MMULT(AM28:AN28,[8]Coefficients!$J$29:$J$30)+[8]Coefficients!$N$29</f>
        <v>0.97214626040773022</v>
      </c>
      <c r="AS28" s="78">
        <f>(AR28*[8]Standardisation_Parameters!$B$6)+[8]Standardisation_Parameters!$B$5</f>
        <v>60.792817778699444</v>
      </c>
      <c r="AT28" s="78">
        <f t="shared" si="7"/>
        <v>61</v>
      </c>
      <c r="AU28" s="78">
        <f>VLOOKUP(MATCH(AS28,[8]mapping_table!$B$2:$B$21,1),[8]mapping_table!$A$1:$D$21,4,0)</f>
        <v>65</v>
      </c>
      <c r="AV28" s="78">
        <f t="shared" si="8"/>
        <v>12</v>
      </c>
      <c r="AW28" s="78">
        <f t="shared" si="9"/>
        <v>12</v>
      </c>
      <c r="AX28" s="78">
        <f>VLOOKUP(MATCH(AV28,[9]mapping_table!$B$2:$B$21,1),[9]mapping_table!$A$1:$D$21,4,0)</f>
        <v>15</v>
      </c>
      <c r="AY28" s="78">
        <f t="shared" si="10"/>
        <v>2</v>
      </c>
      <c r="BA28" s="79">
        <f>MMULT(AP28:AQ28,[9]Coefficients!$J$36:$J$37)+[9]Coefficients!$N$36</f>
        <v>55.750701813876468</v>
      </c>
      <c r="BB28" s="79">
        <f>(BA28*[9]Standardisation_Parameters!$B$6)+[9]Standardisation_Parameters!$B$5</f>
        <v>980.55154842921365</v>
      </c>
      <c r="BC28" s="79">
        <f t="shared" si="11"/>
        <v>981</v>
      </c>
      <c r="BD28" s="79">
        <f>VLOOKUP(MATCH(BB28,[9]mapping_table!$B$2:$B$21,1),[9]mapping_table!$A$1:$D$21,4,0)</f>
        <v>100</v>
      </c>
      <c r="BE28" s="79">
        <f t="shared" si="12"/>
        <v>196</v>
      </c>
    </row>
    <row r="29" spans="1:57" x14ac:dyDescent="0.25">
      <c r="A29" s="74" t="s">
        <v>108</v>
      </c>
      <c r="B29" s="74" t="s">
        <v>58</v>
      </c>
      <c r="C29" s="74" t="s">
        <v>109</v>
      </c>
      <c r="D29" s="75">
        <v>10.954800000000001</v>
      </c>
      <c r="E29" s="75">
        <v>5</v>
      </c>
      <c r="F29" s="75">
        <v>9.3000000000000007</v>
      </c>
      <c r="G29" s="75">
        <v>2</v>
      </c>
      <c r="H29" s="75">
        <v>9.6327999999999996</v>
      </c>
      <c r="I29" s="75">
        <v>5</v>
      </c>
      <c r="J29" s="75">
        <v>-7.4895712856760596E-2</v>
      </c>
      <c r="K29" s="75">
        <v>53.551912568306001</v>
      </c>
      <c r="L29" s="75">
        <v>3</v>
      </c>
      <c r="M29" s="75">
        <f>VLOOKUP(C29,Low_Raw!$D:$W,20,FALSE)</f>
        <v>-6.1418702005438401</v>
      </c>
      <c r="N29" s="41">
        <v>48.4444444444444</v>
      </c>
      <c r="O29" s="41">
        <f t="shared" si="2"/>
        <v>48</v>
      </c>
      <c r="P29" s="41">
        <f>VLOOKUP(MATCH(N29,[8]mapping_table!$B$2:$B$21,1),[8]mapping_table!$A$1:$D$21,4,0)</f>
        <v>50</v>
      </c>
      <c r="Q29" s="41">
        <f t="shared" si="3"/>
        <v>10</v>
      </c>
      <c r="R29" s="695"/>
      <c r="S29" s="75">
        <f t="shared" si="0"/>
        <v>10.954800000000001</v>
      </c>
      <c r="T29" s="75">
        <f t="shared" si="1"/>
        <v>5</v>
      </c>
      <c r="U29" s="75">
        <f t="shared" si="4"/>
        <v>2</v>
      </c>
      <c r="V29">
        <f>IF(ISBLANK(F29),"",(F29-[8]Standardisation_Parameters!$F$5)/[8]Standardisation_Parameters!$F$6)</f>
        <v>-0.34277927958424798</v>
      </c>
      <c r="W29">
        <f>IF(ISBLANK(H29),"",(H29-[8]Standardisation_Parameters!$H$5)/[8]Standardisation_Parameters!$H$6)</f>
        <v>-8.1850621922028008E-2</v>
      </c>
      <c r="X29" s="75">
        <f t="shared" si="5"/>
        <v>5</v>
      </c>
      <c r="Y29">
        <f>IF(ISBLANK(J29),"",(J29-[8]Standardisation_Parameters!$Q$5)/[8]Standardisation_Parameters!$Q$6)</f>
        <v>-0.12468013997190865</v>
      </c>
      <c r="Z29" s="75">
        <f t="shared" si="6"/>
        <v>3</v>
      </c>
      <c r="AA29">
        <f>IF(ISBLANK(K29),"",(K29-[8]Standardisation_Parameters!$O$5)/[8]Standardisation_Parameters!$O$6)</f>
        <v>0.34809408210155579</v>
      </c>
      <c r="AB29" s="695"/>
      <c r="AC29">
        <f>IF(S29="",[8]Buckets!$Z$9,IF(S29&lt;=[8]Buckets!$S$4,[8]Buckets!$Z$4,IF(AND(S29&gt;[8]Buckets!$S$4,S29&lt;=[8]Buckets!$S$5),[8]Buckets!$Z$5,IF(AND(S29&gt;[8]Buckets!$S$5,S29&lt;=[8]Buckets!$S$6),[8]Buckets!$Z$6,IF(AND(S29&gt;[8]Buckets!$S$6,S29&lt;=[8]Buckets!$S$7),[8]Buckets!$Z$7,IF(AND(S29&gt;[8]Buckets!$S$7,S29&lt;=[8]Buckets!$S$8),[8]Buckets!$Z$8,IF(S29&gt;[8]Buckets!$S$8,[8]Buckets!$Z$9)))))))</f>
        <v>0.99639999999999995</v>
      </c>
      <c r="AD29">
        <f>IF(T29="",[8]Buckets!$Z$18,IF(T29&lt;=[8]Buckets!$S$13,[8]Buckets!$Z$13,IF(AND(T29&gt;[8]Buckets!$S$13,T29&lt;=[8]Buckets!$S$14),[8]Buckets!$Z$14,IF(AND(T29&gt;[8]Buckets!$S$14,T29&lt;=[8]Buckets!$S$15),[8]Buckets!$Z$15,IF(AND(T29&gt;[8]Buckets!$S$15,T29&lt;=[8]Buckets!$S$16),[8]Buckets!$Z$16,IF(AND(T29&gt;[8]Buckets!$S$16,T29&lt;=[8]Buckets!$S$17),[8]Buckets!$Z$17,IF(T29&gt;[8]Buckets!$S$17,[8]Buckets!$Z$18)))))))</f>
        <v>0.66049999999999998</v>
      </c>
      <c r="AE29">
        <f>IF(U29="",[8]Buckets!$Z$26,IF(U29&lt;=[8]Buckets!$S$22,[8]Buckets!$Z$22,IF(AND(U29&gt;[8]Buckets!$S$22,U29&lt;=[8]Buckets!$S$23),[8]Buckets!$Z$23,IF(AND(U29&gt;[8]Buckets!$S$23,U29&lt;=[8]Buckets!$S$24),[8]Buckets!$Z$24,IF(AND(U29&gt;[8]Buckets!$S$24,U29&lt;=[8]Buckets!$S$25),[8]Buckets!$Z$25,IF(U29&gt;[8]Buckets!$S$25,[8]Buckets!$Z$26))))))</f>
        <v>0.51160000000000005</v>
      </c>
      <c r="AF29">
        <f>IF(V29="",[8]Buckets!$Z$35,IF(V29&lt;=[8]Buckets!$S$30,[8]Buckets!$Z$30,IF(AND(V29&gt;[8]Buckets!$S$30,V29&lt;=[8]Buckets!$S$31),[8]Buckets!$Z$31,IF(AND(V29&gt;[8]Buckets!$S$31,V29&lt;=[8]Buckets!$S$32),[8]Buckets!$Z$32,IF(AND(V29&gt;[8]Buckets!$S$32,V29&lt;=[8]Buckets!$S$33),[8]Buckets!$Z$33,IF(AND(V29&gt;[8]Buckets!$S$33,V29&lt;=[8]Buckets!$S$34),[8]Buckets!$Z$34,IF(V29&gt;[8]Buckets!$S$34,[8]Buckets!$Z$35)))))))</f>
        <v>0.59160000000000001</v>
      </c>
      <c r="AG29">
        <f>IF(W29="",[8]Buckets!$Z$44,IF(W29&lt;=[8]Buckets!$S$39,[8]Buckets!$Z$39,IF(AND(W29&gt;[8]Buckets!$S$39,W29&lt;=[8]Buckets!$S$40),[8]Buckets!$Z$40,IF(AND(W29&gt;[8]Buckets!$S$40,W29&lt;=[8]Buckets!$S$41),[8]Buckets!$Z$41,IF(AND(W29&gt;[8]Buckets!$S$41,W29&lt;=[8]Buckets!$S$42),[8]Buckets!$Z$42,IF(AND(W29&gt;[8]Buckets!$S$42,W29&lt;=[8]Buckets!$S$43),[8]Buckets!$Z$43,IF(W29&gt;[8]Buckets!$S$43,[8]Buckets!$Z$44)))))))</f>
        <v>0.77390000000000003</v>
      </c>
      <c r="AH29">
        <f>IF(X29="",[8]Buckets!$Z$54,IF(X29&lt;=[8]Buckets!$S$50,[8]Buckets!$Z$50,IF(AND(X29&gt;[8]Buckets!$S$50,X29&lt;=[8]Buckets!$S$51),[8]Buckets!$Z$51,IF(AND(X29&gt;[8]Buckets!$S$51,X29&lt;=[8]Buckets!$S$52),[8]Buckets!$Z$52,IF(AND(X29&gt;[8]Buckets!$S$52,X29&lt;=[8]Buckets!$S$53),[8]Buckets!$Z$53,IF(X29&gt;[8]Buckets!$S$53,[8]Buckets!$Z$54))))))</f>
        <v>0.72850000000000004</v>
      </c>
      <c r="AI29">
        <f>IF(Y29="",[8]Buckets!$Z$58,IF(Y29&lt;=[8]Buckets!$S$58,[8]Buckets!$Z$58,IF(AND(Y29&gt;[8]Buckets!$S$58,Y29&lt;=[8]Buckets!$S$59),[8]Buckets!$Z$59,IF(AND(Y29&gt;[8]Buckets!$S$59,Y29&lt;=[8]Buckets!$S$60),[8]Buckets!$Z$60,IF(AND(Y29&gt;[8]Buckets!$S$60,Y29&lt;=[8]Buckets!$S$61),[8]Buckets!$Z$61,IF(AND(Y29&gt;[8]Buckets!$S$61,Y29&lt;=[8]Buckets!$S$62),[8]Buckets!$Z$62,IF(Y29&gt;[8]Buckets!$S$62,[8]Buckets!$Z$63)))))))</f>
        <v>8.3000000000000185E-2</v>
      </c>
      <c r="AJ29">
        <f>IF(Z29="",[8]Buckets!$Z$72,IF(Z29&lt;=[8]Buckets!$S$67,[8]Buckets!$Z$67,IF(AND(Z29&gt;[8]Buckets!$S$67,Z29&lt;=[8]Buckets!$S$68),[8]Buckets!$Z$68,IF(AND(Z29&gt;[8]Buckets!$S$68,Z29&lt;=[8]Buckets!$S$69),[8]Buckets!$Z$69,IF(AND(Z29&gt;[8]Buckets!$S$69,Z29&lt;=[8]Buckets!$S$70),[8]Buckets!$Z$70,IF(AND(Z29&gt;[8]Buckets!$S$70,Z29&lt;=[8]Buckets!$S$71),[8]Buckets!$Z$71,IF(Z29&gt;[8]Buckets!$S$71,[8]Buckets!$Z$72)))))))</f>
        <v>0.6099</v>
      </c>
      <c r="AK29">
        <f>IF(Y29&lt;=0,IF(AA29="",[8]Buckets!$Z$78,IF(AA29&lt;=[8]Buckets!$S$76,[8]Buckets!$Z$76,IF(AND(AA29&gt;[8]Buckets!$S$76,AA29&lt;=[8]Buckets!$S$77),[8]Buckets!$Z$77,IF(AA29&gt;[8]Buckets!$S$77,[8]Buckets!$Z$78)))),IF(AA29="",[8]Buckets!$Z$86,IF(AA29&lt;=[8]Buckets!$S$84,[8]Buckets!$Z$84,IF(AND(AA29&gt;[8]Buckets!$S$84,AA29&lt;=[8]Buckets!$S$85),[8]Buckets!$Z$85,IF(AA29&gt;[8]Buckets!$S$85,[8]Buckets!$Z$86)))))</f>
        <v>0.72140000000000004</v>
      </c>
      <c r="AL29" s="695"/>
      <c r="AM29">
        <f>MMULT(AC29:AG29,[8]Coefficients!$J$6:$J$10)+[8]Coefficients!$N$5</f>
        <v>0.62893381899999978</v>
      </c>
      <c r="AN29">
        <f>MMULT(AH29:AK29,[8]Coefficients!$J$20:$J$23)+[8]Coefficients!$N$20</f>
        <v>0.26376690100000011</v>
      </c>
      <c r="AO29">
        <f>(AM29*[8]Standardisation_Parameters!$B$6)+[8]Standardisation_Parameters!$B$5</f>
        <v>55.03011308042543</v>
      </c>
      <c r="AP29">
        <f>(AN29*[8]Standardisation_Parameters!$B$6)+[8]Standardisation_Parameters!$B$5</f>
        <v>48.898781985953519</v>
      </c>
      <c r="AQ29">
        <v>29</v>
      </c>
      <c r="AR29" s="78">
        <f>MMULT(AM29:AN29,[8]Coefficients!$J$29:$J$30)+[8]Coefficients!$N$29</f>
        <v>0.30644530145403004</v>
      </c>
      <c r="AS29" s="78">
        <f>(AR29*[8]Standardisation_Parameters!$B$6)+[8]Standardisation_Parameters!$B$5</f>
        <v>49.615373196349303</v>
      </c>
      <c r="AT29" s="78">
        <f t="shared" si="7"/>
        <v>50</v>
      </c>
      <c r="AU29" s="78">
        <f>VLOOKUP(MATCH(AS29,[8]mapping_table!$B$2:$B$21,1),[8]mapping_table!$A$1:$D$21,4,0)</f>
        <v>50</v>
      </c>
      <c r="AV29" s="78">
        <f t="shared" si="8"/>
        <v>10</v>
      </c>
      <c r="AW29" s="78">
        <f t="shared" si="9"/>
        <v>10</v>
      </c>
      <c r="AX29" s="78">
        <f>VLOOKUP(MATCH(AV29,[9]mapping_table!$B$2:$B$21,1),[9]mapping_table!$A$1:$D$21,4,0)</f>
        <v>15</v>
      </c>
      <c r="AY29" s="78">
        <f t="shared" si="10"/>
        <v>2</v>
      </c>
      <c r="BA29" s="79">
        <f>MMULT(AP29:AQ29,[9]Coefficients!$J$36:$J$37)+[9]Coefficients!$N$36</f>
        <v>48.055272569993889</v>
      </c>
      <c r="BB29" s="79">
        <f>(BA29*[9]Standardisation_Parameters!$B$6)+[9]Standardisation_Parameters!$B$5</f>
        <v>851.34152889418613</v>
      </c>
      <c r="BC29" s="79">
        <f t="shared" si="11"/>
        <v>851</v>
      </c>
      <c r="BD29" s="79">
        <f>VLOOKUP(MATCH(BB29,[9]mapping_table!$B$2:$B$21,1),[9]mapping_table!$A$1:$D$21,4,0)</f>
        <v>100</v>
      </c>
      <c r="BE29" s="79">
        <f t="shared" si="12"/>
        <v>170</v>
      </c>
    </row>
    <row r="30" spans="1:57" x14ac:dyDescent="0.25">
      <c r="A30" s="74" t="s">
        <v>56</v>
      </c>
      <c r="B30" s="74" t="s">
        <v>13</v>
      </c>
      <c r="C30" s="74" t="s">
        <v>110</v>
      </c>
      <c r="D30" s="75">
        <v>6.8578000000000001</v>
      </c>
      <c r="E30" s="75">
        <v>6</v>
      </c>
      <c r="F30" s="75">
        <v>13</v>
      </c>
      <c r="G30" s="75">
        <v>4</v>
      </c>
      <c r="H30" s="75">
        <v>2.4247999999999998</v>
      </c>
      <c r="I30" s="75">
        <v>4</v>
      </c>
      <c r="J30" s="75">
        <v>-0.27299358251286299</v>
      </c>
      <c r="K30" s="75">
        <v>77.595628415300595</v>
      </c>
      <c r="L30" s="75">
        <v>2.25</v>
      </c>
      <c r="M30" s="75">
        <f>VLOOKUP(C30,Low_Raw!$D:$W,20,FALSE)</f>
        <v>-18.640977263489098</v>
      </c>
      <c r="N30" s="41">
        <v>47.2222222222222</v>
      </c>
      <c r="O30" s="41">
        <f t="shared" si="2"/>
        <v>47</v>
      </c>
      <c r="P30" s="41">
        <f>VLOOKUP(MATCH(N30,[8]mapping_table!$B$2:$B$21,1),[8]mapping_table!$A$1:$D$21,4,0)</f>
        <v>50</v>
      </c>
      <c r="Q30" s="41">
        <f t="shared" si="3"/>
        <v>9</v>
      </c>
      <c r="R30" s="695"/>
      <c r="S30" s="75">
        <f t="shared" si="0"/>
        <v>6.8578000000000001</v>
      </c>
      <c r="T30" s="75">
        <f t="shared" si="1"/>
        <v>6</v>
      </c>
      <c r="U30" s="75">
        <f t="shared" si="4"/>
        <v>4</v>
      </c>
      <c r="V30">
        <f>IF(ISBLANK(F30),"",(F30-[8]Standardisation_Parameters!$F$5)/[8]Standardisation_Parameters!$F$6)</f>
        <v>0.1572605268518672</v>
      </c>
      <c r="W30">
        <f>IF(ISBLANK(H30),"",(H30-[8]Standardisation_Parameters!$H$5)/[8]Standardisation_Parameters!$H$6)</f>
        <v>-0.77156794403412732</v>
      </c>
      <c r="X30" s="75">
        <f t="shared" si="5"/>
        <v>4</v>
      </c>
      <c r="Y30">
        <f>IF(ISBLANK(J30),"",(J30-[8]Standardisation_Parameters!$Q$5)/[8]Standardisation_Parameters!$Q$6)</f>
        <v>-0.32589589932011359</v>
      </c>
      <c r="Z30" s="75">
        <f t="shared" si="6"/>
        <v>2.25</v>
      </c>
      <c r="AA30">
        <f>IF(ISBLANK(K30),"",(K30-[8]Standardisation_Parameters!$O$5)/[8]Standardisation_Parameters!$O$6)</f>
        <v>1.2226503549565826</v>
      </c>
      <c r="AB30" s="695"/>
      <c r="AC30">
        <f>IF(S30="",[8]Buckets!$Z$9,IF(S30&lt;=[8]Buckets!$S$4,[8]Buckets!$Z$4,IF(AND(S30&gt;[8]Buckets!$S$4,S30&lt;=[8]Buckets!$S$5),[8]Buckets!$Z$5,IF(AND(S30&gt;[8]Buckets!$S$5,S30&lt;=[8]Buckets!$S$6),[8]Buckets!$Z$6,IF(AND(S30&gt;[8]Buckets!$S$6,S30&lt;=[8]Buckets!$S$7),[8]Buckets!$Z$7,IF(AND(S30&gt;[8]Buckets!$S$7,S30&lt;=[8]Buckets!$S$8),[8]Buckets!$Z$8,IF(S30&gt;[8]Buckets!$S$8,[8]Buckets!$Z$9)))))))</f>
        <v>0.79220000000000002</v>
      </c>
      <c r="AD30">
        <f>IF(T30="",[8]Buckets!$Z$18,IF(T30&lt;=[8]Buckets!$S$13,[8]Buckets!$Z$13,IF(AND(T30&gt;[8]Buckets!$S$13,T30&lt;=[8]Buckets!$S$14),[8]Buckets!$Z$14,IF(AND(T30&gt;[8]Buckets!$S$14,T30&lt;=[8]Buckets!$S$15),[8]Buckets!$Z$15,IF(AND(T30&gt;[8]Buckets!$S$15,T30&lt;=[8]Buckets!$S$16),[8]Buckets!$Z$16,IF(AND(T30&gt;[8]Buckets!$S$16,T30&lt;=[8]Buckets!$S$17),[8]Buckets!$Z$17,IF(T30&gt;[8]Buckets!$S$17,[8]Buckets!$Z$18)))))))</f>
        <v>0.83150000000000002</v>
      </c>
      <c r="AE30">
        <f>IF(U30="",[8]Buckets!$Z$26,IF(U30&lt;=[8]Buckets!$S$22,[8]Buckets!$Z$22,IF(AND(U30&gt;[8]Buckets!$S$22,U30&lt;=[8]Buckets!$S$23),[8]Buckets!$Z$23,IF(AND(U30&gt;[8]Buckets!$S$23,U30&lt;=[8]Buckets!$S$24),[8]Buckets!$Z$24,IF(AND(U30&gt;[8]Buckets!$S$24,U30&lt;=[8]Buckets!$S$25),[8]Buckets!$Z$25,IF(U30&gt;[8]Buckets!$S$25,[8]Buckets!$Z$26))))))</f>
        <v>0.95479999999999987</v>
      </c>
      <c r="AF30">
        <f>IF(V30="",[8]Buckets!$Z$35,IF(V30&lt;=[8]Buckets!$S$30,[8]Buckets!$Z$30,IF(AND(V30&gt;[8]Buckets!$S$30,V30&lt;=[8]Buckets!$S$31),[8]Buckets!$Z$31,IF(AND(V30&gt;[8]Buckets!$S$31,V30&lt;=[8]Buckets!$S$32),[8]Buckets!$Z$32,IF(AND(V30&gt;[8]Buckets!$S$32,V30&lt;=[8]Buckets!$S$33),[8]Buckets!$Z$33,IF(AND(V30&gt;[8]Buckets!$S$33,V30&lt;=[8]Buckets!$S$34),[8]Buckets!$Z$34,IF(V30&gt;[8]Buckets!$S$34,[8]Buckets!$Z$35)))))))</f>
        <v>0.6866000000000001</v>
      </c>
      <c r="AG30">
        <f>IF(W30="",[8]Buckets!$Z$44,IF(W30&lt;=[8]Buckets!$S$39,[8]Buckets!$Z$39,IF(AND(W30&gt;[8]Buckets!$S$39,W30&lt;=[8]Buckets!$S$40),[8]Buckets!$Z$40,IF(AND(W30&gt;[8]Buckets!$S$40,W30&lt;=[8]Buckets!$S$41),[8]Buckets!$Z$41,IF(AND(W30&gt;[8]Buckets!$S$41,W30&lt;=[8]Buckets!$S$42),[8]Buckets!$Z$42,IF(AND(W30&gt;[8]Buckets!$S$42,W30&lt;=[8]Buckets!$S$43),[8]Buckets!$Z$43,IF(W30&gt;[8]Buckets!$S$43,[8]Buckets!$Z$44)))))))</f>
        <v>0.57889999999999997</v>
      </c>
      <c r="AH30">
        <f>IF(X30="",[8]Buckets!$Z$54,IF(X30&lt;=[8]Buckets!$S$50,[8]Buckets!$Z$50,IF(AND(X30&gt;[8]Buckets!$S$50,X30&lt;=[8]Buckets!$S$51),[8]Buckets!$Z$51,IF(AND(X30&gt;[8]Buckets!$S$51,X30&lt;=[8]Buckets!$S$52),[8]Buckets!$Z$52,IF(AND(X30&gt;[8]Buckets!$S$52,X30&lt;=[8]Buckets!$S$53),[8]Buckets!$Z$53,IF(X30&gt;[8]Buckets!$S$53,[8]Buckets!$Z$54))))))</f>
        <v>0.51160000000000005</v>
      </c>
      <c r="AI30">
        <f>IF(Y30="",[8]Buckets!$Z$58,IF(Y30&lt;=[8]Buckets!$S$58,[8]Buckets!$Z$58,IF(AND(Y30&gt;[8]Buckets!$S$58,Y30&lt;=[8]Buckets!$S$59),[8]Buckets!$Z$59,IF(AND(Y30&gt;[8]Buckets!$S$59,Y30&lt;=[8]Buckets!$S$60),[8]Buckets!$Z$60,IF(AND(Y30&gt;[8]Buckets!$S$60,Y30&lt;=[8]Buckets!$S$61),[8]Buckets!$Z$61,IF(AND(Y30&gt;[8]Buckets!$S$61,Y30&lt;=[8]Buckets!$S$62),[8]Buckets!$Z$62,IF(Y30&gt;[8]Buckets!$S$62,[8]Buckets!$Z$63)))))))</f>
        <v>0.33840000000000026</v>
      </c>
      <c r="AJ30">
        <f>IF(Z30="",[8]Buckets!$Z$72,IF(Z30&lt;=[8]Buckets!$S$67,[8]Buckets!$Z$67,IF(AND(Z30&gt;[8]Buckets!$S$67,Z30&lt;=[8]Buckets!$S$68),[8]Buckets!$Z$68,IF(AND(Z30&gt;[8]Buckets!$S$68,Z30&lt;=[8]Buckets!$S$69),[8]Buckets!$Z$69,IF(AND(Z30&gt;[8]Buckets!$S$69,Z30&lt;=[8]Buckets!$S$70),[8]Buckets!$Z$70,IF(AND(Z30&gt;[8]Buckets!$S$70,Z30&lt;=[8]Buckets!$S$71),[8]Buckets!$Z$71,IF(Z30&gt;[8]Buckets!$S$71,[8]Buckets!$Z$72)))))))</f>
        <v>0.21429999999999999</v>
      </c>
      <c r="AK30">
        <f>IF(Y30&lt;=0,IF(AA30="",[8]Buckets!$Z$78,IF(AA30&lt;=[8]Buckets!$S$76,[8]Buckets!$Z$76,IF(AND(AA30&gt;[8]Buckets!$S$76,AA30&lt;=[8]Buckets!$S$77),[8]Buckets!$Z$77,IF(AA30&gt;[8]Buckets!$S$77,[8]Buckets!$Z$78)))),IF(AA30="",[8]Buckets!$Z$86,IF(AA30&lt;=[8]Buckets!$S$84,[8]Buckets!$Z$84,IF(AND(AA30&gt;[8]Buckets!$S$84,AA30&lt;=[8]Buckets!$S$85),[8]Buckets!$Z$85,IF(AA30&gt;[8]Buckets!$S$85,[8]Buckets!$Z$86)))))</f>
        <v>0.78520000000000001</v>
      </c>
      <c r="AL30" s="695"/>
      <c r="AM30">
        <f>MMULT(AC30:AG30,[8]Coefficients!$J$6:$J$10)+[8]Coefficients!$N$5</f>
        <v>0.74419603099999998</v>
      </c>
      <c r="AN30">
        <f>MMULT(AH30:AK30,[8]Coefficients!$J$20:$J$23)+[8]Coefficients!$N$20</f>
        <v>0.27485998300000025</v>
      </c>
      <c r="AO30">
        <f>(AM30*[8]Standardisation_Parameters!$B$6)+[8]Standardisation_Parameters!$B$5</f>
        <v>56.965421975118943</v>
      </c>
      <c r="AP30">
        <f>(AN30*[8]Standardisation_Parameters!$B$6)+[8]Standardisation_Parameters!$B$5</f>
        <v>49.085040256479893</v>
      </c>
      <c r="AQ30">
        <v>30</v>
      </c>
      <c r="AR30" s="78">
        <f>MMULT(AM30:AN30,[8]Coefficients!$J$29:$J$30)+[8]Coefficients!$N$29</f>
        <v>0.34933877374401023</v>
      </c>
      <c r="AS30" s="78">
        <f>(AR30*[8]Standardisation_Parameters!$B$6)+[8]Standardisation_Parameters!$B$5</f>
        <v>50.335575568025874</v>
      </c>
      <c r="AT30" s="78">
        <f t="shared" si="7"/>
        <v>50</v>
      </c>
      <c r="AU30" s="78">
        <f>VLOOKUP(MATCH(AS30,[8]mapping_table!$B$2:$B$21,1),[8]mapping_table!$A$1:$D$21,4,0)</f>
        <v>55</v>
      </c>
      <c r="AV30" s="78">
        <f t="shared" si="8"/>
        <v>10</v>
      </c>
      <c r="AW30" s="78">
        <f t="shared" si="9"/>
        <v>10</v>
      </c>
      <c r="AX30" s="78">
        <f>VLOOKUP(MATCH(AV30,[9]mapping_table!$B$2:$B$21,1),[9]mapping_table!$A$1:$D$21,4,0)</f>
        <v>15</v>
      </c>
      <c r="AY30" s="78">
        <f t="shared" si="10"/>
        <v>2</v>
      </c>
      <c r="BA30" s="79">
        <f>MMULT(AP30:AQ30,[9]Coefficients!$J$36:$J$37)+[9]Coefficients!$N$36</f>
        <v>48.719563235454025</v>
      </c>
      <c r="BB30" s="79">
        <f>(BA30*[9]Standardisation_Parameters!$B$6)+[9]Standardisation_Parameters!$B$5</f>
        <v>862.49529395924378</v>
      </c>
      <c r="BC30" s="79">
        <f t="shared" si="11"/>
        <v>862</v>
      </c>
      <c r="BD30" s="79">
        <f>VLOOKUP(MATCH(BB30,[9]mapping_table!$B$2:$B$21,1),[9]mapping_table!$A$1:$D$21,4,0)</f>
        <v>100</v>
      </c>
      <c r="BE30" s="79">
        <f t="shared" si="12"/>
        <v>172</v>
      </c>
    </row>
    <row r="31" spans="1:57" ht="15" customHeight="1" x14ac:dyDescent="0.25">
      <c r="A31" s="74" t="s">
        <v>51</v>
      </c>
      <c r="B31" s="74" t="s">
        <v>58</v>
      </c>
      <c r="C31" s="74" t="s">
        <v>111</v>
      </c>
      <c r="D31" s="75">
        <v>1.8262</v>
      </c>
      <c r="E31" s="75">
        <v>6</v>
      </c>
      <c r="F31" s="75">
        <v>6.5</v>
      </c>
      <c r="G31" s="75">
        <v>3</v>
      </c>
      <c r="H31" s="75">
        <v>10.0078</v>
      </c>
      <c r="I31" s="75">
        <v>6</v>
      </c>
      <c r="J31" s="75">
        <v>-0.209188176166928</v>
      </c>
      <c r="K31" s="75">
        <v>62.841530054644799</v>
      </c>
      <c r="L31" s="75">
        <v>2.75</v>
      </c>
      <c r="M31" s="75">
        <f>VLOOKUP(C31,Low_Raw!$D:$W,20,FALSE)</f>
        <v>9.1088243786688405</v>
      </c>
      <c r="N31" s="41">
        <v>51.2222222222222</v>
      </c>
      <c r="O31" s="41">
        <f t="shared" si="2"/>
        <v>51</v>
      </c>
      <c r="P31" s="41">
        <f>VLOOKUP(MATCH(N31,[8]mapping_table!$B$2:$B$21,1),[8]mapping_table!$A$1:$D$21,4,0)</f>
        <v>55</v>
      </c>
      <c r="Q31" s="41">
        <f t="shared" si="3"/>
        <v>10</v>
      </c>
      <c r="R31" s="695"/>
      <c r="S31" s="75">
        <f t="shared" si="0"/>
        <v>1.8262</v>
      </c>
      <c r="T31" s="75">
        <f t="shared" si="1"/>
        <v>6</v>
      </c>
      <c r="U31" s="75">
        <f t="shared" si="4"/>
        <v>3</v>
      </c>
      <c r="V31">
        <f>IF(ISBLANK(F31),"",(F31-[8]Standardisation_Parameters!$F$5)/[8]Standardisation_Parameters!$F$6)</f>
        <v>-0.72118778175211906</v>
      </c>
      <c r="W31">
        <f>IF(ISBLANK(H31),"",(H31-[8]Standardisation_Parameters!$H$5)/[8]Standardisation_Parameters!$H$6)</f>
        <v>-4.5967714625685441E-2</v>
      </c>
      <c r="X31" s="75">
        <f t="shared" si="5"/>
        <v>6</v>
      </c>
      <c r="Y31">
        <f>IF(ISBLANK(J31),"",(J31-[8]Standardisation_Parameters!$Q$5)/[8]Standardisation_Parameters!$Q$6)</f>
        <v>-0.26108625088368176</v>
      </c>
      <c r="Z31" s="75">
        <f t="shared" si="6"/>
        <v>2.75</v>
      </c>
      <c r="AA31">
        <f>IF(ISBLANK(K31),"",(K31-[8]Standardisation_Parameters!$O$5)/[8]Standardisation_Parameters!$O$6)</f>
        <v>0.68599082388645172</v>
      </c>
      <c r="AB31" s="695"/>
      <c r="AC31">
        <f>IF(S31="",[8]Buckets!$Z$9,IF(S31&lt;=[8]Buckets!$S$4,[8]Buckets!$Z$4,IF(AND(S31&gt;[8]Buckets!$S$4,S31&lt;=[8]Buckets!$S$5),[8]Buckets!$Z$5,IF(AND(S31&gt;[8]Buckets!$S$5,S31&lt;=[8]Buckets!$S$6),[8]Buckets!$Z$6,IF(AND(S31&gt;[8]Buckets!$S$6,S31&lt;=[8]Buckets!$S$7),[8]Buckets!$Z$7,IF(AND(S31&gt;[8]Buckets!$S$7,S31&lt;=[8]Buckets!$S$8),[8]Buckets!$Z$8,IF(S31&gt;[8]Buckets!$S$8,[8]Buckets!$Z$9)))))))</f>
        <v>0.38380000000000003</v>
      </c>
      <c r="AD31">
        <f>IF(T31="",[8]Buckets!$Z$18,IF(T31&lt;=[8]Buckets!$S$13,[8]Buckets!$Z$13,IF(AND(T31&gt;[8]Buckets!$S$13,T31&lt;=[8]Buckets!$S$14),[8]Buckets!$Z$14,IF(AND(T31&gt;[8]Buckets!$S$14,T31&lt;=[8]Buckets!$S$15),[8]Buckets!$Z$15,IF(AND(T31&gt;[8]Buckets!$S$15,T31&lt;=[8]Buckets!$S$16),[8]Buckets!$Z$16,IF(AND(T31&gt;[8]Buckets!$S$16,T31&lt;=[8]Buckets!$S$17),[8]Buckets!$Z$17,IF(T31&gt;[8]Buckets!$S$17,[8]Buckets!$Z$18)))))))</f>
        <v>0.83150000000000002</v>
      </c>
      <c r="AE31">
        <f>IF(U31="",[8]Buckets!$Z$26,IF(U31&lt;=[8]Buckets!$S$22,[8]Buckets!$Z$22,IF(AND(U31&gt;[8]Buckets!$S$22,U31&lt;=[8]Buckets!$S$23),[8]Buckets!$Z$23,IF(AND(U31&gt;[8]Buckets!$S$23,U31&lt;=[8]Buckets!$S$24),[8]Buckets!$Z$24,IF(AND(U31&gt;[8]Buckets!$S$24,U31&lt;=[8]Buckets!$S$25),[8]Buckets!$Z$25,IF(U31&gt;[8]Buckets!$S$25,[8]Buckets!$Z$26))))))</f>
        <v>0.71799999999999997</v>
      </c>
      <c r="AF31">
        <f>IF(V31="",[8]Buckets!$Z$35,IF(V31&lt;=[8]Buckets!$S$30,[8]Buckets!$Z$30,IF(AND(V31&gt;[8]Buckets!$S$30,V31&lt;=[8]Buckets!$S$31),[8]Buckets!$Z$31,IF(AND(V31&gt;[8]Buckets!$S$31,V31&lt;=[8]Buckets!$S$32),[8]Buckets!$Z$32,IF(AND(V31&gt;[8]Buckets!$S$32,V31&lt;=[8]Buckets!$S$33),[8]Buckets!$Z$33,IF(AND(V31&gt;[8]Buckets!$S$33,V31&lt;=[8]Buckets!$S$34),[8]Buckets!$Z$34,IF(V31&gt;[8]Buckets!$S$34,[8]Buckets!$Z$35)))))))</f>
        <v>0.49660000000000004</v>
      </c>
      <c r="AG31">
        <f>IF(W31="",[8]Buckets!$Z$44,IF(W31&lt;=[8]Buckets!$S$39,[8]Buckets!$Z$39,IF(AND(W31&gt;[8]Buckets!$S$39,W31&lt;=[8]Buckets!$S$40),[8]Buckets!$Z$40,IF(AND(W31&gt;[8]Buckets!$S$40,W31&lt;=[8]Buckets!$S$41),[8]Buckets!$Z$41,IF(AND(W31&gt;[8]Buckets!$S$41,W31&lt;=[8]Buckets!$S$42),[8]Buckets!$Z$42,IF(AND(W31&gt;[8]Buckets!$S$42,W31&lt;=[8]Buckets!$S$43),[8]Buckets!$Z$43,IF(W31&gt;[8]Buckets!$S$43,[8]Buckets!$Z$44)))))))</f>
        <v>0.77390000000000003</v>
      </c>
      <c r="AH31">
        <f>IF(X31="",[8]Buckets!$Z$54,IF(X31&lt;=[8]Buckets!$S$50,[8]Buckets!$Z$50,IF(AND(X31&gt;[8]Buckets!$S$50,X31&lt;=[8]Buckets!$S$51),[8]Buckets!$Z$51,IF(AND(X31&gt;[8]Buckets!$S$51,X31&lt;=[8]Buckets!$S$52),[8]Buckets!$Z$52,IF(AND(X31&gt;[8]Buckets!$S$52,X31&lt;=[8]Buckets!$S$53),[8]Buckets!$Z$53,IF(X31&gt;[8]Buckets!$S$53,[8]Buckets!$Z$54))))))</f>
        <v>0.96880000000000011</v>
      </c>
      <c r="AI31">
        <f>IF(Y31="",[8]Buckets!$Z$58,IF(Y31&lt;=[8]Buckets!$S$58,[8]Buckets!$Z$58,IF(AND(Y31&gt;[8]Buckets!$S$58,Y31&lt;=[8]Buckets!$S$59),[8]Buckets!$Z$59,IF(AND(Y31&gt;[8]Buckets!$S$59,Y31&lt;=[8]Buckets!$S$60),[8]Buckets!$Z$60,IF(AND(Y31&gt;[8]Buckets!$S$60,Y31&lt;=[8]Buckets!$S$61),[8]Buckets!$Z$61,IF(AND(Y31&gt;[8]Buckets!$S$61,Y31&lt;=[8]Buckets!$S$62),[8]Buckets!$Z$62,IF(Y31&gt;[8]Buckets!$S$62,[8]Buckets!$Z$63)))))))</f>
        <v>0.33840000000000026</v>
      </c>
      <c r="AJ31">
        <f>IF(Z31="",[8]Buckets!$Z$72,IF(Z31&lt;=[8]Buckets!$S$67,[8]Buckets!$Z$67,IF(AND(Z31&gt;[8]Buckets!$S$67,Z31&lt;=[8]Buckets!$S$68),[8]Buckets!$Z$68,IF(AND(Z31&gt;[8]Buckets!$S$68,Z31&lt;=[8]Buckets!$S$69),[8]Buckets!$Z$69,IF(AND(Z31&gt;[8]Buckets!$S$69,Z31&lt;=[8]Buckets!$S$70),[8]Buckets!$Z$70,IF(AND(Z31&gt;[8]Buckets!$S$70,Z31&lt;=[8]Buckets!$S$71),[8]Buckets!$Z$71,IF(Z31&gt;[8]Buckets!$S$71,[8]Buckets!$Z$72)))))))</f>
        <v>0.41210000000000002</v>
      </c>
      <c r="AK31">
        <f>IF(Y31&lt;=0,IF(AA31="",[8]Buckets!$Z$78,IF(AA31&lt;=[8]Buckets!$S$76,[8]Buckets!$Z$76,IF(AND(AA31&gt;[8]Buckets!$S$76,AA31&lt;=[8]Buckets!$S$77),[8]Buckets!$Z$77,IF(AA31&gt;[8]Buckets!$S$77,[8]Buckets!$Z$78)))),IF(AA31="",[8]Buckets!$Z$86,IF(AA31&lt;=[8]Buckets!$S$84,[8]Buckets!$Z$84,IF(AND(AA31&gt;[8]Buckets!$S$84,AA31&lt;=[8]Buckets!$S$85),[8]Buckets!$Z$85,IF(AA31&gt;[8]Buckets!$S$85,[8]Buckets!$Z$86)))))</f>
        <v>0.78520000000000001</v>
      </c>
      <c r="AL31" s="695"/>
      <c r="AM31">
        <f>MMULT(AC31:AG31,[8]Coefficients!$J$6:$J$10)+[8]Coefficients!$N$5</f>
        <v>0.60718903099999988</v>
      </c>
      <c r="AN31">
        <f>MMULT(AH31:AK31,[8]Coefficients!$J$20:$J$23)+[8]Coefficients!$N$20</f>
        <v>0.47862970500000024</v>
      </c>
      <c r="AO31">
        <f>(AM31*[8]Standardisation_Parameters!$B$6)+[8]Standardisation_Parameters!$B$5</f>
        <v>54.66500745821488</v>
      </c>
      <c r="AP31">
        <f>(AN31*[8]Standardisation_Parameters!$B$6)+[8]Standardisation_Parameters!$B$5</f>
        <v>52.506433518096486</v>
      </c>
      <c r="AQ31">
        <v>31</v>
      </c>
      <c r="AR31" s="78">
        <f>MMULT(AM31:AN31,[8]Coefficients!$J$29:$J$30)+[8]Coefficients!$N$29</f>
        <v>0.48153099156583018</v>
      </c>
      <c r="AS31" s="78">
        <f>(AR31*[8]Standardisation_Parameters!$B$6)+[8]Standardisation_Parameters!$B$5</f>
        <v>52.555147538064325</v>
      </c>
      <c r="AT31" s="78">
        <f t="shared" si="7"/>
        <v>53</v>
      </c>
      <c r="AU31" s="78">
        <f>VLOOKUP(MATCH(AS31,[8]mapping_table!$B$2:$B$21,1),[8]mapping_table!$A$1:$D$21,4,0)</f>
        <v>55</v>
      </c>
      <c r="AV31" s="78">
        <f t="shared" si="8"/>
        <v>11</v>
      </c>
      <c r="AW31" s="78">
        <f t="shared" si="9"/>
        <v>11</v>
      </c>
      <c r="AX31" s="78">
        <f>VLOOKUP(MATCH(AV31,[9]mapping_table!$B$2:$B$21,1),[9]mapping_table!$A$1:$D$21,4,0)</f>
        <v>15</v>
      </c>
      <c r="AY31" s="78">
        <f t="shared" si="10"/>
        <v>2</v>
      </c>
      <c r="BA31" s="79">
        <f>MMULT(AP31:AQ31,[9]Coefficients!$J$36:$J$37)+[9]Coefficients!$N$36</f>
        <v>51.536415669935856</v>
      </c>
      <c r="BB31" s="79">
        <f>(BA31*[9]Standardisation_Parameters!$B$6)+[9]Standardisation_Parameters!$B$5</f>
        <v>909.79162357932557</v>
      </c>
      <c r="BC31" s="79">
        <f t="shared" si="11"/>
        <v>910</v>
      </c>
      <c r="BD31" s="79">
        <f>VLOOKUP(MATCH(BB31,[9]mapping_table!$B$2:$B$21,1),[9]mapping_table!$A$1:$D$21,4,0)</f>
        <v>100</v>
      </c>
      <c r="BE31" s="79">
        <f t="shared" si="12"/>
        <v>182</v>
      </c>
    </row>
    <row r="32" spans="1:57" x14ac:dyDescent="0.25">
      <c r="A32" s="74" t="s">
        <v>37</v>
      </c>
      <c r="B32" s="74" t="s">
        <v>13</v>
      </c>
      <c r="C32" s="74" t="s">
        <v>112</v>
      </c>
      <c r="D32" s="75">
        <v>9.4420000000000002</v>
      </c>
      <c r="E32" s="75">
        <v>7</v>
      </c>
      <c r="F32" s="75">
        <v>39</v>
      </c>
      <c r="G32" s="75">
        <v>6</v>
      </c>
      <c r="H32" s="75">
        <v>1.7484</v>
      </c>
      <c r="I32" s="75">
        <v>6</v>
      </c>
      <c r="J32" s="75">
        <v>-0.83659217544421904</v>
      </c>
      <c r="K32" s="75">
        <v>78.688524590163894</v>
      </c>
      <c r="L32" s="75">
        <v>3.75</v>
      </c>
      <c r="M32" s="75">
        <f>VLOOKUP(C32,Low_Raw!$D:$W,20,FALSE)</f>
        <v>-8.9005035804848802</v>
      </c>
      <c r="N32" s="41">
        <v>64.3333333333333</v>
      </c>
      <c r="O32" s="41">
        <f t="shared" si="2"/>
        <v>64</v>
      </c>
      <c r="P32" s="41">
        <f>VLOOKUP(MATCH(N32,[8]mapping_table!$B$2:$B$21,1),[8]mapping_table!$A$1:$D$21,4,0)</f>
        <v>65</v>
      </c>
      <c r="Q32" s="41">
        <f t="shared" si="3"/>
        <v>13</v>
      </c>
      <c r="R32" s="695"/>
      <c r="S32" s="75">
        <f t="shared" si="0"/>
        <v>9.4420000000000002</v>
      </c>
      <c r="T32" s="75">
        <f t="shared" si="1"/>
        <v>7</v>
      </c>
      <c r="U32" s="75">
        <f t="shared" si="4"/>
        <v>6</v>
      </c>
      <c r="V32">
        <f>IF(ISBLANK(F32),"",(F32-[8]Standardisation_Parameters!$F$5)/[8]Standardisation_Parameters!$F$6)</f>
        <v>3.6710537612678125</v>
      </c>
      <c r="W32">
        <f>IF(ISBLANK(H32),"",(H32-[8]Standardisation_Parameters!$H$5)/[8]Standardisation_Parameters!$H$6)</f>
        <v>-0.83629114002145022</v>
      </c>
      <c r="X32" s="75">
        <f t="shared" si="5"/>
        <v>6</v>
      </c>
      <c r="Y32">
        <f>IF(ISBLANK(J32),"",(J32-[8]Standardisation_Parameters!$Q$5)/[8]Standardisation_Parameters!$Q$6)</f>
        <v>-0.89836504823692631</v>
      </c>
      <c r="Z32" s="75">
        <f t="shared" si="6"/>
        <v>3.75</v>
      </c>
      <c r="AA32">
        <f>IF(ISBLANK(K32),"",(K32-[8]Standardisation_Parameters!$O$5)/[8]Standardisation_Parameters!$O$6)</f>
        <v>1.262402912813626</v>
      </c>
      <c r="AB32" s="695"/>
      <c r="AC32">
        <f>IF(S32="",[8]Buckets!$Z$9,IF(S32&lt;=[8]Buckets!$S$4,[8]Buckets!$Z$4,IF(AND(S32&gt;[8]Buckets!$S$4,S32&lt;=[8]Buckets!$S$5),[8]Buckets!$Z$5,IF(AND(S32&gt;[8]Buckets!$S$5,S32&lt;=[8]Buckets!$S$6),[8]Buckets!$Z$6,IF(AND(S32&gt;[8]Buckets!$S$6,S32&lt;=[8]Buckets!$S$7),[8]Buckets!$Z$7,IF(AND(S32&gt;[8]Buckets!$S$7,S32&lt;=[8]Buckets!$S$8),[8]Buckets!$Z$8,IF(S32&gt;[8]Buckets!$S$8,[8]Buckets!$Z$9)))))))</f>
        <v>0.79220000000000002</v>
      </c>
      <c r="AD32">
        <f>IF(T32="",[8]Buckets!$Z$18,IF(T32&lt;=[8]Buckets!$S$13,[8]Buckets!$Z$13,IF(AND(T32&gt;[8]Buckets!$S$13,T32&lt;=[8]Buckets!$S$14),[8]Buckets!$Z$14,IF(AND(T32&gt;[8]Buckets!$S$14,T32&lt;=[8]Buckets!$S$15),[8]Buckets!$Z$15,IF(AND(T32&gt;[8]Buckets!$S$15,T32&lt;=[8]Buckets!$S$16),[8]Buckets!$Z$16,IF(AND(T32&gt;[8]Buckets!$S$16,T32&lt;=[8]Buckets!$S$17),[8]Buckets!$Z$17,IF(T32&gt;[8]Buckets!$S$17,[8]Buckets!$Z$18)))))))</f>
        <v>1.0112999999999999</v>
      </c>
      <c r="AE32">
        <f>IF(U32="",[8]Buckets!$Z$26,IF(U32&lt;=[8]Buckets!$S$22,[8]Buckets!$Z$22,IF(AND(U32&gt;[8]Buckets!$S$22,U32&lt;=[8]Buckets!$S$23),[8]Buckets!$Z$23,IF(AND(U32&gt;[8]Buckets!$S$23,U32&lt;=[8]Buckets!$S$24),[8]Buckets!$Z$24,IF(AND(U32&gt;[8]Buckets!$S$24,U32&lt;=[8]Buckets!$S$25),[8]Buckets!$Z$25,IF(U32&gt;[8]Buckets!$S$25,[8]Buckets!$Z$26))))))</f>
        <v>1.222</v>
      </c>
      <c r="AF32">
        <f>IF(V32="",[8]Buckets!$Z$35,IF(V32&lt;=[8]Buckets!$S$30,[8]Buckets!$Z$30,IF(AND(V32&gt;[8]Buckets!$S$30,V32&lt;=[8]Buckets!$S$31),[8]Buckets!$Z$31,IF(AND(V32&gt;[8]Buckets!$S$31,V32&lt;=[8]Buckets!$S$32),[8]Buckets!$Z$32,IF(AND(V32&gt;[8]Buckets!$S$32,V32&lt;=[8]Buckets!$S$33),[8]Buckets!$Z$33,IF(AND(V32&gt;[8]Buckets!$S$33,V32&lt;=[8]Buckets!$S$34),[8]Buckets!$Z$34,IF(V32&gt;[8]Buckets!$S$34,[8]Buckets!$Z$35)))))))</f>
        <v>0.97160000000000002</v>
      </c>
      <c r="AG32">
        <f>IF(W32="",[8]Buckets!$Z$44,IF(W32&lt;=[8]Buckets!$S$39,[8]Buckets!$Z$39,IF(AND(W32&gt;[8]Buckets!$S$39,W32&lt;=[8]Buckets!$S$40),[8]Buckets!$Z$40,IF(AND(W32&gt;[8]Buckets!$S$40,W32&lt;=[8]Buckets!$S$41),[8]Buckets!$Z$41,IF(AND(W32&gt;[8]Buckets!$S$41,W32&lt;=[8]Buckets!$S$42),[8]Buckets!$Z$42,IF(AND(W32&gt;[8]Buckets!$S$42,W32&lt;=[8]Buckets!$S$43),[8]Buckets!$Z$43,IF(W32&gt;[8]Buckets!$S$43,[8]Buckets!$Z$44)))))))</f>
        <v>0.57889999999999997</v>
      </c>
      <c r="AH32">
        <f>IF(X32="",[8]Buckets!$Z$54,IF(X32&lt;=[8]Buckets!$S$50,[8]Buckets!$Z$50,IF(AND(X32&gt;[8]Buckets!$S$50,X32&lt;=[8]Buckets!$S$51),[8]Buckets!$Z$51,IF(AND(X32&gt;[8]Buckets!$S$51,X32&lt;=[8]Buckets!$S$52),[8]Buckets!$Z$52,IF(AND(X32&gt;[8]Buckets!$S$52,X32&lt;=[8]Buckets!$S$53),[8]Buckets!$Z$53,IF(X32&gt;[8]Buckets!$S$53,[8]Buckets!$Z$54))))))</f>
        <v>0.96880000000000011</v>
      </c>
      <c r="AI32">
        <f>IF(Y32="",[8]Buckets!$Z$58,IF(Y32&lt;=[8]Buckets!$S$58,[8]Buckets!$Z$58,IF(AND(Y32&gt;[8]Buckets!$S$58,Y32&lt;=[8]Buckets!$S$59),[8]Buckets!$Z$59,IF(AND(Y32&gt;[8]Buckets!$S$59,Y32&lt;=[8]Buckets!$S$60),[8]Buckets!$Z$60,IF(AND(Y32&gt;[8]Buckets!$S$60,Y32&lt;=[8]Buckets!$S$61),[8]Buckets!$Z$61,IF(AND(Y32&gt;[8]Buckets!$S$61,Y32&lt;=[8]Buckets!$S$62),[8]Buckets!$Z$62,IF(Y32&gt;[8]Buckets!$S$62,[8]Buckets!$Z$63)))))))</f>
        <v>0.86060000000000014</v>
      </c>
      <c r="AJ32">
        <f>IF(Z32="",[8]Buckets!$Z$72,IF(Z32&lt;=[8]Buckets!$S$67,[8]Buckets!$Z$67,IF(AND(Z32&gt;[8]Buckets!$S$67,Z32&lt;=[8]Buckets!$S$68),[8]Buckets!$Z$68,IF(AND(Z32&gt;[8]Buckets!$S$68,Z32&lt;=[8]Buckets!$S$69),[8]Buckets!$Z$69,IF(AND(Z32&gt;[8]Buckets!$S$69,Z32&lt;=[8]Buckets!$S$70),[8]Buckets!$Z$70,IF(AND(Z32&gt;[8]Buckets!$S$70,Z32&lt;=[8]Buckets!$S$71),[8]Buckets!$Z$71,IF(Z32&gt;[8]Buckets!$S$71,[8]Buckets!$Z$72)))))))</f>
        <v>1.0055000000000001</v>
      </c>
      <c r="AK32">
        <f>IF(Y32&lt;=0,IF(AA32="",[8]Buckets!$Z$78,IF(AA32&lt;=[8]Buckets!$S$76,[8]Buckets!$Z$76,IF(AND(AA32&gt;[8]Buckets!$S$76,AA32&lt;=[8]Buckets!$S$77),[8]Buckets!$Z$77,IF(AA32&gt;[8]Buckets!$S$77,[8]Buckets!$Z$78)))),IF(AA32="",[8]Buckets!$Z$86,IF(AA32&lt;=[8]Buckets!$S$84,[8]Buckets!$Z$84,IF(AND(AA32&gt;[8]Buckets!$S$84,AA32&lt;=[8]Buckets!$S$85),[8]Buckets!$Z$85,IF(AA32&gt;[8]Buckets!$S$85,[8]Buckets!$Z$86)))))</f>
        <v>0.96660000000000001</v>
      </c>
      <c r="AL32" s="695"/>
      <c r="AM32">
        <f>MMULT(AC32:AG32,[8]Coefficients!$J$6:$J$10)+[8]Coefficients!$N$5</f>
        <v>1.1255982989999995</v>
      </c>
      <c r="AN32">
        <f>MMULT(AH32:AK32,[8]Coefficients!$J$20:$J$23)+[8]Coefficients!$N$20</f>
        <v>1.0463010130000001</v>
      </c>
      <c r="AO32">
        <f>(AM32*[8]Standardisation_Parameters!$B$6)+[8]Standardisation_Parameters!$B$5</f>
        <v>63.369352534049014</v>
      </c>
      <c r="AP32">
        <f>(AN32*[8]Standardisation_Parameters!$B$6)+[8]Standardisation_Parameters!$B$5</f>
        <v>62.037912331245565</v>
      </c>
      <c r="AQ32">
        <v>32</v>
      </c>
      <c r="AR32" s="78">
        <f>MMULT(AM32:AN32,[8]Coefficients!$J$29:$J$30)+[8]Coefficients!$N$29</f>
        <v>1.1116164414991501</v>
      </c>
      <c r="AS32" s="78">
        <f>(AR32*[8]Standardisation_Parameters!$B$6)+[8]Standardisation_Parameters!$B$5</f>
        <v>63.134590310452857</v>
      </c>
      <c r="AT32" s="78">
        <f t="shared" si="7"/>
        <v>63</v>
      </c>
      <c r="AU32" s="78">
        <f>VLOOKUP(MATCH(AS32,[8]mapping_table!$B$2:$B$21,1),[8]mapping_table!$A$1:$D$21,4,0)</f>
        <v>65</v>
      </c>
      <c r="AV32" s="78">
        <f t="shared" si="8"/>
        <v>13</v>
      </c>
      <c r="AW32" s="78">
        <f t="shared" si="9"/>
        <v>13</v>
      </c>
      <c r="AX32" s="78">
        <f>VLOOKUP(MATCH(AV32,[9]mapping_table!$B$2:$B$21,1),[9]mapping_table!$A$1:$D$21,4,0)</f>
        <v>15</v>
      </c>
      <c r="AY32" s="78">
        <f t="shared" si="10"/>
        <v>3</v>
      </c>
      <c r="BA32" s="79">
        <f>MMULT(AP32:AQ32,[9]Coefficients!$J$36:$J$37)+[9]Coefficients!$N$36</f>
        <v>58.418735727840861</v>
      </c>
      <c r="BB32" s="79">
        <f>(BA32*[9]Standardisation_Parameters!$B$6)+[9]Standardisation_Parameters!$B$5</f>
        <v>1025.3491423278906</v>
      </c>
      <c r="BC32" s="79">
        <f t="shared" si="11"/>
        <v>1025</v>
      </c>
      <c r="BD32" s="79">
        <f>VLOOKUP(MATCH(BB32,[9]mapping_table!$B$2:$B$21,1),[9]mapping_table!$A$1:$D$21,4,0)</f>
        <v>100</v>
      </c>
      <c r="BE32" s="79">
        <f t="shared" si="12"/>
        <v>205</v>
      </c>
    </row>
    <row r="33" spans="1:57" x14ac:dyDescent="0.25">
      <c r="A33" s="74" t="s">
        <v>113</v>
      </c>
      <c r="B33" s="74" t="s">
        <v>13</v>
      </c>
      <c r="C33" s="74" t="s">
        <v>114</v>
      </c>
      <c r="D33" s="75">
        <v>3.3582000000000001</v>
      </c>
      <c r="E33" s="75">
        <v>6</v>
      </c>
      <c r="F33" s="75">
        <v>9</v>
      </c>
      <c r="G33" s="75">
        <v>3</v>
      </c>
      <c r="H33" s="75">
        <v>3.36</v>
      </c>
      <c r="I33" s="75">
        <v>5</v>
      </c>
      <c r="J33" s="75">
        <v>-0.50327141723461999</v>
      </c>
      <c r="K33" s="75">
        <v>80.874316939890704</v>
      </c>
      <c r="L33" s="75">
        <v>3.5</v>
      </c>
      <c r="M33" s="75">
        <f>VLOOKUP(C33,Low_Raw!$D:$W,20,FALSE)</f>
        <v>-3.8677869003652998</v>
      </c>
      <c r="N33" s="41">
        <v>53</v>
      </c>
      <c r="O33" s="41">
        <f t="shared" si="2"/>
        <v>53</v>
      </c>
      <c r="P33" s="41">
        <f>VLOOKUP(MATCH(N33,[8]mapping_table!$B$2:$B$21,1),[8]mapping_table!$A$1:$D$21,4,0)</f>
        <v>55</v>
      </c>
      <c r="Q33" s="41">
        <f t="shared" si="3"/>
        <v>11</v>
      </c>
      <c r="R33" s="695"/>
      <c r="S33" s="75">
        <f t="shared" si="0"/>
        <v>3.3582000000000001</v>
      </c>
      <c r="T33" s="75">
        <f t="shared" si="1"/>
        <v>6</v>
      </c>
      <c r="U33" s="75">
        <f t="shared" si="4"/>
        <v>3</v>
      </c>
      <c r="V33">
        <f>IF(ISBLANK(F33),"",(F33-[8]Standardisation_Parameters!$F$5)/[8]Standardisation_Parameters!$F$6)</f>
        <v>-0.38332304767366282</v>
      </c>
      <c r="W33">
        <f>IF(ISBLANK(H33),"",(H33-[8]Standardisation_Parameters!$H$5)/[8]Standardisation_Parameters!$H$6)</f>
        <v>-0.68208075762468845</v>
      </c>
      <c r="X33" s="75">
        <f t="shared" si="5"/>
        <v>5</v>
      </c>
      <c r="Y33">
        <f>IF(ISBLANK(J33),"",(J33-[8]Standardisation_Parameters!$Q$5)/[8]Standardisation_Parameters!$Q$6)</f>
        <v>-0.55979810864239032</v>
      </c>
      <c r="Z33" s="75">
        <f t="shared" si="6"/>
        <v>3.5</v>
      </c>
      <c r="AA33">
        <f>IF(ISBLANK(K33),"",(K33-[8]Standardisation_Parameters!$O$5)/[8]Standardisation_Parameters!$O$6)</f>
        <v>1.3419080285277203</v>
      </c>
      <c r="AB33" s="695"/>
      <c r="AC33">
        <f>IF(S33="",[8]Buckets!$Z$9,IF(S33&lt;=[8]Buckets!$S$4,[8]Buckets!$Z$4,IF(AND(S33&gt;[8]Buckets!$S$4,S33&lt;=[8]Buckets!$S$5),[8]Buckets!$Z$5,IF(AND(S33&gt;[8]Buckets!$S$5,S33&lt;=[8]Buckets!$S$6),[8]Buckets!$Z$6,IF(AND(S33&gt;[8]Buckets!$S$6,S33&lt;=[8]Buckets!$S$7),[8]Buckets!$Z$7,IF(AND(S33&gt;[8]Buckets!$S$7,S33&lt;=[8]Buckets!$S$8),[8]Buckets!$Z$8,IF(S33&gt;[8]Buckets!$S$8,[8]Buckets!$Z$9)))))))</f>
        <v>0.58799999999999997</v>
      </c>
      <c r="AD33">
        <f>IF(T33="",[8]Buckets!$Z$18,IF(T33&lt;=[8]Buckets!$S$13,[8]Buckets!$Z$13,IF(AND(T33&gt;[8]Buckets!$S$13,T33&lt;=[8]Buckets!$S$14),[8]Buckets!$Z$14,IF(AND(T33&gt;[8]Buckets!$S$14,T33&lt;=[8]Buckets!$S$15),[8]Buckets!$Z$15,IF(AND(T33&gt;[8]Buckets!$S$15,T33&lt;=[8]Buckets!$S$16),[8]Buckets!$Z$16,IF(AND(T33&gt;[8]Buckets!$S$16,T33&lt;=[8]Buckets!$S$17),[8]Buckets!$Z$17,IF(T33&gt;[8]Buckets!$S$17,[8]Buckets!$Z$18)))))))</f>
        <v>0.83150000000000002</v>
      </c>
      <c r="AE33">
        <f>IF(U33="",[8]Buckets!$Z$26,IF(U33&lt;=[8]Buckets!$S$22,[8]Buckets!$Z$22,IF(AND(U33&gt;[8]Buckets!$S$22,U33&lt;=[8]Buckets!$S$23),[8]Buckets!$Z$23,IF(AND(U33&gt;[8]Buckets!$S$23,U33&lt;=[8]Buckets!$S$24),[8]Buckets!$Z$24,IF(AND(U33&gt;[8]Buckets!$S$24,U33&lt;=[8]Buckets!$S$25),[8]Buckets!$Z$25,IF(U33&gt;[8]Buckets!$S$25,[8]Buckets!$Z$26))))))</f>
        <v>0.71799999999999997</v>
      </c>
      <c r="AF33">
        <f>IF(V33="",[8]Buckets!$Z$35,IF(V33&lt;=[8]Buckets!$S$30,[8]Buckets!$Z$30,IF(AND(V33&gt;[8]Buckets!$S$30,V33&lt;=[8]Buckets!$S$31),[8]Buckets!$Z$31,IF(AND(V33&gt;[8]Buckets!$S$31,V33&lt;=[8]Buckets!$S$32),[8]Buckets!$Z$32,IF(AND(V33&gt;[8]Buckets!$S$32,V33&lt;=[8]Buckets!$S$33),[8]Buckets!$Z$33,IF(AND(V33&gt;[8]Buckets!$S$33,V33&lt;=[8]Buckets!$S$34),[8]Buckets!$Z$34,IF(V33&gt;[8]Buckets!$S$34,[8]Buckets!$Z$35)))))))</f>
        <v>0.49660000000000004</v>
      </c>
      <c r="AG33">
        <f>IF(W33="",[8]Buckets!$Z$44,IF(W33&lt;=[8]Buckets!$S$39,[8]Buckets!$Z$39,IF(AND(W33&gt;[8]Buckets!$S$39,W33&lt;=[8]Buckets!$S$40),[8]Buckets!$Z$40,IF(AND(W33&gt;[8]Buckets!$S$40,W33&lt;=[8]Buckets!$S$41),[8]Buckets!$Z$41,IF(AND(W33&gt;[8]Buckets!$S$41,W33&lt;=[8]Buckets!$S$42),[8]Buckets!$Z$42,IF(AND(W33&gt;[8]Buckets!$S$42,W33&lt;=[8]Buckets!$S$43),[8]Buckets!$Z$43,IF(W33&gt;[8]Buckets!$S$43,[8]Buckets!$Z$44)))))))</f>
        <v>0.57889999999999997</v>
      </c>
      <c r="AH33">
        <f>IF(X33="",[8]Buckets!$Z$54,IF(X33&lt;=[8]Buckets!$S$50,[8]Buckets!$Z$50,IF(AND(X33&gt;[8]Buckets!$S$50,X33&lt;=[8]Buckets!$S$51),[8]Buckets!$Z$51,IF(AND(X33&gt;[8]Buckets!$S$51,X33&lt;=[8]Buckets!$S$52),[8]Buckets!$Z$52,IF(AND(X33&gt;[8]Buckets!$S$52,X33&lt;=[8]Buckets!$S$53),[8]Buckets!$Z$53,IF(X33&gt;[8]Buckets!$S$53,[8]Buckets!$Z$54))))))</f>
        <v>0.72850000000000004</v>
      </c>
      <c r="AI33">
        <f>IF(Y33="",[8]Buckets!$Z$58,IF(Y33&lt;=[8]Buckets!$S$58,[8]Buckets!$Z$58,IF(AND(Y33&gt;[8]Buckets!$S$58,Y33&lt;=[8]Buckets!$S$59),[8]Buckets!$Z$59,IF(AND(Y33&gt;[8]Buckets!$S$59,Y33&lt;=[8]Buckets!$S$60),[8]Buckets!$Z$60,IF(AND(Y33&gt;[8]Buckets!$S$60,Y33&lt;=[8]Buckets!$S$61),[8]Buckets!$Z$61,IF(AND(Y33&gt;[8]Buckets!$S$61,Y33&lt;=[8]Buckets!$S$62),[8]Buckets!$Z$62,IF(Y33&gt;[8]Buckets!$S$62,[8]Buckets!$Z$63)))))))</f>
        <v>0.59760000000000013</v>
      </c>
      <c r="AJ33">
        <f>IF(Z33="",[8]Buckets!$Z$72,IF(Z33&lt;=[8]Buckets!$S$67,[8]Buckets!$Z$67,IF(AND(Z33&gt;[8]Buckets!$S$67,Z33&lt;=[8]Buckets!$S$68),[8]Buckets!$Z$68,IF(AND(Z33&gt;[8]Buckets!$S$68,Z33&lt;=[8]Buckets!$S$69),[8]Buckets!$Z$69,IF(AND(Z33&gt;[8]Buckets!$S$69,Z33&lt;=[8]Buckets!$S$70),[8]Buckets!$Z$70,IF(AND(Z33&gt;[8]Buckets!$S$70,Z33&lt;=[8]Buckets!$S$71),[8]Buckets!$Z$71,IF(Z33&gt;[8]Buckets!$S$71,[8]Buckets!$Z$72)))))))</f>
        <v>0.80769999999999997</v>
      </c>
      <c r="AK33">
        <f>IF(Y33&lt;=0,IF(AA33="",[8]Buckets!$Z$78,IF(AA33&lt;=[8]Buckets!$S$76,[8]Buckets!$Z$76,IF(AND(AA33&gt;[8]Buckets!$S$76,AA33&lt;=[8]Buckets!$S$77),[8]Buckets!$Z$77,IF(AA33&gt;[8]Buckets!$S$77,[8]Buckets!$Z$78)))),IF(AA33="",[8]Buckets!$Z$86,IF(AA33&lt;=[8]Buckets!$S$84,[8]Buckets!$Z$84,IF(AND(AA33&gt;[8]Buckets!$S$84,AA33&lt;=[8]Buckets!$S$85),[8]Buckets!$Z$85,IF(AA33&gt;[8]Buckets!$S$85,[8]Buckets!$Z$86)))))</f>
        <v>0.96660000000000001</v>
      </c>
      <c r="AL33" s="695"/>
      <c r="AM33">
        <f>MMULT(AC33:AG33,[8]Coefficients!$J$6:$J$10)+[8]Coefficients!$N$5</f>
        <v>0.45120716299999986</v>
      </c>
      <c r="AN33">
        <f>MMULT(AH33:AK33,[8]Coefficients!$J$20:$J$23)+[8]Coefficients!$N$20</f>
        <v>0.73947042499999993</v>
      </c>
      <c r="AO33">
        <f>(AM33*[8]Standardisation_Parameters!$B$6)+[8]Standardisation_Parameters!$B$5</f>
        <v>52.045995630198696</v>
      </c>
      <c r="AP33">
        <f>(AN33*[8]Standardisation_Parameters!$B$6)+[8]Standardisation_Parameters!$B$5</f>
        <v>56.886076739885929</v>
      </c>
      <c r="AQ33">
        <v>33</v>
      </c>
      <c r="AR33" s="78">
        <f>MMULT(AM33:AN33,[8]Coefficients!$J$29:$J$30)+[8]Coefficients!$N$29</f>
        <v>0.65638941410519003</v>
      </c>
      <c r="AS33" s="78">
        <f>(AR33*[8]Standardisation_Parameters!$B$6)+[8]Standardisation_Parameters!$B$5</f>
        <v>55.49110594612003</v>
      </c>
      <c r="AT33" s="78">
        <f t="shared" si="7"/>
        <v>55</v>
      </c>
      <c r="AU33" s="78">
        <f>VLOOKUP(MATCH(AS33,[8]mapping_table!$B$2:$B$21,1),[8]mapping_table!$A$1:$D$21,4,0)</f>
        <v>60</v>
      </c>
      <c r="AV33" s="78">
        <f t="shared" si="8"/>
        <v>11</v>
      </c>
      <c r="AW33" s="78">
        <f t="shared" si="9"/>
        <v>11</v>
      </c>
      <c r="AX33" s="78">
        <f>VLOOKUP(MATCH(AV33,[9]mapping_table!$B$2:$B$21,1),[9]mapping_table!$A$1:$D$21,4,0)</f>
        <v>15</v>
      </c>
      <c r="AY33" s="78">
        <f t="shared" si="10"/>
        <v>2</v>
      </c>
      <c r="BA33" s="79">
        <f>MMULT(AP33:AQ33,[9]Coefficients!$J$36:$J$37)+[9]Coefficients!$N$36</f>
        <v>55.531218880417896</v>
      </c>
      <c r="BB33" s="79">
        <f>(BA33*[9]Standardisation_Parameters!$B$6)+[9]Standardisation_Parameters!$B$5</f>
        <v>976.86632266453898</v>
      </c>
      <c r="BC33" s="79">
        <f t="shared" si="11"/>
        <v>977</v>
      </c>
      <c r="BD33" s="79">
        <f>VLOOKUP(MATCH(BB33,[9]mapping_table!$B$2:$B$21,1),[9]mapping_table!$A$1:$D$21,4,0)</f>
        <v>100</v>
      </c>
      <c r="BE33" s="79">
        <f t="shared" si="12"/>
        <v>195</v>
      </c>
    </row>
    <row r="34" spans="1:57" x14ac:dyDescent="0.25">
      <c r="A34" s="74" t="s">
        <v>115</v>
      </c>
      <c r="B34" s="74" t="s">
        <v>58</v>
      </c>
      <c r="C34" s="74" t="s">
        <v>116</v>
      </c>
      <c r="D34" s="75">
        <v>11.946199999999999</v>
      </c>
      <c r="E34" s="75">
        <v>4</v>
      </c>
      <c r="F34" s="75">
        <v>15.5</v>
      </c>
      <c r="G34" s="75">
        <v>2</v>
      </c>
      <c r="H34" s="75">
        <v>3.23310940880181</v>
      </c>
      <c r="I34" s="75">
        <v>5</v>
      </c>
      <c r="J34" s="75">
        <v>-0.34486512020196303</v>
      </c>
      <c r="K34" s="75">
        <v>48.633879781420802</v>
      </c>
      <c r="L34" s="75">
        <v>1.5</v>
      </c>
      <c r="M34" s="75">
        <f>VLOOKUP(C34,Low_Raw!$D:$W,20,FALSE)</f>
        <v>-27.428606979595099</v>
      </c>
      <c r="N34" s="41">
        <v>62.7777777777778</v>
      </c>
      <c r="O34" s="41">
        <f t="shared" si="2"/>
        <v>63</v>
      </c>
      <c r="P34" s="41">
        <f>VLOOKUP(MATCH(N34,[8]mapping_table!$B$2:$B$21,1),[8]mapping_table!$A$1:$D$21,4,0)</f>
        <v>65</v>
      </c>
      <c r="Q34" s="41">
        <f t="shared" si="3"/>
        <v>13</v>
      </c>
      <c r="R34" s="695"/>
      <c r="S34" s="75">
        <f t="shared" ref="S34:S61" si="13">IF(ISBLANK(D34),"",D34)</f>
        <v>11.946199999999999</v>
      </c>
      <c r="T34" s="75">
        <f t="shared" ref="T34:T61" si="14">IF(ISBLANK(E34),"",E34)</f>
        <v>4</v>
      </c>
      <c r="U34" s="75">
        <f t="shared" si="4"/>
        <v>2</v>
      </c>
      <c r="V34">
        <f>IF(ISBLANK(F34),"",(F34-[8]Standardisation_Parameters!$F$5)/[8]Standardisation_Parameters!$F$6)</f>
        <v>0.4951252609303235</v>
      </c>
      <c r="W34">
        <f>IF(ISBLANK(H34),"",(H34-[8]Standardisation_Parameters!$H$5)/[8]Standardisation_Parameters!$H$6)</f>
        <v>-0.6942226331466691</v>
      </c>
      <c r="X34" s="75">
        <f t="shared" si="5"/>
        <v>5</v>
      </c>
      <c r="Y34">
        <f>IF(ISBLANK(J34),"",(J34-[8]Standardisation_Parameters!$Q$5)/[8]Standardisation_Parameters!$Q$6)</f>
        <v>-0.39889863305339834</v>
      </c>
      <c r="Z34" s="75">
        <f t="shared" si="6"/>
        <v>1.5</v>
      </c>
      <c r="AA34">
        <f>IF(ISBLANK(K34),"",(K34-[8]Standardisation_Parameters!$O$5)/[8]Standardisation_Parameters!$O$6)</f>
        <v>0.16920757174484788</v>
      </c>
      <c r="AB34" s="695"/>
      <c r="AC34">
        <f>IF(S34="",[8]Buckets!$Z$9,IF(S34&lt;=[8]Buckets!$S$4,[8]Buckets!$Z$4,IF(AND(S34&gt;[8]Buckets!$S$4,S34&lt;=[8]Buckets!$S$5),[8]Buckets!$Z$5,IF(AND(S34&gt;[8]Buckets!$S$5,S34&lt;=[8]Buckets!$S$6),[8]Buckets!$Z$6,IF(AND(S34&gt;[8]Buckets!$S$6,S34&lt;=[8]Buckets!$S$7),[8]Buckets!$Z$7,IF(AND(S34&gt;[8]Buckets!$S$7,S34&lt;=[8]Buckets!$S$8),[8]Buckets!$Z$8,IF(S34&gt;[8]Buckets!$S$8,[8]Buckets!$Z$9)))))))</f>
        <v>0.99639999999999995</v>
      </c>
      <c r="AD34">
        <f>IF(T34="",[8]Buckets!$Z$18,IF(T34&lt;=[8]Buckets!$S$13,[8]Buckets!$Z$13,IF(AND(T34&gt;[8]Buckets!$S$13,T34&lt;=[8]Buckets!$S$14),[8]Buckets!$Z$14,IF(AND(T34&gt;[8]Buckets!$S$14,T34&lt;=[8]Buckets!$S$15),[8]Buckets!$Z$15,IF(AND(T34&gt;[8]Buckets!$S$15,T34&lt;=[8]Buckets!$S$16),[8]Buckets!$Z$16,IF(AND(T34&gt;[8]Buckets!$S$16,T34&lt;=[8]Buckets!$S$17),[8]Buckets!$Z$17,IF(T34&gt;[8]Buckets!$S$17,[8]Buckets!$Z$18)))))))</f>
        <v>0.49829999999999997</v>
      </c>
      <c r="AE34">
        <f>IF(U34="",[8]Buckets!$Z$26,IF(U34&lt;=[8]Buckets!$S$22,[8]Buckets!$Z$22,IF(AND(U34&gt;[8]Buckets!$S$22,U34&lt;=[8]Buckets!$S$23),[8]Buckets!$Z$23,IF(AND(U34&gt;[8]Buckets!$S$23,U34&lt;=[8]Buckets!$S$24),[8]Buckets!$Z$24,IF(AND(U34&gt;[8]Buckets!$S$24,U34&lt;=[8]Buckets!$S$25),[8]Buckets!$Z$25,IF(U34&gt;[8]Buckets!$S$25,[8]Buckets!$Z$26))))))</f>
        <v>0.51160000000000005</v>
      </c>
      <c r="AF34">
        <f>IF(V34="",[8]Buckets!$Z$35,IF(V34&lt;=[8]Buckets!$S$30,[8]Buckets!$Z$30,IF(AND(V34&gt;[8]Buckets!$S$30,V34&lt;=[8]Buckets!$S$31),[8]Buckets!$Z$31,IF(AND(V34&gt;[8]Buckets!$S$31,V34&lt;=[8]Buckets!$S$32),[8]Buckets!$Z$32,IF(AND(V34&gt;[8]Buckets!$S$32,V34&lt;=[8]Buckets!$S$33),[8]Buckets!$Z$33,IF(AND(V34&gt;[8]Buckets!$S$33,V34&lt;=[8]Buckets!$S$34),[8]Buckets!$Z$34,IF(V34&gt;[8]Buckets!$S$34,[8]Buckets!$Z$35)))))))</f>
        <v>0.78160000000000007</v>
      </c>
      <c r="AG34">
        <f>IF(W34="",[8]Buckets!$Z$44,IF(W34&lt;=[8]Buckets!$S$39,[8]Buckets!$Z$39,IF(AND(W34&gt;[8]Buckets!$S$39,W34&lt;=[8]Buckets!$S$40),[8]Buckets!$Z$40,IF(AND(W34&gt;[8]Buckets!$S$40,W34&lt;=[8]Buckets!$S$41),[8]Buckets!$Z$41,IF(AND(W34&gt;[8]Buckets!$S$41,W34&lt;=[8]Buckets!$S$42),[8]Buckets!$Z$42,IF(AND(W34&gt;[8]Buckets!$S$42,W34&lt;=[8]Buckets!$S$43),[8]Buckets!$Z$43,IF(W34&gt;[8]Buckets!$S$43,[8]Buckets!$Z$44)))))))</f>
        <v>0.57889999999999997</v>
      </c>
      <c r="AH34">
        <f>IF(X34="",[8]Buckets!$Z$54,IF(X34&lt;=[8]Buckets!$S$50,[8]Buckets!$Z$50,IF(AND(X34&gt;[8]Buckets!$S$50,X34&lt;=[8]Buckets!$S$51),[8]Buckets!$Z$51,IF(AND(X34&gt;[8]Buckets!$S$51,X34&lt;=[8]Buckets!$S$52),[8]Buckets!$Z$52,IF(AND(X34&gt;[8]Buckets!$S$52,X34&lt;=[8]Buckets!$S$53),[8]Buckets!$Z$53,IF(X34&gt;[8]Buckets!$S$53,[8]Buckets!$Z$54))))))</f>
        <v>0.72850000000000004</v>
      </c>
      <c r="AI34">
        <f>IF(Y34="",[8]Buckets!$Z$58,IF(Y34&lt;=[8]Buckets!$S$58,[8]Buckets!$Z$58,IF(AND(Y34&gt;[8]Buckets!$S$58,Y34&lt;=[8]Buckets!$S$59),[8]Buckets!$Z$59,IF(AND(Y34&gt;[8]Buckets!$S$59,Y34&lt;=[8]Buckets!$S$60),[8]Buckets!$Z$60,IF(AND(Y34&gt;[8]Buckets!$S$60,Y34&lt;=[8]Buckets!$S$61),[8]Buckets!$Z$61,IF(AND(Y34&gt;[8]Buckets!$S$61,Y34&lt;=[8]Buckets!$S$62),[8]Buckets!$Z$62,IF(Y34&gt;[8]Buckets!$S$62,[8]Buckets!$Z$63)))))))</f>
        <v>0.33840000000000026</v>
      </c>
      <c r="AJ34">
        <f>IF(Z34="",[8]Buckets!$Z$72,IF(Z34&lt;=[8]Buckets!$S$67,[8]Buckets!$Z$67,IF(AND(Z34&gt;[8]Buckets!$S$67,Z34&lt;=[8]Buckets!$S$68),[8]Buckets!$Z$68,IF(AND(Z34&gt;[8]Buckets!$S$68,Z34&lt;=[8]Buckets!$S$69),[8]Buckets!$Z$69,IF(AND(Z34&gt;[8]Buckets!$S$69,Z34&lt;=[8]Buckets!$S$70),[8]Buckets!$Z$70,IF(AND(Z34&gt;[8]Buckets!$S$70,Z34&lt;=[8]Buckets!$S$71),[8]Buckets!$Z$71,IF(Z34&gt;[8]Buckets!$S$71,[8]Buckets!$Z$72)))))))</f>
        <v>0.21429999999999999</v>
      </c>
      <c r="AK34">
        <f>IF(Y34&lt;=0,IF(AA34="",[8]Buckets!$Z$78,IF(AA34&lt;=[8]Buckets!$S$76,[8]Buckets!$Z$76,IF(AND(AA34&gt;[8]Buckets!$S$76,AA34&lt;=[8]Buckets!$S$77),[8]Buckets!$Z$77,IF(AA34&gt;[8]Buckets!$S$77,[8]Buckets!$Z$78)))),IF(AA34="",[8]Buckets!$Z$86,IF(AA34&lt;=[8]Buckets!$S$84,[8]Buckets!$Z$84,IF(AND(AA34&gt;[8]Buckets!$S$84,AA34&lt;=[8]Buckets!$S$85),[8]Buckets!$Z$85,IF(AA34&gt;[8]Buckets!$S$85,[8]Buckets!$Z$86)))))</f>
        <v>0.72140000000000004</v>
      </c>
      <c r="AL34" s="695"/>
      <c r="AM34">
        <f>MMULT(AC34:AG34,[8]Coefficients!$J$6:$J$10)+[8]Coefficients!$N$5</f>
        <v>0.36549773299999999</v>
      </c>
      <c r="AN34">
        <f>MMULT(AH34:AK34,[8]Coefficients!$J$20:$J$23)+[8]Coefficients!$N$20</f>
        <v>0.32482567500000015</v>
      </c>
      <c r="AO34">
        <f>(AM34*[8]Standardisation_Parameters!$B$6)+[8]Standardisation_Parameters!$B$5</f>
        <v>50.606892394542328</v>
      </c>
      <c r="AP34">
        <f>(AN34*[8]Standardisation_Parameters!$B$6)+[8]Standardisation_Parameters!$B$5</f>
        <v>49.923988654911774</v>
      </c>
      <c r="AQ34">
        <v>34</v>
      </c>
      <c r="AR34" s="78">
        <f>MMULT(AM34:AN34,[8]Coefficients!$J$29:$J$30)+[8]Coefficients!$N$29</f>
        <v>0.28136954623429011</v>
      </c>
      <c r="AS34" s="78">
        <f>(AR34*[8]Standardisation_Parameters!$B$6)+[8]Standardisation_Parameters!$B$5</f>
        <v>49.194339005907771</v>
      </c>
      <c r="AT34" s="78">
        <f t="shared" si="7"/>
        <v>49</v>
      </c>
      <c r="AU34" s="78">
        <f>VLOOKUP(MATCH(AS34,[8]mapping_table!$B$2:$B$21,1),[8]mapping_table!$A$1:$D$21,4,0)</f>
        <v>50</v>
      </c>
      <c r="AV34" s="78">
        <f t="shared" si="8"/>
        <v>10</v>
      </c>
      <c r="AW34" s="78">
        <f t="shared" si="9"/>
        <v>10</v>
      </c>
      <c r="AX34" s="78">
        <f>VLOOKUP(MATCH(AV34,[9]mapping_table!$B$2:$B$21,1),[9]mapping_table!$A$1:$D$21,4,0)</f>
        <v>15</v>
      </c>
      <c r="AY34" s="78">
        <f t="shared" si="10"/>
        <v>2</v>
      </c>
      <c r="BA34" s="79">
        <f>MMULT(AP34:AQ34,[9]Coefficients!$J$36:$J$37)+[9]Coefficients!$N$36</f>
        <v>51.439214331318645</v>
      </c>
      <c r="BB34" s="79">
        <f>(BA34*[9]Standardisation_Parameters!$B$6)+[9]Standardisation_Parameters!$B$5</f>
        <v>908.15956557924142</v>
      </c>
      <c r="BC34" s="79">
        <f t="shared" si="11"/>
        <v>908</v>
      </c>
      <c r="BD34" s="79">
        <f>VLOOKUP(MATCH(BB34,[9]mapping_table!$B$2:$B$21,1),[9]mapping_table!$A$1:$D$21,4,0)</f>
        <v>100</v>
      </c>
      <c r="BE34" s="79">
        <f t="shared" si="12"/>
        <v>182</v>
      </c>
    </row>
    <row r="35" spans="1:57" x14ac:dyDescent="0.25">
      <c r="A35" s="74" t="s">
        <v>117</v>
      </c>
      <c r="B35" s="74" t="s">
        <v>13</v>
      </c>
      <c r="C35" s="74" t="s">
        <v>118</v>
      </c>
      <c r="D35" s="75">
        <v>9.2333999999999996</v>
      </c>
      <c r="E35" s="75">
        <v>4</v>
      </c>
      <c r="F35" s="75">
        <v>16</v>
      </c>
      <c r="G35" s="75">
        <v>3</v>
      </c>
      <c r="H35" s="75">
        <v>2.8593999999999999</v>
      </c>
      <c r="I35" s="75">
        <v>3</v>
      </c>
      <c r="J35" s="75">
        <v>-0.55964240823462597</v>
      </c>
      <c r="K35" s="75">
        <v>72.131147540983605</v>
      </c>
      <c r="L35" s="75">
        <v>3.75</v>
      </c>
      <c r="M35" s="75">
        <f>VLOOKUP(C35,Low_Raw!$D:$W,20,FALSE)</f>
        <v>-4.3112487961111199E-3</v>
      </c>
      <c r="N35" s="41">
        <v>49.8888888888889</v>
      </c>
      <c r="O35" s="41">
        <f t="shared" si="2"/>
        <v>50</v>
      </c>
      <c r="P35" s="41">
        <f>VLOOKUP(MATCH(N35,[8]mapping_table!$B$2:$B$21,1),[8]mapping_table!$A$1:$D$21,4,0)</f>
        <v>50</v>
      </c>
      <c r="Q35" s="41">
        <f t="shared" si="3"/>
        <v>10</v>
      </c>
      <c r="R35" s="695"/>
      <c r="S35" s="75">
        <f t="shared" si="13"/>
        <v>9.2333999999999996</v>
      </c>
      <c r="T35" s="75">
        <f t="shared" si="14"/>
        <v>4</v>
      </c>
      <c r="U35" s="75">
        <f t="shared" si="4"/>
        <v>3</v>
      </c>
      <c r="V35">
        <f>IF(ISBLANK(F35),"",(F35-[8]Standardisation_Parameters!$F$5)/[8]Standardisation_Parameters!$F$6)</f>
        <v>0.56269820774601476</v>
      </c>
      <c r="W35">
        <f>IF(ISBLANK(H35),"",(H35-[8]Standardisation_Parameters!$H$5)/[8]Standardisation_Parameters!$H$6)</f>
        <v>-0.72998204667148603</v>
      </c>
      <c r="X35" s="75">
        <f t="shared" si="5"/>
        <v>3</v>
      </c>
      <c r="Y35">
        <f>IF(ISBLANK(J35),"",(J35-[8]Standardisation_Parameters!$Q$5)/[8]Standardisation_Parameters!$Q$6)</f>
        <v>-0.61705633044441166</v>
      </c>
      <c r="Z35" s="75">
        <f t="shared" si="6"/>
        <v>3.75</v>
      </c>
      <c r="AA35">
        <f>IF(ISBLANK(K35),"",(K35-[8]Standardisation_Parameters!$O$5)/[8]Standardisation_Parameters!$O$6)</f>
        <v>1.023887565671348</v>
      </c>
      <c r="AB35" s="695"/>
      <c r="AC35">
        <f>IF(S35="",[8]Buckets!$Z$9,IF(S35&lt;=[8]Buckets!$S$4,[8]Buckets!$Z$4,IF(AND(S35&gt;[8]Buckets!$S$4,S35&lt;=[8]Buckets!$S$5),[8]Buckets!$Z$5,IF(AND(S35&gt;[8]Buckets!$S$5,S35&lt;=[8]Buckets!$S$6),[8]Buckets!$Z$6,IF(AND(S35&gt;[8]Buckets!$S$6,S35&lt;=[8]Buckets!$S$7),[8]Buckets!$Z$7,IF(AND(S35&gt;[8]Buckets!$S$7,S35&lt;=[8]Buckets!$S$8),[8]Buckets!$Z$8,IF(S35&gt;[8]Buckets!$S$8,[8]Buckets!$Z$9)))))))</f>
        <v>0.79220000000000002</v>
      </c>
      <c r="AD35">
        <f>IF(T35="",[8]Buckets!$Z$18,IF(T35&lt;=[8]Buckets!$S$13,[8]Buckets!$Z$13,IF(AND(T35&gt;[8]Buckets!$S$13,T35&lt;=[8]Buckets!$S$14),[8]Buckets!$Z$14,IF(AND(T35&gt;[8]Buckets!$S$14,T35&lt;=[8]Buckets!$S$15),[8]Buckets!$Z$15,IF(AND(T35&gt;[8]Buckets!$S$15,T35&lt;=[8]Buckets!$S$16),[8]Buckets!$Z$16,IF(AND(T35&gt;[8]Buckets!$S$16,T35&lt;=[8]Buckets!$S$17),[8]Buckets!$Z$17,IF(T35&gt;[8]Buckets!$S$17,[8]Buckets!$Z$18)))))))</f>
        <v>0.49829999999999997</v>
      </c>
      <c r="AE35">
        <f>IF(U35="",[8]Buckets!$Z$26,IF(U35&lt;=[8]Buckets!$S$22,[8]Buckets!$Z$22,IF(AND(U35&gt;[8]Buckets!$S$22,U35&lt;=[8]Buckets!$S$23),[8]Buckets!$Z$23,IF(AND(U35&gt;[8]Buckets!$S$23,U35&lt;=[8]Buckets!$S$24),[8]Buckets!$Z$24,IF(AND(U35&gt;[8]Buckets!$S$24,U35&lt;=[8]Buckets!$S$25),[8]Buckets!$Z$25,IF(U35&gt;[8]Buckets!$S$25,[8]Buckets!$Z$26))))))</f>
        <v>0.71799999999999997</v>
      </c>
      <c r="AF35">
        <f>IF(V35="",[8]Buckets!$Z$35,IF(V35&lt;=[8]Buckets!$S$30,[8]Buckets!$Z$30,IF(AND(V35&gt;[8]Buckets!$S$30,V35&lt;=[8]Buckets!$S$31),[8]Buckets!$Z$31,IF(AND(V35&gt;[8]Buckets!$S$31,V35&lt;=[8]Buckets!$S$32),[8]Buckets!$Z$32,IF(AND(V35&gt;[8]Buckets!$S$32,V35&lt;=[8]Buckets!$S$33),[8]Buckets!$Z$33,IF(AND(V35&gt;[8]Buckets!$S$33,V35&lt;=[8]Buckets!$S$34),[8]Buckets!$Z$34,IF(V35&gt;[8]Buckets!$S$34,[8]Buckets!$Z$35)))))))</f>
        <v>0.87660000000000005</v>
      </c>
      <c r="AG35">
        <f>IF(W35="",[8]Buckets!$Z$44,IF(W35&lt;=[8]Buckets!$S$39,[8]Buckets!$Z$39,IF(AND(W35&gt;[8]Buckets!$S$39,W35&lt;=[8]Buckets!$S$40),[8]Buckets!$Z$40,IF(AND(W35&gt;[8]Buckets!$S$40,W35&lt;=[8]Buckets!$S$41),[8]Buckets!$Z$41,IF(AND(W35&gt;[8]Buckets!$S$41,W35&lt;=[8]Buckets!$S$42),[8]Buckets!$Z$42,IF(AND(W35&gt;[8]Buckets!$S$42,W35&lt;=[8]Buckets!$S$43),[8]Buckets!$Z$43,IF(W35&gt;[8]Buckets!$S$43,[8]Buckets!$Z$44)))))))</f>
        <v>0.57889999999999997</v>
      </c>
      <c r="AH35">
        <f>IF(X35="",[8]Buckets!$Z$54,IF(X35&lt;=[8]Buckets!$S$50,[8]Buckets!$Z$50,IF(AND(X35&gt;[8]Buckets!$S$50,X35&lt;=[8]Buckets!$S$51),[8]Buckets!$Z$51,IF(AND(X35&gt;[8]Buckets!$S$51,X35&lt;=[8]Buckets!$S$52),[8]Buckets!$Z$52,IF(AND(X35&gt;[8]Buckets!$S$52,X35&lt;=[8]Buckets!$S$53),[8]Buckets!$Z$53,IF(X35&gt;[8]Buckets!$S$53,[8]Buckets!$Z$54))))))</f>
        <v>0.31809999999999999</v>
      </c>
      <c r="AI35">
        <f>IF(Y35="",[8]Buckets!$Z$58,IF(Y35&lt;=[8]Buckets!$S$58,[8]Buckets!$Z$58,IF(AND(Y35&gt;[8]Buckets!$S$58,Y35&lt;=[8]Buckets!$S$59),[8]Buckets!$Z$59,IF(AND(Y35&gt;[8]Buckets!$S$59,Y35&lt;=[8]Buckets!$S$60),[8]Buckets!$Z$60,IF(AND(Y35&gt;[8]Buckets!$S$60,Y35&lt;=[8]Buckets!$S$61),[8]Buckets!$Z$61,IF(AND(Y35&gt;[8]Buckets!$S$61,Y35&lt;=[8]Buckets!$S$62),[8]Buckets!$Z$62,IF(Y35&gt;[8]Buckets!$S$62,[8]Buckets!$Z$63)))))))</f>
        <v>0.59760000000000013</v>
      </c>
      <c r="AJ35">
        <f>IF(Z35="",[8]Buckets!$Z$72,IF(Z35&lt;=[8]Buckets!$S$67,[8]Buckets!$Z$67,IF(AND(Z35&gt;[8]Buckets!$S$67,Z35&lt;=[8]Buckets!$S$68),[8]Buckets!$Z$68,IF(AND(Z35&gt;[8]Buckets!$S$68,Z35&lt;=[8]Buckets!$S$69),[8]Buckets!$Z$69,IF(AND(Z35&gt;[8]Buckets!$S$69,Z35&lt;=[8]Buckets!$S$70),[8]Buckets!$Z$70,IF(AND(Z35&gt;[8]Buckets!$S$70,Z35&lt;=[8]Buckets!$S$71),[8]Buckets!$Z$71,IF(Z35&gt;[8]Buckets!$S$71,[8]Buckets!$Z$72)))))))</f>
        <v>1.0055000000000001</v>
      </c>
      <c r="AK35">
        <f>IF(Y35&lt;=0,IF(AA35="",[8]Buckets!$Z$78,IF(AA35&lt;=[8]Buckets!$S$76,[8]Buckets!$Z$76,IF(AND(AA35&gt;[8]Buckets!$S$76,AA35&lt;=[8]Buckets!$S$77),[8]Buckets!$Z$77,IF(AA35&gt;[8]Buckets!$S$77,[8]Buckets!$Z$78)))),IF(AA35="",[8]Buckets!$Z$86,IF(AA35&lt;=[8]Buckets!$S$84,[8]Buckets!$Z$84,IF(AND(AA35&gt;[8]Buckets!$S$84,AA35&lt;=[8]Buckets!$S$85),[8]Buckets!$Z$85,IF(AA35&gt;[8]Buckets!$S$85,[8]Buckets!$Z$86)))))</f>
        <v>0.78520000000000001</v>
      </c>
      <c r="AL35" s="695"/>
      <c r="AM35">
        <f>MMULT(AC35:AG35,[8]Coefficients!$J$6:$J$10)+[8]Coefficients!$N$5</f>
        <v>0.45569407900000014</v>
      </c>
      <c r="AN35">
        <f>MMULT(AH35:AK35,[8]Coefficients!$J$20:$J$23)+[8]Coefficients!$N$20</f>
        <v>0.59910727500000016</v>
      </c>
      <c r="AO35">
        <f>(AM35*[8]Standardisation_Parameters!$B$6)+[8]Standardisation_Parameters!$B$5</f>
        <v>52.121333143628888</v>
      </c>
      <c r="AP35">
        <f>(AN35*[8]Standardisation_Parameters!$B$6)+[8]Standardisation_Parameters!$B$5</f>
        <v>54.529310823557708</v>
      </c>
      <c r="AQ35">
        <v>35</v>
      </c>
      <c r="AR35" s="78">
        <f>MMULT(AM35:AN35,[8]Coefficients!$J$29:$J$30)+[8]Coefficients!$N$29</f>
        <v>0.5391845570547702</v>
      </c>
      <c r="AS35" s="78">
        <f>(AR35*[8]Standardisation_Parameters!$B$6)+[8]Standardisation_Parameters!$B$5</f>
        <v>53.523179091211517</v>
      </c>
      <c r="AT35" s="78">
        <f t="shared" si="7"/>
        <v>54</v>
      </c>
      <c r="AU35" s="78">
        <f>VLOOKUP(MATCH(AS35,[8]mapping_table!$B$2:$B$21,1),[8]mapping_table!$A$1:$D$21,4,0)</f>
        <v>55</v>
      </c>
      <c r="AV35" s="78">
        <f t="shared" si="8"/>
        <v>11</v>
      </c>
      <c r="AW35" s="78">
        <f t="shared" si="9"/>
        <v>11</v>
      </c>
      <c r="AX35" s="78">
        <f>VLOOKUP(MATCH(AV35,[9]mapping_table!$B$2:$B$21,1),[9]mapping_table!$A$1:$D$21,4,0)</f>
        <v>15</v>
      </c>
      <c r="AY35" s="78">
        <f t="shared" si="10"/>
        <v>2</v>
      </c>
      <c r="BA35" s="79">
        <f>MMULT(AP35:AQ35,[9]Coefficients!$J$36:$J$37)+[9]Coefficients!$N$36</f>
        <v>55.043817542670588</v>
      </c>
      <c r="BB35" s="79">
        <f>(BA35*[9]Standardisation_Parameters!$B$6)+[9]Standardisation_Parameters!$B$5</f>
        <v>968.68261589837107</v>
      </c>
      <c r="BC35" s="79">
        <f t="shared" si="11"/>
        <v>969</v>
      </c>
      <c r="BD35" s="79">
        <f>VLOOKUP(MATCH(BB35,[9]mapping_table!$B$2:$B$21,1),[9]mapping_table!$A$1:$D$21,4,0)</f>
        <v>100</v>
      </c>
      <c r="BE35" s="79">
        <f t="shared" si="12"/>
        <v>194</v>
      </c>
    </row>
    <row r="36" spans="1:57" x14ac:dyDescent="0.25">
      <c r="A36" s="74" t="s">
        <v>119</v>
      </c>
      <c r="B36" s="74" t="s">
        <v>13</v>
      </c>
      <c r="C36" s="74" t="s">
        <v>120</v>
      </c>
      <c r="D36" s="75">
        <v>8.0114000000000001</v>
      </c>
      <c r="E36" s="75">
        <v>5</v>
      </c>
      <c r="F36" s="75">
        <v>23.9</v>
      </c>
      <c r="G36" s="75">
        <v>5</v>
      </c>
      <c r="H36" s="75">
        <v>3.5</v>
      </c>
      <c r="I36" s="75">
        <v>5</v>
      </c>
      <c r="J36" s="75">
        <v>-0.175050473331825</v>
      </c>
      <c r="K36" s="75">
        <v>77.049180327868896</v>
      </c>
      <c r="L36" s="75">
        <v>2.25</v>
      </c>
      <c r="M36" s="75">
        <f>VLOOKUP(C36,Low_Raw!$D:$W,20,FALSE)</f>
        <v>6.3394885364787301</v>
      </c>
      <c r="N36" s="41">
        <v>56.8888888888889</v>
      </c>
      <c r="O36" s="41">
        <f t="shared" si="2"/>
        <v>57</v>
      </c>
      <c r="P36" s="41">
        <f>VLOOKUP(MATCH(N36,[8]mapping_table!$B$2:$B$21,1),[8]mapping_table!$A$1:$D$21,4,0)</f>
        <v>60</v>
      </c>
      <c r="Q36" s="41">
        <f t="shared" si="3"/>
        <v>11</v>
      </c>
      <c r="R36" s="695"/>
      <c r="S36" s="75">
        <f t="shared" si="13"/>
        <v>8.0114000000000001</v>
      </c>
      <c r="T36" s="75">
        <f t="shared" si="14"/>
        <v>5</v>
      </c>
      <c r="U36" s="75">
        <f t="shared" si="4"/>
        <v>5</v>
      </c>
      <c r="V36">
        <f>IF(ISBLANK(F36),"",(F36-[8]Standardisation_Parameters!$F$5)/[8]Standardisation_Parameters!$F$6)</f>
        <v>1.6303507674339364</v>
      </c>
      <c r="W36">
        <f>IF(ISBLANK(H36),"",(H36-[8]Standardisation_Parameters!$H$5)/[8]Standardisation_Parameters!$H$6)</f>
        <v>-0.66868447223405392</v>
      </c>
      <c r="X36" s="75">
        <f t="shared" si="5"/>
        <v>5</v>
      </c>
      <c r="Y36">
        <f>IF(ISBLANK(J36),"",(J36-[8]Standardisation_Parameters!$Q$5)/[8]Standardisation_Parameters!$Q$6)</f>
        <v>-0.22641125003539772</v>
      </c>
      <c r="Z36" s="75">
        <f t="shared" si="6"/>
        <v>2.25</v>
      </c>
      <c r="AA36">
        <f>IF(ISBLANK(K36),"",(K36-[8]Standardisation_Parameters!$O$5)/[8]Standardisation_Parameters!$O$6)</f>
        <v>1.2027740760280592</v>
      </c>
      <c r="AB36" s="695"/>
      <c r="AC36">
        <f>IF(S36="",[8]Buckets!$Z$9,IF(S36&lt;=[8]Buckets!$S$4,[8]Buckets!$Z$4,IF(AND(S36&gt;[8]Buckets!$S$4,S36&lt;=[8]Buckets!$S$5),[8]Buckets!$Z$5,IF(AND(S36&gt;[8]Buckets!$S$5,S36&lt;=[8]Buckets!$S$6),[8]Buckets!$Z$6,IF(AND(S36&gt;[8]Buckets!$S$6,S36&lt;=[8]Buckets!$S$7),[8]Buckets!$Z$7,IF(AND(S36&gt;[8]Buckets!$S$7,S36&lt;=[8]Buckets!$S$8),[8]Buckets!$Z$8,IF(S36&gt;[8]Buckets!$S$8,[8]Buckets!$Z$9)))))))</f>
        <v>0.79220000000000002</v>
      </c>
      <c r="AD36">
        <f>IF(T36="",[8]Buckets!$Z$18,IF(T36&lt;=[8]Buckets!$S$13,[8]Buckets!$Z$13,IF(AND(T36&gt;[8]Buckets!$S$13,T36&lt;=[8]Buckets!$S$14),[8]Buckets!$Z$14,IF(AND(T36&gt;[8]Buckets!$S$14,T36&lt;=[8]Buckets!$S$15),[8]Buckets!$Z$15,IF(AND(T36&gt;[8]Buckets!$S$15,T36&lt;=[8]Buckets!$S$16),[8]Buckets!$Z$16,IF(AND(T36&gt;[8]Buckets!$S$16,T36&lt;=[8]Buckets!$S$17),[8]Buckets!$Z$17,IF(T36&gt;[8]Buckets!$S$17,[8]Buckets!$Z$18)))))))</f>
        <v>0.66049999999999998</v>
      </c>
      <c r="AE36">
        <f>IF(U36="",[8]Buckets!$Z$26,IF(U36&lt;=[8]Buckets!$S$22,[8]Buckets!$Z$22,IF(AND(U36&gt;[8]Buckets!$S$22,U36&lt;=[8]Buckets!$S$23),[8]Buckets!$Z$23,IF(AND(U36&gt;[8]Buckets!$S$23,U36&lt;=[8]Buckets!$S$24),[8]Buckets!$Z$24,IF(AND(U36&gt;[8]Buckets!$S$24,U36&lt;=[8]Buckets!$S$25),[8]Buckets!$Z$25,IF(U36&gt;[8]Buckets!$S$25,[8]Buckets!$Z$26))))))</f>
        <v>1.222</v>
      </c>
      <c r="AF36">
        <f>IF(V36="",[8]Buckets!$Z$35,IF(V36&lt;=[8]Buckets!$S$30,[8]Buckets!$Z$30,IF(AND(V36&gt;[8]Buckets!$S$30,V36&lt;=[8]Buckets!$S$31),[8]Buckets!$Z$31,IF(AND(V36&gt;[8]Buckets!$S$31,V36&lt;=[8]Buckets!$S$32),[8]Buckets!$Z$32,IF(AND(V36&gt;[8]Buckets!$S$32,V36&lt;=[8]Buckets!$S$33),[8]Buckets!$Z$33,IF(AND(V36&gt;[8]Buckets!$S$33,V36&lt;=[8]Buckets!$S$34),[8]Buckets!$Z$34,IF(V36&gt;[8]Buckets!$S$34,[8]Buckets!$Z$35)))))))</f>
        <v>0.97160000000000002</v>
      </c>
      <c r="AG36">
        <f>IF(W36="",[8]Buckets!$Z$44,IF(W36&lt;=[8]Buckets!$S$39,[8]Buckets!$Z$39,IF(AND(W36&gt;[8]Buckets!$S$39,W36&lt;=[8]Buckets!$S$40),[8]Buckets!$Z$40,IF(AND(W36&gt;[8]Buckets!$S$40,W36&lt;=[8]Buckets!$S$41),[8]Buckets!$Z$41,IF(AND(W36&gt;[8]Buckets!$S$41,W36&lt;=[8]Buckets!$S$42),[8]Buckets!$Z$42,IF(AND(W36&gt;[8]Buckets!$S$42,W36&lt;=[8]Buckets!$S$43),[8]Buckets!$Z$43,IF(W36&gt;[8]Buckets!$S$43,[8]Buckets!$Z$44)))))))</f>
        <v>0.65249999999999997</v>
      </c>
      <c r="AH36">
        <f>IF(X36="",[8]Buckets!$Z$54,IF(X36&lt;=[8]Buckets!$S$50,[8]Buckets!$Z$50,IF(AND(X36&gt;[8]Buckets!$S$50,X36&lt;=[8]Buckets!$S$51),[8]Buckets!$Z$51,IF(AND(X36&gt;[8]Buckets!$S$51,X36&lt;=[8]Buckets!$S$52),[8]Buckets!$Z$52,IF(AND(X36&gt;[8]Buckets!$S$52,X36&lt;=[8]Buckets!$S$53),[8]Buckets!$Z$53,IF(X36&gt;[8]Buckets!$S$53,[8]Buckets!$Z$54))))))</f>
        <v>0.72850000000000004</v>
      </c>
      <c r="AI36">
        <f>IF(Y36="",[8]Buckets!$Z$58,IF(Y36&lt;=[8]Buckets!$S$58,[8]Buckets!$Z$58,IF(AND(Y36&gt;[8]Buckets!$S$58,Y36&lt;=[8]Buckets!$S$59),[8]Buckets!$Z$59,IF(AND(Y36&gt;[8]Buckets!$S$59,Y36&lt;=[8]Buckets!$S$60),[8]Buckets!$Z$60,IF(AND(Y36&gt;[8]Buckets!$S$60,Y36&lt;=[8]Buckets!$S$61),[8]Buckets!$Z$61,IF(AND(Y36&gt;[8]Buckets!$S$61,Y36&lt;=[8]Buckets!$S$62),[8]Buckets!$Z$62,IF(Y36&gt;[8]Buckets!$S$62,[8]Buckets!$Z$63)))))))</f>
        <v>0.33840000000000026</v>
      </c>
      <c r="AJ36">
        <f>IF(Z36="",[8]Buckets!$Z$72,IF(Z36&lt;=[8]Buckets!$S$67,[8]Buckets!$Z$67,IF(AND(Z36&gt;[8]Buckets!$S$67,Z36&lt;=[8]Buckets!$S$68),[8]Buckets!$Z$68,IF(AND(Z36&gt;[8]Buckets!$S$68,Z36&lt;=[8]Buckets!$S$69),[8]Buckets!$Z$69,IF(AND(Z36&gt;[8]Buckets!$S$69,Z36&lt;=[8]Buckets!$S$70),[8]Buckets!$Z$70,IF(AND(Z36&gt;[8]Buckets!$S$70,Z36&lt;=[8]Buckets!$S$71),[8]Buckets!$Z$71,IF(Z36&gt;[8]Buckets!$S$71,[8]Buckets!$Z$72)))))))</f>
        <v>0.21429999999999999</v>
      </c>
      <c r="AK36">
        <f>IF(Y36&lt;=0,IF(AA36="",[8]Buckets!$Z$78,IF(AA36&lt;=[8]Buckets!$S$76,[8]Buckets!$Z$76,IF(AND(AA36&gt;[8]Buckets!$S$76,AA36&lt;=[8]Buckets!$S$77),[8]Buckets!$Z$77,IF(AA36&gt;[8]Buckets!$S$77,[8]Buckets!$Z$78)))),IF(AA36="",[8]Buckets!$Z$86,IF(AA36&lt;=[8]Buckets!$S$84,[8]Buckets!$Z$84,IF(AND(AA36&gt;[8]Buckets!$S$84,AA36&lt;=[8]Buckets!$S$85),[8]Buckets!$Z$85,IF(AA36&gt;[8]Buckets!$S$85,[8]Buckets!$Z$86)))))</f>
        <v>0.78520000000000001</v>
      </c>
      <c r="AL36" s="695"/>
      <c r="AM36">
        <f>MMULT(AC36:AG36,[8]Coefficients!$J$6:$J$10)+[8]Coefficients!$N$5</f>
        <v>0.99731714299999963</v>
      </c>
      <c r="AN36">
        <f>MMULT(AH36:AK36,[8]Coefficients!$J$20:$J$23)+[8]Coefficients!$N$20</f>
        <v>0.34590774700000015</v>
      </c>
      <c r="AO36">
        <f>(AM36*[8]Standardisation_Parameters!$B$6)+[8]Standardisation_Parameters!$B$5</f>
        <v>61.215449204236414</v>
      </c>
      <c r="AP36">
        <f>(AN36*[8]Standardisation_Parameters!$B$6)+[8]Standardisation_Parameters!$B$5</f>
        <v>50.27796695146025</v>
      </c>
      <c r="AQ36">
        <v>36</v>
      </c>
      <c r="AR36" s="78">
        <f>MMULT(AM36:AN36,[8]Coefficients!$J$29:$J$30)+[8]Coefficients!$N$29</f>
        <v>0.48295298042541007</v>
      </c>
      <c r="AS36" s="78">
        <f>(AR36*[8]Standardisation_Parameters!$B$6)+[8]Standardisation_Parameters!$B$5</f>
        <v>52.579023426270432</v>
      </c>
      <c r="AT36" s="78">
        <f t="shared" si="7"/>
        <v>53</v>
      </c>
      <c r="AU36" s="78">
        <f>VLOOKUP(MATCH(AS36,[8]mapping_table!$B$2:$B$21,1),[8]mapping_table!$A$1:$D$21,4,0)</f>
        <v>55</v>
      </c>
      <c r="AV36" s="78">
        <f t="shared" si="8"/>
        <v>11</v>
      </c>
      <c r="AW36" s="78">
        <f t="shared" si="9"/>
        <v>11</v>
      </c>
      <c r="AX36" s="78">
        <f>VLOOKUP(MATCH(AV36,[9]mapping_table!$B$2:$B$21,1),[9]mapping_table!$A$1:$D$21,4,0)</f>
        <v>15</v>
      </c>
      <c r="AY36" s="78">
        <f t="shared" si="10"/>
        <v>2</v>
      </c>
      <c r="BA36" s="79">
        <f>MMULT(AP36:AQ36,[9]Coefficients!$J$36:$J$37)+[9]Coefficients!$N$36</f>
        <v>52.755460870493103</v>
      </c>
      <c r="BB36" s="79">
        <f>(BA36*[9]Standardisation_Parameters!$B$6)+[9]Standardisation_Parameters!$B$5</f>
        <v>930.25998852508837</v>
      </c>
      <c r="BC36" s="79">
        <f t="shared" si="11"/>
        <v>930</v>
      </c>
      <c r="BD36" s="79">
        <f>VLOOKUP(MATCH(BB36,[9]mapping_table!$B$2:$B$21,1),[9]mapping_table!$A$1:$D$21,4,0)</f>
        <v>100</v>
      </c>
      <c r="BE36" s="79">
        <f t="shared" si="12"/>
        <v>186</v>
      </c>
    </row>
    <row r="37" spans="1:57" x14ac:dyDescent="0.25">
      <c r="A37" s="74" t="s">
        <v>121</v>
      </c>
      <c r="B37" s="74" t="s">
        <v>58</v>
      </c>
      <c r="C37" s="74" t="s">
        <v>122</v>
      </c>
      <c r="D37" s="75">
        <v>7.0646000000000004</v>
      </c>
      <c r="E37" s="75">
        <v>4</v>
      </c>
      <c r="F37" s="75">
        <v>8.8000000000000007</v>
      </c>
      <c r="G37" s="75">
        <v>3</v>
      </c>
      <c r="H37" s="75">
        <v>8.0185999999999993</v>
      </c>
      <c r="I37" s="75">
        <v>3</v>
      </c>
      <c r="J37" s="75">
        <v>0.19429125596469499</v>
      </c>
      <c r="K37" s="75">
        <v>40.437158469945402</v>
      </c>
      <c r="L37" s="75">
        <v>1.5</v>
      </c>
      <c r="M37" s="75">
        <f>VLOOKUP(C37,Low_Raw!$D:$W,20,FALSE)</f>
        <v>40.432602373003199</v>
      </c>
      <c r="N37" s="41">
        <v>39.6666666666667</v>
      </c>
      <c r="O37" s="41">
        <f t="shared" si="2"/>
        <v>40</v>
      </c>
      <c r="P37" s="41">
        <f>VLOOKUP(MATCH(N37,[8]mapping_table!$B$2:$B$21,1),[8]mapping_table!$A$1:$D$21,4,0)</f>
        <v>40</v>
      </c>
      <c r="Q37" s="41">
        <f t="shared" si="3"/>
        <v>8</v>
      </c>
      <c r="R37" s="695"/>
      <c r="S37" s="75">
        <f t="shared" si="13"/>
        <v>7.0646000000000004</v>
      </c>
      <c r="T37" s="75">
        <f t="shared" si="14"/>
        <v>4</v>
      </c>
      <c r="U37" s="75">
        <f t="shared" si="4"/>
        <v>3</v>
      </c>
      <c r="V37">
        <f>IF(ISBLANK(F37),"",(F37-[8]Standardisation_Parameters!$F$5)/[8]Standardisation_Parameters!$F$6)</f>
        <v>-0.41035222639993923</v>
      </c>
      <c r="W37">
        <f>IF(ISBLANK(H37),"",(H37-[8]Standardisation_Parameters!$H$5)/[8]Standardisation_Parameters!$H$6)</f>
        <v>-0.2363097924760445</v>
      </c>
      <c r="X37" s="75">
        <f t="shared" si="5"/>
        <v>3</v>
      </c>
      <c r="Y37">
        <f>IF(ISBLANK(J37),"",(J37-[8]Standardisation_Parameters!$Q$5)/[8]Standardisation_Parameters!$Q$6)</f>
        <v>0.14874359967799528</v>
      </c>
      <c r="Z37" s="75">
        <f t="shared" si="6"/>
        <v>1.5</v>
      </c>
      <c r="AA37">
        <f>IF(ISBLANK(K37),"",(K37-[8]Standardisation_Parameters!$O$5)/[8]Standardisation_Parameters!$O$6)</f>
        <v>-0.12893661218300112</v>
      </c>
      <c r="AB37" s="695"/>
      <c r="AC37">
        <f>IF(S37="",[8]Buckets!$Z$9,IF(S37&lt;=[8]Buckets!$S$4,[8]Buckets!$Z$4,IF(AND(S37&gt;[8]Buckets!$S$4,S37&lt;=[8]Buckets!$S$5),[8]Buckets!$Z$5,IF(AND(S37&gt;[8]Buckets!$S$5,S37&lt;=[8]Buckets!$S$6),[8]Buckets!$Z$6,IF(AND(S37&gt;[8]Buckets!$S$6,S37&lt;=[8]Buckets!$S$7),[8]Buckets!$Z$7,IF(AND(S37&gt;[8]Buckets!$S$7,S37&lt;=[8]Buckets!$S$8),[8]Buckets!$Z$8,IF(S37&gt;[8]Buckets!$S$8,[8]Buckets!$Z$9)))))))</f>
        <v>0.79220000000000002</v>
      </c>
      <c r="AD37">
        <f>IF(T37="",[8]Buckets!$Z$18,IF(T37&lt;=[8]Buckets!$S$13,[8]Buckets!$Z$13,IF(AND(T37&gt;[8]Buckets!$S$13,T37&lt;=[8]Buckets!$S$14),[8]Buckets!$Z$14,IF(AND(T37&gt;[8]Buckets!$S$14,T37&lt;=[8]Buckets!$S$15),[8]Buckets!$Z$15,IF(AND(T37&gt;[8]Buckets!$S$15,T37&lt;=[8]Buckets!$S$16),[8]Buckets!$Z$16,IF(AND(T37&gt;[8]Buckets!$S$16,T37&lt;=[8]Buckets!$S$17),[8]Buckets!$Z$17,IF(T37&gt;[8]Buckets!$S$17,[8]Buckets!$Z$18)))))))</f>
        <v>0.49829999999999997</v>
      </c>
      <c r="AE37">
        <f>IF(U37="",[8]Buckets!$Z$26,IF(U37&lt;=[8]Buckets!$S$22,[8]Buckets!$Z$22,IF(AND(U37&gt;[8]Buckets!$S$22,U37&lt;=[8]Buckets!$S$23),[8]Buckets!$Z$23,IF(AND(U37&gt;[8]Buckets!$S$23,U37&lt;=[8]Buckets!$S$24),[8]Buckets!$Z$24,IF(AND(U37&gt;[8]Buckets!$S$24,U37&lt;=[8]Buckets!$S$25),[8]Buckets!$Z$25,IF(U37&gt;[8]Buckets!$S$25,[8]Buckets!$Z$26))))))</f>
        <v>0.71799999999999997</v>
      </c>
      <c r="AF37">
        <f>IF(V37="",[8]Buckets!$Z$35,IF(V37&lt;=[8]Buckets!$S$30,[8]Buckets!$Z$30,IF(AND(V37&gt;[8]Buckets!$S$30,V37&lt;=[8]Buckets!$S$31),[8]Buckets!$Z$31,IF(AND(V37&gt;[8]Buckets!$S$31,V37&lt;=[8]Buckets!$S$32),[8]Buckets!$Z$32,IF(AND(V37&gt;[8]Buckets!$S$32,V37&lt;=[8]Buckets!$S$33),[8]Buckets!$Z$33,IF(AND(V37&gt;[8]Buckets!$S$33,V37&lt;=[8]Buckets!$S$34),[8]Buckets!$Z$34,IF(V37&gt;[8]Buckets!$S$34,[8]Buckets!$Z$35)))))))</f>
        <v>0.49660000000000004</v>
      </c>
      <c r="AG37">
        <f>IF(W37="",[8]Buckets!$Z$44,IF(W37&lt;=[8]Buckets!$S$39,[8]Buckets!$Z$39,IF(AND(W37&gt;[8]Buckets!$S$39,W37&lt;=[8]Buckets!$S$40),[8]Buckets!$Z$40,IF(AND(W37&gt;[8]Buckets!$S$40,W37&lt;=[8]Buckets!$S$41),[8]Buckets!$Z$41,IF(AND(W37&gt;[8]Buckets!$S$41,W37&lt;=[8]Buckets!$S$42),[8]Buckets!$Z$42,IF(AND(W37&gt;[8]Buckets!$S$42,W37&lt;=[8]Buckets!$S$43),[8]Buckets!$Z$43,IF(W37&gt;[8]Buckets!$S$43,[8]Buckets!$Z$44)))))))</f>
        <v>0.77390000000000003</v>
      </c>
      <c r="AH37">
        <f>IF(X37="",[8]Buckets!$Z$54,IF(X37&lt;=[8]Buckets!$S$50,[8]Buckets!$Z$50,IF(AND(X37&gt;[8]Buckets!$S$50,X37&lt;=[8]Buckets!$S$51),[8]Buckets!$Z$51,IF(AND(X37&gt;[8]Buckets!$S$51,X37&lt;=[8]Buckets!$S$52),[8]Buckets!$Z$52,IF(AND(X37&gt;[8]Buckets!$S$52,X37&lt;=[8]Buckets!$S$53),[8]Buckets!$Z$53,IF(X37&gt;[8]Buckets!$S$53,[8]Buckets!$Z$54))))))</f>
        <v>0.31809999999999999</v>
      </c>
      <c r="AI37">
        <f>IF(Y37="",[8]Buckets!$Z$58,IF(Y37&lt;=[8]Buckets!$S$58,[8]Buckets!$Z$58,IF(AND(Y37&gt;[8]Buckets!$S$58,Y37&lt;=[8]Buckets!$S$59),[8]Buckets!$Z$59,IF(AND(Y37&gt;[8]Buckets!$S$59,Y37&lt;=[8]Buckets!$S$60),[8]Buckets!$Z$60,IF(AND(Y37&gt;[8]Buckets!$S$60,Y37&lt;=[8]Buckets!$S$61),[8]Buckets!$Z$61,IF(AND(Y37&gt;[8]Buckets!$S$61,Y37&lt;=[8]Buckets!$S$62),[8]Buckets!$Z$62,IF(Y37&gt;[8]Buckets!$S$62,[8]Buckets!$Z$63)))))))</f>
        <v>8.3000000000000185E-2</v>
      </c>
      <c r="AJ37">
        <f>IF(Z37="",[8]Buckets!$Z$72,IF(Z37&lt;=[8]Buckets!$S$67,[8]Buckets!$Z$67,IF(AND(Z37&gt;[8]Buckets!$S$67,Z37&lt;=[8]Buckets!$S$68),[8]Buckets!$Z$68,IF(AND(Z37&gt;[8]Buckets!$S$68,Z37&lt;=[8]Buckets!$S$69),[8]Buckets!$Z$69,IF(AND(Z37&gt;[8]Buckets!$S$69,Z37&lt;=[8]Buckets!$S$70),[8]Buckets!$Z$70,IF(AND(Z37&gt;[8]Buckets!$S$70,Z37&lt;=[8]Buckets!$S$71),[8]Buckets!$Z$71,IF(Z37&gt;[8]Buckets!$S$71,[8]Buckets!$Z$72)))))))</f>
        <v>0.21429999999999999</v>
      </c>
      <c r="AK37">
        <f>IF(Y37&lt;=0,IF(AA37="",[8]Buckets!$Z$78,IF(AA37&lt;=[8]Buckets!$S$76,[8]Buckets!$Z$76,IF(AND(AA37&gt;[8]Buckets!$S$76,AA37&lt;=[8]Buckets!$S$77),[8]Buckets!$Z$77,IF(AA37&gt;[8]Buckets!$S$77,[8]Buckets!$Z$78)))),IF(AA37="",[8]Buckets!$Z$86,IF(AA37&lt;=[8]Buckets!$S$84,[8]Buckets!$Z$84,IF(AND(AA37&gt;[8]Buckets!$S$84,AA37&lt;=[8]Buckets!$S$85),[8]Buckets!$Z$85,IF(AA37&gt;[8]Buckets!$S$85,[8]Buckets!$Z$86)))))</f>
        <v>-7.7800000000000036E-2</v>
      </c>
      <c r="AL37" s="695"/>
      <c r="AM37">
        <f>MMULT(AC37:AG37,[8]Coefficients!$J$6:$J$10)+[8]Coefficients!$N$5</f>
        <v>0.55242737899999961</v>
      </c>
      <c r="AN37">
        <f>MMULT(AH37:AK37,[8]Coefficients!$J$20:$J$23)+[8]Coefficients!$N$20</f>
        <v>-0.24276995099999987</v>
      </c>
      <c r="AO37">
        <f>(AM37*[8]Standardisation_Parameters!$B$6)+[8]Standardisation_Parameters!$B$5</f>
        <v>53.745532546491766</v>
      </c>
      <c r="AP37">
        <f>(AN37*[8]Standardisation_Parameters!$B$6)+[8]Standardisation_Parameters!$B$5</f>
        <v>40.393780579545933</v>
      </c>
      <c r="AQ37">
        <v>37</v>
      </c>
      <c r="AR37" s="78">
        <f>MMULT(AM37:AN37,[8]Coefficients!$J$29:$J$30)+[8]Coefficients!$N$29</f>
        <v>-0.14348302132529001</v>
      </c>
      <c r="AS37" s="78">
        <f>(AR37*[8]Standardisation_Parameters!$B$6)+[8]Standardisation_Parameters!$B$5</f>
        <v>42.060856673194692</v>
      </c>
      <c r="AT37" s="78">
        <f t="shared" si="7"/>
        <v>42</v>
      </c>
      <c r="AU37" s="78">
        <f>VLOOKUP(MATCH(AS37,[8]mapping_table!$B$2:$B$21,1),[8]mapping_table!$A$1:$D$21,4,0)</f>
        <v>45</v>
      </c>
      <c r="AV37" s="78">
        <f t="shared" si="8"/>
        <v>8</v>
      </c>
      <c r="AW37" s="78">
        <f t="shared" si="9"/>
        <v>8</v>
      </c>
      <c r="AX37" s="78">
        <f>VLOOKUP(MATCH(AV37,[9]mapping_table!$B$2:$B$21,1),[9]mapping_table!$A$1:$D$21,4,0)</f>
        <v>10</v>
      </c>
      <c r="AY37" s="78">
        <f t="shared" si="10"/>
        <v>2</v>
      </c>
      <c r="BA37" s="79">
        <f>MMULT(AP37:AQ37,[9]Coefficients!$J$36:$J$37)+[9]Coefficients!$N$36</f>
        <v>46.719179784212479</v>
      </c>
      <c r="BB37" s="79">
        <f>(BA37*[9]Standardisation_Parameters!$B$6)+[9]Standardisation_Parameters!$B$5</f>
        <v>828.90787776437276</v>
      </c>
      <c r="BC37" s="79">
        <f t="shared" si="11"/>
        <v>829</v>
      </c>
      <c r="BD37" s="79">
        <f>VLOOKUP(MATCH(BB37,[9]mapping_table!$B$2:$B$21,1),[9]mapping_table!$A$1:$D$21,4,0)</f>
        <v>100</v>
      </c>
      <c r="BE37" s="79">
        <f t="shared" si="12"/>
        <v>166</v>
      </c>
    </row>
    <row r="38" spans="1:57" x14ac:dyDescent="0.25">
      <c r="A38" s="74" t="s">
        <v>62</v>
      </c>
      <c r="B38" s="74" t="s">
        <v>13</v>
      </c>
      <c r="C38" s="74" t="s">
        <v>123</v>
      </c>
      <c r="D38" s="75">
        <v>10.6236</v>
      </c>
      <c r="E38" s="75">
        <v>6</v>
      </c>
      <c r="F38" s="75">
        <v>16.5</v>
      </c>
      <c r="G38" s="75">
        <v>2</v>
      </c>
      <c r="H38" s="75">
        <v>0.76</v>
      </c>
      <c r="I38" s="75">
        <v>6</v>
      </c>
      <c r="J38" s="75">
        <v>-1.2479778602268601</v>
      </c>
      <c r="K38" s="75">
        <v>72.677595628415304</v>
      </c>
      <c r="L38" s="75">
        <v>4.25</v>
      </c>
      <c r="M38" s="75">
        <f>VLOOKUP(C38,Low_Raw!$D:$W,20,FALSE)</f>
        <v>8.1143828174225607</v>
      </c>
      <c r="N38" s="41">
        <v>69</v>
      </c>
      <c r="O38" s="41">
        <f t="shared" si="2"/>
        <v>69</v>
      </c>
      <c r="P38" s="41">
        <f>VLOOKUP(MATCH(N38,[8]mapping_table!$B$2:$B$21,1),[8]mapping_table!$A$1:$D$21,4,0)</f>
        <v>70</v>
      </c>
      <c r="Q38" s="41">
        <f t="shared" si="3"/>
        <v>14</v>
      </c>
      <c r="R38" s="695"/>
      <c r="S38" s="75">
        <f t="shared" si="13"/>
        <v>10.6236</v>
      </c>
      <c r="T38" s="75">
        <f t="shared" si="14"/>
        <v>6</v>
      </c>
      <c r="U38" s="75">
        <f t="shared" si="4"/>
        <v>2</v>
      </c>
      <c r="V38">
        <f>IF(ISBLANK(F38),"",(F38-[8]Standardisation_Parameters!$F$5)/[8]Standardisation_Parameters!$F$6)</f>
        <v>0.63027115456170602</v>
      </c>
      <c r="W38">
        <f>IF(ISBLANK(H38),"",(H38-[8]Standardisation_Parameters!$H$5)/[8]Standardisation_Parameters!$H$6)</f>
        <v>-0.93086891487933021</v>
      </c>
      <c r="X38" s="75">
        <f t="shared" si="5"/>
        <v>6</v>
      </c>
      <c r="Y38">
        <f>IF(ISBLANK(J38),"",(J38-[8]Standardisation_Parameters!$Q$5)/[8]Standardisation_Parameters!$Q$6)</f>
        <v>-1.3162255890505232</v>
      </c>
      <c r="Z38" s="75">
        <f t="shared" si="6"/>
        <v>4.25</v>
      </c>
      <c r="AA38">
        <f>IF(ISBLANK(K38),"",(K38-[8]Standardisation_Parameters!$O$5)/[8]Standardisation_Parameters!$O$6)</f>
        <v>1.0437638445998714</v>
      </c>
      <c r="AB38" s="695"/>
      <c r="AC38">
        <f>IF(S38="",[8]Buckets!$Z$9,IF(S38&lt;=[8]Buckets!$S$4,[8]Buckets!$Z$4,IF(AND(S38&gt;[8]Buckets!$S$4,S38&lt;=[8]Buckets!$S$5),[8]Buckets!$Z$5,IF(AND(S38&gt;[8]Buckets!$S$5,S38&lt;=[8]Buckets!$S$6),[8]Buckets!$Z$6,IF(AND(S38&gt;[8]Buckets!$S$6,S38&lt;=[8]Buckets!$S$7),[8]Buckets!$Z$7,IF(AND(S38&gt;[8]Buckets!$S$7,S38&lt;=[8]Buckets!$S$8),[8]Buckets!$Z$8,IF(S38&gt;[8]Buckets!$S$8,[8]Buckets!$Z$9)))))))</f>
        <v>0.99639999999999995</v>
      </c>
      <c r="AD38">
        <f>IF(T38="",[8]Buckets!$Z$18,IF(T38&lt;=[8]Buckets!$S$13,[8]Buckets!$Z$13,IF(AND(T38&gt;[8]Buckets!$S$13,T38&lt;=[8]Buckets!$S$14),[8]Buckets!$Z$14,IF(AND(T38&gt;[8]Buckets!$S$14,T38&lt;=[8]Buckets!$S$15),[8]Buckets!$Z$15,IF(AND(T38&gt;[8]Buckets!$S$15,T38&lt;=[8]Buckets!$S$16),[8]Buckets!$Z$16,IF(AND(T38&gt;[8]Buckets!$S$16,T38&lt;=[8]Buckets!$S$17),[8]Buckets!$Z$17,IF(T38&gt;[8]Buckets!$S$17,[8]Buckets!$Z$18)))))))</f>
        <v>0.83150000000000002</v>
      </c>
      <c r="AE38">
        <f>IF(U38="",[8]Buckets!$Z$26,IF(U38&lt;=[8]Buckets!$S$22,[8]Buckets!$Z$22,IF(AND(U38&gt;[8]Buckets!$S$22,U38&lt;=[8]Buckets!$S$23),[8]Buckets!$Z$23,IF(AND(U38&gt;[8]Buckets!$S$23,U38&lt;=[8]Buckets!$S$24),[8]Buckets!$Z$24,IF(AND(U38&gt;[8]Buckets!$S$24,U38&lt;=[8]Buckets!$S$25),[8]Buckets!$Z$25,IF(U38&gt;[8]Buckets!$S$25,[8]Buckets!$Z$26))))))</f>
        <v>0.51160000000000005</v>
      </c>
      <c r="AF38">
        <f>IF(V38="",[8]Buckets!$Z$35,IF(V38&lt;=[8]Buckets!$S$30,[8]Buckets!$Z$30,IF(AND(V38&gt;[8]Buckets!$S$30,V38&lt;=[8]Buckets!$S$31),[8]Buckets!$Z$31,IF(AND(V38&gt;[8]Buckets!$S$31,V38&lt;=[8]Buckets!$S$32),[8]Buckets!$Z$32,IF(AND(V38&gt;[8]Buckets!$S$32,V38&lt;=[8]Buckets!$S$33),[8]Buckets!$Z$33,IF(AND(V38&gt;[8]Buckets!$S$33,V38&lt;=[8]Buckets!$S$34),[8]Buckets!$Z$34,IF(V38&gt;[8]Buckets!$S$34,[8]Buckets!$Z$35)))))))</f>
        <v>0.87660000000000005</v>
      </c>
      <c r="AG38">
        <f>IF(W38="",[8]Buckets!$Z$44,IF(W38&lt;=[8]Buckets!$S$39,[8]Buckets!$Z$39,IF(AND(W38&gt;[8]Buckets!$S$39,W38&lt;=[8]Buckets!$S$40),[8]Buckets!$Z$40,IF(AND(W38&gt;[8]Buckets!$S$40,W38&lt;=[8]Buckets!$S$41),[8]Buckets!$Z$41,IF(AND(W38&gt;[8]Buckets!$S$41,W38&lt;=[8]Buckets!$S$42),[8]Buckets!$Z$42,IF(AND(W38&gt;[8]Buckets!$S$42,W38&lt;=[8]Buckets!$S$43),[8]Buckets!$Z$43,IF(W38&gt;[8]Buckets!$S$43,[8]Buckets!$Z$44)))))))</f>
        <v>0.57889999999999997</v>
      </c>
      <c r="AH38">
        <f>IF(X38="",[8]Buckets!$Z$54,IF(X38&lt;=[8]Buckets!$S$50,[8]Buckets!$Z$50,IF(AND(X38&gt;[8]Buckets!$S$50,X38&lt;=[8]Buckets!$S$51),[8]Buckets!$Z$51,IF(AND(X38&gt;[8]Buckets!$S$51,X38&lt;=[8]Buckets!$S$52),[8]Buckets!$Z$52,IF(AND(X38&gt;[8]Buckets!$S$52,X38&lt;=[8]Buckets!$S$53),[8]Buckets!$Z$53,IF(X38&gt;[8]Buckets!$S$53,[8]Buckets!$Z$54))))))</f>
        <v>0.96880000000000011</v>
      </c>
      <c r="AI38">
        <f>IF(Y38="",[8]Buckets!$Z$58,IF(Y38&lt;=[8]Buckets!$S$58,[8]Buckets!$Z$58,IF(AND(Y38&gt;[8]Buckets!$S$58,Y38&lt;=[8]Buckets!$S$59),[8]Buckets!$Z$59,IF(AND(Y38&gt;[8]Buckets!$S$59,Y38&lt;=[8]Buckets!$S$60),[8]Buckets!$Z$60,IF(AND(Y38&gt;[8]Buckets!$S$60,Y38&lt;=[8]Buckets!$S$61),[8]Buckets!$Z$61,IF(AND(Y38&gt;[8]Buckets!$S$61,Y38&lt;=[8]Buckets!$S$62),[8]Buckets!$Z$62,IF(Y38&gt;[8]Buckets!$S$62,[8]Buckets!$Z$63)))))))</f>
        <v>1.3980000000000001</v>
      </c>
      <c r="AJ38">
        <f>IF(Z38="",[8]Buckets!$Z$72,IF(Z38&lt;=[8]Buckets!$S$67,[8]Buckets!$Z$67,IF(AND(Z38&gt;[8]Buckets!$S$67,Z38&lt;=[8]Buckets!$S$68),[8]Buckets!$Z$68,IF(AND(Z38&gt;[8]Buckets!$S$68,Z38&lt;=[8]Buckets!$S$69),[8]Buckets!$Z$69,IF(AND(Z38&gt;[8]Buckets!$S$69,Z38&lt;=[8]Buckets!$S$70),[8]Buckets!$Z$70,IF(AND(Z38&gt;[8]Buckets!$S$70,Z38&lt;=[8]Buckets!$S$71),[8]Buckets!$Z$71,IF(Z38&gt;[8]Buckets!$S$71,[8]Buckets!$Z$72)))))))</f>
        <v>1.2033</v>
      </c>
      <c r="AK38">
        <f>IF(Y38&lt;=0,IF(AA38="",[8]Buckets!$Z$78,IF(AA38&lt;=[8]Buckets!$S$76,[8]Buckets!$Z$76,IF(AND(AA38&gt;[8]Buckets!$S$76,AA38&lt;=[8]Buckets!$S$77),[8]Buckets!$Z$77,IF(AA38&gt;[8]Buckets!$S$77,[8]Buckets!$Z$78)))),IF(AA38="",[8]Buckets!$Z$86,IF(AA38&lt;=[8]Buckets!$S$84,[8]Buckets!$Z$84,IF(AND(AA38&gt;[8]Buckets!$S$84,AA38&lt;=[8]Buckets!$S$85),[8]Buckets!$Z$85,IF(AA38&gt;[8]Buckets!$S$85,[8]Buckets!$Z$86)))))</f>
        <v>0.78520000000000001</v>
      </c>
      <c r="AL38" s="695"/>
      <c r="AM38">
        <f>MMULT(AC38:AG38,[8]Coefficients!$J$6:$J$10)+[8]Coefficients!$N$5</f>
        <v>0.60367129899999972</v>
      </c>
      <c r="AN38">
        <f>MMULT(AH38:AK38,[8]Coefficients!$J$20:$J$23)+[8]Coefficients!$N$20</f>
        <v>1.3961326610000002</v>
      </c>
      <c r="AO38">
        <f>(AM38*[8]Standardisation_Parameters!$B$6)+[8]Standardisation_Parameters!$B$5</f>
        <v>54.605943018008333</v>
      </c>
      <c r="AP38">
        <f>(AN38*[8]Standardisation_Parameters!$B$6)+[8]Standardisation_Parameters!$B$5</f>
        <v>67.911756744535921</v>
      </c>
      <c r="AQ38">
        <v>38</v>
      </c>
      <c r="AR38" s="78">
        <f>MMULT(AM38:AN38,[8]Coefficients!$J$29:$J$30)+[8]Coefficients!$N$29</f>
        <v>1.2551646744620302</v>
      </c>
      <c r="AS38" s="78">
        <f>(AR38*[8]Standardisation_Parameters!$B$6)+[8]Standardisation_Parameters!$B$5</f>
        <v>65.544835327012123</v>
      </c>
      <c r="AT38" s="78">
        <f t="shared" si="7"/>
        <v>66</v>
      </c>
      <c r="AU38" s="78">
        <f>VLOOKUP(MATCH(AS38,[8]mapping_table!$B$2:$B$21,1),[8]mapping_table!$A$1:$D$21,4,0)</f>
        <v>70</v>
      </c>
      <c r="AV38" s="78">
        <f t="shared" si="8"/>
        <v>13</v>
      </c>
      <c r="AW38" s="78">
        <f t="shared" si="9"/>
        <v>13</v>
      </c>
      <c r="AX38" s="78">
        <f>VLOOKUP(MATCH(AV38,[9]mapping_table!$B$2:$B$21,1),[9]mapping_table!$A$1:$D$21,4,0)</f>
        <v>15</v>
      </c>
      <c r="AY38" s="78">
        <f t="shared" si="10"/>
        <v>3</v>
      </c>
      <c r="BA38" s="79">
        <f>MMULT(AP38:AQ38,[9]Coefficients!$J$36:$J$37)+[9]Coefficients!$N$36</f>
        <v>65.569175585111878</v>
      </c>
      <c r="BB38" s="79">
        <f>(BA38*[9]Standardisation_Parameters!$B$6)+[9]Standardisation_Parameters!$B$5</f>
        <v>1145.4085235997647</v>
      </c>
      <c r="BC38" s="79">
        <f t="shared" si="11"/>
        <v>1145</v>
      </c>
      <c r="BD38" s="79">
        <f>VLOOKUP(MATCH(BB38,[9]mapping_table!$B$2:$B$21,1),[9]mapping_table!$A$1:$D$21,4,0)</f>
        <v>100</v>
      </c>
      <c r="BE38" s="79">
        <f t="shared" si="12"/>
        <v>229</v>
      </c>
    </row>
    <row r="39" spans="1:57" x14ac:dyDescent="0.25">
      <c r="A39" s="74" t="s">
        <v>61</v>
      </c>
      <c r="B39" s="74" t="s">
        <v>58</v>
      </c>
      <c r="C39" s="74" t="s">
        <v>124</v>
      </c>
      <c r="D39" s="75">
        <v>9.6349999999999998</v>
      </c>
      <c r="E39" s="75">
        <v>7</v>
      </c>
      <c r="F39" s="75">
        <v>10</v>
      </c>
      <c r="G39" s="75">
        <v>4</v>
      </c>
      <c r="H39" s="75">
        <v>12.3878</v>
      </c>
      <c r="I39" s="75">
        <v>6</v>
      </c>
      <c r="J39" s="75">
        <v>-0.71266228989540303</v>
      </c>
      <c r="K39" s="75">
        <v>66.6666666666667</v>
      </c>
      <c r="L39" s="75">
        <v>3</v>
      </c>
      <c r="M39" s="75">
        <f>VLOOKUP(C39,Low_Raw!$D:$W,20,FALSE)</f>
        <v>-0.589962725053921</v>
      </c>
      <c r="N39" s="41">
        <v>56.6666666666667</v>
      </c>
      <c r="O39" s="41">
        <f t="shared" si="2"/>
        <v>57</v>
      </c>
      <c r="P39" s="41">
        <f>VLOOKUP(MATCH(N39,[8]mapping_table!$B$2:$B$21,1),[8]mapping_table!$A$1:$D$21,4,0)</f>
        <v>60</v>
      </c>
      <c r="Q39" s="41">
        <f t="shared" si="3"/>
        <v>11</v>
      </c>
      <c r="R39" s="695"/>
      <c r="S39" s="75">
        <f t="shared" si="13"/>
        <v>9.6349999999999998</v>
      </c>
      <c r="T39" s="75">
        <f t="shared" si="14"/>
        <v>7</v>
      </c>
      <c r="U39" s="75">
        <f t="shared" si="4"/>
        <v>4</v>
      </c>
      <c r="V39">
        <f>IF(ISBLANK(F39),"",(F39-[8]Standardisation_Parameters!$F$5)/[8]Standardisation_Parameters!$F$6)</f>
        <v>-0.24817715404228033</v>
      </c>
      <c r="W39">
        <f>IF(ISBLANK(H39),"",(H39-[8]Standardisation_Parameters!$H$5)/[8]Standardisation_Parameters!$H$6)</f>
        <v>0.18176913701510214</v>
      </c>
      <c r="X39" s="75">
        <f t="shared" si="5"/>
        <v>6</v>
      </c>
      <c r="Y39">
        <f>IF(ISBLANK(J39),"",(J39-[8]Standardisation_Parameters!$Q$5)/[8]Standardisation_Parameters!$Q$6)</f>
        <v>-0.77248461312709338</v>
      </c>
      <c r="Z39" s="75">
        <f t="shared" si="6"/>
        <v>3</v>
      </c>
      <c r="AA39">
        <f>IF(ISBLANK(K39),"",(K39-[8]Standardisation_Parameters!$O$5)/[8]Standardisation_Parameters!$O$6)</f>
        <v>0.82512477638611625</v>
      </c>
      <c r="AB39" s="695"/>
      <c r="AC39">
        <f>IF(S39="",[8]Buckets!$Z$9,IF(S39&lt;=[8]Buckets!$S$4,[8]Buckets!$Z$4,IF(AND(S39&gt;[8]Buckets!$S$4,S39&lt;=[8]Buckets!$S$5),[8]Buckets!$Z$5,IF(AND(S39&gt;[8]Buckets!$S$5,S39&lt;=[8]Buckets!$S$6),[8]Buckets!$Z$6,IF(AND(S39&gt;[8]Buckets!$S$6,S39&lt;=[8]Buckets!$S$7),[8]Buckets!$Z$7,IF(AND(S39&gt;[8]Buckets!$S$7,S39&lt;=[8]Buckets!$S$8),[8]Buckets!$Z$8,IF(S39&gt;[8]Buckets!$S$8,[8]Buckets!$Z$9)))))))</f>
        <v>0.79220000000000002</v>
      </c>
      <c r="AD39">
        <f>IF(T39="",[8]Buckets!$Z$18,IF(T39&lt;=[8]Buckets!$S$13,[8]Buckets!$Z$13,IF(AND(T39&gt;[8]Buckets!$S$13,T39&lt;=[8]Buckets!$S$14),[8]Buckets!$Z$14,IF(AND(T39&gt;[8]Buckets!$S$14,T39&lt;=[8]Buckets!$S$15),[8]Buckets!$Z$15,IF(AND(T39&gt;[8]Buckets!$S$15,T39&lt;=[8]Buckets!$S$16),[8]Buckets!$Z$16,IF(AND(T39&gt;[8]Buckets!$S$16,T39&lt;=[8]Buckets!$S$17),[8]Buckets!$Z$17,IF(T39&gt;[8]Buckets!$S$17,[8]Buckets!$Z$18)))))))</f>
        <v>1.0112999999999999</v>
      </c>
      <c r="AE39">
        <f>IF(U39="",[8]Buckets!$Z$26,IF(U39&lt;=[8]Buckets!$S$22,[8]Buckets!$Z$22,IF(AND(U39&gt;[8]Buckets!$S$22,U39&lt;=[8]Buckets!$S$23),[8]Buckets!$Z$23,IF(AND(U39&gt;[8]Buckets!$S$23,U39&lt;=[8]Buckets!$S$24),[8]Buckets!$Z$24,IF(AND(U39&gt;[8]Buckets!$S$24,U39&lt;=[8]Buckets!$S$25),[8]Buckets!$Z$25,IF(U39&gt;[8]Buckets!$S$25,[8]Buckets!$Z$26))))))</f>
        <v>0.95479999999999987</v>
      </c>
      <c r="AF39">
        <f>IF(V39="",[8]Buckets!$Z$35,IF(V39&lt;=[8]Buckets!$S$30,[8]Buckets!$Z$30,IF(AND(V39&gt;[8]Buckets!$S$30,V39&lt;=[8]Buckets!$S$31),[8]Buckets!$Z$31,IF(AND(V39&gt;[8]Buckets!$S$31,V39&lt;=[8]Buckets!$S$32),[8]Buckets!$Z$32,IF(AND(V39&gt;[8]Buckets!$S$32,V39&lt;=[8]Buckets!$S$33),[8]Buckets!$Z$33,IF(AND(V39&gt;[8]Buckets!$S$33,V39&lt;=[8]Buckets!$S$34),[8]Buckets!$Z$34,IF(V39&gt;[8]Buckets!$S$34,[8]Buckets!$Z$35)))))))</f>
        <v>0.59160000000000001</v>
      </c>
      <c r="AG39">
        <f>IF(W39="",[8]Buckets!$Z$44,IF(W39&lt;=[8]Buckets!$S$39,[8]Buckets!$Z$39,IF(AND(W39&gt;[8]Buckets!$S$39,W39&lt;=[8]Buckets!$S$40),[8]Buckets!$Z$40,IF(AND(W39&gt;[8]Buckets!$S$40,W39&lt;=[8]Buckets!$S$41),[8]Buckets!$Z$41,IF(AND(W39&gt;[8]Buckets!$S$41,W39&lt;=[8]Buckets!$S$42),[8]Buckets!$Z$42,IF(AND(W39&gt;[8]Buckets!$S$42,W39&lt;=[8]Buckets!$S$43),[8]Buckets!$Z$43,IF(W39&gt;[8]Buckets!$S$43,[8]Buckets!$Z$44)))))))</f>
        <v>0.82169999999999999</v>
      </c>
      <c r="AH39">
        <f>IF(X39="",[8]Buckets!$Z$54,IF(X39&lt;=[8]Buckets!$S$50,[8]Buckets!$Z$50,IF(AND(X39&gt;[8]Buckets!$S$50,X39&lt;=[8]Buckets!$S$51),[8]Buckets!$Z$51,IF(AND(X39&gt;[8]Buckets!$S$51,X39&lt;=[8]Buckets!$S$52),[8]Buckets!$Z$52,IF(AND(X39&gt;[8]Buckets!$S$52,X39&lt;=[8]Buckets!$S$53),[8]Buckets!$Z$53,IF(X39&gt;[8]Buckets!$S$53,[8]Buckets!$Z$54))))))</f>
        <v>0.96880000000000011</v>
      </c>
      <c r="AI39">
        <f>IF(Y39="",[8]Buckets!$Z$58,IF(Y39&lt;=[8]Buckets!$S$58,[8]Buckets!$Z$58,IF(AND(Y39&gt;[8]Buckets!$S$58,Y39&lt;=[8]Buckets!$S$59),[8]Buckets!$Z$59,IF(AND(Y39&gt;[8]Buckets!$S$59,Y39&lt;=[8]Buckets!$S$60),[8]Buckets!$Z$60,IF(AND(Y39&gt;[8]Buckets!$S$60,Y39&lt;=[8]Buckets!$S$61),[8]Buckets!$Z$61,IF(AND(Y39&gt;[8]Buckets!$S$61,Y39&lt;=[8]Buckets!$S$62),[8]Buckets!$Z$62,IF(Y39&gt;[8]Buckets!$S$62,[8]Buckets!$Z$63)))))))</f>
        <v>0.86060000000000014</v>
      </c>
      <c r="AJ39">
        <f>IF(Z39="",[8]Buckets!$Z$72,IF(Z39&lt;=[8]Buckets!$S$67,[8]Buckets!$Z$67,IF(AND(Z39&gt;[8]Buckets!$S$67,Z39&lt;=[8]Buckets!$S$68),[8]Buckets!$Z$68,IF(AND(Z39&gt;[8]Buckets!$S$68,Z39&lt;=[8]Buckets!$S$69),[8]Buckets!$Z$69,IF(AND(Z39&gt;[8]Buckets!$S$69,Z39&lt;=[8]Buckets!$S$70),[8]Buckets!$Z$70,IF(AND(Z39&gt;[8]Buckets!$S$70,Z39&lt;=[8]Buckets!$S$71),[8]Buckets!$Z$71,IF(Z39&gt;[8]Buckets!$S$71,[8]Buckets!$Z$72)))))))</f>
        <v>0.6099</v>
      </c>
      <c r="AK39">
        <f>IF(Y39&lt;=0,IF(AA39="",[8]Buckets!$Z$78,IF(AA39&lt;=[8]Buckets!$S$76,[8]Buckets!$Z$76,IF(AND(AA39&gt;[8]Buckets!$S$76,AA39&lt;=[8]Buckets!$S$77),[8]Buckets!$Z$77,IF(AA39&gt;[8]Buckets!$S$77,[8]Buckets!$Z$78)))),IF(AA39="",[8]Buckets!$Z$86,IF(AA39&lt;=[8]Buckets!$S$84,[8]Buckets!$Z$84,IF(AND(AA39&gt;[8]Buckets!$S$84,AA39&lt;=[8]Buckets!$S$85),[8]Buckets!$Z$85,IF(AA39&gt;[8]Buckets!$S$85,[8]Buckets!$Z$86)))))</f>
        <v>0.78520000000000001</v>
      </c>
      <c r="AL39" s="695"/>
      <c r="AM39">
        <f>MMULT(AC39:AG39,[8]Coefficients!$J$6:$J$10)+[8]Coefficients!$N$5</f>
        <v>1.1085900589999995</v>
      </c>
      <c r="AN39">
        <f>MMULT(AH39:AK39,[8]Coefficients!$J$20:$J$23)+[8]Coefficients!$N$20</f>
        <v>0.8783406170000001</v>
      </c>
      <c r="AO39">
        <f>(AM39*[8]Standardisation_Parameters!$B$6)+[8]Standardisation_Parameters!$B$5</f>
        <v>63.083775868601343</v>
      </c>
      <c r="AP39">
        <f>(AN39*[8]Standardisation_Parameters!$B$6)+[8]Standardisation_Parameters!$B$5</f>
        <v>59.21777516144143</v>
      </c>
      <c r="AQ39">
        <v>39</v>
      </c>
      <c r="AR39" s="78">
        <f>MMULT(AM39:AN39,[8]Coefficients!$J$29:$J$30)+[8]Coefficients!$N$29</f>
        <v>0.96485844270118992</v>
      </c>
      <c r="AS39" s="78">
        <f>(AR39*[8]Standardisation_Parameters!$B$6)+[8]Standardisation_Parameters!$B$5</f>
        <v>60.67045175617011</v>
      </c>
      <c r="AT39" s="78">
        <f t="shared" si="7"/>
        <v>61</v>
      </c>
      <c r="AU39" s="78">
        <f>VLOOKUP(MATCH(AS39,[8]mapping_table!$B$2:$B$21,1),[8]mapping_table!$A$1:$D$21,4,0)</f>
        <v>65</v>
      </c>
      <c r="AV39" s="78">
        <f t="shared" si="8"/>
        <v>12</v>
      </c>
      <c r="AW39" s="78">
        <f t="shared" si="9"/>
        <v>12</v>
      </c>
      <c r="AX39" s="78">
        <f>VLOOKUP(MATCH(AV39,[9]mapping_table!$B$2:$B$21,1),[9]mapping_table!$A$1:$D$21,4,0)</f>
        <v>15</v>
      </c>
      <c r="AY39" s="78">
        <f t="shared" si="10"/>
        <v>2</v>
      </c>
      <c r="BA39" s="79">
        <f>MMULT(AP39:AQ39,[9]Coefficients!$J$36:$J$37)+[9]Coefficients!$N$36</f>
        <v>60.324821059168279</v>
      </c>
      <c r="BB39" s="79">
        <f>(BA39*[9]Standardisation_Parameters!$B$6)+[9]Standardisation_Parameters!$B$5</f>
        <v>1057.3532469841746</v>
      </c>
      <c r="BC39" s="79">
        <f t="shared" si="11"/>
        <v>1057</v>
      </c>
      <c r="BD39" s="79">
        <f>VLOOKUP(MATCH(BB39,[9]mapping_table!$B$2:$B$21,1),[9]mapping_table!$A$1:$D$21,4,0)</f>
        <v>100</v>
      </c>
      <c r="BE39" s="79">
        <f t="shared" si="12"/>
        <v>211</v>
      </c>
    </row>
    <row r="40" spans="1:57" x14ac:dyDescent="0.25">
      <c r="A40" s="74" t="s">
        <v>64</v>
      </c>
      <c r="B40" s="74" t="s">
        <v>13</v>
      </c>
      <c r="C40" s="74" t="s">
        <v>125</v>
      </c>
      <c r="D40" s="75">
        <v>12.872400000000001</v>
      </c>
      <c r="E40" s="75">
        <v>8</v>
      </c>
      <c r="F40" s="75">
        <v>14.115</v>
      </c>
      <c r="G40" s="75">
        <v>5</v>
      </c>
      <c r="H40" s="75">
        <v>9.9833999999999996</v>
      </c>
      <c r="I40" s="75">
        <v>7</v>
      </c>
      <c r="J40" s="75">
        <v>-0.89930929407095705</v>
      </c>
      <c r="K40" s="75">
        <v>52.459016393442603</v>
      </c>
      <c r="L40" s="75">
        <v>4.5</v>
      </c>
      <c r="M40" s="75">
        <f>VLOOKUP(C40,Low_Raw!$D:$W,20,FALSE)</f>
        <v>-17.753886404337798</v>
      </c>
      <c r="N40" s="41">
        <v>65.8888888888889</v>
      </c>
      <c r="O40" s="41">
        <f t="shared" si="2"/>
        <v>66</v>
      </c>
      <c r="P40" s="41">
        <f>VLOOKUP(MATCH(N40,[8]mapping_table!$B$2:$B$21,1),[8]mapping_table!$A$1:$D$21,4,0)</f>
        <v>70</v>
      </c>
      <c r="Q40" s="41">
        <f t="shared" si="3"/>
        <v>13</v>
      </c>
      <c r="R40" s="695"/>
      <c r="S40" s="75">
        <f t="shared" si="13"/>
        <v>12.872400000000001</v>
      </c>
      <c r="T40" s="75">
        <f t="shared" si="14"/>
        <v>8</v>
      </c>
      <c r="U40" s="75">
        <f t="shared" si="4"/>
        <v>5</v>
      </c>
      <c r="V40">
        <f>IF(ISBLANK(F40),"",(F40-[8]Standardisation_Parameters!$F$5)/[8]Standardisation_Parameters!$F$6)</f>
        <v>0.30794819825085873</v>
      </c>
      <c r="W40">
        <f>IF(ISBLANK(H40),"",(H40-[8]Standardisation_Parameters!$H$5)/[8]Standardisation_Parameters!$H$6)</f>
        <v>-4.8302495793767462E-2</v>
      </c>
      <c r="X40" s="75">
        <f t="shared" si="5"/>
        <v>7</v>
      </c>
      <c r="Y40">
        <f>IF(ISBLANK(J40),"",(J40-[8]Standardisation_Parameters!$Q$5)/[8]Standardisation_Parameters!$Q$6)</f>
        <v>-0.96206928024365235</v>
      </c>
      <c r="Z40" s="75">
        <f t="shared" si="6"/>
        <v>4.5</v>
      </c>
      <c r="AA40">
        <f>IF(ISBLANK(K40),"",(K40-[8]Standardisation_Parameters!$O$5)/[8]Standardisation_Parameters!$O$6)</f>
        <v>0.30834152424450884</v>
      </c>
      <c r="AB40" s="695"/>
      <c r="AC40">
        <f>IF(S40="",[8]Buckets!$Z$9,IF(S40&lt;=[8]Buckets!$S$4,[8]Buckets!$Z$4,IF(AND(S40&gt;[8]Buckets!$S$4,S40&lt;=[8]Buckets!$S$5),[8]Buckets!$Z$5,IF(AND(S40&gt;[8]Buckets!$S$5,S40&lt;=[8]Buckets!$S$6),[8]Buckets!$Z$6,IF(AND(S40&gt;[8]Buckets!$S$6,S40&lt;=[8]Buckets!$S$7),[8]Buckets!$Z$7,IF(AND(S40&gt;[8]Buckets!$S$7,S40&lt;=[8]Buckets!$S$8),[8]Buckets!$Z$8,IF(S40&gt;[8]Buckets!$S$8,[8]Buckets!$Z$9)))))))</f>
        <v>0.99639999999999995</v>
      </c>
      <c r="AD40">
        <f>IF(T40="",[8]Buckets!$Z$18,IF(T40&lt;=[8]Buckets!$S$13,[8]Buckets!$Z$13,IF(AND(T40&gt;[8]Buckets!$S$13,T40&lt;=[8]Buckets!$S$14),[8]Buckets!$Z$14,IF(AND(T40&gt;[8]Buckets!$S$14,T40&lt;=[8]Buckets!$S$15),[8]Buckets!$Z$15,IF(AND(T40&gt;[8]Buckets!$S$15,T40&lt;=[8]Buckets!$S$16),[8]Buckets!$Z$16,IF(AND(T40&gt;[8]Buckets!$S$16,T40&lt;=[8]Buckets!$S$17),[8]Buckets!$Z$17,IF(T40&gt;[8]Buckets!$S$17,[8]Buckets!$Z$18)))))))</f>
        <v>1.1999</v>
      </c>
      <c r="AE40">
        <f>IF(U40="",[8]Buckets!$Z$26,IF(U40&lt;=[8]Buckets!$S$22,[8]Buckets!$Z$22,IF(AND(U40&gt;[8]Buckets!$S$22,U40&lt;=[8]Buckets!$S$23),[8]Buckets!$Z$23,IF(AND(U40&gt;[8]Buckets!$S$23,U40&lt;=[8]Buckets!$S$24),[8]Buckets!$Z$24,IF(AND(U40&gt;[8]Buckets!$S$24,U40&lt;=[8]Buckets!$S$25),[8]Buckets!$Z$25,IF(U40&gt;[8]Buckets!$S$25,[8]Buckets!$Z$26))))))</f>
        <v>1.222</v>
      </c>
      <c r="AF40">
        <f>IF(V40="",[8]Buckets!$Z$35,IF(V40&lt;=[8]Buckets!$S$30,[8]Buckets!$Z$30,IF(AND(V40&gt;[8]Buckets!$S$30,V40&lt;=[8]Buckets!$S$31),[8]Buckets!$Z$31,IF(AND(V40&gt;[8]Buckets!$S$31,V40&lt;=[8]Buckets!$S$32),[8]Buckets!$Z$32,IF(AND(V40&gt;[8]Buckets!$S$32,V40&lt;=[8]Buckets!$S$33),[8]Buckets!$Z$33,IF(AND(V40&gt;[8]Buckets!$S$33,V40&lt;=[8]Buckets!$S$34),[8]Buckets!$Z$34,IF(V40&gt;[8]Buckets!$S$34,[8]Buckets!$Z$35)))))))</f>
        <v>0.6866000000000001</v>
      </c>
      <c r="AG40">
        <f>IF(W40="",[8]Buckets!$Z$44,IF(W40&lt;=[8]Buckets!$S$39,[8]Buckets!$Z$39,IF(AND(W40&gt;[8]Buckets!$S$39,W40&lt;=[8]Buckets!$S$40),[8]Buckets!$Z$40,IF(AND(W40&gt;[8]Buckets!$S$40,W40&lt;=[8]Buckets!$S$41),[8]Buckets!$Z$41,IF(AND(W40&gt;[8]Buckets!$S$41,W40&lt;=[8]Buckets!$S$42),[8]Buckets!$Z$42,IF(AND(W40&gt;[8]Buckets!$S$42,W40&lt;=[8]Buckets!$S$43),[8]Buckets!$Z$43,IF(W40&gt;[8]Buckets!$S$43,[8]Buckets!$Z$44)))))))</f>
        <v>0.77390000000000003</v>
      </c>
      <c r="AH40">
        <f>IF(X40="",[8]Buckets!$Z$54,IF(X40&lt;=[8]Buckets!$S$50,[8]Buckets!$Z$50,IF(AND(X40&gt;[8]Buckets!$S$50,X40&lt;=[8]Buckets!$S$51),[8]Buckets!$Z$51,IF(AND(X40&gt;[8]Buckets!$S$51,X40&lt;=[8]Buckets!$S$52),[8]Buckets!$Z$52,IF(AND(X40&gt;[8]Buckets!$S$52,X40&lt;=[8]Buckets!$S$53),[8]Buckets!$Z$53,IF(X40&gt;[8]Buckets!$S$53,[8]Buckets!$Z$54))))))</f>
        <v>1.2324999999999999</v>
      </c>
      <c r="AI40">
        <f>IF(Y40="",[8]Buckets!$Z$58,IF(Y40&lt;=[8]Buckets!$S$58,[8]Buckets!$Z$58,IF(AND(Y40&gt;[8]Buckets!$S$58,Y40&lt;=[8]Buckets!$S$59),[8]Buckets!$Z$59,IF(AND(Y40&gt;[8]Buckets!$S$59,Y40&lt;=[8]Buckets!$S$60),[8]Buckets!$Z$60,IF(AND(Y40&gt;[8]Buckets!$S$60,Y40&lt;=[8]Buckets!$S$61),[8]Buckets!$Z$61,IF(AND(Y40&gt;[8]Buckets!$S$61,Y40&lt;=[8]Buckets!$S$62),[8]Buckets!$Z$62,IF(Y40&gt;[8]Buckets!$S$62,[8]Buckets!$Z$63)))))))</f>
        <v>0.86060000000000014</v>
      </c>
      <c r="AJ40">
        <f>IF(Z40="",[8]Buckets!$Z$72,IF(Z40&lt;=[8]Buckets!$S$67,[8]Buckets!$Z$67,IF(AND(Z40&gt;[8]Buckets!$S$67,Z40&lt;=[8]Buckets!$S$68),[8]Buckets!$Z$68,IF(AND(Z40&gt;[8]Buckets!$S$68,Z40&lt;=[8]Buckets!$S$69),[8]Buckets!$Z$69,IF(AND(Z40&gt;[8]Buckets!$S$69,Z40&lt;=[8]Buckets!$S$70),[8]Buckets!$Z$70,IF(AND(Z40&gt;[8]Buckets!$S$70,Z40&lt;=[8]Buckets!$S$71),[8]Buckets!$Z$71,IF(Z40&gt;[8]Buckets!$S$71,[8]Buckets!$Z$72)))))))</f>
        <v>1.2033</v>
      </c>
      <c r="AK40">
        <f>IF(Y40&lt;=0,IF(AA40="",[8]Buckets!$Z$78,IF(AA40&lt;=[8]Buckets!$S$76,[8]Buckets!$Z$76,IF(AND(AA40&gt;[8]Buckets!$S$76,AA40&lt;=[8]Buckets!$S$77),[8]Buckets!$Z$77,IF(AA40&gt;[8]Buckets!$S$77,[8]Buckets!$Z$78)))),IF(AA40="",[8]Buckets!$Z$86,IF(AA40&lt;=[8]Buckets!$S$84,[8]Buckets!$Z$84,IF(AND(AA40&gt;[8]Buckets!$S$84,AA40&lt;=[8]Buckets!$S$85),[8]Buckets!$Z$85,IF(AA40&gt;[8]Buckets!$S$85,[8]Buckets!$Z$86)))))</f>
        <v>0.72140000000000004</v>
      </c>
      <c r="AL40" s="695"/>
      <c r="AM40">
        <f>MMULT(AC40:AG40,[8]Coefficients!$J$6:$J$10)+[8]Coefficients!$N$5</f>
        <v>1.4466351989999997</v>
      </c>
      <c r="AN40">
        <f>MMULT(AH40:AK40,[8]Coefficients!$J$20:$J$23)+[8]Coefficients!$N$20</f>
        <v>1.1056639870000002</v>
      </c>
      <c r="AO40">
        <f>(AM40*[8]Standardisation_Parameters!$B$6)+[8]Standardisation_Parameters!$B$5</f>
        <v>68.759719049788188</v>
      </c>
      <c r="AP40">
        <f>(AN40*[8]Standardisation_Parameters!$B$6)+[8]Standardisation_Parameters!$B$5</f>
        <v>63.034645689075447</v>
      </c>
      <c r="AQ40">
        <v>40</v>
      </c>
      <c r="AR40" s="78">
        <f>MMULT(AM40:AN40,[8]Coefficients!$J$29:$J$30)+[8]Coefficients!$N$29</f>
        <v>1.2551204075490903</v>
      </c>
      <c r="AS40" s="78">
        <f>(AR40*[8]Standardisation_Parameters!$B$6)+[8]Standardisation_Parameters!$B$5</f>
        <v>65.544092063900422</v>
      </c>
      <c r="AT40" s="78">
        <f t="shared" si="7"/>
        <v>66</v>
      </c>
      <c r="AU40" s="78">
        <f>VLOOKUP(MATCH(AS40,[8]mapping_table!$B$2:$B$21,1),[8]mapping_table!$A$1:$D$21,4,0)</f>
        <v>70</v>
      </c>
      <c r="AV40" s="78">
        <f t="shared" si="8"/>
        <v>13</v>
      </c>
      <c r="AW40" s="78">
        <f t="shared" si="9"/>
        <v>13</v>
      </c>
      <c r="AX40" s="78">
        <f>VLOOKUP(MATCH(AV40,[9]mapping_table!$B$2:$B$21,1),[9]mapping_table!$A$1:$D$21,4,0)</f>
        <v>15</v>
      </c>
      <c r="AY40" s="78">
        <f t="shared" si="10"/>
        <v>3</v>
      </c>
      <c r="BA40" s="79">
        <f>MMULT(AP40:AQ40,[9]Coefficients!$J$36:$J$37)+[9]Coefficients!$N$36</f>
        <v>63.404812202140128</v>
      </c>
      <c r="BB40" s="79">
        <f>(BA40*[9]Standardisation_Parameters!$B$6)+[9]Standardisation_Parameters!$B$5</f>
        <v>1109.0678041763499</v>
      </c>
      <c r="BC40" s="79">
        <f t="shared" si="11"/>
        <v>1109</v>
      </c>
      <c r="BD40" s="79">
        <f>VLOOKUP(MATCH(BB40,[9]mapping_table!$B$2:$B$21,1),[9]mapping_table!$A$1:$D$21,4,0)</f>
        <v>100</v>
      </c>
      <c r="BE40" s="79">
        <f t="shared" si="12"/>
        <v>222</v>
      </c>
    </row>
    <row r="41" spans="1:57" x14ac:dyDescent="0.25">
      <c r="A41" s="74" t="s">
        <v>126</v>
      </c>
      <c r="B41" s="74" t="s">
        <v>58</v>
      </c>
      <c r="C41" s="74" t="s">
        <v>127</v>
      </c>
      <c r="D41" s="75">
        <v>4.8360000000000003</v>
      </c>
      <c r="E41" s="75">
        <v>5</v>
      </c>
      <c r="F41" s="75">
        <v>6.8</v>
      </c>
      <c r="G41" s="75">
        <v>2</v>
      </c>
      <c r="H41" s="75">
        <v>13.291399999999999</v>
      </c>
      <c r="I41" s="75">
        <v>6</v>
      </c>
      <c r="J41" s="75">
        <v>-0.51157751584898503</v>
      </c>
      <c r="K41" s="75">
        <v>73.224043715847003</v>
      </c>
      <c r="L41" s="75">
        <v>3.75</v>
      </c>
      <c r="M41" s="75">
        <f>VLOOKUP(C41,Low_Raw!$D:$W,20,FALSE)</f>
        <v>-13.922857105862199</v>
      </c>
      <c r="N41" s="41">
        <v>54.2222222222222</v>
      </c>
      <c r="O41" s="41">
        <f t="shared" si="2"/>
        <v>54</v>
      </c>
      <c r="P41" s="41">
        <f>VLOOKUP(MATCH(N41,[8]mapping_table!$B$2:$B$21,1),[8]mapping_table!$A$1:$D$21,4,0)</f>
        <v>55</v>
      </c>
      <c r="Q41" s="41">
        <f t="shared" si="3"/>
        <v>11</v>
      </c>
      <c r="R41" s="695"/>
      <c r="S41" s="75">
        <f t="shared" si="13"/>
        <v>4.8360000000000003</v>
      </c>
      <c r="T41" s="75">
        <f t="shared" si="14"/>
        <v>5</v>
      </c>
      <c r="U41" s="75">
        <f t="shared" si="4"/>
        <v>2</v>
      </c>
      <c r="V41">
        <f>IF(ISBLANK(F41),"",(F41-[8]Standardisation_Parameters!$F$5)/[8]Standardisation_Parameters!$F$6)</f>
        <v>-0.68064401366270433</v>
      </c>
      <c r="W41">
        <f>IF(ISBLANK(H41),"",(H41-[8]Standardisation_Parameters!$H$5)/[8]Standardisation_Parameters!$H$6)</f>
        <v>0.2682325904363691</v>
      </c>
      <c r="X41" s="75">
        <f t="shared" si="5"/>
        <v>6</v>
      </c>
      <c r="Y41">
        <f>IF(ISBLANK(J41),"",(J41-[8]Standardisation_Parameters!$Q$5)/[8]Standardisation_Parameters!$Q$6)</f>
        <v>-0.56823493808842085</v>
      </c>
      <c r="Z41" s="75">
        <f t="shared" si="6"/>
        <v>3.75</v>
      </c>
      <c r="AA41">
        <f>IF(ISBLANK(K41),"",(K41-[8]Standardisation_Parameters!$O$5)/[8]Standardisation_Parameters!$O$6)</f>
        <v>1.0636401235283948</v>
      </c>
      <c r="AB41" s="695"/>
      <c r="AC41">
        <f>IF(S41="",[8]Buckets!$Z$9,IF(S41&lt;=[8]Buckets!$S$4,[8]Buckets!$Z$4,IF(AND(S41&gt;[8]Buckets!$S$4,S41&lt;=[8]Buckets!$S$5),[8]Buckets!$Z$5,IF(AND(S41&gt;[8]Buckets!$S$5,S41&lt;=[8]Buckets!$S$6),[8]Buckets!$Z$6,IF(AND(S41&gt;[8]Buckets!$S$6,S41&lt;=[8]Buckets!$S$7),[8]Buckets!$Z$7,IF(AND(S41&gt;[8]Buckets!$S$7,S41&lt;=[8]Buckets!$S$8),[8]Buckets!$Z$8,IF(S41&gt;[8]Buckets!$S$8,[8]Buckets!$Z$9)))))))</f>
        <v>0.58799999999999997</v>
      </c>
      <c r="AD41">
        <f>IF(T41="",[8]Buckets!$Z$18,IF(T41&lt;=[8]Buckets!$S$13,[8]Buckets!$Z$13,IF(AND(T41&gt;[8]Buckets!$S$13,T41&lt;=[8]Buckets!$S$14),[8]Buckets!$Z$14,IF(AND(T41&gt;[8]Buckets!$S$14,T41&lt;=[8]Buckets!$S$15),[8]Buckets!$Z$15,IF(AND(T41&gt;[8]Buckets!$S$15,T41&lt;=[8]Buckets!$S$16),[8]Buckets!$Z$16,IF(AND(T41&gt;[8]Buckets!$S$16,T41&lt;=[8]Buckets!$S$17),[8]Buckets!$Z$17,IF(T41&gt;[8]Buckets!$S$17,[8]Buckets!$Z$18)))))))</f>
        <v>0.66049999999999998</v>
      </c>
      <c r="AE41">
        <f>IF(U41="",[8]Buckets!$Z$26,IF(U41&lt;=[8]Buckets!$S$22,[8]Buckets!$Z$22,IF(AND(U41&gt;[8]Buckets!$S$22,U41&lt;=[8]Buckets!$S$23),[8]Buckets!$Z$23,IF(AND(U41&gt;[8]Buckets!$S$23,U41&lt;=[8]Buckets!$S$24),[8]Buckets!$Z$24,IF(AND(U41&gt;[8]Buckets!$S$24,U41&lt;=[8]Buckets!$S$25),[8]Buckets!$Z$25,IF(U41&gt;[8]Buckets!$S$25,[8]Buckets!$Z$26))))))</f>
        <v>0.51160000000000005</v>
      </c>
      <c r="AF41">
        <f>IF(V41="",[8]Buckets!$Z$35,IF(V41&lt;=[8]Buckets!$S$30,[8]Buckets!$Z$30,IF(AND(V41&gt;[8]Buckets!$S$30,V41&lt;=[8]Buckets!$S$31),[8]Buckets!$Z$31,IF(AND(V41&gt;[8]Buckets!$S$31,V41&lt;=[8]Buckets!$S$32),[8]Buckets!$Z$32,IF(AND(V41&gt;[8]Buckets!$S$32,V41&lt;=[8]Buckets!$S$33),[8]Buckets!$Z$33,IF(AND(V41&gt;[8]Buckets!$S$33,V41&lt;=[8]Buckets!$S$34),[8]Buckets!$Z$34,IF(V41&gt;[8]Buckets!$S$34,[8]Buckets!$Z$35)))))))</f>
        <v>0.49660000000000004</v>
      </c>
      <c r="AG41">
        <f>IF(W41="",[8]Buckets!$Z$44,IF(W41&lt;=[8]Buckets!$S$39,[8]Buckets!$Z$39,IF(AND(W41&gt;[8]Buckets!$S$39,W41&lt;=[8]Buckets!$S$40),[8]Buckets!$Z$40,IF(AND(W41&gt;[8]Buckets!$S$40,W41&lt;=[8]Buckets!$S$41),[8]Buckets!$Z$41,IF(AND(W41&gt;[8]Buckets!$S$41,W41&lt;=[8]Buckets!$S$42),[8]Buckets!$Z$42,IF(AND(W41&gt;[8]Buckets!$S$42,W41&lt;=[8]Buckets!$S$43),[8]Buckets!$Z$43,IF(W41&gt;[8]Buckets!$S$43,[8]Buckets!$Z$44)))))))</f>
        <v>0.86089999999999989</v>
      </c>
      <c r="AH41">
        <f>IF(X41="",[8]Buckets!$Z$54,IF(X41&lt;=[8]Buckets!$S$50,[8]Buckets!$Z$50,IF(AND(X41&gt;[8]Buckets!$S$50,X41&lt;=[8]Buckets!$S$51),[8]Buckets!$Z$51,IF(AND(X41&gt;[8]Buckets!$S$51,X41&lt;=[8]Buckets!$S$52),[8]Buckets!$Z$52,IF(AND(X41&gt;[8]Buckets!$S$52,X41&lt;=[8]Buckets!$S$53),[8]Buckets!$Z$53,IF(X41&gt;[8]Buckets!$S$53,[8]Buckets!$Z$54))))))</f>
        <v>0.96880000000000011</v>
      </c>
      <c r="AI41">
        <f>IF(Y41="",[8]Buckets!$Z$58,IF(Y41&lt;=[8]Buckets!$S$58,[8]Buckets!$Z$58,IF(AND(Y41&gt;[8]Buckets!$S$58,Y41&lt;=[8]Buckets!$S$59),[8]Buckets!$Z$59,IF(AND(Y41&gt;[8]Buckets!$S$59,Y41&lt;=[8]Buckets!$S$60),[8]Buckets!$Z$60,IF(AND(Y41&gt;[8]Buckets!$S$60,Y41&lt;=[8]Buckets!$S$61),[8]Buckets!$Z$61,IF(AND(Y41&gt;[8]Buckets!$S$61,Y41&lt;=[8]Buckets!$S$62),[8]Buckets!$Z$62,IF(Y41&gt;[8]Buckets!$S$62,[8]Buckets!$Z$63)))))))</f>
        <v>0.59760000000000013</v>
      </c>
      <c r="AJ41">
        <f>IF(Z41="",[8]Buckets!$Z$72,IF(Z41&lt;=[8]Buckets!$S$67,[8]Buckets!$Z$67,IF(AND(Z41&gt;[8]Buckets!$S$67,Z41&lt;=[8]Buckets!$S$68),[8]Buckets!$Z$68,IF(AND(Z41&gt;[8]Buckets!$S$68,Z41&lt;=[8]Buckets!$S$69),[8]Buckets!$Z$69,IF(AND(Z41&gt;[8]Buckets!$S$69,Z41&lt;=[8]Buckets!$S$70),[8]Buckets!$Z$70,IF(AND(Z41&gt;[8]Buckets!$S$70,Z41&lt;=[8]Buckets!$S$71),[8]Buckets!$Z$71,IF(Z41&gt;[8]Buckets!$S$71,[8]Buckets!$Z$72)))))))</f>
        <v>1.0055000000000001</v>
      </c>
      <c r="AK41">
        <f>IF(Y41&lt;=0,IF(AA41="",[8]Buckets!$Z$78,IF(AA41&lt;=[8]Buckets!$S$76,[8]Buckets!$Z$76,IF(AND(AA41&gt;[8]Buckets!$S$76,AA41&lt;=[8]Buckets!$S$77),[8]Buckets!$Z$77,IF(AA41&gt;[8]Buckets!$S$77,[8]Buckets!$Z$78)))),IF(AA41="",[8]Buckets!$Z$86,IF(AA41&lt;=[8]Buckets!$S$84,[8]Buckets!$Z$84,IF(AND(AA41&gt;[8]Buckets!$S$84,AA41&lt;=[8]Buckets!$S$85),[8]Buckets!$Z$85,IF(AA41&gt;[8]Buckets!$S$85,[8]Buckets!$Z$86)))))</f>
        <v>0.78520000000000001</v>
      </c>
      <c r="AL41" s="695"/>
      <c r="AM41">
        <f>MMULT(AC41:AG41,[8]Coefficients!$J$6:$J$10)+[8]Coefficients!$N$5</f>
        <v>0.54854556499999996</v>
      </c>
      <c r="AN41">
        <f>MMULT(AH41:AK41,[8]Coefficients!$J$20:$J$23)+[8]Coefficients!$N$20</f>
        <v>0.8122505670000002</v>
      </c>
      <c r="AO41">
        <f>(AM41*[8]Standardisation_Parameters!$B$6)+[8]Standardisation_Parameters!$B$5</f>
        <v>53.680354991494426</v>
      </c>
      <c r="AP41">
        <f>(AN41*[8]Standardisation_Parameters!$B$6)+[8]Standardisation_Parameters!$B$5</f>
        <v>58.108090908498774</v>
      </c>
      <c r="AQ41">
        <v>41</v>
      </c>
      <c r="AR41" s="78">
        <f>MMULT(AM41:AN41,[8]Coefficients!$J$29:$J$30)+[8]Coefficients!$N$29</f>
        <v>0.74615221017097011</v>
      </c>
      <c r="AS41" s="78">
        <f>(AR41*[8]Standardisation_Parameters!$B$6)+[8]Standardisation_Parameters!$B$5</f>
        <v>56.998267179835238</v>
      </c>
      <c r="AT41" s="78">
        <f t="shared" si="7"/>
        <v>57</v>
      </c>
      <c r="AU41" s="78">
        <f>VLOOKUP(MATCH(AS41,[8]mapping_table!$B$2:$B$21,1),[8]mapping_table!$A$1:$D$21,4,0)</f>
        <v>60</v>
      </c>
      <c r="AV41" s="78">
        <f t="shared" si="8"/>
        <v>11</v>
      </c>
      <c r="AW41" s="78">
        <f t="shared" si="9"/>
        <v>11</v>
      </c>
      <c r="AX41" s="78">
        <f>VLOOKUP(MATCH(AV41,[9]mapping_table!$B$2:$B$21,1),[9]mapping_table!$A$1:$D$21,4,0)</f>
        <v>15</v>
      </c>
      <c r="AY41" s="78">
        <f t="shared" si="10"/>
        <v>2</v>
      </c>
      <c r="BA41" s="79">
        <f>MMULT(AP41:AQ41,[9]Coefficients!$J$36:$J$37)+[9]Coefficients!$N$36</f>
        <v>60.667190447787824</v>
      </c>
      <c r="BB41" s="79">
        <f>(BA41*[9]Standardisation_Parameters!$B$6)+[9]Standardisation_Parameters!$B$5</f>
        <v>1063.1017964139407</v>
      </c>
      <c r="BC41" s="79">
        <f t="shared" si="11"/>
        <v>1063</v>
      </c>
      <c r="BD41" s="79">
        <f>VLOOKUP(MATCH(BB41,[9]mapping_table!$B$2:$B$21,1),[9]mapping_table!$A$1:$D$21,4,0)</f>
        <v>100</v>
      </c>
      <c r="BE41" s="79">
        <f t="shared" si="12"/>
        <v>213</v>
      </c>
    </row>
    <row r="42" spans="1:57" x14ac:dyDescent="0.25">
      <c r="A42" s="74" t="s">
        <v>66</v>
      </c>
      <c r="B42" s="74" t="s">
        <v>13</v>
      </c>
      <c r="C42" s="74" t="s">
        <v>128</v>
      </c>
      <c r="D42" s="75">
        <v>6.6562000000000001</v>
      </c>
      <c r="E42" s="75">
        <v>5</v>
      </c>
      <c r="F42" s="75">
        <v>10.9</v>
      </c>
      <c r="G42" s="75">
        <v>2</v>
      </c>
      <c r="H42" s="75">
        <v>14.7066</v>
      </c>
      <c r="I42" s="75">
        <v>7</v>
      </c>
      <c r="J42" s="75">
        <v>-0.83550593144389196</v>
      </c>
      <c r="K42" s="75">
        <v>53.005464480874302</v>
      </c>
      <c r="L42" s="75">
        <v>3.75</v>
      </c>
      <c r="M42" s="75">
        <f>VLOOKUP(C42,Low_Raw!$D:$W,20,FALSE)</f>
        <v>51.868235749334502</v>
      </c>
      <c r="N42" s="41">
        <v>57.5555555555556</v>
      </c>
      <c r="O42" s="41">
        <f t="shared" si="2"/>
        <v>58</v>
      </c>
      <c r="P42" s="41">
        <f>VLOOKUP(MATCH(N42,[8]mapping_table!$B$2:$B$21,1),[8]mapping_table!$A$1:$D$21,4,0)</f>
        <v>60</v>
      </c>
      <c r="Q42" s="41">
        <f t="shared" si="3"/>
        <v>12</v>
      </c>
      <c r="R42" s="695"/>
      <c r="S42" s="75">
        <f t="shared" si="13"/>
        <v>6.6562000000000001</v>
      </c>
      <c r="T42" s="75">
        <f t="shared" si="14"/>
        <v>5</v>
      </c>
      <c r="U42" s="75">
        <f t="shared" si="4"/>
        <v>2</v>
      </c>
      <c r="V42">
        <f>IF(ISBLANK(F42),"",(F42-[8]Standardisation_Parameters!$F$5)/[8]Standardisation_Parameters!$F$6)</f>
        <v>-0.12654584977403602</v>
      </c>
      <c r="W42">
        <f>IF(ISBLANK(H42),"",(H42-[8]Standardisation_Parameters!$H$5)/[8]Standardisation_Parameters!$H$6)</f>
        <v>0.40364989818512648</v>
      </c>
      <c r="X42" s="75">
        <f t="shared" si="5"/>
        <v>7</v>
      </c>
      <c r="Y42">
        <f>IF(ISBLANK(J42),"",(J42-[8]Standardisation_Parameters!$Q$5)/[8]Standardisation_Parameters!$Q$6)</f>
        <v>-0.89726170769246372</v>
      </c>
      <c r="Z42" s="75">
        <f t="shared" si="6"/>
        <v>3.75</v>
      </c>
      <c r="AA42">
        <f>IF(ISBLANK(K42),"",(K42-[8]Standardisation_Parameters!$O$5)/[8]Standardisation_Parameters!$O$6)</f>
        <v>0.32821780317303229</v>
      </c>
      <c r="AB42" s="695"/>
      <c r="AC42">
        <f>IF(S42="",[8]Buckets!$Z$9,IF(S42&lt;=[8]Buckets!$S$4,[8]Buckets!$Z$4,IF(AND(S42&gt;[8]Buckets!$S$4,S42&lt;=[8]Buckets!$S$5),[8]Buckets!$Z$5,IF(AND(S42&gt;[8]Buckets!$S$5,S42&lt;=[8]Buckets!$S$6),[8]Buckets!$Z$6,IF(AND(S42&gt;[8]Buckets!$S$6,S42&lt;=[8]Buckets!$S$7),[8]Buckets!$Z$7,IF(AND(S42&gt;[8]Buckets!$S$7,S42&lt;=[8]Buckets!$S$8),[8]Buckets!$Z$8,IF(S42&gt;[8]Buckets!$S$8,[8]Buckets!$Z$9)))))))</f>
        <v>0.79220000000000002</v>
      </c>
      <c r="AD42">
        <f>IF(T42="",[8]Buckets!$Z$18,IF(T42&lt;=[8]Buckets!$S$13,[8]Buckets!$Z$13,IF(AND(T42&gt;[8]Buckets!$S$13,T42&lt;=[8]Buckets!$S$14),[8]Buckets!$Z$14,IF(AND(T42&gt;[8]Buckets!$S$14,T42&lt;=[8]Buckets!$S$15),[8]Buckets!$Z$15,IF(AND(T42&gt;[8]Buckets!$S$15,T42&lt;=[8]Buckets!$S$16),[8]Buckets!$Z$16,IF(AND(T42&gt;[8]Buckets!$S$16,T42&lt;=[8]Buckets!$S$17),[8]Buckets!$Z$17,IF(T42&gt;[8]Buckets!$S$17,[8]Buckets!$Z$18)))))))</f>
        <v>0.66049999999999998</v>
      </c>
      <c r="AE42">
        <f>IF(U42="",[8]Buckets!$Z$26,IF(U42&lt;=[8]Buckets!$S$22,[8]Buckets!$Z$22,IF(AND(U42&gt;[8]Buckets!$S$22,U42&lt;=[8]Buckets!$S$23),[8]Buckets!$Z$23,IF(AND(U42&gt;[8]Buckets!$S$23,U42&lt;=[8]Buckets!$S$24),[8]Buckets!$Z$24,IF(AND(U42&gt;[8]Buckets!$S$24,U42&lt;=[8]Buckets!$S$25),[8]Buckets!$Z$25,IF(U42&gt;[8]Buckets!$S$25,[8]Buckets!$Z$26))))))</f>
        <v>0.51160000000000005</v>
      </c>
      <c r="AF42">
        <f>IF(V42="",[8]Buckets!$Z$35,IF(V42&lt;=[8]Buckets!$S$30,[8]Buckets!$Z$30,IF(AND(V42&gt;[8]Buckets!$S$30,V42&lt;=[8]Buckets!$S$31),[8]Buckets!$Z$31,IF(AND(V42&gt;[8]Buckets!$S$31,V42&lt;=[8]Buckets!$S$32),[8]Buckets!$Z$32,IF(AND(V42&gt;[8]Buckets!$S$32,V42&lt;=[8]Buckets!$S$33),[8]Buckets!$Z$33,IF(AND(V42&gt;[8]Buckets!$S$33,V42&lt;=[8]Buckets!$S$34),[8]Buckets!$Z$34,IF(V42&gt;[8]Buckets!$S$34,[8]Buckets!$Z$35)))))))</f>
        <v>0.59160000000000001</v>
      </c>
      <c r="AG42">
        <f>IF(W42="",[8]Buckets!$Z$44,IF(W42&lt;=[8]Buckets!$S$39,[8]Buckets!$Z$39,IF(AND(W42&gt;[8]Buckets!$S$39,W42&lt;=[8]Buckets!$S$40),[8]Buckets!$Z$40,IF(AND(W42&gt;[8]Buckets!$S$40,W42&lt;=[8]Buckets!$S$41),[8]Buckets!$Z$41,IF(AND(W42&gt;[8]Buckets!$S$41,W42&lt;=[8]Buckets!$S$42),[8]Buckets!$Z$42,IF(AND(W42&gt;[8]Buckets!$S$42,W42&lt;=[8]Buckets!$S$43),[8]Buckets!$Z$43,IF(W42&gt;[8]Buckets!$S$43,[8]Buckets!$Z$44)))))))</f>
        <v>0.86089999999999989</v>
      </c>
      <c r="AH42">
        <f>IF(X42="",[8]Buckets!$Z$54,IF(X42&lt;=[8]Buckets!$S$50,[8]Buckets!$Z$50,IF(AND(X42&gt;[8]Buckets!$S$50,X42&lt;=[8]Buckets!$S$51),[8]Buckets!$Z$51,IF(AND(X42&gt;[8]Buckets!$S$51,X42&lt;=[8]Buckets!$S$52),[8]Buckets!$Z$52,IF(AND(X42&gt;[8]Buckets!$S$52,X42&lt;=[8]Buckets!$S$53),[8]Buckets!$Z$53,IF(X42&gt;[8]Buckets!$S$53,[8]Buckets!$Z$54))))))</f>
        <v>1.2324999999999999</v>
      </c>
      <c r="AI42">
        <f>IF(Y42="",[8]Buckets!$Z$58,IF(Y42&lt;=[8]Buckets!$S$58,[8]Buckets!$Z$58,IF(AND(Y42&gt;[8]Buckets!$S$58,Y42&lt;=[8]Buckets!$S$59),[8]Buckets!$Z$59,IF(AND(Y42&gt;[8]Buckets!$S$59,Y42&lt;=[8]Buckets!$S$60),[8]Buckets!$Z$60,IF(AND(Y42&gt;[8]Buckets!$S$60,Y42&lt;=[8]Buckets!$S$61),[8]Buckets!$Z$61,IF(AND(Y42&gt;[8]Buckets!$S$61,Y42&lt;=[8]Buckets!$S$62),[8]Buckets!$Z$62,IF(Y42&gt;[8]Buckets!$S$62,[8]Buckets!$Z$63)))))))</f>
        <v>0.86060000000000014</v>
      </c>
      <c r="AJ42">
        <f>IF(Z42="",[8]Buckets!$Z$72,IF(Z42&lt;=[8]Buckets!$S$67,[8]Buckets!$Z$67,IF(AND(Z42&gt;[8]Buckets!$S$67,Z42&lt;=[8]Buckets!$S$68),[8]Buckets!$Z$68,IF(AND(Z42&gt;[8]Buckets!$S$68,Z42&lt;=[8]Buckets!$S$69),[8]Buckets!$Z$69,IF(AND(Z42&gt;[8]Buckets!$S$69,Z42&lt;=[8]Buckets!$S$70),[8]Buckets!$Z$70,IF(AND(Z42&gt;[8]Buckets!$S$70,Z42&lt;=[8]Buckets!$S$71),[8]Buckets!$Z$71,IF(Z42&gt;[8]Buckets!$S$71,[8]Buckets!$Z$72)))))))</f>
        <v>1.0055000000000001</v>
      </c>
      <c r="AK42">
        <f>IF(Y42&lt;=0,IF(AA42="",[8]Buckets!$Z$78,IF(AA42&lt;=[8]Buckets!$S$76,[8]Buckets!$Z$76,IF(AND(AA42&gt;[8]Buckets!$S$76,AA42&lt;=[8]Buckets!$S$77),[8]Buckets!$Z$77,IF(AA42&gt;[8]Buckets!$S$77,[8]Buckets!$Z$78)))),IF(AA42="",[8]Buckets!$Z$86,IF(AA42&lt;=[8]Buckets!$S$84,[8]Buckets!$Z$84,IF(AND(AA42&gt;[8]Buckets!$S$84,AA42&lt;=[8]Buckets!$S$85),[8]Buckets!$Z$85,IF(AA42&gt;[8]Buckets!$S$85,[8]Buckets!$Z$86)))))</f>
        <v>0.72140000000000004</v>
      </c>
      <c r="AL42" s="695"/>
      <c r="AM42">
        <f>MMULT(AC42:AG42,[8]Coefficients!$J$6:$J$10)+[8]Coefficients!$N$5</f>
        <v>0.65702424699999984</v>
      </c>
      <c r="AN42">
        <f>MMULT(AH42:AK42,[8]Coefficients!$J$20:$J$23)+[8]Coefficients!$N$20</f>
        <v>1.051654697</v>
      </c>
      <c r="AO42">
        <f>(AM42*[8]Standardisation_Parameters!$B$6)+[8]Standardisation_Parameters!$B$5</f>
        <v>55.501765100813067</v>
      </c>
      <c r="AP42">
        <f>(AN42*[8]Standardisation_Parameters!$B$6)+[8]Standardisation_Parameters!$B$5</f>
        <v>62.127803303185075</v>
      </c>
      <c r="AQ42">
        <v>42</v>
      </c>
      <c r="AR42" s="78">
        <f>MMULT(AM42:AN42,[8]Coefficients!$J$29:$J$30)+[8]Coefficients!$N$29</f>
        <v>0.97983779019142991</v>
      </c>
      <c r="AS42" s="78">
        <f>(AR42*[8]Standardisation_Parameters!$B$6)+[8]Standardisation_Parameters!$B$5</f>
        <v>60.92196232439143</v>
      </c>
      <c r="AT42" s="78">
        <f t="shared" si="7"/>
        <v>61</v>
      </c>
      <c r="AU42" s="78">
        <f>VLOOKUP(MATCH(AS42,[8]mapping_table!$B$2:$B$21,1),[8]mapping_table!$A$1:$D$21,4,0)</f>
        <v>65</v>
      </c>
      <c r="AV42" s="78">
        <f t="shared" si="8"/>
        <v>12</v>
      </c>
      <c r="AW42" s="78">
        <f t="shared" si="9"/>
        <v>12</v>
      </c>
      <c r="AX42" s="78">
        <f>VLOOKUP(MATCH(AV42,[9]mapping_table!$B$2:$B$21,1),[9]mapping_table!$A$1:$D$21,4,0)</f>
        <v>15</v>
      </c>
      <c r="AY42" s="78">
        <f t="shared" si="10"/>
        <v>2</v>
      </c>
      <c r="BA42" s="79">
        <f>MMULT(AP42:AQ42,[9]Coefficients!$J$36:$J$37)+[9]Coefficients!$N$36</f>
        <v>63.882146483840252</v>
      </c>
      <c r="BB42" s="79">
        <f>(BA42*[9]Standardisation_Parameters!$B$6)+[9]Standardisation_Parameters!$B$5</f>
        <v>1117.0824801493945</v>
      </c>
      <c r="BC42" s="79">
        <f t="shared" si="11"/>
        <v>1117</v>
      </c>
      <c r="BD42" s="79">
        <f>VLOOKUP(MATCH(BB42,[9]mapping_table!$B$2:$B$21,1),[9]mapping_table!$A$1:$D$21,4,0)</f>
        <v>100</v>
      </c>
      <c r="BE42" s="79">
        <f t="shared" si="12"/>
        <v>223</v>
      </c>
    </row>
    <row r="43" spans="1:57" x14ac:dyDescent="0.25">
      <c r="A43" s="74" t="s">
        <v>302</v>
      </c>
      <c r="B43" s="74" t="s">
        <v>13</v>
      </c>
      <c r="C43" s="74" t="s">
        <v>574</v>
      </c>
      <c r="D43" s="75"/>
      <c r="E43" s="75">
        <v>9</v>
      </c>
      <c r="F43" s="75"/>
      <c r="G43" s="75">
        <v>6</v>
      </c>
      <c r="H43" s="75"/>
      <c r="I43" s="75">
        <v>7</v>
      </c>
      <c r="J43" s="75">
        <v>-1.3019589448671001</v>
      </c>
      <c r="K43" s="75"/>
      <c r="L43" s="75">
        <v>2.75</v>
      </c>
      <c r="M43" s="75">
        <f>VLOOKUP(C43,Low_Raw!$D:$W,20,FALSE)</f>
        <v>-1.34359403032197</v>
      </c>
      <c r="N43" s="41">
        <v>70.2222222222222</v>
      </c>
      <c r="O43" s="41">
        <f t="shared" si="2"/>
        <v>70</v>
      </c>
      <c r="P43" s="41">
        <f>VLOOKUP(MATCH(N43,[8]mapping_table!$B$2:$B$21,1),[8]mapping_table!$A$1:$D$21,4,0)</f>
        <v>75</v>
      </c>
      <c r="Q43" s="41">
        <f t="shared" si="3"/>
        <v>14</v>
      </c>
      <c r="R43" s="695"/>
      <c r="S43" s="75" t="str">
        <f t="shared" si="13"/>
        <v/>
      </c>
      <c r="T43" s="75">
        <f t="shared" si="14"/>
        <v>9</v>
      </c>
      <c r="U43" s="75">
        <f t="shared" si="4"/>
        <v>6</v>
      </c>
      <c r="V43" t="str">
        <f>IF(ISBLANK(F43),"",(F43-[8]Standardisation_Parameters!$F$5)/[8]Standardisation_Parameters!$F$6)</f>
        <v/>
      </c>
      <c r="W43" t="str">
        <f>IF(ISBLANK(H43),"",(H43-[8]Standardisation_Parameters!$H$5)/[8]Standardisation_Parameters!$H$6)</f>
        <v/>
      </c>
      <c r="X43" s="75">
        <f t="shared" si="5"/>
        <v>7</v>
      </c>
      <c r="Y43">
        <f>IF(ISBLANK(J43),"",(J43-[8]Standardisation_Parameters!$Q$5)/[8]Standardisation_Parameters!$Q$6)</f>
        <v>-1.3710562894269673</v>
      </c>
      <c r="Z43" s="75">
        <f t="shared" si="6"/>
        <v>2.75</v>
      </c>
      <c r="AA43" t="str">
        <f>IF(ISBLANK(K43),"",(K43-[8]Standardisation_Parameters!$O$5)/[8]Standardisation_Parameters!$O$6)</f>
        <v/>
      </c>
      <c r="AB43" s="695"/>
      <c r="AC43">
        <f>IF(S43="",[8]Buckets!$Z$9,IF(S43&lt;=[8]Buckets!$S$4,[8]Buckets!$Z$4,IF(AND(S43&gt;[8]Buckets!$S$4,S43&lt;=[8]Buckets!$S$5),[8]Buckets!$Z$5,IF(AND(S43&gt;[8]Buckets!$S$5,S43&lt;=[8]Buckets!$S$6),[8]Buckets!$Z$6,IF(AND(S43&gt;[8]Buckets!$S$6,S43&lt;=[8]Buckets!$S$7),[8]Buckets!$Z$7,IF(AND(S43&gt;[8]Buckets!$S$7,S43&lt;=[8]Buckets!$S$8),[8]Buckets!$Z$8,IF(S43&gt;[8]Buckets!$S$8,[8]Buckets!$Z$9)))))))</f>
        <v>1.4048</v>
      </c>
      <c r="AD43">
        <f>IF(T43="",[8]Buckets!$Z$18,IF(T43&lt;=[8]Buckets!$S$13,[8]Buckets!$Z$13,IF(AND(T43&gt;[8]Buckets!$S$13,T43&lt;=[8]Buckets!$S$14),[8]Buckets!$Z$14,IF(AND(T43&gt;[8]Buckets!$S$14,T43&lt;=[8]Buckets!$S$15),[8]Buckets!$Z$15,IF(AND(T43&gt;[8]Buckets!$S$15,T43&lt;=[8]Buckets!$S$16),[8]Buckets!$Z$16,IF(AND(T43&gt;[8]Buckets!$S$16,T43&lt;=[8]Buckets!$S$17),[8]Buckets!$Z$17,IF(T43&gt;[8]Buckets!$S$17,[8]Buckets!$Z$18)))))))</f>
        <v>1.1999</v>
      </c>
      <c r="AE43">
        <f>IF(U43="",[8]Buckets!$Z$26,IF(U43&lt;=[8]Buckets!$S$22,[8]Buckets!$Z$22,IF(AND(U43&gt;[8]Buckets!$S$22,U43&lt;=[8]Buckets!$S$23),[8]Buckets!$Z$23,IF(AND(U43&gt;[8]Buckets!$S$23,U43&lt;=[8]Buckets!$S$24),[8]Buckets!$Z$24,IF(AND(U43&gt;[8]Buckets!$S$24,U43&lt;=[8]Buckets!$S$25),[8]Buckets!$Z$25,IF(U43&gt;[8]Buckets!$S$25,[8]Buckets!$Z$26))))))</f>
        <v>1.222</v>
      </c>
      <c r="AF43">
        <f>IF(V43="",[8]Buckets!$Z$35,IF(V43&lt;=[8]Buckets!$S$30,[8]Buckets!$Z$30,IF(AND(V43&gt;[8]Buckets!$S$30,V43&lt;=[8]Buckets!$S$31),[8]Buckets!$Z$31,IF(AND(V43&gt;[8]Buckets!$S$31,V43&lt;=[8]Buckets!$S$32),[8]Buckets!$Z$32,IF(AND(V43&gt;[8]Buckets!$S$32,V43&lt;=[8]Buckets!$S$33),[8]Buckets!$Z$33,IF(AND(V43&gt;[8]Buckets!$S$33,V43&lt;=[8]Buckets!$S$34),[8]Buckets!$Z$34,IF(V43&gt;[8]Buckets!$S$34,[8]Buckets!$Z$35)))))))</f>
        <v>0.97160000000000002</v>
      </c>
      <c r="AG43">
        <f>IF(W43="",[8]Buckets!$Z$44,IF(W43&lt;=[8]Buckets!$S$39,[8]Buckets!$Z$39,IF(AND(W43&gt;[8]Buckets!$S$39,W43&lt;=[8]Buckets!$S$40),[8]Buckets!$Z$40,IF(AND(W43&gt;[8]Buckets!$S$40,W43&lt;=[8]Buckets!$S$41),[8]Buckets!$Z$41,IF(AND(W43&gt;[8]Buckets!$S$41,W43&lt;=[8]Buckets!$S$42),[8]Buckets!$Z$42,IF(AND(W43&gt;[8]Buckets!$S$42,W43&lt;=[8]Buckets!$S$43),[8]Buckets!$Z$43,IF(W43&gt;[8]Buckets!$S$43,[8]Buckets!$Z$44)))))))</f>
        <v>0.86089999999999989</v>
      </c>
      <c r="AH43">
        <f>IF(X43="",[8]Buckets!$Z$54,IF(X43&lt;=[8]Buckets!$S$50,[8]Buckets!$Z$50,IF(AND(X43&gt;[8]Buckets!$S$50,X43&lt;=[8]Buckets!$S$51),[8]Buckets!$Z$51,IF(AND(X43&gt;[8]Buckets!$S$51,X43&lt;=[8]Buckets!$S$52),[8]Buckets!$Z$52,IF(AND(X43&gt;[8]Buckets!$S$52,X43&lt;=[8]Buckets!$S$53),[8]Buckets!$Z$53,IF(X43&gt;[8]Buckets!$S$53,[8]Buckets!$Z$54))))))</f>
        <v>1.2324999999999999</v>
      </c>
      <c r="AI43">
        <f>IF(Y43="",[8]Buckets!$Z$58,IF(Y43&lt;=[8]Buckets!$S$58,[8]Buckets!$Z$58,IF(AND(Y43&gt;[8]Buckets!$S$58,Y43&lt;=[8]Buckets!$S$59),[8]Buckets!$Z$59,IF(AND(Y43&gt;[8]Buckets!$S$59,Y43&lt;=[8]Buckets!$S$60),[8]Buckets!$Z$60,IF(AND(Y43&gt;[8]Buckets!$S$60,Y43&lt;=[8]Buckets!$S$61),[8]Buckets!$Z$61,IF(AND(Y43&gt;[8]Buckets!$S$61,Y43&lt;=[8]Buckets!$S$62),[8]Buckets!$Z$62,IF(Y43&gt;[8]Buckets!$S$62,[8]Buckets!$Z$63)))))))</f>
        <v>1.3980000000000001</v>
      </c>
      <c r="AJ43">
        <f>IF(Z43="",[8]Buckets!$Z$72,IF(Z43&lt;=[8]Buckets!$S$67,[8]Buckets!$Z$67,IF(AND(Z43&gt;[8]Buckets!$S$67,Z43&lt;=[8]Buckets!$S$68),[8]Buckets!$Z$68,IF(AND(Z43&gt;[8]Buckets!$S$68,Z43&lt;=[8]Buckets!$S$69),[8]Buckets!$Z$69,IF(AND(Z43&gt;[8]Buckets!$S$69,Z43&lt;=[8]Buckets!$S$70),[8]Buckets!$Z$70,IF(AND(Z43&gt;[8]Buckets!$S$70,Z43&lt;=[8]Buckets!$S$71),[8]Buckets!$Z$71,IF(Z43&gt;[8]Buckets!$S$71,[8]Buckets!$Z$72)))))))</f>
        <v>0.41210000000000002</v>
      </c>
      <c r="AK43">
        <f>IF(Y43&lt;=0,IF(AA43="",[8]Buckets!$Z$78,IF(AA43&lt;=[8]Buckets!$S$76,[8]Buckets!$Z$76,IF(AND(AA43&gt;[8]Buckets!$S$76,AA43&lt;=[8]Buckets!$S$77),[8]Buckets!$Z$77,IF(AA43&gt;[8]Buckets!$S$77,[8]Buckets!$Z$78)))),IF(AA43="",[8]Buckets!$Z$86,IF(AA43&lt;=[8]Buckets!$S$84,[8]Buckets!$Z$84,IF(AND(AA43&gt;[8]Buckets!$S$84,AA43&lt;=[8]Buckets!$S$85),[8]Buckets!$Z$85,IF(AA43&gt;[8]Buckets!$S$85,[8]Buckets!$Z$86)))))</f>
        <v>0.96660000000000001</v>
      </c>
      <c r="AL43" s="695"/>
      <c r="AM43">
        <f>MMULT(AC43:AG43,[8]Coefficients!$J$6:$J$10)+[8]Coefficients!$N$5</f>
        <v>1.8001616729999999</v>
      </c>
      <c r="AN43">
        <f>MMULT(AH43:AK43,[8]Coefficients!$J$20:$J$23)+[8]Coefficients!$N$20</f>
        <v>1.326414889</v>
      </c>
      <c r="AO43">
        <f>(AM43*[8]Standardisation_Parameters!$B$6)+[8]Standardisation_Parameters!$B$5</f>
        <v>74.695601398131743</v>
      </c>
      <c r="AP43">
        <f>(AN43*[8]Standardisation_Parameters!$B$6)+[8]Standardisation_Parameters!$B$5</f>
        <v>66.741161265509248</v>
      </c>
      <c r="AQ43">
        <v>43</v>
      </c>
      <c r="AR43" s="78">
        <f>MMULT(AM43:AN43,[8]Coefficients!$J$29:$J$30)+[8]Coefficients!$N$29</f>
        <v>1.5443363823738301</v>
      </c>
      <c r="AS43" s="78">
        <f>(AR43*[8]Standardisation_Parameters!$B$6)+[8]Standardisation_Parameters!$B$5</f>
        <v>70.400169687725409</v>
      </c>
      <c r="AT43" s="78">
        <f t="shared" si="7"/>
        <v>70</v>
      </c>
      <c r="AU43" s="78">
        <f>VLOOKUP(MATCH(AS43,[8]mapping_table!$B$2:$B$21,1),[8]mapping_table!$A$1:$D$21,4,0)</f>
        <v>75</v>
      </c>
      <c r="AV43" s="78">
        <f t="shared" si="8"/>
        <v>14</v>
      </c>
      <c r="AW43" s="78">
        <f t="shared" si="9"/>
        <v>14</v>
      </c>
      <c r="AX43" s="78">
        <f>VLOOKUP(MATCH(AV43,[9]mapping_table!$B$2:$B$21,1),[9]mapping_table!$A$1:$D$21,4,0)</f>
        <v>15</v>
      </c>
      <c r="AY43" s="78">
        <f t="shared" si="10"/>
        <v>3</v>
      </c>
      <c r="BA43" s="79">
        <f>MMULT(AP43:AQ43,[9]Coefficients!$J$36:$J$37)+[9]Coefficients!$N$36</f>
        <v>67.492096471231889</v>
      </c>
      <c r="BB43" s="79">
        <f>(BA43*[9]Standardisation_Parameters!$B$6)+[9]Standardisation_Parameters!$B$5</f>
        <v>1177.6953054524326</v>
      </c>
      <c r="BC43" s="79">
        <f t="shared" si="11"/>
        <v>1178</v>
      </c>
      <c r="BD43" s="79">
        <f>VLOOKUP(MATCH(BB43,[9]mapping_table!$B$2:$B$21,1),[9]mapping_table!$A$1:$D$21,4,0)</f>
        <v>100</v>
      </c>
      <c r="BE43" s="79">
        <f t="shared" si="12"/>
        <v>236</v>
      </c>
    </row>
    <row r="44" spans="1:57" x14ac:dyDescent="0.25">
      <c r="A44" s="74" t="s">
        <v>307</v>
      </c>
      <c r="B44" s="74" t="s">
        <v>58</v>
      </c>
      <c r="C44" s="74" t="s">
        <v>579</v>
      </c>
      <c r="D44" s="75">
        <v>5.1913999999999998</v>
      </c>
      <c r="E44" s="75"/>
      <c r="F44" s="75">
        <v>7.3</v>
      </c>
      <c r="G44" s="75"/>
      <c r="H44" s="75"/>
      <c r="I44" s="75"/>
      <c r="J44" s="75">
        <v>-0.43377706115836101</v>
      </c>
      <c r="K44" s="75">
        <v>69.945355191256795</v>
      </c>
      <c r="L44" s="75">
        <v>4</v>
      </c>
      <c r="M44" s="75">
        <f>VLOOKUP(C44,Low_Raw!$D:$W,20,FALSE)</f>
        <v>-26.923177994570899</v>
      </c>
      <c r="N44" s="41">
        <v>57.7777777777778</v>
      </c>
      <c r="O44" s="41">
        <f t="shared" si="2"/>
        <v>58</v>
      </c>
      <c r="P44" s="41">
        <f>VLOOKUP(MATCH(N44,[8]mapping_table!$B$2:$B$21,1),[8]mapping_table!$A$1:$D$21,4,0)</f>
        <v>60</v>
      </c>
      <c r="Q44" s="41">
        <f t="shared" si="3"/>
        <v>12</v>
      </c>
      <c r="R44" s="695"/>
      <c r="S44" s="75">
        <f t="shared" si="13"/>
        <v>5.1913999999999998</v>
      </c>
      <c r="T44" s="75" t="str">
        <f t="shared" si="14"/>
        <v/>
      </c>
      <c r="U44" s="75" t="str">
        <f t="shared" si="4"/>
        <v/>
      </c>
      <c r="V44">
        <f>IF(ISBLANK(F44),"",(F44-[8]Standardisation_Parameters!$F$5)/[8]Standardisation_Parameters!$F$6)</f>
        <v>-0.61307106684701307</v>
      </c>
      <c r="W44" t="str">
        <f>IF(ISBLANK(H44),"",(H44-[8]Standardisation_Parameters!$H$5)/[8]Standardisation_Parameters!$H$6)</f>
        <v/>
      </c>
      <c r="X44" s="75" t="str">
        <f t="shared" si="5"/>
        <v/>
      </c>
      <c r="Y44">
        <f>IF(ISBLANK(J44),"",(J44-[8]Standardisation_Parameters!$Q$5)/[8]Standardisation_Parameters!$Q$6)</f>
        <v>-0.48920997131121119</v>
      </c>
      <c r="Z44" s="75">
        <f t="shared" si="6"/>
        <v>4</v>
      </c>
      <c r="AA44">
        <f>IF(ISBLANK(K44),"",(K44-[8]Standardisation_Parameters!$O$5)/[8]Standardisation_Parameters!$O$6)</f>
        <v>0.94438244995725351</v>
      </c>
      <c r="AB44" s="695"/>
      <c r="AC44">
        <f>IF(S44="",[8]Buckets!$Z$9,IF(S44&lt;=[8]Buckets!$S$4,[8]Buckets!$Z$4,IF(AND(S44&gt;[8]Buckets!$S$4,S44&lt;=[8]Buckets!$S$5),[8]Buckets!$Z$5,IF(AND(S44&gt;[8]Buckets!$S$5,S44&lt;=[8]Buckets!$S$6),[8]Buckets!$Z$6,IF(AND(S44&gt;[8]Buckets!$S$6,S44&lt;=[8]Buckets!$S$7),[8]Buckets!$Z$7,IF(AND(S44&gt;[8]Buckets!$S$7,S44&lt;=[8]Buckets!$S$8),[8]Buckets!$Z$8,IF(S44&gt;[8]Buckets!$S$8,[8]Buckets!$Z$9)))))))</f>
        <v>0.58799999999999997</v>
      </c>
      <c r="AD44">
        <f>IF(T44="",[8]Buckets!$Z$18,IF(T44&lt;=[8]Buckets!$S$13,[8]Buckets!$Z$13,IF(AND(T44&gt;[8]Buckets!$S$13,T44&lt;=[8]Buckets!$S$14),[8]Buckets!$Z$14,IF(AND(T44&gt;[8]Buckets!$S$14,T44&lt;=[8]Buckets!$S$15),[8]Buckets!$Z$15,IF(AND(T44&gt;[8]Buckets!$S$15,T44&lt;=[8]Buckets!$S$16),[8]Buckets!$Z$16,IF(AND(T44&gt;[8]Buckets!$S$16,T44&lt;=[8]Buckets!$S$17),[8]Buckets!$Z$17,IF(T44&gt;[8]Buckets!$S$17,[8]Buckets!$Z$18)))))))</f>
        <v>1.1999</v>
      </c>
      <c r="AE44">
        <f>IF(U44="",[8]Buckets!$Z$26,IF(U44&lt;=[8]Buckets!$S$22,[8]Buckets!$Z$22,IF(AND(U44&gt;[8]Buckets!$S$22,U44&lt;=[8]Buckets!$S$23),[8]Buckets!$Z$23,IF(AND(U44&gt;[8]Buckets!$S$23,U44&lt;=[8]Buckets!$S$24),[8]Buckets!$Z$24,IF(AND(U44&gt;[8]Buckets!$S$24,U44&lt;=[8]Buckets!$S$25),[8]Buckets!$Z$25,IF(U44&gt;[8]Buckets!$S$25,[8]Buckets!$Z$26))))))</f>
        <v>1.222</v>
      </c>
      <c r="AF44">
        <f>IF(V44="",[8]Buckets!$Z$35,IF(V44&lt;=[8]Buckets!$S$30,[8]Buckets!$Z$30,IF(AND(V44&gt;[8]Buckets!$S$30,V44&lt;=[8]Buckets!$S$31),[8]Buckets!$Z$31,IF(AND(V44&gt;[8]Buckets!$S$31,V44&lt;=[8]Buckets!$S$32),[8]Buckets!$Z$32,IF(AND(V44&gt;[8]Buckets!$S$32,V44&lt;=[8]Buckets!$S$33),[8]Buckets!$Z$33,IF(AND(V44&gt;[8]Buckets!$S$33,V44&lt;=[8]Buckets!$S$34),[8]Buckets!$Z$34,IF(V44&gt;[8]Buckets!$S$34,[8]Buckets!$Z$35)))))))</f>
        <v>0.49660000000000004</v>
      </c>
      <c r="AG44">
        <f>IF(W44="",[8]Buckets!$Z$44,IF(W44&lt;=[8]Buckets!$S$39,[8]Buckets!$Z$39,IF(AND(W44&gt;[8]Buckets!$S$39,W44&lt;=[8]Buckets!$S$40),[8]Buckets!$Z$40,IF(AND(W44&gt;[8]Buckets!$S$40,W44&lt;=[8]Buckets!$S$41),[8]Buckets!$Z$41,IF(AND(W44&gt;[8]Buckets!$S$41,W44&lt;=[8]Buckets!$S$42),[8]Buckets!$Z$42,IF(AND(W44&gt;[8]Buckets!$S$42,W44&lt;=[8]Buckets!$S$43),[8]Buckets!$Z$43,IF(W44&gt;[8]Buckets!$S$43,[8]Buckets!$Z$44)))))))</f>
        <v>0.86089999999999989</v>
      </c>
      <c r="AH44">
        <f>IF(X44="",[8]Buckets!$Z$54,IF(X44&lt;=[8]Buckets!$S$50,[8]Buckets!$Z$50,IF(AND(X44&gt;[8]Buckets!$S$50,X44&lt;=[8]Buckets!$S$51),[8]Buckets!$Z$51,IF(AND(X44&gt;[8]Buckets!$S$51,X44&lt;=[8]Buckets!$S$52),[8]Buckets!$Z$52,IF(AND(X44&gt;[8]Buckets!$S$52,X44&lt;=[8]Buckets!$S$53),[8]Buckets!$Z$53,IF(X44&gt;[8]Buckets!$S$53,[8]Buckets!$Z$54))))))</f>
        <v>1.2324999999999999</v>
      </c>
      <c r="AI44">
        <f>IF(Y44="",[8]Buckets!$Z$58,IF(Y44&lt;=[8]Buckets!$S$58,[8]Buckets!$Z$58,IF(AND(Y44&gt;[8]Buckets!$S$58,Y44&lt;=[8]Buckets!$S$59),[8]Buckets!$Z$59,IF(AND(Y44&gt;[8]Buckets!$S$59,Y44&lt;=[8]Buckets!$S$60),[8]Buckets!$Z$60,IF(AND(Y44&gt;[8]Buckets!$S$60,Y44&lt;=[8]Buckets!$S$61),[8]Buckets!$Z$61,IF(AND(Y44&gt;[8]Buckets!$S$61,Y44&lt;=[8]Buckets!$S$62),[8]Buckets!$Z$62,IF(Y44&gt;[8]Buckets!$S$62,[8]Buckets!$Z$63)))))))</f>
        <v>0.33840000000000026</v>
      </c>
      <c r="AJ44">
        <f>IF(Z44="",[8]Buckets!$Z$72,IF(Z44&lt;=[8]Buckets!$S$67,[8]Buckets!$Z$67,IF(AND(Z44&gt;[8]Buckets!$S$67,Z44&lt;=[8]Buckets!$S$68),[8]Buckets!$Z$68,IF(AND(Z44&gt;[8]Buckets!$S$68,Z44&lt;=[8]Buckets!$S$69),[8]Buckets!$Z$69,IF(AND(Z44&gt;[8]Buckets!$S$69,Z44&lt;=[8]Buckets!$S$70),[8]Buckets!$Z$70,IF(AND(Z44&gt;[8]Buckets!$S$70,Z44&lt;=[8]Buckets!$S$71),[8]Buckets!$Z$71,IF(Z44&gt;[8]Buckets!$S$71,[8]Buckets!$Z$72)))))))</f>
        <v>1.2033</v>
      </c>
      <c r="AK44">
        <f>IF(Y44&lt;=0,IF(AA44="",[8]Buckets!$Z$78,IF(AA44&lt;=[8]Buckets!$S$76,[8]Buckets!$Z$76,IF(AND(AA44&gt;[8]Buckets!$S$76,AA44&lt;=[8]Buckets!$S$77),[8]Buckets!$Z$77,IF(AA44&gt;[8]Buckets!$S$77,[8]Buckets!$Z$78)))),IF(AA44="",[8]Buckets!$Z$86,IF(AA44&lt;=[8]Buckets!$S$84,[8]Buckets!$Z$84,IF(AND(AA44&gt;[8]Buckets!$S$84,AA44&lt;=[8]Buckets!$S$85),[8]Buckets!$Z$85,IF(AA44&gt;[8]Buckets!$S$85,[8]Buckets!$Z$86)))))</f>
        <v>0.78520000000000001</v>
      </c>
      <c r="AL44" s="695"/>
      <c r="AM44">
        <f>MMULT(AC44:AG44,[8]Coefficients!$J$6:$J$10)+[8]Coefficients!$N$5</f>
        <v>1.3327014949999998</v>
      </c>
      <c r="AN44">
        <f>MMULT(AH44:AK44,[8]Coefficients!$J$20:$J$23)+[8]Coefficients!$N$20</f>
        <v>0.78104443700000026</v>
      </c>
      <c r="AO44">
        <f>(AM44*[8]Standardisation_Parameters!$B$6)+[8]Standardisation_Parameters!$B$5</f>
        <v>66.846716453962784</v>
      </c>
      <c r="AP44">
        <f>(AN44*[8]Standardisation_Parameters!$B$6)+[8]Standardisation_Parameters!$B$5</f>
        <v>57.584124728169336</v>
      </c>
      <c r="AQ44">
        <v>44</v>
      </c>
      <c r="AR44" s="78">
        <f>MMULT(AM44:AN44,[8]Coefficients!$J$29:$J$30)+[8]Coefficients!$N$29</f>
        <v>0.94789983946907008</v>
      </c>
      <c r="AS44" s="78">
        <f>(AR44*[8]Standardisation_Parameters!$B$6)+[8]Standardisation_Parameters!$B$5</f>
        <v>60.385708516324087</v>
      </c>
      <c r="AT44" s="78">
        <f t="shared" si="7"/>
        <v>60</v>
      </c>
      <c r="AU44" s="78">
        <f>VLOOKUP(MATCH(AS44,[8]mapping_table!$B$2:$B$21,1),[8]mapping_table!$A$1:$D$21,4,0)</f>
        <v>65</v>
      </c>
      <c r="AV44" s="78">
        <f t="shared" si="8"/>
        <v>12</v>
      </c>
      <c r="AW44" s="78">
        <f t="shared" si="9"/>
        <v>12</v>
      </c>
      <c r="AX44" s="78">
        <f>VLOOKUP(MATCH(AV44,[9]mapping_table!$B$2:$B$21,1),[9]mapping_table!$A$1:$D$21,4,0)</f>
        <v>15</v>
      </c>
      <c r="AY44" s="78">
        <f t="shared" si="10"/>
        <v>2</v>
      </c>
      <c r="BA44" s="79">
        <f>MMULT(AP44:AQ44,[9]Coefficients!$J$36:$J$37)+[9]Coefficients!$N$36</f>
        <v>61.939639070382036</v>
      </c>
      <c r="BB44" s="79">
        <f>(BA44*[9]Standardisation_Parameters!$B$6)+[9]Standardisation_Parameters!$B$5</f>
        <v>1084.466830926267</v>
      </c>
      <c r="BC44" s="79">
        <f t="shared" si="11"/>
        <v>1084</v>
      </c>
      <c r="BD44" s="79">
        <f>VLOOKUP(MATCH(BB44,[9]mapping_table!$B$2:$B$21,1),[9]mapping_table!$A$1:$D$21,4,0)</f>
        <v>100</v>
      </c>
      <c r="BE44" s="79">
        <f t="shared" si="12"/>
        <v>217</v>
      </c>
    </row>
    <row r="45" spans="1:57" x14ac:dyDescent="0.25">
      <c r="A45" s="74" t="s">
        <v>129</v>
      </c>
      <c r="B45" s="74" t="s">
        <v>13</v>
      </c>
      <c r="C45" s="74" t="s">
        <v>130</v>
      </c>
      <c r="D45" s="75">
        <v>8.2200000000000006</v>
      </c>
      <c r="E45" s="75"/>
      <c r="F45" s="75">
        <v>16.3</v>
      </c>
      <c r="G45" s="75"/>
      <c r="H45" s="75">
        <v>4.12266666666667</v>
      </c>
      <c r="I45" s="75"/>
      <c r="J45" s="75">
        <v>-0.30554202900524702</v>
      </c>
      <c r="K45" s="75">
        <v>27.3224043715847</v>
      </c>
      <c r="L45" s="75">
        <v>3.75</v>
      </c>
      <c r="M45" s="75">
        <f>VLOOKUP(C45,Low_Raw!$D:$W,20,FALSE)</f>
        <v>14.155902023607</v>
      </c>
      <c r="N45" s="41">
        <v>55.2222222222222</v>
      </c>
      <c r="O45" s="41">
        <f t="shared" si="2"/>
        <v>55</v>
      </c>
      <c r="P45" s="41">
        <f>VLOOKUP(MATCH(N45,[8]mapping_table!$B$2:$B$21,1),[8]mapping_table!$A$1:$D$21,4,0)</f>
        <v>60</v>
      </c>
      <c r="Q45" s="41">
        <f t="shared" si="3"/>
        <v>11</v>
      </c>
      <c r="R45" s="695"/>
      <c r="S45" s="75">
        <f t="shared" si="13"/>
        <v>8.2200000000000006</v>
      </c>
      <c r="T45" s="75" t="str">
        <f t="shared" si="14"/>
        <v/>
      </c>
      <c r="U45" s="75" t="str">
        <f t="shared" si="4"/>
        <v/>
      </c>
      <c r="V45">
        <f>IF(ISBLANK(F45),"",(F45-[8]Standardisation_Parameters!$F$5)/[8]Standardisation_Parameters!$F$6)</f>
        <v>0.6032419758354296</v>
      </c>
      <c r="W45">
        <f>IF(ISBLANK(H45),"",(H45-[8]Standardisation_Parameters!$H$5)/[8]Standardisation_Parameters!$H$6)</f>
        <v>-0.60910289816332652</v>
      </c>
      <c r="X45" s="75" t="str">
        <f t="shared" si="5"/>
        <v/>
      </c>
      <c r="Y45">
        <f>IF(ISBLANK(J45),"",(J45-[8]Standardisation_Parameters!$Q$5)/[8]Standardisation_Parameters!$Q$6)</f>
        <v>-0.35895663030091096</v>
      </c>
      <c r="Z45" s="75">
        <f t="shared" si="6"/>
        <v>3.75</v>
      </c>
      <c r="AA45">
        <f>IF(ISBLANK(K45),"",(K45-[8]Standardisation_Parameters!$O$5)/[8]Standardisation_Parameters!$O$6)</f>
        <v>-0.60596730646756169</v>
      </c>
      <c r="AB45" s="695"/>
      <c r="AC45">
        <f>IF(S45="",[8]Buckets!$Z$9,IF(S45&lt;=[8]Buckets!$S$4,[8]Buckets!$Z$4,IF(AND(S45&gt;[8]Buckets!$S$4,S45&lt;=[8]Buckets!$S$5),[8]Buckets!$Z$5,IF(AND(S45&gt;[8]Buckets!$S$5,S45&lt;=[8]Buckets!$S$6),[8]Buckets!$Z$6,IF(AND(S45&gt;[8]Buckets!$S$6,S45&lt;=[8]Buckets!$S$7),[8]Buckets!$Z$7,IF(AND(S45&gt;[8]Buckets!$S$7,S45&lt;=[8]Buckets!$S$8),[8]Buckets!$Z$8,IF(S45&gt;[8]Buckets!$S$8,[8]Buckets!$Z$9)))))))</f>
        <v>0.79220000000000002</v>
      </c>
      <c r="AD45">
        <f>IF(T45="",[8]Buckets!$Z$18,IF(T45&lt;=[8]Buckets!$S$13,[8]Buckets!$Z$13,IF(AND(T45&gt;[8]Buckets!$S$13,T45&lt;=[8]Buckets!$S$14),[8]Buckets!$Z$14,IF(AND(T45&gt;[8]Buckets!$S$14,T45&lt;=[8]Buckets!$S$15),[8]Buckets!$Z$15,IF(AND(T45&gt;[8]Buckets!$S$15,T45&lt;=[8]Buckets!$S$16),[8]Buckets!$Z$16,IF(AND(T45&gt;[8]Buckets!$S$16,T45&lt;=[8]Buckets!$S$17),[8]Buckets!$Z$17,IF(T45&gt;[8]Buckets!$S$17,[8]Buckets!$Z$18)))))))</f>
        <v>1.1999</v>
      </c>
      <c r="AE45">
        <f>IF(U45="",[8]Buckets!$Z$26,IF(U45&lt;=[8]Buckets!$S$22,[8]Buckets!$Z$22,IF(AND(U45&gt;[8]Buckets!$S$22,U45&lt;=[8]Buckets!$S$23),[8]Buckets!$Z$23,IF(AND(U45&gt;[8]Buckets!$S$23,U45&lt;=[8]Buckets!$S$24),[8]Buckets!$Z$24,IF(AND(U45&gt;[8]Buckets!$S$24,U45&lt;=[8]Buckets!$S$25),[8]Buckets!$Z$25,IF(U45&gt;[8]Buckets!$S$25,[8]Buckets!$Z$26))))))</f>
        <v>1.222</v>
      </c>
      <c r="AF45">
        <f>IF(V45="",[8]Buckets!$Z$35,IF(V45&lt;=[8]Buckets!$S$30,[8]Buckets!$Z$30,IF(AND(V45&gt;[8]Buckets!$S$30,V45&lt;=[8]Buckets!$S$31),[8]Buckets!$Z$31,IF(AND(V45&gt;[8]Buckets!$S$31,V45&lt;=[8]Buckets!$S$32),[8]Buckets!$Z$32,IF(AND(V45&gt;[8]Buckets!$S$32,V45&lt;=[8]Buckets!$S$33),[8]Buckets!$Z$33,IF(AND(V45&gt;[8]Buckets!$S$33,V45&lt;=[8]Buckets!$S$34),[8]Buckets!$Z$34,IF(V45&gt;[8]Buckets!$S$34,[8]Buckets!$Z$35)))))))</f>
        <v>0.87660000000000005</v>
      </c>
      <c r="AG45">
        <f>IF(W45="",[8]Buckets!$Z$44,IF(W45&lt;=[8]Buckets!$S$39,[8]Buckets!$Z$39,IF(AND(W45&gt;[8]Buckets!$S$39,W45&lt;=[8]Buckets!$S$40),[8]Buckets!$Z$40,IF(AND(W45&gt;[8]Buckets!$S$40,W45&lt;=[8]Buckets!$S$41),[8]Buckets!$Z$41,IF(AND(W45&gt;[8]Buckets!$S$41,W45&lt;=[8]Buckets!$S$42),[8]Buckets!$Z$42,IF(AND(W45&gt;[8]Buckets!$S$42,W45&lt;=[8]Buckets!$S$43),[8]Buckets!$Z$43,IF(W45&gt;[8]Buckets!$S$43,[8]Buckets!$Z$44)))))))</f>
        <v>0.65249999999999997</v>
      </c>
      <c r="AH45">
        <f>IF(X45="",[8]Buckets!$Z$54,IF(X45&lt;=[8]Buckets!$S$50,[8]Buckets!$Z$50,IF(AND(X45&gt;[8]Buckets!$S$50,X45&lt;=[8]Buckets!$S$51),[8]Buckets!$Z$51,IF(AND(X45&gt;[8]Buckets!$S$51,X45&lt;=[8]Buckets!$S$52),[8]Buckets!$Z$52,IF(AND(X45&gt;[8]Buckets!$S$52,X45&lt;=[8]Buckets!$S$53),[8]Buckets!$Z$53,IF(X45&gt;[8]Buckets!$S$53,[8]Buckets!$Z$54))))))</f>
        <v>1.2324999999999999</v>
      </c>
      <c r="AI45">
        <f>IF(Y45="",[8]Buckets!$Z$58,IF(Y45&lt;=[8]Buckets!$S$58,[8]Buckets!$Z$58,IF(AND(Y45&gt;[8]Buckets!$S$58,Y45&lt;=[8]Buckets!$S$59),[8]Buckets!$Z$59,IF(AND(Y45&gt;[8]Buckets!$S$59,Y45&lt;=[8]Buckets!$S$60),[8]Buckets!$Z$60,IF(AND(Y45&gt;[8]Buckets!$S$60,Y45&lt;=[8]Buckets!$S$61),[8]Buckets!$Z$61,IF(AND(Y45&gt;[8]Buckets!$S$61,Y45&lt;=[8]Buckets!$S$62),[8]Buckets!$Z$62,IF(Y45&gt;[8]Buckets!$S$62,[8]Buckets!$Z$63)))))))</f>
        <v>0.33840000000000026</v>
      </c>
      <c r="AJ45">
        <f>IF(Z45="",[8]Buckets!$Z$72,IF(Z45&lt;=[8]Buckets!$S$67,[8]Buckets!$Z$67,IF(AND(Z45&gt;[8]Buckets!$S$67,Z45&lt;=[8]Buckets!$S$68),[8]Buckets!$Z$68,IF(AND(Z45&gt;[8]Buckets!$S$68,Z45&lt;=[8]Buckets!$S$69),[8]Buckets!$Z$69,IF(AND(Z45&gt;[8]Buckets!$S$69,Z45&lt;=[8]Buckets!$S$70),[8]Buckets!$Z$70,IF(AND(Z45&gt;[8]Buckets!$S$70,Z45&lt;=[8]Buckets!$S$71),[8]Buckets!$Z$71,IF(Z45&gt;[8]Buckets!$S$71,[8]Buckets!$Z$72)))))))</f>
        <v>1.0055000000000001</v>
      </c>
      <c r="AK45">
        <f>IF(Y45&lt;=0,IF(AA45="",[8]Buckets!$Z$78,IF(AA45&lt;=[8]Buckets!$S$76,[8]Buckets!$Z$76,IF(AND(AA45&gt;[8]Buckets!$S$76,AA45&lt;=[8]Buckets!$S$77),[8]Buckets!$Z$77,IF(AA45&gt;[8]Buckets!$S$77,[8]Buckets!$Z$78)))),IF(AA45="",[8]Buckets!$Z$86,IF(AA45&lt;=[8]Buckets!$S$84,[8]Buckets!$Z$84,IF(AND(AA45&gt;[8]Buckets!$S$84,AA45&lt;=[8]Buckets!$S$85),[8]Buckets!$Z$85,IF(AA45&gt;[8]Buckets!$S$85,[8]Buckets!$Z$86)))))</f>
        <v>0.72140000000000004</v>
      </c>
      <c r="AL45" s="695"/>
      <c r="AM45">
        <f>MMULT(AC45:AG45,[8]Coefficients!$J$6:$J$10)+[8]Coefficients!$N$5</f>
        <v>1.2950334150000002</v>
      </c>
      <c r="AN45">
        <f>MMULT(AH45:AK45,[8]Coefficients!$J$20:$J$23)+[8]Coefficients!$N$20</f>
        <v>0.70595307500000026</v>
      </c>
      <c r="AO45">
        <f>(AM45*[8]Standardisation_Parameters!$B$6)+[8]Standardisation_Parameters!$B$5</f>
        <v>66.214250973688777</v>
      </c>
      <c r="AP45">
        <f>(AN45*[8]Standardisation_Parameters!$B$6)+[8]Standardisation_Parameters!$B$5</f>
        <v>56.323304045730495</v>
      </c>
      <c r="AQ45">
        <v>45</v>
      </c>
      <c r="AR45" s="78">
        <f>MMULT(AM45:AN45,[8]Coefficients!$J$29:$J$30)+[8]Coefficients!$N$29</f>
        <v>0.87354256050845036</v>
      </c>
      <c r="AS45" s="78">
        <f>(AR45*[8]Standardisation_Parameters!$B$6)+[8]Standardisation_Parameters!$B$5</f>
        <v>59.137213447032046</v>
      </c>
      <c r="AT45" s="78">
        <f t="shared" si="7"/>
        <v>59</v>
      </c>
      <c r="AU45" s="78">
        <f>VLOOKUP(MATCH(AS45,[8]mapping_table!$B$2:$B$21,1),[8]mapping_table!$A$1:$D$21,4,0)</f>
        <v>60</v>
      </c>
      <c r="AV45" s="78">
        <f t="shared" si="8"/>
        <v>12</v>
      </c>
      <c r="AW45" s="78">
        <f t="shared" si="9"/>
        <v>12</v>
      </c>
      <c r="AX45" s="78">
        <f>VLOOKUP(MATCH(AV45,[9]mapping_table!$B$2:$B$21,1),[9]mapping_table!$A$1:$D$21,4,0)</f>
        <v>15</v>
      </c>
      <c r="AY45" s="78">
        <f t="shared" si="10"/>
        <v>2</v>
      </c>
      <c r="BA45" s="79">
        <f>MMULT(AP45:AQ45,[9]Coefficients!$J$36:$J$37)+[9]Coefficients!$N$36</f>
        <v>61.641086812907695</v>
      </c>
      <c r="BB45" s="79">
        <f>(BA45*[9]Standardisation_Parameters!$B$6)+[9]Standardisation_Parameters!$B$5</f>
        <v>1079.4539925519616</v>
      </c>
      <c r="BC45" s="79">
        <f t="shared" si="11"/>
        <v>1079</v>
      </c>
      <c r="BD45" s="79">
        <f>VLOOKUP(MATCH(BB45,[9]mapping_table!$B$2:$B$21,1),[9]mapping_table!$A$1:$D$21,4,0)</f>
        <v>100</v>
      </c>
      <c r="BE45" s="79">
        <f t="shared" si="12"/>
        <v>216</v>
      </c>
    </row>
    <row r="46" spans="1:57" x14ac:dyDescent="0.25">
      <c r="A46" s="74" t="s">
        <v>131</v>
      </c>
      <c r="B46" s="74" t="s">
        <v>13</v>
      </c>
      <c r="C46" s="74" t="s">
        <v>132</v>
      </c>
      <c r="D46" s="75">
        <v>12.903600000000001</v>
      </c>
      <c r="E46" s="75">
        <v>9</v>
      </c>
      <c r="F46" s="75">
        <v>10</v>
      </c>
      <c r="G46" s="75">
        <v>6</v>
      </c>
      <c r="H46" s="75">
        <v>14.56</v>
      </c>
      <c r="I46" s="75">
        <v>6</v>
      </c>
      <c r="J46" s="75">
        <v>-1.25899874080705</v>
      </c>
      <c r="K46" s="75">
        <v>73.770491803278702</v>
      </c>
      <c r="L46" s="75">
        <v>4.25</v>
      </c>
      <c r="M46" s="75">
        <f>VLOOKUP(C46,Low_Raw!$D:$W,20,FALSE)</f>
        <v>-10.9259558598325</v>
      </c>
      <c r="N46" s="41">
        <v>72.1111111111111</v>
      </c>
      <c r="O46" s="41">
        <f t="shared" si="2"/>
        <v>72</v>
      </c>
      <c r="P46" s="41">
        <f>VLOOKUP(MATCH(N46,[8]mapping_table!$B$2:$B$21,1),[8]mapping_table!$A$1:$D$21,4,0)</f>
        <v>75</v>
      </c>
      <c r="Q46" s="41">
        <f t="shared" si="3"/>
        <v>14</v>
      </c>
      <c r="R46" s="695"/>
      <c r="S46" s="75">
        <f t="shared" si="13"/>
        <v>12.903600000000001</v>
      </c>
      <c r="T46" s="75">
        <f t="shared" si="14"/>
        <v>9</v>
      </c>
      <c r="U46" s="75">
        <f t="shared" si="4"/>
        <v>6</v>
      </c>
      <c r="V46">
        <f>IF(ISBLANK(F46),"",(F46-[8]Standardisation_Parameters!$F$5)/[8]Standardisation_Parameters!$F$6)</f>
        <v>-0.24817715404228033</v>
      </c>
      <c r="W46">
        <f>IF(ISBLANK(H46),"",(H46-[8]Standardisation_Parameters!$H$5)/[8]Standardisation_Parameters!$H$6)</f>
        <v>0.38962207362607637</v>
      </c>
      <c r="X46" s="75">
        <f t="shared" si="5"/>
        <v>6</v>
      </c>
      <c r="Y46">
        <f>IF(ISBLANK(J46),"",(J46-[8]Standardisation_Parameters!$Q$5)/[8]Standardisation_Parameters!$Q$6)</f>
        <v>-1.3274199287901607</v>
      </c>
      <c r="Z46" s="75">
        <f t="shared" si="6"/>
        <v>4.25</v>
      </c>
      <c r="AA46">
        <f>IF(ISBLANK(K46),"",(K46-[8]Standardisation_Parameters!$O$5)/[8]Standardisation_Parameters!$O$6)</f>
        <v>1.0835164024569184</v>
      </c>
      <c r="AB46" s="695"/>
      <c r="AC46">
        <f>IF(S46="",[8]Buckets!$Z$9,IF(S46&lt;=[8]Buckets!$S$4,[8]Buckets!$Z$4,IF(AND(S46&gt;[8]Buckets!$S$4,S46&lt;=[8]Buckets!$S$5),[8]Buckets!$Z$5,IF(AND(S46&gt;[8]Buckets!$S$5,S46&lt;=[8]Buckets!$S$6),[8]Buckets!$Z$6,IF(AND(S46&gt;[8]Buckets!$S$6,S46&lt;=[8]Buckets!$S$7),[8]Buckets!$Z$7,IF(AND(S46&gt;[8]Buckets!$S$7,S46&lt;=[8]Buckets!$S$8),[8]Buckets!$Z$8,IF(S46&gt;[8]Buckets!$S$8,[8]Buckets!$Z$9)))))))</f>
        <v>0.99639999999999995</v>
      </c>
      <c r="AD46">
        <f>IF(T46="",[8]Buckets!$Z$18,IF(T46&lt;=[8]Buckets!$S$13,[8]Buckets!$Z$13,IF(AND(T46&gt;[8]Buckets!$S$13,T46&lt;=[8]Buckets!$S$14),[8]Buckets!$Z$14,IF(AND(T46&gt;[8]Buckets!$S$14,T46&lt;=[8]Buckets!$S$15),[8]Buckets!$Z$15,IF(AND(T46&gt;[8]Buckets!$S$15,T46&lt;=[8]Buckets!$S$16),[8]Buckets!$Z$16,IF(AND(T46&gt;[8]Buckets!$S$16,T46&lt;=[8]Buckets!$S$17),[8]Buckets!$Z$17,IF(T46&gt;[8]Buckets!$S$17,[8]Buckets!$Z$18)))))))</f>
        <v>1.1999</v>
      </c>
      <c r="AE46">
        <f>IF(U46="",[8]Buckets!$Z$26,IF(U46&lt;=[8]Buckets!$S$22,[8]Buckets!$Z$22,IF(AND(U46&gt;[8]Buckets!$S$22,U46&lt;=[8]Buckets!$S$23),[8]Buckets!$Z$23,IF(AND(U46&gt;[8]Buckets!$S$23,U46&lt;=[8]Buckets!$S$24),[8]Buckets!$Z$24,IF(AND(U46&gt;[8]Buckets!$S$24,U46&lt;=[8]Buckets!$S$25),[8]Buckets!$Z$25,IF(U46&gt;[8]Buckets!$S$25,[8]Buckets!$Z$26))))))</f>
        <v>1.222</v>
      </c>
      <c r="AF46">
        <f>IF(V46="",[8]Buckets!$Z$35,IF(V46&lt;=[8]Buckets!$S$30,[8]Buckets!$Z$30,IF(AND(V46&gt;[8]Buckets!$S$30,V46&lt;=[8]Buckets!$S$31),[8]Buckets!$Z$31,IF(AND(V46&gt;[8]Buckets!$S$31,V46&lt;=[8]Buckets!$S$32),[8]Buckets!$Z$32,IF(AND(V46&gt;[8]Buckets!$S$32,V46&lt;=[8]Buckets!$S$33),[8]Buckets!$Z$33,IF(AND(V46&gt;[8]Buckets!$S$33,V46&lt;=[8]Buckets!$S$34),[8]Buckets!$Z$34,IF(V46&gt;[8]Buckets!$S$34,[8]Buckets!$Z$35)))))))</f>
        <v>0.59160000000000001</v>
      </c>
      <c r="AG46">
        <f>IF(W46="",[8]Buckets!$Z$44,IF(W46&lt;=[8]Buckets!$S$39,[8]Buckets!$Z$39,IF(AND(W46&gt;[8]Buckets!$S$39,W46&lt;=[8]Buckets!$S$40),[8]Buckets!$Z$40,IF(AND(W46&gt;[8]Buckets!$S$40,W46&lt;=[8]Buckets!$S$41),[8]Buckets!$Z$41,IF(AND(W46&gt;[8]Buckets!$S$41,W46&lt;=[8]Buckets!$S$42),[8]Buckets!$Z$42,IF(AND(W46&gt;[8]Buckets!$S$42,W46&lt;=[8]Buckets!$S$43),[8]Buckets!$Z$43,IF(W46&gt;[8]Buckets!$S$43,[8]Buckets!$Z$44)))))))</f>
        <v>0.86089999999999989</v>
      </c>
      <c r="AH46">
        <f>IF(X46="",[8]Buckets!$Z$54,IF(X46&lt;=[8]Buckets!$S$50,[8]Buckets!$Z$50,IF(AND(X46&gt;[8]Buckets!$S$50,X46&lt;=[8]Buckets!$S$51),[8]Buckets!$Z$51,IF(AND(X46&gt;[8]Buckets!$S$51,X46&lt;=[8]Buckets!$S$52),[8]Buckets!$Z$52,IF(AND(X46&gt;[8]Buckets!$S$52,X46&lt;=[8]Buckets!$S$53),[8]Buckets!$Z$53,IF(X46&gt;[8]Buckets!$S$53,[8]Buckets!$Z$54))))))</f>
        <v>0.96880000000000011</v>
      </c>
      <c r="AI46">
        <f>IF(Y46="",[8]Buckets!$Z$58,IF(Y46&lt;=[8]Buckets!$S$58,[8]Buckets!$Z$58,IF(AND(Y46&gt;[8]Buckets!$S$58,Y46&lt;=[8]Buckets!$S$59),[8]Buckets!$Z$59,IF(AND(Y46&gt;[8]Buckets!$S$59,Y46&lt;=[8]Buckets!$S$60),[8]Buckets!$Z$60,IF(AND(Y46&gt;[8]Buckets!$S$60,Y46&lt;=[8]Buckets!$S$61),[8]Buckets!$Z$61,IF(AND(Y46&gt;[8]Buckets!$S$61,Y46&lt;=[8]Buckets!$S$62),[8]Buckets!$Z$62,IF(Y46&gt;[8]Buckets!$S$62,[8]Buckets!$Z$63)))))))</f>
        <v>1.3980000000000001</v>
      </c>
      <c r="AJ46">
        <f>IF(Z46="",[8]Buckets!$Z$72,IF(Z46&lt;=[8]Buckets!$S$67,[8]Buckets!$Z$67,IF(AND(Z46&gt;[8]Buckets!$S$67,Z46&lt;=[8]Buckets!$S$68),[8]Buckets!$Z$68,IF(AND(Z46&gt;[8]Buckets!$S$68,Z46&lt;=[8]Buckets!$S$69),[8]Buckets!$Z$69,IF(AND(Z46&gt;[8]Buckets!$S$69,Z46&lt;=[8]Buckets!$S$70),[8]Buckets!$Z$70,IF(AND(Z46&gt;[8]Buckets!$S$70,Z46&lt;=[8]Buckets!$S$71),[8]Buckets!$Z$71,IF(Z46&gt;[8]Buckets!$S$71,[8]Buckets!$Z$72)))))))</f>
        <v>1.2033</v>
      </c>
      <c r="AK46">
        <f>IF(Y46&lt;=0,IF(AA46="",[8]Buckets!$Z$78,IF(AA46&lt;=[8]Buckets!$S$76,[8]Buckets!$Z$76,IF(AND(AA46&gt;[8]Buckets!$S$76,AA46&lt;=[8]Buckets!$S$77),[8]Buckets!$Z$77,IF(AA46&gt;[8]Buckets!$S$77,[8]Buckets!$Z$78)))),IF(AA46="",[8]Buckets!$Z$86,IF(AA46&lt;=[8]Buckets!$S$84,[8]Buckets!$Z$84,IF(AND(AA46&gt;[8]Buckets!$S$84,AA46&lt;=[8]Buckets!$S$85),[8]Buckets!$Z$85,IF(AA46&gt;[8]Buckets!$S$85,[8]Buckets!$Z$86)))))</f>
        <v>0.78520000000000001</v>
      </c>
      <c r="AL46" s="695"/>
      <c r="AM46">
        <f>MMULT(AC46:AG46,[8]Coefficients!$J$6:$J$10)+[8]Coefficients!$N$5</f>
        <v>1.5161134089999995</v>
      </c>
      <c r="AN46">
        <f>MMULT(AH46:AK46,[8]Coefficients!$J$20:$J$23)+[8]Coefficients!$N$20</f>
        <v>1.3961326610000002</v>
      </c>
      <c r="AO46">
        <f>(AM46*[8]Standardisation_Parameters!$B$6)+[8]Standardisation_Parameters!$B$5</f>
        <v>69.926292165705689</v>
      </c>
      <c r="AP46">
        <f>(AN46*[8]Standardisation_Parameters!$B$6)+[8]Standardisation_Parameters!$B$5</f>
        <v>67.911756744535921</v>
      </c>
      <c r="AQ46">
        <v>46</v>
      </c>
      <c r="AR46" s="78">
        <f>MMULT(AM46:AN46,[8]Coefficients!$J$29:$J$30)+[8]Coefficients!$N$29</f>
        <v>1.5205758354188301</v>
      </c>
      <c r="AS46" s="78">
        <f>(AR46*[8]Standardisation_Parameters!$B$6)+[8]Standardisation_Parameters!$B$5</f>
        <v>70.001218487094334</v>
      </c>
      <c r="AT46" s="78">
        <f t="shared" si="7"/>
        <v>70</v>
      </c>
      <c r="AU46" s="78">
        <f>VLOOKUP(MATCH(AS46,[8]mapping_table!$B$2:$B$21,1),[8]mapping_table!$A$1:$D$21,4,0)</f>
        <v>75</v>
      </c>
      <c r="AV46" s="78">
        <f t="shared" si="8"/>
        <v>14</v>
      </c>
      <c r="AW46" s="78">
        <f t="shared" si="9"/>
        <v>14</v>
      </c>
      <c r="AX46" s="78">
        <f>VLOOKUP(MATCH(AV46,[9]mapping_table!$B$2:$B$21,1),[9]mapping_table!$A$1:$D$21,4,0)</f>
        <v>15</v>
      </c>
      <c r="AY46" s="78">
        <f t="shared" si="10"/>
        <v>3</v>
      </c>
      <c r="BA46" s="79">
        <f>MMULT(AP46:AQ46,[9]Coefficients!$J$36:$J$37)+[9]Coefficients!$N$36</f>
        <v>69.892055585111876</v>
      </c>
      <c r="BB46" s="79">
        <f>(BA46*[9]Standardisation_Parameters!$B$6)+[9]Standardisation_Parameters!$B$5</f>
        <v>1217.9917923877406</v>
      </c>
      <c r="BC46" s="79">
        <f t="shared" si="11"/>
        <v>1218</v>
      </c>
      <c r="BD46" s="79">
        <f>VLOOKUP(MATCH(BB46,[9]mapping_table!$B$2:$B$21,1),[9]mapping_table!$A$1:$D$21,4,0)</f>
        <v>100</v>
      </c>
      <c r="BE46" s="79">
        <f t="shared" si="12"/>
        <v>244</v>
      </c>
    </row>
    <row r="47" spans="1:57" x14ac:dyDescent="0.25">
      <c r="A47" s="74" t="s">
        <v>133</v>
      </c>
      <c r="B47" s="74" t="s">
        <v>13</v>
      </c>
      <c r="C47" s="74" t="s">
        <v>134</v>
      </c>
      <c r="D47" s="75">
        <v>3.0482</v>
      </c>
      <c r="E47" s="75">
        <v>7</v>
      </c>
      <c r="F47" s="75">
        <v>14.5</v>
      </c>
      <c r="G47" s="75">
        <v>3</v>
      </c>
      <c r="H47" s="75">
        <v>5.0266000000000002</v>
      </c>
      <c r="I47" s="75">
        <v>5</v>
      </c>
      <c r="J47" s="75">
        <v>-0.45257170582355699</v>
      </c>
      <c r="K47" s="75">
        <v>85.792349726775996</v>
      </c>
      <c r="L47" s="75">
        <v>3</v>
      </c>
      <c r="M47" s="75">
        <f>VLOOKUP(C47,Low_Raw!$D:$W,20,FALSE)</f>
        <v>15.122115156779801</v>
      </c>
      <c r="N47" s="41">
        <v>53.1111111111111</v>
      </c>
      <c r="O47" s="41">
        <f t="shared" si="2"/>
        <v>53</v>
      </c>
      <c r="P47" s="41">
        <f>VLOOKUP(MATCH(N47,[8]mapping_table!$B$2:$B$21,1),[8]mapping_table!$A$1:$D$21,4,0)</f>
        <v>55</v>
      </c>
      <c r="Q47" s="41">
        <f t="shared" si="3"/>
        <v>11</v>
      </c>
      <c r="R47" s="695"/>
      <c r="S47" s="75">
        <f t="shared" si="13"/>
        <v>3.0482</v>
      </c>
      <c r="T47" s="75">
        <f t="shared" si="14"/>
        <v>7</v>
      </c>
      <c r="U47" s="75">
        <f t="shared" si="4"/>
        <v>3</v>
      </c>
      <c r="V47">
        <f>IF(ISBLANK(F47),"",(F47-[8]Standardisation_Parameters!$F$5)/[8]Standardisation_Parameters!$F$6)</f>
        <v>0.35997936729894098</v>
      </c>
      <c r="W47">
        <f>IF(ISBLANK(H47),"",(H47-[8]Standardisation_Parameters!$H$5)/[8]Standardisation_Parameters!$H$6)</f>
        <v>-0.52260754882446303</v>
      </c>
      <c r="X47" s="75">
        <f t="shared" si="5"/>
        <v>5</v>
      </c>
      <c r="Y47">
        <f>IF(ISBLANK(J47),"",(J47-[8]Standardisation_Parameters!$Q$5)/[8]Standardisation_Parameters!$Q$6)</f>
        <v>-0.50830042748094306</v>
      </c>
      <c r="Z47" s="75">
        <f t="shared" si="6"/>
        <v>3</v>
      </c>
      <c r="AA47">
        <f>IF(ISBLANK(K47),"",(K47-[8]Standardisation_Parameters!$O$5)/[8]Standardisation_Parameters!$O$6)</f>
        <v>1.5207945388844317</v>
      </c>
      <c r="AB47" s="695"/>
      <c r="AC47">
        <f>IF(S47="",[8]Buckets!$Z$9,IF(S47&lt;=[8]Buckets!$S$4,[8]Buckets!$Z$4,IF(AND(S47&gt;[8]Buckets!$S$4,S47&lt;=[8]Buckets!$S$5),[8]Buckets!$Z$5,IF(AND(S47&gt;[8]Buckets!$S$5,S47&lt;=[8]Buckets!$S$6),[8]Buckets!$Z$6,IF(AND(S47&gt;[8]Buckets!$S$6,S47&lt;=[8]Buckets!$S$7),[8]Buckets!$Z$7,IF(AND(S47&gt;[8]Buckets!$S$7,S47&lt;=[8]Buckets!$S$8),[8]Buckets!$Z$8,IF(S47&gt;[8]Buckets!$S$8,[8]Buckets!$Z$9)))))))</f>
        <v>0.58799999999999997</v>
      </c>
      <c r="AD47">
        <f>IF(T47="",[8]Buckets!$Z$18,IF(T47&lt;=[8]Buckets!$S$13,[8]Buckets!$Z$13,IF(AND(T47&gt;[8]Buckets!$S$13,T47&lt;=[8]Buckets!$S$14),[8]Buckets!$Z$14,IF(AND(T47&gt;[8]Buckets!$S$14,T47&lt;=[8]Buckets!$S$15),[8]Buckets!$Z$15,IF(AND(T47&gt;[8]Buckets!$S$15,T47&lt;=[8]Buckets!$S$16),[8]Buckets!$Z$16,IF(AND(T47&gt;[8]Buckets!$S$16,T47&lt;=[8]Buckets!$S$17),[8]Buckets!$Z$17,IF(T47&gt;[8]Buckets!$S$17,[8]Buckets!$Z$18)))))))</f>
        <v>1.0112999999999999</v>
      </c>
      <c r="AE47">
        <f>IF(U47="",[8]Buckets!$Z$26,IF(U47&lt;=[8]Buckets!$S$22,[8]Buckets!$Z$22,IF(AND(U47&gt;[8]Buckets!$S$22,U47&lt;=[8]Buckets!$S$23),[8]Buckets!$Z$23,IF(AND(U47&gt;[8]Buckets!$S$23,U47&lt;=[8]Buckets!$S$24),[8]Buckets!$Z$24,IF(AND(U47&gt;[8]Buckets!$S$24,U47&lt;=[8]Buckets!$S$25),[8]Buckets!$Z$25,IF(U47&gt;[8]Buckets!$S$25,[8]Buckets!$Z$26))))))</f>
        <v>0.71799999999999997</v>
      </c>
      <c r="AF47">
        <f>IF(V47="",[8]Buckets!$Z$35,IF(V47&lt;=[8]Buckets!$S$30,[8]Buckets!$Z$30,IF(AND(V47&gt;[8]Buckets!$S$30,V47&lt;=[8]Buckets!$S$31),[8]Buckets!$Z$31,IF(AND(V47&gt;[8]Buckets!$S$31,V47&lt;=[8]Buckets!$S$32),[8]Buckets!$Z$32,IF(AND(V47&gt;[8]Buckets!$S$32,V47&lt;=[8]Buckets!$S$33),[8]Buckets!$Z$33,IF(AND(V47&gt;[8]Buckets!$S$33,V47&lt;=[8]Buckets!$S$34),[8]Buckets!$Z$34,IF(V47&gt;[8]Buckets!$S$34,[8]Buckets!$Z$35)))))))</f>
        <v>0.78160000000000007</v>
      </c>
      <c r="AG47">
        <f>IF(W47="",[8]Buckets!$Z$44,IF(W47&lt;=[8]Buckets!$S$39,[8]Buckets!$Z$39,IF(AND(W47&gt;[8]Buckets!$S$39,W47&lt;=[8]Buckets!$S$40),[8]Buckets!$Z$40,IF(AND(W47&gt;[8]Buckets!$S$40,W47&lt;=[8]Buckets!$S$41),[8]Buckets!$Z$41,IF(AND(W47&gt;[8]Buckets!$S$41,W47&lt;=[8]Buckets!$S$42),[8]Buckets!$Z$42,IF(AND(W47&gt;[8]Buckets!$S$42,W47&lt;=[8]Buckets!$S$43),[8]Buckets!$Z$43,IF(W47&gt;[8]Buckets!$S$43,[8]Buckets!$Z$44)))))))</f>
        <v>0.65249999999999997</v>
      </c>
      <c r="AH47">
        <f>IF(X47="",[8]Buckets!$Z$54,IF(X47&lt;=[8]Buckets!$S$50,[8]Buckets!$Z$50,IF(AND(X47&gt;[8]Buckets!$S$50,X47&lt;=[8]Buckets!$S$51),[8]Buckets!$Z$51,IF(AND(X47&gt;[8]Buckets!$S$51,X47&lt;=[8]Buckets!$S$52),[8]Buckets!$Z$52,IF(AND(X47&gt;[8]Buckets!$S$52,X47&lt;=[8]Buckets!$S$53),[8]Buckets!$Z$53,IF(X47&gt;[8]Buckets!$S$53,[8]Buckets!$Z$54))))))</f>
        <v>0.72850000000000004</v>
      </c>
      <c r="AI47">
        <f>IF(Y47="",[8]Buckets!$Z$58,IF(Y47&lt;=[8]Buckets!$S$58,[8]Buckets!$Z$58,IF(AND(Y47&gt;[8]Buckets!$S$58,Y47&lt;=[8]Buckets!$S$59),[8]Buckets!$Z$59,IF(AND(Y47&gt;[8]Buckets!$S$59,Y47&lt;=[8]Buckets!$S$60),[8]Buckets!$Z$60,IF(AND(Y47&gt;[8]Buckets!$S$60,Y47&lt;=[8]Buckets!$S$61),[8]Buckets!$Z$61,IF(AND(Y47&gt;[8]Buckets!$S$61,Y47&lt;=[8]Buckets!$S$62),[8]Buckets!$Z$62,IF(Y47&gt;[8]Buckets!$S$62,[8]Buckets!$Z$63)))))))</f>
        <v>0.59760000000000013</v>
      </c>
      <c r="AJ47">
        <f>IF(Z47="",[8]Buckets!$Z$72,IF(Z47&lt;=[8]Buckets!$S$67,[8]Buckets!$Z$67,IF(AND(Z47&gt;[8]Buckets!$S$67,Z47&lt;=[8]Buckets!$S$68),[8]Buckets!$Z$68,IF(AND(Z47&gt;[8]Buckets!$S$68,Z47&lt;=[8]Buckets!$S$69),[8]Buckets!$Z$69,IF(AND(Z47&gt;[8]Buckets!$S$69,Z47&lt;=[8]Buckets!$S$70),[8]Buckets!$Z$70,IF(AND(Z47&gt;[8]Buckets!$S$70,Z47&lt;=[8]Buckets!$S$71),[8]Buckets!$Z$71,IF(Z47&gt;[8]Buckets!$S$71,[8]Buckets!$Z$72)))))))</f>
        <v>0.6099</v>
      </c>
      <c r="AK47">
        <f>IF(Y47&lt;=0,IF(AA47="",[8]Buckets!$Z$78,IF(AA47&lt;=[8]Buckets!$S$76,[8]Buckets!$Z$76,IF(AND(AA47&gt;[8]Buckets!$S$76,AA47&lt;=[8]Buckets!$S$77),[8]Buckets!$Z$77,IF(AA47&gt;[8]Buckets!$S$77,[8]Buckets!$Z$78)))),IF(AA47="",[8]Buckets!$Z$86,IF(AA47&lt;=[8]Buckets!$S$84,[8]Buckets!$Z$84,IF(AND(AA47&gt;[8]Buckets!$S$84,AA47&lt;=[8]Buckets!$S$85),[8]Buckets!$Z$85,IF(AA47&gt;[8]Buckets!$S$85,[8]Buckets!$Z$86)))))</f>
        <v>0.96660000000000001</v>
      </c>
      <c r="AL47" s="695"/>
      <c r="AM47">
        <f>MMULT(AC47:AG47,[8]Coefficients!$J$6:$J$10)+[8]Coefficients!$N$5</f>
        <v>0.74941973499999959</v>
      </c>
      <c r="AN47">
        <f>MMULT(AH47:AK47,[8]Coefficients!$J$20:$J$23)+[8]Coefficients!$N$20</f>
        <v>0.68546113499999994</v>
      </c>
      <c r="AO47">
        <f>(AM47*[8]Standardisation_Parameters!$B$6)+[8]Standardisation_Parameters!$B$5</f>
        <v>57.05313051930726</v>
      </c>
      <c r="AP47">
        <f>(AN47*[8]Standardisation_Parameters!$B$6)+[8]Standardisation_Parameters!$B$5</f>
        <v>55.979234353995565</v>
      </c>
      <c r="AQ47">
        <v>47</v>
      </c>
      <c r="AR47" s="78">
        <f>MMULT(AM47:AN47,[8]Coefficients!$J$29:$J$30)+[8]Coefficients!$N$29</f>
        <v>0.69753290340864982</v>
      </c>
      <c r="AS47" s="78">
        <f>(AR47*[8]Standardisation_Parameters!$B$6)+[8]Standardisation_Parameters!$B$5</f>
        <v>56.181925247832829</v>
      </c>
      <c r="AT47" s="78">
        <f t="shared" si="7"/>
        <v>56</v>
      </c>
      <c r="AU47" s="78">
        <f>VLOOKUP(MATCH(AS47,[8]mapping_table!$B$2:$B$21,1),[8]mapping_table!$A$1:$D$21,4,0)</f>
        <v>60</v>
      </c>
      <c r="AV47" s="78">
        <f t="shared" si="8"/>
        <v>11</v>
      </c>
      <c r="AW47" s="78">
        <f t="shared" si="9"/>
        <v>11</v>
      </c>
      <c r="AX47" s="78">
        <f>VLOOKUP(MATCH(AV47,[9]mapping_table!$B$2:$B$21,1),[9]mapping_table!$A$1:$D$21,4,0)</f>
        <v>15</v>
      </c>
      <c r="AY47" s="78">
        <f t="shared" si="10"/>
        <v>2</v>
      </c>
      <c r="BA47" s="79">
        <f>MMULT(AP47:AQ47,[9]Coefficients!$J$36:$J$37)+[9]Coefficients!$N$36</f>
        <v>62.492873162118023</v>
      </c>
      <c r="BB47" s="79">
        <f>(BA47*[9]Standardisation_Parameters!$B$6)+[9]Standardisation_Parameters!$B$5</f>
        <v>1093.7559018195477</v>
      </c>
      <c r="BC47" s="79">
        <f t="shared" si="11"/>
        <v>1094</v>
      </c>
      <c r="BD47" s="79">
        <f>VLOOKUP(MATCH(BB47,[9]mapping_table!$B$2:$B$21,1),[9]mapping_table!$A$1:$D$21,4,0)</f>
        <v>100</v>
      </c>
      <c r="BE47" s="79">
        <f t="shared" si="12"/>
        <v>219</v>
      </c>
    </row>
    <row r="48" spans="1:57" x14ac:dyDescent="0.25">
      <c r="A48" s="74" t="s">
        <v>135</v>
      </c>
      <c r="B48" s="74" t="s">
        <v>13</v>
      </c>
      <c r="C48" s="74" t="s">
        <v>136</v>
      </c>
      <c r="D48" s="75">
        <v>14.0756</v>
      </c>
      <c r="E48" s="75">
        <v>7</v>
      </c>
      <c r="F48" s="75">
        <v>21</v>
      </c>
      <c r="G48" s="75">
        <v>4</v>
      </c>
      <c r="H48" s="75">
        <v>8.4</v>
      </c>
      <c r="I48" s="75">
        <v>7</v>
      </c>
      <c r="J48" s="75">
        <v>-0.86815517764875305</v>
      </c>
      <c r="K48" s="75">
        <v>81.967213114754102</v>
      </c>
      <c r="L48" s="75">
        <v>4</v>
      </c>
      <c r="M48" s="75">
        <f>VLOOKUP(C48,Low_Raw!$D:$W,20,FALSE)</f>
        <v>17.222475876796299</v>
      </c>
      <c r="N48" s="41">
        <v>59</v>
      </c>
      <c r="O48" s="41">
        <f t="shared" si="2"/>
        <v>59</v>
      </c>
      <c r="P48" s="41">
        <f>VLOOKUP(MATCH(N48,[8]mapping_table!$B$2:$B$21,1),[8]mapping_table!$A$1:$D$21,4,0)</f>
        <v>60</v>
      </c>
      <c r="Q48" s="41">
        <f t="shared" si="3"/>
        <v>12</v>
      </c>
      <c r="R48" s="695"/>
      <c r="S48" s="75">
        <f t="shared" si="13"/>
        <v>14.0756</v>
      </c>
      <c r="T48" s="75">
        <f t="shared" si="14"/>
        <v>7</v>
      </c>
      <c r="U48" s="75">
        <f t="shared" si="4"/>
        <v>4</v>
      </c>
      <c r="V48">
        <f>IF(ISBLANK(F48),"",(F48-[8]Standardisation_Parameters!$F$5)/[8]Standardisation_Parameters!$F$6)</f>
        <v>1.2384276759029273</v>
      </c>
      <c r="W48">
        <f>IF(ISBLANK(H48),"",(H48-[8]Standardisation_Parameters!$H$5)/[8]Standardisation_Parameters!$H$6)</f>
        <v>-0.19981448356184425</v>
      </c>
      <c r="X48" s="75">
        <f t="shared" si="5"/>
        <v>7</v>
      </c>
      <c r="Y48">
        <f>IF(ISBLANK(J48),"",(J48-[8]Standardisation_Parameters!$Q$5)/[8]Standardisation_Parameters!$Q$6)</f>
        <v>-0.93042482488631506</v>
      </c>
      <c r="Z48" s="75">
        <f t="shared" si="6"/>
        <v>4</v>
      </c>
      <c r="AA48">
        <f>IF(ISBLANK(K48),"",(K48-[8]Standardisation_Parameters!$O$5)/[8]Standardisation_Parameters!$O$6)</f>
        <v>1.3816605863847673</v>
      </c>
      <c r="AB48" s="695"/>
      <c r="AC48">
        <f>IF(S48="",[8]Buckets!$Z$9,IF(S48&lt;=[8]Buckets!$S$4,[8]Buckets!$Z$4,IF(AND(S48&gt;[8]Buckets!$S$4,S48&lt;=[8]Buckets!$S$5),[8]Buckets!$Z$5,IF(AND(S48&gt;[8]Buckets!$S$5,S48&lt;=[8]Buckets!$S$6),[8]Buckets!$Z$6,IF(AND(S48&gt;[8]Buckets!$S$6,S48&lt;=[8]Buckets!$S$7),[8]Buckets!$Z$7,IF(AND(S48&gt;[8]Buckets!$S$7,S48&lt;=[8]Buckets!$S$8),[8]Buckets!$Z$8,IF(S48&gt;[8]Buckets!$S$8,[8]Buckets!$Z$9)))))))</f>
        <v>0.99639999999999995</v>
      </c>
      <c r="AD48">
        <f>IF(T48="",[8]Buckets!$Z$18,IF(T48&lt;=[8]Buckets!$S$13,[8]Buckets!$Z$13,IF(AND(T48&gt;[8]Buckets!$S$13,T48&lt;=[8]Buckets!$S$14),[8]Buckets!$Z$14,IF(AND(T48&gt;[8]Buckets!$S$14,T48&lt;=[8]Buckets!$S$15),[8]Buckets!$Z$15,IF(AND(T48&gt;[8]Buckets!$S$15,T48&lt;=[8]Buckets!$S$16),[8]Buckets!$Z$16,IF(AND(T48&gt;[8]Buckets!$S$16,T48&lt;=[8]Buckets!$S$17),[8]Buckets!$Z$17,IF(T48&gt;[8]Buckets!$S$17,[8]Buckets!$Z$18)))))))</f>
        <v>1.0112999999999999</v>
      </c>
      <c r="AE48">
        <f>IF(U48="",[8]Buckets!$Z$26,IF(U48&lt;=[8]Buckets!$S$22,[8]Buckets!$Z$22,IF(AND(U48&gt;[8]Buckets!$S$22,U48&lt;=[8]Buckets!$S$23),[8]Buckets!$Z$23,IF(AND(U48&gt;[8]Buckets!$S$23,U48&lt;=[8]Buckets!$S$24),[8]Buckets!$Z$24,IF(AND(U48&gt;[8]Buckets!$S$24,U48&lt;=[8]Buckets!$S$25),[8]Buckets!$Z$25,IF(U48&gt;[8]Buckets!$S$25,[8]Buckets!$Z$26))))))</f>
        <v>0.95479999999999987</v>
      </c>
      <c r="AF48">
        <f>IF(V48="",[8]Buckets!$Z$35,IF(V48&lt;=[8]Buckets!$S$30,[8]Buckets!$Z$30,IF(AND(V48&gt;[8]Buckets!$S$30,V48&lt;=[8]Buckets!$S$31),[8]Buckets!$Z$31,IF(AND(V48&gt;[8]Buckets!$S$31,V48&lt;=[8]Buckets!$S$32),[8]Buckets!$Z$32,IF(AND(V48&gt;[8]Buckets!$S$32,V48&lt;=[8]Buckets!$S$33),[8]Buckets!$Z$33,IF(AND(V48&gt;[8]Buckets!$S$33,V48&lt;=[8]Buckets!$S$34),[8]Buckets!$Z$34,IF(V48&gt;[8]Buckets!$S$34,[8]Buckets!$Z$35)))))))</f>
        <v>0.97160000000000002</v>
      </c>
      <c r="AG48">
        <f>IF(W48="",[8]Buckets!$Z$44,IF(W48&lt;=[8]Buckets!$S$39,[8]Buckets!$Z$39,IF(AND(W48&gt;[8]Buckets!$S$39,W48&lt;=[8]Buckets!$S$40),[8]Buckets!$Z$40,IF(AND(W48&gt;[8]Buckets!$S$40,W48&lt;=[8]Buckets!$S$41),[8]Buckets!$Z$41,IF(AND(W48&gt;[8]Buckets!$S$41,W48&lt;=[8]Buckets!$S$42),[8]Buckets!$Z$42,IF(AND(W48&gt;[8]Buckets!$S$42,W48&lt;=[8]Buckets!$S$43),[8]Buckets!$Z$43,IF(W48&gt;[8]Buckets!$S$43,[8]Buckets!$Z$44)))))))</f>
        <v>0.77390000000000003</v>
      </c>
      <c r="AH48">
        <f>IF(X48="",[8]Buckets!$Z$54,IF(X48&lt;=[8]Buckets!$S$50,[8]Buckets!$Z$50,IF(AND(X48&gt;[8]Buckets!$S$50,X48&lt;=[8]Buckets!$S$51),[8]Buckets!$Z$51,IF(AND(X48&gt;[8]Buckets!$S$51,X48&lt;=[8]Buckets!$S$52),[8]Buckets!$Z$52,IF(AND(X48&gt;[8]Buckets!$S$52,X48&lt;=[8]Buckets!$S$53),[8]Buckets!$Z$53,IF(X48&gt;[8]Buckets!$S$53,[8]Buckets!$Z$54))))))</f>
        <v>1.2324999999999999</v>
      </c>
      <c r="AI48">
        <f>IF(Y48="",[8]Buckets!$Z$58,IF(Y48&lt;=[8]Buckets!$S$58,[8]Buckets!$Z$58,IF(AND(Y48&gt;[8]Buckets!$S$58,Y48&lt;=[8]Buckets!$S$59),[8]Buckets!$Z$59,IF(AND(Y48&gt;[8]Buckets!$S$59,Y48&lt;=[8]Buckets!$S$60),[8]Buckets!$Z$60,IF(AND(Y48&gt;[8]Buckets!$S$60,Y48&lt;=[8]Buckets!$S$61),[8]Buckets!$Z$61,IF(AND(Y48&gt;[8]Buckets!$S$61,Y48&lt;=[8]Buckets!$S$62),[8]Buckets!$Z$62,IF(Y48&gt;[8]Buckets!$S$62,[8]Buckets!$Z$63)))))))</f>
        <v>0.86060000000000014</v>
      </c>
      <c r="AJ48">
        <f>IF(Z48="",[8]Buckets!$Z$72,IF(Z48&lt;=[8]Buckets!$S$67,[8]Buckets!$Z$67,IF(AND(Z48&gt;[8]Buckets!$S$67,Z48&lt;=[8]Buckets!$S$68),[8]Buckets!$Z$68,IF(AND(Z48&gt;[8]Buckets!$S$68,Z48&lt;=[8]Buckets!$S$69),[8]Buckets!$Z$69,IF(AND(Z48&gt;[8]Buckets!$S$69,Z48&lt;=[8]Buckets!$S$70),[8]Buckets!$Z$70,IF(AND(Z48&gt;[8]Buckets!$S$70,Z48&lt;=[8]Buckets!$S$71),[8]Buckets!$Z$71,IF(Z48&gt;[8]Buckets!$S$71,[8]Buckets!$Z$72)))))))</f>
        <v>1.2033</v>
      </c>
      <c r="AK48">
        <f>IF(Y48&lt;=0,IF(AA48="",[8]Buckets!$Z$78,IF(AA48&lt;=[8]Buckets!$S$76,[8]Buckets!$Z$76,IF(AND(AA48&gt;[8]Buckets!$S$76,AA48&lt;=[8]Buckets!$S$77),[8]Buckets!$Z$77,IF(AA48&gt;[8]Buckets!$S$77,[8]Buckets!$Z$78)))),IF(AA48="",[8]Buckets!$Z$86,IF(AA48&lt;=[8]Buckets!$S$84,[8]Buckets!$Z$84,IF(AND(AA48&gt;[8]Buckets!$S$84,AA48&lt;=[8]Buckets!$S$85),[8]Buckets!$Z$85,IF(AA48&gt;[8]Buckets!$S$85,[8]Buckets!$Z$86)))))</f>
        <v>0.96660000000000001</v>
      </c>
      <c r="AL48" s="695"/>
      <c r="AM48">
        <f>MMULT(AC48:AG48,[8]Coefficients!$J$6:$J$10)+[8]Coefficients!$N$5</f>
        <v>1.2611012869999993</v>
      </c>
      <c r="AN48">
        <f>MMULT(AH48:AK48,[8]Coefficients!$J$20:$J$23)+[8]Coefficients!$N$20</f>
        <v>1.1866878750000003</v>
      </c>
      <c r="AO48">
        <f>(AM48*[8]Standardisation_Parameters!$B$6)+[8]Standardisation_Parameters!$B$5</f>
        <v>65.644513954115695</v>
      </c>
      <c r="AP48">
        <f>(AN48*[8]Standardisation_Parameters!$B$6)+[8]Standardisation_Parameters!$B$5</f>
        <v>64.395076383647321</v>
      </c>
      <c r="AQ48">
        <v>48</v>
      </c>
      <c r="AR48" s="78">
        <f>MMULT(AM48:AN48,[8]Coefficients!$J$29:$J$30)+[8]Coefficients!$N$29</f>
        <v>1.2695615821038102</v>
      </c>
      <c r="AS48" s="78">
        <f>(AR48*[8]Standardisation_Parameters!$B$6)+[8]Standardisation_Parameters!$B$5</f>
        <v>65.786566445405185</v>
      </c>
      <c r="AT48" s="78">
        <f t="shared" si="7"/>
        <v>66</v>
      </c>
      <c r="AU48" s="78">
        <f>VLOOKUP(MATCH(AS48,[8]mapping_table!$B$2:$B$21,1),[8]mapping_table!$A$1:$D$21,4,0)</f>
        <v>70</v>
      </c>
      <c r="AV48" s="78">
        <f t="shared" si="8"/>
        <v>13</v>
      </c>
      <c r="AW48" s="78">
        <f t="shared" si="9"/>
        <v>13</v>
      </c>
      <c r="AX48" s="78">
        <f>VLOOKUP(MATCH(AV48,[9]mapping_table!$B$2:$B$21,1),[9]mapping_table!$A$1:$D$21,4,0)</f>
        <v>15</v>
      </c>
      <c r="AY48" s="78">
        <f t="shared" si="10"/>
        <v>3</v>
      </c>
      <c r="BA48" s="79">
        <f>MMULT(AP48:AQ48,[9]Coefficients!$J$36:$J$37)+[9]Coefficients!$N$36</f>
        <v>68.632881973387427</v>
      </c>
      <c r="BB48" s="79">
        <f>(BA48*[9]Standardisation_Parameters!$B$6)+[9]Standardisation_Parameters!$B$5</f>
        <v>1196.8496517984756</v>
      </c>
      <c r="BC48" s="79">
        <f t="shared" si="11"/>
        <v>1197</v>
      </c>
      <c r="BD48" s="79">
        <f>VLOOKUP(MATCH(BB48,[9]mapping_table!$B$2:$B$21,1),[9]mapping_table!$A$1:$D$21,4,0)</f>
        <v>100</v>
      </c>
      <c r="BE48" s="79">
        <f t="shared" si="12"/>
        <v>239</v>
      </c>
    </row>
    <row r="49" spans="1:57" x14ac:dyDescent="0.25">
      <c r="A49" s="74" t="s">
        <v>137</v>
      </c>
      <c r="B49" s="74" t="s">
        <v>58</v>
      </c>
      <c r="C49" s="74" t="s">
        <v>138</v>
      </c>
      <c r="D49" s="75">
        <v>3.7298</v>
      </c>
      <c r="E49" s="75">
        <v>4</v>
      </c>
      <c r="F49" s="75">
        <v>6.2</v>
      </c>
      <c r="G49" s="75">
        <v>1</v>
      </c>
      <c r="H49" s="75">
        <v>11.551600000000001</v>
      </c>
      <c r="I49" s="75">
        <v>4</v>
      </c>
      <c r="J49" s="75">
        <v>-0.72606029989003396</v>
      </c>
      <c r="K49" s="75">
        <v>61.202185792349702</v>
      </c>
      <c r="L49" s="75">
        <v>3.75</v>
      </c>
      <c r="M49" s="75">
        <f>VLOOKUP(C49,Low_Raw!$D:$W,20,FALSE)</f>
        <v>10.980115360081999</v>
      </c>
      <c r="N49" s="41">
        <v>49.5555555555556</v>
      </c>
      <c r="O49" s="41">
        <f t="shared" si="2"/>
        <v>50</v>
      </c>
      <c r="P49" s="41">
        <f>VLOOKUP(MATCH(N49,[8]mapping_table!$B$2:$B$21,1),[8]mapping_table!$A$1:$D$21,4,0)</f>
        <v>50</v>
      </c>
      <c r="Q49" s="41">
        <f t="shared" si="3"/>
        <v>10</v>
      </c>
      <c r="R49" s="695"/>
      <c r="S49" s="75">
        <f t="shared" si="13"/>
        <v>3.7298</v>
      </c>
      <c r="T49" s="75">
        <f t="shared" si="14"/>
        <v>4</v>
      </c>
      <c r="U49" s="75">
        <f t="shared" si="4"/>
        <v>1</v>
      </c>
      <c r="V49">
        <f>IF(ISBLANK(F49),"",(F49-[8]Standardisation_Parameters!$F$5)/[8]Standardisation_Parameters!$F$6)</f>
        <v>-0.76173154984153379</v>
      </c>
      <c r="W49">
        <f>IF(ISBLANK(H49),"",(H49-[8]Standardisation_Parameters!$H$5)/[8]Standardisation_Parameters!$H$6)</f>
        <v>0.10175503813189773</v>
      </c>
      <c r="X49" s="75">
        <f t="shared" si="5"/>
        <v>4</v>
      </c>
      <c r="Y49">
        <f>IF(ISBLANK(J49),"",(J49-[8]Standardisation_Parameters!$Q$5)/[8]Standardisation_Parameters!$Q$6)</f>
        <v>-0.78609349624887837</v>
      </c>
      <c r="Z49" s="75">
        <f t="shared" si="6"/>
        <v>3.75</v>
      </c>
      <c r="AA49">
        <f>IF(ISBLANK(K49),"",(K49-[8]Standardisation_Parameters!$O$5)/[8]Standardisation_Parameters!$O$6)</f>
        <v>0.62636198710088131</v>
      </c>
      <c r="AB49" s="695"/>
      <c r="AC49">
        <f>IF(S49="",[8]Buckets!$Z$9,IF(S49&lt;=[8]Buckets!$S$4,[8]Buckets!$Z$4,IF(AND(S49&gt;[8]Buckets!$S$4,S49&lt;=[8]Buckets!$S$5),[8]Buckets!$Z$5,IF(AND(S49&gt;[8]Buckets!$S$5,S49&lt;=[8]Buckets!$S$6),[8]Buckets!$Z$6,IF(AND(S49&gt;[8]Buckets!$S$6,S49&lt;=[8]Buckets!$S$7),[8]Buckets!$Z$7,IF(AND(S49&gt;[8]Buckets!$S$7,S49&lt;=[8]Buckets!$S$8),[8]Buckets!$Z$8,IF(S49&gt;[8]Buckets!$S$8,[8]Buckets!$Z$9)))))))</f>
        <v>0.58799999999999997</v>
      </c>
      <c r="AD49">
        <f>IF(T49="",[8]Buckets!$Z$18,IF(T49&lt;=[8]Buckets!$S$13,[8]Buckets!$Z$13,IF(AND(T49&gt;[8]Buckets!$S$13,T49&lt;=[8]Buckets!$S$14),[8]Buckets!$Z$14,IF(AND(T49&gt;[8]Buckets!$S$14,T49&lt;=[8]Buckets!$S$15),[8]Buckets!$Z$15,IF(AND(T49&gt;[8]Buckets!$S$15,T49&lt;=[8]Buckets!$S$16),[8]Buckets!$Z$16,IF(AND(T49&gt;[8]Buckets!$S$16,T49&lt;=[8]Buckets!$S$17),[8]Buckets!$Z$17,IF(T49&gt;[8]Buckets!$S$17,[8]Buckets!$Z$18)))))))</f>
        <v>0.49829999999999997</v>
      </c>
      <c r="AE49">
        <f>IF(U49="",[8]Buckets!$Z$26,IF(U49&lt;=[8]Buckets!$S$22,[8]Buckets!$Z$22,IF(AND(U49&gt;[8]Buckets!$S$22,U49&lt;=[8]Buckets!$S$23),[8]Buckets!$Z$23,IF(AND(U49&gt;[8]Buckets!$S$23,U49&lt;=[8]Buckets!$S$24),[8]Buckets!$Z$24,IF(AND(U49&gt;[8]Buckets!$S$24,U49&lt;=[8]Buckets!$S$25),[8]Buckets!$Z$25,IF(U49&gt;[8]Buckets!$S$25,[8]Buckets!$Z$26))))))</f>
        <v>0.33560000000000001</v>
      </c>
      <c r="AF49">
        <f>IF(V49="",[8]Buckets!$Z$35,IF(V49&lt;=[8]Buckets!$S$30,[8]Buckets!$Z$30,IF(AND(V49&gt;[8]Buckets!$S$30,V49&lt;=[8]Buckets!$S$31),[8]Buckets!$Z$31,IF(AND(V49&gt;[8]Buckets!$S$31,V49&lt;=[8]Buckets!$S$32),[8]Buckets!$Z$32,IF(AND(V49&gt;[8]Buckets!$S$32,V49&lt;=[8]Buckets!$S$33),[8]Buckets!$Z$33,IF(AND(V49&gt;[8]Buckets!$S$33,V49&lt;=[8]Buckets!$S$34),[8]Buckets!$Z$34,IF(V49&gt;[8]Buckets!$S$34,[8]Buckets!$Z$35)))))))</f>
        <v>0.49660000000000004</v>
      </c>
      <c r="AG49">
        <f>IF(W49="",[8]Buckets!$Z$44,IF(W49&lt;=[8]Buckets!$S$39,[8]Buckets!$Z$39,IF(AND(W49&gt;[8]Buckets!$S$39,W49&lt;=[8]Buckets!$S$40),[8]Buckets!$Z$40,IF(AND(W49&gt;[8]Buckets!$S$40,W49&lt;=[8]Buckets!$S$41),[8]Buckets!$Z$41,IF(AND(W49&gt;[8]Buckets!$S$41,W49&lt;=[8]Buckets!$S$42),[8]Buckets!$Z$42,IF(AND(W49&gt;[8]Buckets!$S$42,W49&lt;=[8]Buckets!$S$43),[8]Buckets!$Z$43,IF(W49&gt;[8]Buckets!$S$43,[8]Buckets!$Z$44)))))))</f>
        <v>0.82169999999999999</v>
      </c>
      <c r="AH49">
        <f>IF(X49="",[8]Buckets!$Z$54,IF(X49&lt;=[8]Buckets!$S$50,[8]Buckets!$Z$50,IF(AND(X49&gt;[8]Buckets!$S$50,X49&lt;=[8]Buckets!$S$51),[8]Buckets!$Z$51,IF(AND(X49&gt;[8]Buckets!$S$51,X49&lt;=[8]Buckets!$S$52),[8]Buckets!$Z$52,IF(AND(X49&gt;[8]Buckets!$S$52,X49&lt;=[8]Buckets!$S$53),[8]Buckets!$Z$53,IF(X49&gt;[8]Buckets!$S$53,[8]Buckets!$Z$54))))))</f>
        <v>0.51160000000000005</v>
      </c>
      <c r="AI49">
        <f>IF(Y49="",[8]Buckets!$Z$58,IF(Y49&lt;=[8]Buckets!$S$58,[8]Buckets!$Z$58,IF(AND(Y49&gt;[8]Buckets!$S$58,Y49&lt;=[8]Buckets!$S$59),[8]Buckets!$Z$59,IF(AND(Y49&gt;[8]Buckets!$S$59,Y49&lt;=[8]Buckets!$S$60),[8]Buckets!$Z$60,IF(AND(Y49&gt;[8]Buckets!$S$60,Y49&lt;=[8]Buckets!$S$61),[8]Buckets!$Z$61,IF(AND(Y49&gt;[8]Buckets!$S$61,Y49&lt;=[8]Buckets!$S$62),[8]Buckets!$Z$62,IF(Y49&gt;[8]Buckets!$S$62,[8]Buckets!$Z$63)))))))</f>
        <v>0.86060000000000014</v>
      </c>
      <c r="AJ49">
        <f>IF(Z49="",[8]Buckets!$Z$72,IF(Z49&lt;=[8]Buckets!$S$67,[8]Buckets!$Z$67,IF(AND(Z49&gt;[8]Buckets!$S$67,Z49&lt;=[8]Buckets!$S$68),[8]Buckets!$Z$68,IF(AND(Z49&gt;[8]Buckets!$S$68,Z49&lt;=[8]Buckets!$S$69),[8]Buckets!$Z$69,IF(AND(Z49&gt;[8]Buckets!$S$69,Z49&lt;=[8]Buckets!$S$70),[8]Buckets!$Z$70,IF(AND(Z49&gt;[8]Buckets!$S$70,Z49&lt;=[8]Buckets!$S$71),[8]Buckets!$Z$71,IF(Z49&gt;[8]Buckets!$S$71,[8]Buckets!$Z$72)))))))</f>
        <v>1.0055000000000001</v>
      </c>
      <c r="AK49">
        <f>IF(Y49&lt;=0,IF(AA49="",[8]Buckets!$Z$78,IF(AA49&lt;=[8]Buckets!$S$76,[8]Buckets!$Z$76,IF(AND(AA49&gt;[8]Buckets!$S$76,AA49&lt;=[8]Buckets!$S$77),[8]Buckets!$Z$77,IF(AA49&gt;[8]Buckets!$S$77,[8]Buckets!$Z$78)))),IF(AA49="",[8]Buckets!$Z$86,IF(AA49&lt;=[8]Buckets!$S$84,[8]Buckets!$Z$84,IF(AND(AA49&gt;[8]Buckets!$S$84,AA49&lt;=[8]Buckets!$S$85),[8]Buckets!$Z$85,IF(AA49&gt;[8]Buckets!$S$85,[8]Buckets!$Z$86)))))</f>
        <v>0.78520000000000001</v>
      </c>
      <c r="AL49" s="695"/>
      <c r="AM49">
        <f>MMULT(AC49:AG49,[8]Coefficients!$J$6:$J$10)+[8]Coefficients!$N$5</f>
        <v>0.29031030300000005</v>
      </c>
      <c r="AN49">
        <f>MMULT(AH49:AK49,[8]Coefficients!$J$20:$J$23)+[8]Coefficients!$N$20</f>
        <v>0.83659876500000019</v>
      </c>
      <c r="AO49">
        <f>(AM49*[8]Standardisation_Parameters!$B$6)+[8]Standardisation_Parameters!$B$5</f>
        <v>49.344458683412917</v>
      </c>
      <c r="AP49">
        <f>(AN49*[8]Standardisation_Parameters!$B$6)+[8]Standardisation_Parameters!$B$5</f>
        <v>58.516909057495937</v>
      </c>
      <c r="AQ49">
        <v>49</v>
      </c>
      <c r="AR49" s="78">
        <f>MMULT(AM49:AN49,[8]Coefficients!$J$29:$J$30)+[8]Coefficients!$N$29</f>
        <v>0.69159416421379016</v>
      </c>
      <c r="AS49" s="78">
        <f>(AR49*[8]Standardisation_Parameters!$B$6)+[8]Standardisation_Parameters!$B$5</f>
        <v>56.082210913120278</v>
      </c>
      <c r="AT49" s="78">
        <f t="shared" si="7"/>
        <v>56</v>
      </c>
      <c r="AU49" s="78">
        <f>VLOOKUP(MATCH(AS49,[8]mapping_table!$B$2:$B$21,1),[8]mapping_table!$A$1:$D$21,4,0)</f>
        <v>60</v>
      </c>
      <c r="AV49" s="78">
        <f t="shared" si="8"/>
        <v>11</v>
      </c>
      <c r="AW49" s="78">
        <f t="shared" si="9"/>
        <v>11</v>
      </c>
      <c r="AX49" s="78">
        <f>VLOOKUP(MATCH(AV49,[9]mapping_table!$B$2:$B$21,1),[9]mapping_table!$A$1:$D$21,4,0)</f>
        <v>15</v>
      </c>
      <c r="AY49" s="78">
        <f t="shared" si="10"/>
        <v>2</v>
      </c>
      <c r="BA49" s="79">
        <f>MMULT(AP49:AQ49,[9]Coefficients!$J$36:$J$37)+[9]Coefficients!$N$36</f>
        <v>65.262085779586073</v>
      </c>
      <c r="BB49" s="79">
        <f>(BA49*[9]Standardisation_Parameters!$B$6)+[9]Standardisation_Parameters!$B$5</f>
        <v>1140.2523356194074</v>
      </c>
      <c r="BC49" s="79">
        <f t="shared" si="11"/>
        <v>1140</v>
      </c>
      <c r="BD49" s="79">
        <f>VLOOKUP(MATCH(BB49,[9]mapping_table!$B$2:$B$21,1),[9]mapping_table!$A$1:$D$21,4,0)</f>
        <v>100</v>
      </c>
      <c r="BE49" s="79">
        <f t="shared" si="12"/>
        <v>228</v>
      </c>
    </row>
    <row r="50" spans="1:57" x14ac:dyDescent="0.25">
      <c r="A50" s="74" t="s">
        <v>139</v>
      </c>
      <c r="B50" s="74" t="s">
        <v>58</v>
      </c>
      <c r="C50" s="74" t="s">
        <v>140</v>
      </c>
      <c r="D50" s="75">
        <v>7.718</v>
      </c>
      <c r="E50" s="75">
        <v>7</v>
      </c>
      <c r="F50" s="75">
        <v>9.1999999999999993</v>
      </c>
      <c r="G50" s="75">
        <v>5</v>
      </c>
      <c r="H50" s="75">
        <v>2.2648000000000001</v>
      </c>
      <c r="I50" s="75">
        <v>7</v>
      </c>
      <c r="J50" s="75">
        <v>-0.419691823991303</v>
      </c>
      <c r="K50" s="75">
        <v>67.213114754098399</v>
      </c>
      <c r="L50" s="75">
        <v>2.5</v>
      </c>
      <c r="M50" s="75">
        <f>VLOOKUP(C50,Low_Raw!$D:$W,20,FALSE)</f>
        <v>18.364475555541201</v>
      </c>
      <c r="N50" s="41">
        <v>58</v>
      </c>
      <c r="O50" s="41">
        <f t="shared" si="2"/>
        <v>58</v>
      </c>
      <c r="P50" s="41">
        <f>VLOOKUP(MATCH(N50,[8]mapping_table!$B$2:$B$21,1),[8]mapping_table!$A$1:$D$21,4,0)</f>
        <v>60</v>
      </c>
      <c r="Q50" s="41">
        <f t="shared" si="3"/>
        <v>12</v>
      </c>
      <c r="R50" s="695"/>
      <c r="S50" s="75">
        <f t="shared" si="13"/>
        <v>7.718</v>
      </c>
      <c r="T50" s="75">
        <f t="shared" si="14"/>
        <v>7</v>
      </c>
      <c r="U50" s="75">
        <f t="shared" si="4"/>
        <v>5</v>
      </c>
      <c r="V50">
        <f>IF(ISBLANK(F50),"",(F50-[8]Standardisation_Parameters!$F$5)/[8]Standardisation_Parameters!$F$6)</f>
        <v>-0.35629386894738641</v>
      </c>
      <c r="W50">
        <f>IF(ISBLANK(H50),"",(H50-[8]Standardisation_Parameters!$H$5)/[8]Standardisation_Parameters!$H$6)</f>
        <v>-0.78687798448056667</v>
      </c>
      <c r="X50" s="75">
        <f t="shared" si="5"/>
        <v>7</v>
      </c>
      <c r="Y50">
        <f>IF(ISBLANK(J50),"",(J50-[8]Standardisation_Parameters!$Q$5)/[8]Standardisation_Parameters!$Q$6)</f>
        <v>-0.47490304465375011</v>
      </c>
      <c r="Z50" s="75">
        <f t="shared" si="6"/>
        <v>2.5</v>
      </c>
      <c r="AA50">
        <f>IF(ISBLANK(K50),"",(K50-[8]Standardisation_Parameters!$O$5)/[8]Standardisation_Parameters!$O$6)</f>
        <v>0.84500105531463976</v>
      </c>
      <c r="AB50" s="695"/>
      <c r="AC50">
        <f>IF(S50="",[8]Buckets!$Z$9,IF(S50&lt;=[8]Buckets!$S$4,[8]Buckets!$Z$4,IF(AND(S50&gt;[8]Buckets!$S$4,S50&lt;=[8]Buckets!$S$5),[8]Buckets!$Z$5,IF(AND(S50&gt;[8]Buckets!$S$5,S50&lt;=[8]Buckets!$S$6),[8]Buckets!$Z$6,IF(AND(S50&gt;[8]Buckets!$S$6,S50&lt;=[8]Buckets!$S$7),[8]Buckets!$Z$7,IF(AND(S50&gt;[8]Buckets!$S$7,S50&lt;=[8]Buckets!$S$8),[8]Buckets!$Z$8,IF(S50&gt;[8]Buckets!$S$8,[8]Buckets!$Z$9)))))))</f>
        <v>0.79220000000000002</v>
      </c>
      <c r="AD50">
        <f>IF(T50="",[8]Buckets!$Z$18,IF(T50&lt;=[8]Buckets!$S$13,[8]Buckets!$Z$13,IF(AND(T50&gt;[8]Buckets!$S$13,T50&lt;=[8]Buckets!$S$14),[8]Buckets!$Z$14,IF(AND(T50&gt;[8]Buckets!$S$14,T50&lt;=[8]Buckets!$S$15),[8]Buckets!$Z$15,IF(AND(T50&gt;[8]Buckets!$S$15,T50&lt;=[8]Buckets!$S$16),[8]Buckets!$Z$16,IF(AND(T50&gt;[8]Buckets!$S$16,T50&lt;=[8]Buckets!$S$17),[8]Buckets!$Z$17,IF(T50&gt;[8]Buckets!$S$17,[8]Buckets!$Z$18)))))))</f>
        <v>1.0112999999999999</v>
      </c>
      <c r="AE50">
        <f>IF(U50="",[8]Buckets!$Z$26,IF(U50&lt;=[8]Buckets!$S$22,[8]Buckets!$Z$22,IF(AND(U50&gt;[8]Buckets!$S$22,U50&lt;=[8]Buckets!$S$23),[8]Buckets!$Z$23,IF(AND(U50&gt;[8]Buckets!$S$23,U50&lt;=[8]Buckets!$S$24),[8]Buckets!$Z$24,IF(AND(U50&gt;[8]Buckets!$S$24,U50&lt;=[8]Buckets!$S$25),[8]Buckets!$Z$25,IF(U50&gt;[8]Buckets!$S$25,[8]Buckets!$Z$26))))))</f>
        <v>1.222</v>
      </c>
      <c r="AF50">
        <f>IF(V50="",[8]Buckets!$Z$35,IF(V50&lt;=[8]Buckets!$S$30,[8]Buckets!$Z$30,IF(AND(V50&gt;[8]Buckets!$S$30,V50&lt;=[8]Buckets!$S$31),[8]Buckets!$Z$31,IF(AND(V50&gt;[8]Buckets!$S$31,V50&lt;=[8]Buckets!$S$32),[8]Buckets!$Z$32,IF(AND(V50&gt;[8]Buckets!$S$32,V50&lt;=[8]Buckets!$S$33),[8]Buckets!$Z$33,IF(AND(V50&gt;[8]Buckets!$S$33,V50&lt;=[8]Buckets!$S$34),[8]Buckets!$Z$34,IF(V50&gt;[8]Buckets!$S$34,[8]Buckets!$Z$35)))))))</f>
        <v>0.59160000000000001</v>
      </c>
      <c r="AG50">
        <f>IF(W50="",[8]Buckets!$Z$44,IF(W50&lt;=[8]Buckets!$S$39,[8]Buckets!$Z$39,IF(AND(W50&gt;[8]Buckets!$S$39,W50&lt;=[8]Buckets!$S$40),[8]Buckets!$Z$40,IF(AND(W50&gt;[8]Buckets!$S$40,W50&lt;=[8]Buckets!$S$41),[8]Buckets!$Z$41,IF(AND(W50&gt;[8]Buckets!$S$41,W50&lt;=[8]Buckets!$S$42),[8]Buckets!$Z$42,IF(AND(W50&gt;[8]Buckets!$S$42,W50&lt;=[8]Buckets!$S$43),[8]Buckets!$Z$43,IF(W50&gt;[8]Buckets!$S$43,[8]Buckets!$Z$44)))))))</f>
        <v>0.57889999999999997</v>
      </c>
      <c r="AH50">
        <f>IF(X50="",[8]Buckets!$Z$54,IF(X50&lt;=[8]Buckets!$S$50,[8]Buckets!$Z$50,IF(AND(X50&gt;[8]Buckets!$S$50,X50&lt;=[8]Buckets!$S$51),[8]Buckets!$Z$51,IF(AND(X50&gt;[8]Buckets!$S$51,X50&lt;=[8]Buckets!$S$52),[8]Buckets!$Z$52,IF(AND(X50&gt;[8]Buckets!$S$52,X50&lt;=[8]Buckets!$S$53),[8]Buckets!$Z$53,IF(X50&gt;[8]Buckets!$S$53,[8]Buckets!$Z$54))))))</f>
        <v>1.2324999999999999</v>
      </c>
      <c r="AI50">
        <f>IF(Y50="",[8]Buckets!$Z$58,IF(Y50&lt;=[8]Buckets!$S$58,[8]Buckets!$Z$58,IF(AND(Y50&gt;[8]Buckets!$S$58,Y50&lt;=[8]Buckets!$S$59),[8]Buckets!$Z$59,IF(AND(Y50&gt;[8]Buckets!$S$59,Y50&lt;=[8]Buckets!$S$60),[8]Buckets!$Z$60,IF(AND(Y50&gt;[8]Buckets!$S$60,Y50&lt;=[8]Buckets!$S$61),[8]Buckets!$Z$61,IF(AND(Y50&gt;[8]Buckets!$S$61,Y50&lt;=[8]Buckets!$S$62),[8]Buckets!$Z$62,IF(Y50&gt;[8]Buckets!$S$62,[8]Buckets!$Z$63)))))))</f>
        <v>0.33840000000000026</v>
      </c>
      <c r="AJ50">
        <f>IF(Z50="",[8]Buckets!$Z$72,IF(Z50&lt;=[8]Buckets!$S$67,[8]Buckets!$Z$67,IF(AND(Z50&gt;[8]Buckets!$S$67,Z50&lt;=[8]Buckets!$S$68),[8]Buckets!$Z$68,IF(AND(Z50&gt;[8]Buckets!$S$68,Z50&lt;=[8]Buckets!$S$69),[8]Buckets!$Z$69,IF(AND(Z50&gt;[8]Buckets!$S$69,Z50&lt;=[8]Buckets!$S$70),[8]Buckets!$Z$70,IF(AND(Z50&gt;[8]Buckets!$S$70,Z50&lt;=[8]Buckets!$S$71),[8]Buckets!$Z$71,IF(Z50&gt;[8]Buckets!$S$71,[8]Buckets!$Z$72)))))))</f>
        <v>0.41210000000000002</v>
      </c>
      <c r="AK50">
        <f>IF(Y50&lt;=0,IF(AA50="",[8]Buckets!$Z$78,IF(AA50&lt;=[8]Buckets!$S$76,[8]Buckets!$Z$76,IF(AND(AA50&gt;[8]Buckets!$S$76,AA50&lt;=[8]Buckets!$S$77),[8]Buckets!$Z$77,IF(AA50&gt;[8]Buckets!$S$77,[8]Buckets!$Z$78)))),IF(AA50="",[8]Buckets!$Z$86,IF(AA50&lt;=[8]Buckets!$S$84,[8]Buckets!$Z$84,IF(AND(AA50&gt;[8]Buckets!$S$84,AA50&lt;=[8]Buckets!$S$85),[8]Buckets!$Z$85,IF(AA50&gt;[8]Buckets!$S$85,[8]Buckets!$Z$86)))))</f>
        <v>0.78520000000000001</v>
      </c>
      <c r="AL50" s="695"/>
      <c r="AM50">
        <f>MMULT(AC50:AG50,[8]Coefficients!$J$6:$J$10)+[8]Coefficients!$N$5</f>
        <v>0.99141649899999962</v>
      </c>
      <c r="AN50">
        <f>MMULT(AH50:AK50,[8]Coefficients!$J$20:$J$23)+[8]Coefficients!$N$20</f>
        <v>0.5650072770000002</v>
      </c>
      <c r="AO50">
        <f>(AM50*[8]Standardisation_Parameters!$B$6)+[8]Standardisation_Parameters!$B$5</f>
        <v>61.116374506471459</v>
      </c>
      <c r="AP50">
        <f>(AN50*[8]Standardisation_Parameters!$B$6)+[8]Standardisation_Parameters!$B$5</f>
        <v>53.956755184607871</v>
      </c>
      <c r="AQ50">
        <v>50</v>
      </c>
      <c r="AR50" s="78">
        <f>MMULT(AM50:AN50,[8]Coefficients!$J$29:$J$30)+[8]Coefficients!$N$29</f>
        <v>0.66622452527299014</v>
      </c>
      <c r="AS50" s="78">
        <f>(AR50*[8]Standardisation_Parameters!$B$6)+[8]Standardisation_Parameters!$B$5</f>
        <v>55.656242271313431</v>
      </c>
      <c r="AT50" s="78">
        <f t="shared" si="7"/>
        <v>56</v>
      </c>
      <c r="AU50" s="78">
        <f>VLOOKUP(MATCH(AS50,[8]mapping_table!$B$2:$B$21,1),[8]mapping_table!$A$1:$D$21,4,0)</f>
        <v>60</v>
      </c>
      <c r="AV50" s="78">
        <f t="shared" si="8"/>
        <v>11</v>
      </c>
      <c r="AW50" s="78">
        <f t="shared" si="9"/>
        <v>11</v>
      </c>
      <c r="AX50" s="78">
        <f>VLOOKUP(MATCH(AV50,[9]mapping_table!$B$2:$B$21,1),[9]mapping_table!$A$1:$D$21,4,0)</f>
        <v>15</v>
      </c>
      <c r="AY50" s="78">
        <f t="shared" si="10"/>
        <v>2</v>
      </c>
      <c r="BA50" s="79">
        <f>MMULT(AP50:AQ50,[9]Coefficients!$J$36:$J$37)+[9]Coefficients!$N$36</f>
        <v>62.768256197182531</v>
      </c>
      <c r="BB50" s="79">
        <f>(BA50*[9]Standardisation_Parameters!$B$6)+[9]Standardisation_Parameters!$B$5</f>
        <v>1098.3797176214518</v>
      </c>
      <c r="BC50" s="79">
        <f t="shared" si="11"/>
        <v>1098</v>
      </c>
      <c r="BD50" s="79">
        <f>VLOOKUP(MATCH(BB50,[9]mapping_table!$B$2:$B$21,1),[9]mapping_table!$A$1:$D$21,4,0)</f>
        <v>100</v>
      </c>
      <c r="BE50" s="79">
        <f t="shared" si="12"/>
        <v>220</v>
      </c>
    </row>
    <row r="51" spans="1:57" x14ac:dyDescent="0.25">
      <c r="A51" s="74" t="s">
        <v>141</v>
      </c>
      <c r="B51" s="74" t="s">
        <v>13</v>
      </c>
      <c r="C51" s="74" t="s">
        <v>142</v>
      </c>
      <c r="D51" s="75">
        <v>3.5062000000000002</v>
      </c>
      <c r="E51" s="75"/>
      <c r="F51" s="75"/>
      <c r="G51" s="75">
        <v>6</v>
      </c>
      <c r="H51" s="75">
        <v>4.88</v>
      </c>
      <c r="I51" s="75">
        <v>6</v>
      </c>
      <c r="J51" s="75">
        <v>-0.84950866703622196</v>
      </c>
      <c r="K51" s="75">
        <v>86.338797814207695</v>
      </c>
      <c r="L51" s="75">
        <v>3.25</v>
      </c>
      <c r="M51" s="75">
        <f>VLOOKUP(C51,Low_Raw!$D:$W,20,FALSE)</f>
        <v>12.4142839489108</v>
      </c>
      <c r="N51" s="41">
        <v>58.6666666666667</v>
      </c>
      <c r="O51" s="41">
        <f t="shared" si="2"/>
        <v>59</v>
      </c>
      <c r="P51" s="41">
        <f>VLOOKUP(MATCH(N51,[8]mapping_table!$B$2:$B$21,1),[8]mapping_table!$A$1:$D$21,4,0)</f>
        <v>60</v>
      </c>
      <c r="Q51" s="41">
        <f t="shared" si="3"/>
        <v>12</v>
      </c>
      <c r="R51" s="695"/>
      <c r="S51" s="75">
        <f t="shared" si="13"/>
        <v>3.5062000000000002</v>
      </c>
      <c r="T51" s="75" t="str">
        <f t="shared" si="14"/>
        <v/>
      </c>
      <c r="U51" s="75">
        <f t="shared" si="4"/>
        <v>6</v>
      </c>
      <c r="V51" t="str">
        <f>IF(ISBLANK(F51),"",(F51-[8]Standardisation_Parameters!$F$5)/[8]Standardisation_Parameters!$F$6)</f>
        <v/>
      </c>
      <c r="W51">
        <f>IF(ISBLANK(H51),"",(H51-[8]Standardisation_Parameters!$H$5)/[8]Standardisation_Parameters!$H$6)</f>
        <v>-0.53663537338351319</v>
      </c>
      <c r="X51" s="75">
        <f t="shared" si="5"/>
        <v>6</v>
      </c>
      <c r="Y51">
        <f>IF(ISBLANK(J51),"",(J51-[8]Standardisation_Parameters!$Q$5)/[8]Standardisation_Parameters!$Q$6)</f>
        <v>-0.91148483427153348</v>
      </c>
      <c r="Z51" s="75">
        <f t="shared" si="6"/>
        <v>3.25</v>
      </c>
      <c r="AA51">
        <f>IF(ISBLANK(K51),"",(K51-[8]Standardisation_Parameters!$O$5)/[8]Standardisation_Parameters!$O$6)</f>
        <v>1.5406708178129551</v>
      </c>
      <c r="AB51" s="695"/>
      <c r="AC51">
        <f>IF(S51="",[8]Buckets!$Z$9,IF(S51&lt;=[8]Buckets!$S$4,[8]Buckets!$Z$4,IF(AND(S51&gt;[8]Buckets!$S$4,S51&lt;=[8]Buckets!$S$5),[8]Buckets!$Z$5,IF(AND(S51&gt;[8]Buckets!$S$5,S51&lt;=[8]Buckets!$S$6),[8]Buckets!$Z$6,IF(AND(S51&gt;[8]Buckets!$S$6,S51&lt;=[8]Buckets!$S$7),[8]Buckets!$Z$7,IF(AND(S51&gt;[8]Buckets!$S$7,S51&lt;=[8]Buckets!$S$8),[8]Buckets!$Z$8,IF(S51&gt;[8]Buckets!$S$8,[8]Buckets!$Z$9)))))))</f>
        <v>0.58799999999999997</v>
      </c>
      <c r="AD51">
        <f>IF(T51="",[8]Buckets!$Z$18,IF(T51&lt;=[8]Buckets!$S$13,[8]Buckets!$Z$13,IF(AND(T51&gt;[8]Buckets!$S$13,T51&lt;=[8]Buckets!$S$14),[8]Buckets!$Z$14,IF(AND(T51&gt;[8]Buckets!$S$14,T51&lt;=[8]Buckets!$S$15),[8]Buckets!$Z$15,IF(AND(T51&gt;[8]Buckets!$S$15,T51&lt;=[8]Buckets!$S$16),[8]Buckets!$Z$16,IF(AND(T51&gt;[8]Buckets!$S$16,T51&lt;=[8]Buckets!$S$17),[8]Buckets!$Z$17,IF(T51&gt;[8]Buckets!$S$17,[8]Buckets!$Z$18)))))))</f>
        <v>1.1999</v>
      </c>
      <c r="AE51">
        <f>IF(U51="",[8]Buckets!$Z$26,IF(U51&lt;=[8]Buckets!$S$22,[8]Buckets!$Z$22,IF(AND(U51&gt;[8]Buckets!$S$22,U51&lt;=[8]Buckets!$S$23),[8]Buckets!$Z$23,IF(AND(U51&gt;[8]Buckets!$S$23,U51&lt;=[8]Buckets!$S$24),[8]Buckets!$Z$24,IF(AND(U51&gt;[8]Buckets!$S$24,U51&lt;=[8]Buckets!$S$25),[8]Buckets!$Z$25,IF(U51&gt;[8]Buckets!$S$25,[8]Buckets!$Z$26))))))</f>
        <v>1.222</v>
      </c>
      <c r="AF51">
        <f>IF(V51="",[8]Buckets!$Z$35,IF(V51&lt;=[8]Buckets!$S$30,[8]Buckets!$Z$30,IF(AND(V51&gt;[8]Buckets!$S$30,V51&lt;=[8]Buckets!$S$31),[8]Buckets!$Z$31,IF(AND(V51&gt;[8]Buckets!$S$31,V51&lt;=[8]Buckets!$S$32),[8]Buckets!$Z$32,IF(AND(V51&gt;[8]Buckets!$S$32,V51&lt;=[8]Buckets!$S$33),[8]Buckets!$Z$33,IF(AND(V51&gt;[8]Buckets!$S$33,V51&lt;=[8]Buckets!$S$34),[8]Buckets!$Z$34,IF(V51&gt;[8]Buckets!$S$34,[8]Buckets!$Z$35)))))))</f>
        <v>0.97160000000000002</v>
      </c>
      <c r="AG51">
        <f>IF(W51="",[8]Buckets!$Z$44,IF(W51&lt;=[8]Buckets!$S$39,[8]Buckets!$Z$39,IF(AND(W51&gt;[8]Buckets!$S$39,W51&lt;=[8]Buckets!$S$40),[8]Buckets!$Z$40,IF(AND(W51&gt;[8]Buckets!$S$40,W51&lt;=[8]Buckets!$S$41),[8]Buckets!$Z$41,IF(AND(W51&gt;[8]Buckets!$S$41,W51&lt;=[8]Buckets!$S$42),[8]Buckets!$Z$42,IF(AND(W51&gt;[8]Buckets!$S$42,W51&lt;=[8]Buckets!$S$43),[8]Buckets!$Z$43,IF(W51&gt;[8]Buckets!$S$43,[8]Buckets!$Z$44)))))))</f>
        <v>0.65249999999999997</v>
      </c>
      <c r="AH51">
        <f>IF(X51="",[8]Buckets!$Z$54,IF(X51&lt;=[8]Buckets!$S$50,[8]Buckets!$Z$50,IF(AND(X51&gt;[8]Buckets!$S$50,X51&lt;=[8]Buckets!$S$51),[8]Buckets!$Z$51,IF(AND(X51&gt;[8]Buckets!$S$51,X51&lt;=[8]Buckets!$S$52),[8]Buckets!$Z$52,IF(AND(X51&gt;[8]Buckets!$S$52,X51&lt;=[8]Buckets!$S$53),[8]Buckets!$Z$53,IF(X51&gt;[8]Buckets!$S$53,[8]Buckets!$Z$54))))))</f>
        <v>0.96880000000000011</v>
      </c>
      <c r="AI51">
        <f>IF(Y51="",[8]Buckets!$Z$58,IF(Y51&lt;=[8]Buckets!$S$58,[8]Buckets!$Z$58,IF(AND(Y51&gt;[8]Buckets!$S$58,Y51&lt;=[8]Buckets!$S$59),[8]Buckets!$Z$59,IF(AND(Y51&gt;[8]Buckets!$S$59,Y51&lt;=[8]Buckets!$S$60),[8]Buckets!$Z$60,IF(AND(Y51&gt;[8]Buckets!$S$60,Y51&lt;=[8]Buckets!$S$61),[8]Buckets!$Z$61,IF(AND(Y51&gt;[8]Buckets!$S$61,Y51&lt;=[8]Buckets!$S$62),[8]Buckets!$Z$62,IF(Y51&gt;[8]Buckets!$S$62,[8]Buckets!$Z$63)))))))</f>
        <v>0.86060000000000014</v>
      </c>
      <c r="AJ51">
        <f>IF(Z51="",[8]Buckets!$Z$72,IF(Z51&lt;=[8]Buckets!$S$67,[8]Buckets!$Z$67,IF(AND(Z51&gt;[8]Buckets!$S$67,Z51&lt;=[8]Buckets!$S$68),[8]Buckets!$Z$68,IF(AND(Z51&gt;[8]Buckets!$S$68,Z51&lt;=[8]Buckets!$S$69),[8]Buckets!$Z$69,IF(AND(Z51&gt;[8]Buckets!$S$69,Z51&lt;=[8]Buckets!$S$70),[8]Buckets!$Z$70,IF(AND(Z51&gt;[8]Buckets!$S$70,Z51&lt;=[8]Buckets!$S$71),[8]Buckets!$Z$71,IF(Z51&gt;[8]Buckets!$S$71,[8]Buckets!$Z$72)))))))</f>
        <v>0.80769999999999997</v>
      </c>
      <c r="AK51">
        <f>IF(Y51&lt;=0,IF(AA51="",[8]Buckets!$Z$78,IF(AA51&lt;=[8]Buckets!$S$76,[8]Buckets!$Z$76,IF(AND(AA51&gt;[8]Buckets!$S$76,AA51&lt;=[8]Buckets!$S$77),[8]Buckets!$Z$77,IF(AA51&gt;[8]Buckets!$S$77,[8]Buckets!$Z$78)))),IF(AA51="",[8]Buckets!$Z$86,IF(AA51&lt;=[8]Buckets!$S$84,[8]Buckets!$Z$84,IF(AND(AA51&gt;[8]Buckets!$S$84,AA51&lt;=[8]Buckets!$S$85),[8]Buckets!$Z$85,IF(AA51&gt;[8]Buckets!$S$85,[8]Buckets!$Z$86)))))</f>
        <v>0.96660000000000001</v>
      </c>
      <c r="AL51" s="695"/>
      <c r="AM51">
        <f>MMULT(AC51:AG51,[8]Coefficients!$J$6:$J$10)+[8]Coefficients!$N$5</f>
        <v>1.2536456330000001</v>
      </c>
      <c r="AN51">
        <f>MMULT(AH51:AK51,[8]Coefficients!$J$20:$J$23)+[8]Coefficients!$N$20</f>
        <v>0.99229172300000013</v>
      </c>
      <c r="AO51">
        <f>(AM51*[8]Standardisation_Parameters!$B$6)+[8]Standardisation_Parameters!$B$5</f>
        <v>65.519329878158899</v>
      </c>
      <c r="AP51">
        <f>(AN51*[8]Standardisation_Parameters!$B$6)+[8]Standardisation_Parameters!$B$5</f>
        <v>61.1310699453552</v>
      </c>
      <c r="AQ51">
        <v>51</v>
      </c>
      <c r="AR51" s="78">
        <f>MMULT(AM51:AN51,[8]Coefficients!$J$29:$J$30)+[8]Coefficients!$N$29</f>
        <v>1.1032622663731702</v>
      </c>
      <c r="AS51" s="78">
        <f>(AR51*[8]Standardisation_Parameters!$B$6)+[8]Standardisation_Parameters!$B$5</f>
        <v>62.99431962547645</v>
      </c>
      <c r="AT51" s="78">
        <f t="shared" si="7"/>
        <v>63</v>
      </c>
      <c r="AU51" s="78">
        <f>VLOOKUP(MATCH(AS51,[8]mapping_table!$B$2:$B$21,1),[8]mapping_table!$A$1:$D$21,4,0)</f>
        <v>65</v>
      </c>
      <c r="AV51" s="78">
        <f t="shared" si="8"/>
        <v>13</v>
      </c>
      <c r="AW51" s="78">
        <f t="shared" si="9"/>
        <v>13</v>
      </c>
      <c r="AX51" s="78">
        <f>VLOOKUP(MATCH(AV51,[9]mapping_table!$B$2:$B$21,1),[9]mapping_table!$A$1:$D$21,4,0)</f>
        <v>15</v>
      </c>
      <c r="AY51" s="78">
        <f t="shared" si="10"/>
        <v>3</v>
      </c>
      <c r="BA51" s="79">
        <f>MMULT(AP51:AQ51,[9]Coefficients!$J$36:$J$37)+[9]Coefficients!$N$36</f>
        <v>68.082190009540994</v>
      </c>
      <c r="BB51" s="79">
        <f>(BA51*[9]Standardisation_Parameters!$B$6)+[9]Standardisation_Parameters!$B$5</f>
        <v>1187.6032644753845</v>
      </c>
      <c r="BC51" s="79">
        <f t="shared" si="11"/>
        <v>1188</v>
      </c>
      <c r="BD51" s="79">
        <f>VLOOKUP(MATCH(BB51,[9]mapping_table!$B$2:$B$21,1),[9]mapping_table!$A$1:$D$21,4,0)</f>
        <v>100</v>
      </c>
      <c r="BE51" s="79">
        <f t="shared" si="12"/>
        <v>238</v>
      </c>
    </row>
    <row r="52" spans="1:57" x14ac:dyDescent="0.25">
      <c r="A52" s="74" t="s">
        <v>143</v>
      </c>
      <c r="B52" s="74" t="s">
        <v>58</v>
      </c>
      <c r="C52" s="74" t="s">
        <v>144</v>
      </c>
      <c r="D52" s="75">
        <v>2.778</v>
      </c>
      <c r="E52" s="75">
        <v>4</v>
      </c>
      <c r="F52" s="75">
        <v>6.9139999999999997</v>
      </c>
      <c r="G52" s="75">
        <v>1</v>
      </c>
      <c r="H52" s="75">
        <v>7.0086000000000004</v>
      </c>
      <c r="I52" s="75">
        <v>6</v>
      </c>
      <c r="J52" s="75">
        <v>-0.24111642455455501</v>
      </c>
      <c r="K52" s="75">
        <v>8.7431693989070993</v>
      </c>
      <c r="L52" s="75">
        <v>3.5</v>
      </c>
      <c r="M52" s="75">
        <f>VLOOKUP(C52,Low_Raw!$D:$W,20,FALSE)</f>
        <v>8.7510990124814292</v>
      </c>
      <c r="N52" s="41">
        <v>49.5555555555556</v>
      </c>
      <c r="O52" s="41">
        <f t="shared" si="2"/>
        <v>50</v>
      </c>
      <c r="P52" s="41">
        <f>VLOOKUP(MATCH(N52,[8]mapping_table!$B$2:$B$21,1),[8]mapping_table!$A$1:$D$21,4,0)</f>
        <v>50</v>
      </c>
      <c r="Q52" s="41">
        <f t="shared" si="3"/>
        <v>10</v>
      </c>
      <c r="R52" s="695"/>
      <c r="S52" s="75">
        <f t="shared" si="13"/>
        <v>2.778</v>
      </c>
      <c r="T52" s="75">
        <f t="shared" si="14"/>
        <v>4</v>
      </c>
      <c r="U52" s="75">
        <f t="shared" si="4"/>
        <v>1</v>
      </c>
      <c r="V52">
        <f>IF(ISBLANK(F52),"",(F52-[8]Standardisation_Parameters!$F$5)/[8]Standardisation_Parameters!$F$6)</f>
        <v>-0.66523738178872682</v>
      </c>
      <c r="W52">
        <f>IF(ISBLANK(H52),"",(H52-[8]Standardisation_Parameters!$H$5)/[8]Standardisation_Parameters!$H$6)</f>
        <v>-0.33295442279419374</v>
      </c>
      <c r="X52" s="75">
        <f t="shared" si="5"/>
        <v>6</v>
      </c>
      <c r="Y52">
        <f>IF(ISBLANK(J52),"",(J52-[8]Standardisation_Parameters!$Q$5)/[8]Standardisation_Parameters!$Q$6)</f>
        <v>-0.29351702237621391</v>
      </c>
      <c r="Z52" s="75">
        <f t="shared" si="6"/>
        <v>3.5</v>
      </c>
      <c r="AA52">
        <f>IF(ISBLANK(K52),"",(K52-[8]Standardisation_Parameters!$O$5)/[8]Standardisation_Parameters!$O$6)</f>
        <v>-1.2817607900373538</v>
      </c>
      <c r="AB52" s="695"/>
      <c r="AC52">
        <f>IF(S52="",[8]Buckets!$Z$9,IF(S52&lt;=[8]Buckets!$S$4,[8]Buckets!$Z$4,IF(AND(S52&gt;[8]Buckets!$S$4,S52&lt;=[8]Buckets!$S$5),[8]Buckets!$Z$5,IF(AND(S52&gt;[8]Buckets!$S$5,S52&lt;=[8]Buckets!$S$6),[8]Buckets!$Z$6,IF(AND(S52&gt;[8]Buckets!$S$6,S52&lt;=[8]Buckets!$S$7),[8]Buckets!$Z$7,IF(AND(S52&gt;[8]Buckets!$S$7,S52&lt;=[8]Buckets!$S$8),[8]Buckets!$Z$8,IF(S52&gt;[8]Buckets!$S$8,[8]Buckets!$Z$9)))))))</f>
        <v>0.38380000000000003</v>
      </c>
      <c r="AD52">
        <f>IF(T52="",[8]Buckets!$Z$18,IF(T52&lt;=[8]Buckets!$S$13,[8]Buckets!$Z$13,IF(AND(T52&gt;[8]Buckets!$S$13,T52&lt;=[8]Buckets!$S$14),[8]Buckets!$Z$14,IF(AND(T52&gt;[8]Buckets!$S$14,T52&lt;=[8]Buckets!$S$15),[8]Buckets!$Z$15,IF(AND(T52&gt;[8]Buckets!$S$15,T52&lt;=[8]Buckets!$S$16),[8]Buckets!$Z$16,IF(AND(T52&gt;[8]Buckets!$S$16,T52&lt;=[8]Buckets!$S$17),[8]Buckets!$Z$17,IF(T52&gt;[8]Buckets!$S$17,[8]Buckets!$Z$18)))))))</f>
        <v>0.49829999999999997</v>
      </c>
      <c r="AE52">
        <f>IF(U52="",[8]Buckets!$Z$26,IF(U52&lt;=[8]Buckets!$S$22,[8]Buckets!$Z$22,IF(AND(U52&gt;[8]Buckets!$S$22,U52&lt;=[8]Buckets!$S$23),[8]Buckets!$Z$23,IF(AND(U52&gt;[8]Buckets!$S$23,U52&lt;=[8]Buckets!$S$24),[8]Buckets!$Z$24,IF(AND(U52&gt;[8]Buckets!$S$24,U52&lt;=[8]Buckets!$S$25),[8]Buckets!$Z$25,IF(U52&gt;[8]Buckets!$S$25,[8]Buckets!$Z$26))))))</f>
        <v>0.33560000000000001</v>
      </c>
      <c r="AF52">
        <f>IF(V52="",[8]Buckets!$Z$35,IF(V52&lt;=[8]Buckets!$S$30,[8]Buckets!$Z$30,IF(AND(V52&gt;[8]Buckets!$S$30,V52&lt;=[8]Buckets!$S$31),[8]Buckets!$Z$31,IF(AND(V52&gt;[8]Buckets!$S$31,V52&lt;=[8]Buckets!$S$32),[8]Buckets!$Z$32,IF(AND(V52&gt;[8]Buckets!$S$32,V52&lt;=[8]Buckets!$S$33),[8]Buckets!$Z$33,IF(AND(V52&gt;[8]Buckets!$S$33,V52&lt;=[8]Buckets!$S$34),[8]Buckets!$Z$34,IF(V52&gt;[8]Buckets!$S$34,[8]Buckets!$Z$35)))))))</f>
        <v>0.49660000000000004</v>
      </c>
      <c r="AG52">
        <f>IF(W52="",[8]Buckets!$Z$44,IF(W52&lt;=[8]Buckets!$S$39,[8]Buckets!$Z$39,IF(AND(W52&gt;[8]Buckets!$S$39,W52&lt;=[8]Buckets!$S$40),[8]Buckets!$Z$40,IF(AND(W52&gt;[8]Buckets!$S$40,W52&lt;=[8]Buckets!$S$41),[8]Buckets!$Z$41,IF(AND(W52&gt;[8]Buckets!$S$41,W52&lt;=[8]Buckets!$S$42),[8]Buckets!$Z$42,IF(AND(W52&gt;[8]Buckets!$S$42,W52&lt;=[8]Buckets!$S$43),[8]Buckets!$Z$43,IF(W52&gt;[8]Buckets!$S$43,[8]Buckets!$Z$44)))))))</f>
        <v>0.71749999999999992</v>
      </c>
      <c r="AH52">
        <f>IF(X52="",[8]Buckets!$Z$54,IF(X52&lt;=[8]Buckets!$S$50,[8]Buckets!$Z$50,IF(AND(X52&gt;[8]Buckets!$S$50,X52&lt;=[8]Buckets!$S$51),[8]Buckets!$Z$51,IF(AND(X52&gt;[8]Buckets!$S$51,X52&lt;=[8]Buckets!$S$52),[8]Buckets!$Z$52,IF(AND(X52&gt;[8]Buckets!$S$52,X52&lt;=[8]Buckets!$S$53),[8]Buckets!$Z$53,IF(X52&gt;[8]Buckets!$S$53,[8]Buckets!$Z$54))))))</f>
        <v>0.96880000000000011</v>
      </c>
      <c r="AI52">
        <f>IF(Y52="",[8]Buckets!$Z$58,IF(Y52&lt;=[8]Buckets!$S$58,[8]Buckets!$Z$58,IF(AND(Y52&gt;[8]Buckets!$S$58,Y52&lt;=[8]Buckets!$S$59),[8]Buckets!$Z$59,IF(AND(Y52&gt;[8]Buckets!$S$59,Y52&lt;=[8]Buckets!$S$60),[8]Buckets!$Z$60,IF(AND(Y52&gt;[8]Buckets!$S$60,Y52&lt;=[8]Buckets!$S$61),[8]Buckets!$Z$61,IF(AND(Y52&gt;[8]Buckets!$S$61,Y52&lt;=[8]Buckets!$S$62),[8]Buckets!$Z$62,IF(Y52&gt;[8]Buckets!$S$62,[8]Buckets!$Z$63)))))))</f>
        <v>0.33840000000000026</v>
      </c>
      <c r="AJ52">
        <f>IF(Z52="",[8]Buckets!$Z$72,IF(Z52&lt;=[8]Buckets!$S$67,[8]Buckets!$Z$67,IF(AND(Z52&gt;[8]Buckets!$S$67,Z52&lt;=[8]Buckets!$S$68),[8]Buckets!$Z$68,IF(AND(Z52&gt;[8]Buckets!$S$68,Z52&lt;=[8]Buckets!$S$69),[8]Buckets!$Z$69,IF(AND(Z52&gt;[8]Buckets!$S$69,Z52&lt;=[8]Buckets!$S$70),[8]Buckets!$Z$70,IF(AND(Z52&gt;[8]Buckets!$S$70,Z52&lt;=[8]Buckets!$S$71),[8]Buckets!$Z$71,IF(Z52&gt;[8]Buckets!$S$71,[8]Buckets!$Z$72)))))))</f>
        <v>0.80769999999999997</v>
      </c>
      <c r="AK52">
        <f>IF(Y52&lt;=0,IF(AA52="",[8]Buckets!$Z$78,IF(AA52&lt;=[8]Buckets!$S$76,[8]Buckets!$Z$76,IF(AND(AA52&gt;[8]Buckets!$S$76,AA52&lt;=[8]Buckets!$S$77),[8]Buckets!$Z$77,IF(AA52&gt;[8]Buckets!$S$77,[8]Buckets!$Z$78)))),IF(AA52="",[8]Buckets!$Z$86,IF(AA52&lt;=[8]Buckets!$S$84,[8]Buckets!$Z$84,IF(AND(AA52&gt;[8]Buckets!$S$84,AA52&lt;=[8]Buckets!$S$85),[8]Buckets!$Z$85,IF(AA52&gt;[8]Buckets!$S$85,[8]Buckets!$Z$86)))))</f>
        <v>0.72140000000000004</v>
      </c>
      <c r="AL52" s="695"/>
      <c r="AM52">
        <f>MMULT(AC52:AG52,[8]Coefficients!$J$6:$J$10)+[8]Coefficients!$N$5</f>
        <v>9.198551499999974E-2</v>
      </c>
      <c r="AN52">
        <f>MMULT(AH52:AK52,[8]Coefficients!$J$20:$J$23)+[8]Coefficients!$N$20</f>
        <v>0.56556621300000032</v>
      </c>
      <c r="AO52">
        <f>(AM52*[8]Standardisation_Parameters!$B$6)+[8]Standardisation_Parameters!$B$5</f>
        <v>46.014488525850744</v>
      </c>
      <c r="AP52">
        <f>(AN52*[8]Standardisation_Parameters!$B$6)+[8]Standardisation_Parameters!$B$5</f>
        <v>53.966139993328746</v>
      </c>
      <c r="AQ52">
        <v>52</v>
      </c>
      <c r="AR52" s="78">
        <f>MMULT(AM52:AN52,[8]Coefficients!$J$29:$J$30)+[8]Coefficients!$N$29</f>
        <v>0.40506995590123013</v>
      </c>
      <c r="AS52" s="78">
        <f>(AR52*[8]Standardisation_Parameters!$B$6)+[8]Standardisation_Parameters!$B$5</f>
        <v>51.271329365121595</v>
      </c>
      <c r="AT52" s="78">
        <f t="shared" si="7"/>
        <v>51</v>
      </c>
      <c r="AU52" s="78">
        <f>VLOOKUP(MATCH(AS52,[8]mapping_table!$B$2:$B$21,1),[8]mapping_table!$A$1:$D$21,4,0)</f>
        <v>55</v>
      </c>
      <c r="AV52" s="78">
        <f t="shared" si="8"/>
        <v>10</v>
      </c>
      <c r="AW52" s="78">
        <f t="shared" si="9"/>
        <v>10</v>
      </c>
      <c r="AX52" s="78">
        <f>VLOOKUP(MATCH(AV52,[9]mapping_table!$B$2:$B$21,1),[9]mapping_table!$A$1:$D$21,4,0)</f>
        <v>15</v>
      </c>
      <c r="AY52" s="78">
        <f t="shared" si="10"/>
        <v>2</v>
      </c>
      <c r="BA52" s="79">
        <f>MMULT(AP52:AQ52,[9]Coefficients!$J$36:$J$37)+[9]Coefficients!$N$36</f>
        <v>63.855220567361137</v>
      </c>
      <c r="BB52" s="79">
        <f>(BA52*[9]Standardisation_Parameters!$B$6)+[9]Standardisation_Parameters!$B$5</f>
        <v>1116.6303808468078</v>
      </c>
      <c r="BC52" s="79">
        <f t="shared" si="11"/>
        <v>1117</v>
      </c>
      <c r="BD52" s="79">
        <f>VLOOKUP(MATCH(BB52,[9]mapping_table!$B$2:$B$21,1),[9]mapping_table!$A$1:$D$21,4,0)</f>
        <v>100</v>
      </c>
      <c r="BE52" s="79">
        <f t="shared" si="12"/>
        <v>223</v>
      </c>
    </row>
    <row r="53" spans="1:57" x14ac:dyDescent="0.25">
      <c r="A53" s="74" t="s">
        <v>145</v>
      </c>
      <c r="B53" s="74" t="s">
        <v>58</v>
      </c>
      <c r="C53" s="74" t="s">
        <v>146</v>
      </c>
      <c r="D53" s="75">
        <v>11.773</v>
      </c>
      <c r="E53" s="75">
        <v>8</v>
      </c>
      <c r="F53" s="75">
        <v>26.6</v>
      </c>
      <c r="G53" s="75">
        <v>4</v>
      </c>
      <c r="H53" s="75">
        <v>6.86</v>
      </c>
      <c r="I53" s="75">
        <v>7</v>
      </c>
      <c r="J53" s="75">
        <v>-1.19604274373591</v>
      </c>
      <c r="K53" s="75">
        <v>83.0601092896175</v>
      </c>
      <c r="L53" s="75">
        <v>4</v>
      </c>
      <c r="M53" s="75">
        <f>VLOOKUP(C53,Low_Raw!$D:$W,20,FALSE)</f>
        <v>-42.4195353343096</v>
      </c>
      <c r="N53" s="41">
        <v>72.8888888888889</v>
      </c>
      <c r="O53" s="41">
        <f t="shared" si="2"/>
        <v>73</v>
      </c>
      <c r="P53" s="41">
        <f>VLOOKUP(MATCH(N53,[8]mapping_table!$B$2:$B$21,1),[8]mapping_table!$A$1:$D$21,4,0)</f>
        <v>75</v>
      </c>
      <c r="Q53" s="41">
        <f t="shared" si="3"/>
        <v>15</v>
      </c>
      <c r="R53" s="695"/>
      <c r="S53" s="75">
        <f t="shared" si="13"/>
        <v>11.773</v>
      </c>
      <c r="T53" s="75">
        <f t="shared" si="14"/>
        <v>8</v>
      </c>
      <c r="U53" s="75">
        <f t="shared" si="4"/>
        <v>4</v>
      </c>
      <c r="V53">
        <f>IF(ISBLANK(F53),"",(F53-[8]Standardisation_Parameters!$F$5)/[8]Standardisation_Parameters!$F$6)</f>
        <v>1.9952446802386696</v>
      </c>
      <c r="W53">
        <f>IF(ISBLANK(H53),"",(H53-[8]Standardisation_Parameters!$H$5)/[8]Standardisation_Parameters!$H$6)</f>
        <v>-0.34717362285882442</v>
      </c>
      <c r="X53" s="75">
        <f t="shared" si="5"/>
        <v>7</v>
      </c>
      <c r="Y53">
        <f>IF(ISBLANK(J53),"",(J53-[8]Standardisation_Parameters!$Q$5)/[8]Standardisation_Parameters!$Q$6)</f>
        <v>-1.2634730585982501</v>
      </c>
      <c r="Z53" s="75">
        <f t="shared" si="6"/>
        <v>4</v>
      </c>
      <c r="AA53">
        <f>IF(ISBLANK(K53),"",(K53-[8]Standardisation_Parameters!$O$5)/[8]Standardisation_Parameters!$O$6)</f>
        <v>1.4214131442418143</v>
      </c>
      <c r="AB53" s="695"/>
      <c r="AC53">
        <f>IF(S53="",[8]Buckets!$Z$9,IF(S53&lt;=[8]Buckets!$S$4,[8]Buckets!$Z$4,IF(AND(S53&gt;[8]Buckets!$S$4,S53&lt;=[8]Buckets!$S$5),[8]Buckets!$Z$5,IF(AND(S53&gt;[8]Buckets!$S$5,S53&lt;=[8]Buckets!$S$6),[8]Buckets!$Z$6,IF(AND(S53&gt;[8]Buckets!$S$6,S53&lt;=[8]Buckets!$S$7),[8]Buckets!$Z$7,IF(AND(S53&gt;[8]Buckets!$S$7,S53&lt;=[8]Buckets!$S$8),[8]Buckets!$Z$8,IF(S53&gt;[8]Buckets!$S$8,[8]Buckets!$Z$9)))))))</f>
        <v>0.99639999999999995</v>
      </c>
      <c r="AD53">
        <f>IF(T53="",[8]Buckets!$Z$18,IF(T53&lt;=[8]Buckets!$S$13,[8]Buckets!$Z$13,IF(AND(T53&gt;[8]Buckets!$S$13,T53&lt;=[8]Buckets!$S$14),[8]Buckets!$Z$14,IF(AND(T53&gt;[8]Buckets!$S$14,T53&lt;=[8]Buckets!$S$15),[8]Buckets!$Z$15,IF(AND(T53&gt;[8]Buckets!$S$15,T53&lt;=[8]Buckets!$S$16),[8]Buckets!$Z$16,IF(AND(T53&gt;[8]Buckets!$S$16,T53&lt;=[8]Buckets!$S$17),[8]Buckets!$Z$17,IF(T53&gt;[8]Buckets!$S$17,[8]Buckets!$Z$18)))))))</f>
        <v>1.1999</v>
      </c>
      <c r="AE53">
        <f>IF(U53="",[8]Buckets!$Z$26,IF(U53&lt;=[8]Buckets!$S$22,[8]Buckets!$Z$22,IF(AND(U53&gt;[8]Buckets!$S$22,U53&lt;=[8]Buckets!$S$23),[8]Buckets!$Z$23,IF(AND(U53&gt;[8]Buckets!$S$23,U53&lt;=[8]Buckets!$S$24),[8]Buckets!$Z$24,IF(AND(U53&gt;[8]Buckets!$S$24,U53&lt;=[8]Buckets!$S$25),[8]Buckets!$Z$25,IF(U53&gt;[8]Buckets!$S$25,[8]Buckets!$Z$26))))))</f>
        <v>0.95479999999999987</v>
      </c>
      <c r="AF53">
        <f>IF(V53="",[8]Buckets!$Z$35,IF(V53&lt;=[8]Buckets!$S$30,[8]Buckets!$Z$30,IF(AND(V53&gt;[8]Buckets!$S$30,V53&lt;=[8]Buckets!$S$31),[8]Buckets!$Z$31,IF(AND(V53&gt;[8]Buckets!$S$31,V53&lt;=[8]Buckets!$S$32),[8]Buckets!$Z$32,IF(AND(V53&gt;[8]Buckets!$S$32,V53&lt;=[8]Buckets!$S$33),[8]Buckets!$Z$33,IF(AND(V53&gt;[8]Buckets!$S$33,V53&lt;=[8]Buckets!$S$34),[8]Buckets!$Z$34,IF(V53&gt;[8]Buckets!$S$34,[8]Buckets!$Z$35)))))))</f>
        <v>0.97160000000000002</v>
      </c>
      <c r="AG53">
        <f>IF(W53="",[8]Buckets!$Z$44,IF(W53&lt;=[8]Buckets!$S$39,[8]Buckets!$Z$39,IF(AND(W53&gt;[8]Buckets!$S$39,W53&lt;=[8]Buckets!$S$40),[8]Buckets!$Z$40,IF(AND(W53&gt;[8]Buckets!$S$40,W53&lt;=[8]Buckets!$S$41),[8]Buckets!$Z$41,IF(AND(W53&gt;[8]Buckets!$S$41,W53&lt;=[8]Buckets!$S$42),[8]Buckets!$Z$42,IF(AND(W53&gt;[8]Buckets!$S$42,W53&lt;=[8]Buckets!$S$43),[8]Buckets!$Z$43,IF(W53&gt;[8]Buckets!$S$43,[8]Buckets!$Z$44)))))))</f>
        <v>0.71749999999999992</v>
      </c>
      <c r="AH53">
        <f>IF(X53="",[8]Buckets!$Z$54,IF(X53&lt;=[8]Buckets!$S$50,[8]Buckets!$Z$50,IF(AND(X53&gt;[8]Buckets!$S$50,X53&lt;=[8]Buckets!$S$51),[8]Buckets!$Z$51,IF(AND(X53&gt;[8]Buckets!$S$51,X53&lt;=[8]Buckets!$S$52),[8]Buckets!$Z$52,IF(AND(X53&gt;[8]Buckets!$S$52,X53&lt;=[8]Buckets!$S$53),[8]Buckets!$Z$53,IF(X53&gt;[8]Buckets!$S$53,[8]Buckets!$Z$54))))))</f>
        <v>1.2324999999999999</v>
      </c>
      <c r="AI53">
        <f>IF(Y53="",[8]Buckets!$Z$58,IF(Y53&lt;=[8]Buckets!$S$58,[8]Buckets!$Z$58,IF(AND(Y53&gt;[8]Buckets!$S$58,Y53&lt;=[8]Buckets!$S$59),[8]Buckets!$Z$59,IF(AND(Y53&gt;[8]Buckets!$S$59,Y53&lt;=[8]Buckets!$S$60),[8]Buckets!$Z$60,IF(AND(Y53&gt;[8]Buckets!$S$60,Y53&lt;=[8]Buckets!$S$61),[8]Buckets!$Z$61,IF(AND(Y53&gt;[8]Buckets!$S$61,Y53&lt;=[8]Buckets!$S$62),[8]Buckets!$Z$62,IF(Y53&gt;[8]Buckets!$S$62,[8]Buckets!$Z$63)))))))</f>
        <v>1.3980000000000001</v>
      </c>
      <c r="AJ53">
        <f>IF(Z53="",[8]Buckets!$Z$72,IF(Z53&lt;=[8]Buckets!$S$67,[8]Buckets!$Z$67,IF(AND(Z53&gt;[8]Buckets!$S$67,Z53&lt;=[8]Buckets!$S$68),[8]Buckets!$Z$68,IF(AND(Z53&gt;[8]Buckets!$S$68,Z53&lt;=[8]Buckets!$S$69),[8]Buckets!$Z$69,IF(AND(Z53&gt;[8]Buckets!$S$69,Z53&lt;=[8]Buckets!$S$70),[8]Buckets!$Z$70,IF(AND(Z53&gt;[8]Buckets!$S$70,Z53&lt;=[8]Buckets!$S$71),[8]Buckets!$Z$71,IF(Z53&gt;[8]Buckets!$S$71,[8]Buckets!$Z$72)))))))</f>
        <v>1.2033</v>
      </c>
      <c r="AK53">
        <f>IF(Y53&lt;=0,IF(AA53="",[8]Buckets!$Z$78,IF(AA53&lt;=[8]Buckets!$S$76,[8]Buckets!$Z$76,IF(AND(AA53&gt;[8]Buckets!$S$76,AA53&lt;=[8]Buckets!$S$77),[8]Buckets!$Z$77,IF(AA53&gt;[8]Buckets!$S$77,[8]Buckets!$Z$78)))),IF(AA53="",[8]Buckets!$Z$86,IF(AA53&lt;=[8]Buckets!$S$84,[8]Buckets!$Z$84,IF(AND(AA53&gt;[8]Buckets!$S$84,AA53&lt;=[8]Buckets!$S$85),[8]Buckets!$Z$85,IF(AA53&gt;[8]Buckets!$S$85,[8]Buckets!$Z$86)))))</f>
        <v>0.96660000000000001</v>
      </c>
      <c r="AL53" s="695"/>
      <c r="AM53">
        <f>MMULT(AC53:AG53,[8]Coefficients!$J$6:$J$10)+[8]Coefficients!$N$5</f>
        <v>1.3101384529999995</v>
      </c>
      <c r="AN53">
        <f>MMULT(AH53:AK53,[8]Coefficients!$J$20:$J$23)+[8]Coefficients!$N$20</f>
        <v>1.5424520490000002</v>
      </c>
      <c r="AO53">
        <f>(AM53*[8]Standardisation_Parameters!$B$6)+[8]Standardisation_Parameters!$B$5</f>
        <v>66.467871947022871</v>
      </c>
      <c r="AP53">
        <f>(AN53*[8]Standardisation_Parameters!$B$6)+[8]Standardisation_Parameters!$B$5</f>
        <v>70.368530809070705</v>
      </c>
      <c r="AQ53">
        <v>53</v>
      </c>
      <c r="AR53" s="78">
        <f>MMULT(AM53:AN53,[8]Coefficients!$J$29:$J$30)+[8]Coefficients!$N$29</f>
        <v>1.5842007626998302</v>
      </c>
      <c r="AS53" s="78">
        <f>(AR53*[8]Standardisation_Parameters!$B$6)+[8]Standardisation_Parameters!$B$5</f>
        <v>71.069512124311245</v>
      </c>
      <c r="AT53" s="78">
        <f t="shared" si="7"/>
        <v>71</v>
      </c>
      <c r="AU53" s="78">
        <f>VLOOKUP(MATCH(AS53,[8]mapping_table!$B$2:$B$21,1),[8]mapping_table!$A$1:$D$21,4,0)</f>
        <v>75</v>
      </c>
      <c r="AV53" s="78">
        <f t="shared" si="8"/>
        <v>14</v>
      </c>
      <c r="AW53" s="78">
        <f t="shared" si="9"/>
        <v>14</v>
      </c>
      <c r="AX53" s="78">
        <f>VLOOKUP(MATCH(AV53,[9]mapping_table!$B$2:$B$21,1),[9]mapping_table!$A$1:$D$21,4,0)</f>
        <v>15</v>
      </c>
      <c r="AY53" s="78">
        <f t="shared" si="10"/>
        <v>3</v>
      </c>
      <c r="BA53" s="79">
        <f>MMULT(AP53:AQ53,[9]Coefficients!$J$36:$J$37)+[9]Coefficients!$N$36</f>
        <v>75.309239344431376</v>
      </c>
      <c r="BB53" s="79">
        <f>(BA53*[9]Standardisation_Parameters!$B$6)+[9]Standardisation_Parameters!$B$5</f>
        <v>1308.9489563331995</v>
      </c>
      <c r="BC53" s="79">
        <f t="shared" si="11"/>
        <v>1309</v>
      </c>
      <c r="BD53" s="79">
        <f>VLOOKUP(MATCH(BB53,[9]mapping_table!$B$2:$B$21,1),[9]mapping_table!$A$1:$D$21,4,0)</f>
        <v>100</v>
      </c>
      <c r="BE53" s="79">
        <f t="shared" si="12"/>
        <v>262</v>
      </c>
    </row>
    <row r="54" spans="1:57" x14ac:dyDescent="0.25">
      <c r="A54" s="74" t="s">
        <v>147</v>
      </c>
      <c r="B54" s="74" t="s">
        <v>13</v>
      </c>
      <c r="C54" s="74" t="s">
        <v>148</v>
      </c>
      <c r="D54" s="75">
        <v>9.8648000000000007</v>
      </c>
      <c r="E54" s="75">
        <v>5</v>
      </c>
      <c r="F54" s="75">
        <v>16.7</v>
      </c>
      <c r="G54" s="75">
        <v>3</v>
      </c>
      <c r="H54" s="75">
        <v>3.8210000000000002</v>
      </c>
      <c r="I54" s="75">
        <v>3</v>
      </c>
      <c r="J54" s="75">
        <v>-0.51588190511267096</v>
      </c>
      <c r="K54" s="75">
        <v>68.306010928961797</v>
      </c>
      <c r="L54" s="75">
        <v>3</v>
      </c>
      <c r="M54" s="75">
        <f>VLOOKUP(C54,Low_Raw!$D:$W,20,FALSE)</f>
        <v>4.6676389264140496</v>
      </c>
      <c r="N54" s="41">
        <v>53.8888888888889</v>
      </c>
      <c r="O54" s="41">
        <f t="shared" si="2"/>
        <v>54</v>
      </c>
      <c r="P54" s="41">
        <f>VLOOKUP(MATCH(N54,[8]mapping_table!$B$2:$B$21,1),[8]mapping_table!$A$1:$D$21,4,0)</f>
        <v>55</v>
      </c>
      <c r="Q54" s="41">
        <f t="shared" si="3"/>
        <v>11</v>
      </c>
      <c r="R54" s="695"/>
      <c r="S54" s="75">
        <f t="shared" si="13"/>
        <v>9.8648000000000007</v>
      </c>
      <c r="T54" s="75">
        <f t="shared" si="14"/>
        <v>5</v>
      </c>
      <c r="U54" s="75">
        <f t="shared" si="4"/>
        <v>3</v>
      </c>
      <c r="V54">
        <f>IF(ISBLANK(F54),"",(F54-[8]Standardisation_Parameters!$F$5)/[8]Standardisation_Parameters!$F$6)</f>
        <v>0.65730033328798243</v>
      </c>
      <c r="W54">
        <f>IF(ISBLANK(H54),"",(H54-[8]Standardisation_Parameters!$H$5)/[8]Standardisation_Parameters!$H$6)</f>
        <v>-0.63796870358838464</v>
      </c>
      <c r="X54" s="75">
        <f t="shared" si="5"/>
        <v>3</v>
      </c>
      <c r="Y54">
        <f>IF(ISBLANK(J54),"",(J54-[8]Standardisation_Parameters!$Q$5)/[8]Standardisation_Parameters!$Q$6)</f>
        <v>-0.57260707472838779</v>
      </c>
      <c r="Z54" s="75">
        <f t="shared" si="6"/>
        <v>3</v>
      </c>
      <c r="AA54">
        <f>IF(ISBLANK(K54),"",(K54-[8]Standardisation_Parameters!$O$5)/[8]Standardisation_Parameters!$O$6)</f>
        <v>0.88475361317168666</v>
      </c>
      <c r="AB54" s="695"/>
      <c r="AC54">
        <f>IF(S54="",[8]Buckets!$Z$9,IF(S54&lt;=[8]Buckets!$S$4,[8]Buckets!$Z$4,IF(AND(S54&gt;[8]Buckets!$S$4,S54&lt;=[8]Buckets!$S$5),[8]Buckets!$Z$5,IF(AND(S54&gt;[8]Buckets!$S$5,S54&lt;=[8]Buckets!$S$6),[8]Buckets!$Z$6,IF(AND(S54&gt;[8]Buckets!$S$6,S54&lt;=[8]Buckets!$S$7),[8]Buckets!$Z$7,IF(AND(S54&gt;[8]Buckets!$S$7,S54&lt;=[8]Buckets!$S$8),[8]Buckets!$Z$8,IF(S54&gt;[8]Buckets!$S$8,[8]Buckets!$Z$9)))))))</f>
        <v>0.79220000000000002</v>
      </c>
      <c r="AD54">
        <f>IF(T54="",[8]Buckets!$Z$18,IF(T54&lt;=[8]Buckets!$S$13,[8]Buckets!$Z$13,IF(AND(T54&gt;[8]Buckets!$S$13,T54&lt;=[8]Buckets!$S$14),[8]Buckets!$Z$14,IF(AND(T54&gt;[8]Buckets!$S$14,T54&lt;=[8]Buckets!$S$15),[8]Buckets!$Z$15,IF(AND(T54&gt;[8]Buckets!$S$15,T54&lt;=[8]Buckets!$S$16),[8]Buckets!$Z$16,IF(AND(T54&gt;[8]Buckets!$S$16,T54&lt;=[8]Buckets!$S$17),[8]Buckets!$Z$17,IF(T54&gt;[8]Buckets!$S$17,[8]Buckets!$Z$18)))))))</f>
        <v>0.66049999999999998</v>
      </c>
      <c r="AE54">
        <f>IF(U54="",[8]Buckets!$Z$26,IF(U54&lt;=[8]Buckets!$S$22,[8]Buckets!$Z$22,IF(AND(U54&gt;[8]Buckets!$S$22,U54&lt;=[8]Buckets!$S$23),[8]Buckets!$Z$23,IF(AND(U54&gt;[8]Buckets!$S$23,U54&lt;=[8]Buckets!$S$24),[8]Buckets!$Z$24,IF(AND(U54&gt;[8]Buckets!$S$24,U54&lt;=[8]Buckets!$S$25),[8]Buckets!$Z$25,IF(U54&gt;[8]Buckets!$S$25,[8]Buckets!$Z$26))))))</f>
        <v>0.71799999999999997</v>
      </c>
      <c r="AF54">
        <f>IF(V54="",[8]Buckets!$Z$35,IF(V54&lt;=[8]Buckets!$S$30,[8]Buckets!$Z$30,IF(AND(V54&gt;[8]Buckets!$S$30,V54&lt;=[8]Buckets!$S$31),[8]Buckets!$Z$31,IF(AND(V54&gt;[8]Buckets!$S$31,V54&lt;=[8]Buckets!$S$32),[8]Buckets!$Z$32,IF(AND(V54&gt;[8]Buckets!$S$32,V54&lt;=[8]Buckets!$S$33),[8]Buckets!$Z$33,IF(AND(V54&gt;[8]Buckets!$S$33,V54&lt;=[8]Buckets!$S$34),[8]Buckets!$Z$34,IF(V54&gt;[8]Buckets!$S$34,[8]Buckets!$Z$35)))))))</f>
        <v>0.87660000000000005</v>
      </c>
      <c r="AG54">
        <f>IF(W54="",[8]Buckets!$Z$44,IF(W54&lt;=[8]Buckets!$S$39,[8]Buckets!$Z$39,IF(AND(W54&gt;[8]Buckets!$S$39,W54&lt;=[8]Buckets!$S$40),[8]Buckets!$Z$40,IF(AND(W54&gt;[8]Buckets!$S$40,W54&lt;=[8]Buckets!$S$41),[8]Buckets!$Z$41,IF(AND(W54&gt;[8]Buckets!$S$41,W54&lt;=[8]Buckets!$S$42),[8]Buckets!$Z$42,IF(AND(W54&gt;[8]Buckets!$S$42,W54&lt;=[8]Buckets!$S$43),[8]Buckets!$Z$43,IF(W54&gt;[8]Buckets!$S$43,[8]Buckets!$Z$44)))))))</f>
        <v>0.65249999999999997</v>
      </c>
      <c r="AH54">
        <f>IF(X54="",[8]Buckets!$Z$54,IF(X54&lt;=[8]Buckets!$S$50,[8]Buckets!$Z$50,IF(AND(X54&gt;[8]Buckets!$S$50,X54&lt;=[8]Buckets!$S$51),[8]Buckets!$Z$51,IF(AND(X54&gt;[8]Buckets!$S$51,X54&lt;=[8]Buckets!$S$52),[8]Buckets!$Z$52,IF(AND(X54&gt;[8]Buckets!$S$52,X54&lt;=[8]Buckets!$S$53),[8]Buckets!$Z$53,IF(X54&gt;[8]Buckets!$S$53,[8]Buckets!$Z$54))))))</f>
        <v>0.31809999999999999</v>
      </c>
      <c r="AI54">
        <f>IF(Y54="",[8]Buckets!$Z$58,IF(Y54&lt;=[8]Buckets!$S$58,[8]Buckets!$Z$58,IF(AND(Y54&gt;[8]Buckets!$S$58,Y54&lt;=[8]Buckets!$S$59),[8]Buckets!$Z$59,IF(AND(Y54&gt;[8]Buckets!$S$59,Y54&lt;=[8]Buckets!$S$60),[8]Buckets!$Z$60,IF(AND(Y54&gt;[8]Buckets!$S$60,Y54&lt;=[8]Buckets!$S$61),[8]Buckets!$Z$61,IF(AND(Y54&gt;[8]Buckets!$S$61,Y54&lt;=[8]Buckets!$S$62),[8]Buckets!$Z$62,IF(Y54&gt;[8]Buckets!$S$62,[8]Buckets!$Z$63)))))))</f>
        <v>0.59760000000000013</v>
      </c>
      <c r="AJ54">
        <f>IF(Z54="",[8]Buckets!$Z$72,IF(Z54&lt;=[8]Buckets!$S$67,[8]Buckets!$Z$67,IF(AND(Z54&gt;[8]Buckets!$S$67,Z54&lt;=[8]Buckets!$S$68),[8]Buckets!$Z$68,IF(AND(Z54&gt;[8]Buckets!$S$68,Z54&lt;=[8]Buckets!$S$69),[8]Buckets!$Z$69,IF(AND(Z54&gt;[8]Buckets!$S$69,Z54&lt;=[8]Buckets!$S$70),[8]Buckets!$Z$70,IF(AND(Z54&gt;[8]Buckets!$S$70,Z54&lt;=[8]Buckets!$S$71),[8]Buckets!$Z$71,IF(Z54&gt;[8]Buckets!$S$71,[8]Buckets!$Z$72)))))))</f>
        <v>0.6099</v>
      </c>
      <c r="AK54">
        <f>IF(Y54&lt;=0,IF(AA54="",[8]Buckets!$Z$78,IF(AA54&lt;=[8]Buckets!$S$76,[8]Buckets!$Z$76,IF(AND(AA54&gt;[8]Buckets!$S$76,AA54&lt;=[8]Buckets!$S$77),[8]Buckets!$Z$77,IF(AA54&gt;[8]Buckets!$S$77,[8]Buckets!$Z$78)))),IF(AA54="",[8]Buckets!$Z$86,IF(AA54&lt;=[8]Buckets!$S$84,[8]Buckets!$Z$84,IF(AND(AA54&gt;[8]Buckets!$S$84,AA54&lt;=[8]Buckets!$S$85),[8]Buckets!$Z$85,IF(AA54&gt;[8]Buckets!$S$85,[8]Buckets!$Z$86)))))</f>
        <v>0.78520000000000001</v>
      </c>
      <c r="AL54" s="695"/>
      <c r="AM54">
        <f>MMULT(AC54:AG54,[8]Coefficients!$J$6:$J$10)+[8]Coefficients!$N$5</f>
        <v>0.6424616129999996</v>
      </c>
      <c r="AN54">
        <f>MMULT(AH54:AK54,[8]Coefficients!$J$20:$J$23)+[8]Coefficients!$N$20</f>
        <v>0.49108869500000008</v>
      </c>
      <c r="AO54">
        <f>(AM54*[8]Standardisation_Parameters!$B$6)+[8]Standardisation_Parameters!$B$5</f>
        <v>55.257251355836814</v>
      </c>
      <c r="AP54">
        <f>(AN54*[8]Standardisation_Parameters!$B$6)+[8]Standardisation_Parameters!$B$5</f>
        <v>52.715626051776972</v>
      </c>
      <c r="AQ54">
        <v>54</v>
      </c>
      <c r="AR54" s="78">
        <f>MMULT(AM54:AN54,[8]Coefficients!$J$29:$J$30)+[8]Coefficients!$N$29</f>
        <v>0.50231033006489001</v>
      </c>
      <c r="AS54" s="78">
        <f>(AR54*[8]Standardisation_Parameters!$B$6)+[8]Standardisation_Parameters!$B$5</f>
        <v>52.904042791116368</v>
      </c>
      <c r="AT54" s="78">
        <f t="shared" si="7"/>
        <v>53</v>
      </c>
      <c r="AU54" s="78">
        <f>VLOOKUP(MATCH(AS54,[8]mapping_table!$B$2:$B$21,1),[8]mapping_table!$A$1:$D$21,4,0)</f>
        <v>55</v>
      </c>
      <c r="AV54" s="78">
        <f t="shared" si="8"/>
        <v>11</v>
      </c>
      <c r="AW54" s="78">
        <f t="shared" si="9"/>
        <v>11</v>
      </c>
      <c r="AX54" s="78">
        <f>VLOOKUP(MATCH(AV54,[9]mapping_table!$B$2:$B$21,1),[9]mapping_table!$A$1:$D$21,4,0)</f>
        <v>15</v>
      </c>
      <c r="AY54" s="78">
        <f t="shared" si="10"/>
        <v>2</v>
      </c>
      <c r="BA54" s="79">
        <f>MMULT(AP54:AQ54,[9]Coefficients!$J$36:$J$37)+[9]Coefficients!$N$36</f>
        <v>64.103886106070846</v>
      </c>
      <c r="BB54" s="79">
        <f>(BA54*[9]Standardisation_Parameters!$B$6)+[9]Standardisation_Parameters!$B$5</f>
        <v>1120.8055968219155</v>
      </c>
      <c r="BC54" s="79">
        <f t="shared" si="11"/>
        <v>1121</v>
      </c>
      <c r="BD54" s="79">
        <f>VLOOKUP(MATCH(BB54,[9]mapping_table!$B$2:$B$21,1),[9]mapping_table!$A$1:$D$21,4,0)</f>
        <v>100</v>
      </c>
      <c r="BE54" s="79">
        <f t="shared" si="12"/>
        <v>224</v>
      </c>
    </row>
    <row r="55" spans="1:57" x14ac:dyDescent="0.25">
      <c r="A55" s="74" t="s">
        <v>67</v>
      </c>
      <c r="B55" s="74" t="s">
        <v>13</v>
      </c>
      <c r="C55" s="74" t="s">
        <v>149</v>
      </c>
      <c r="D55" s="75">
        <v>10.7742</v>
      </c>
      <c r="E55" s="75">
        <v>5</v>
      </c>
      <c r="F55" s="75">
        <v>24</v>
      </c>
      <c r="G55" s="75">
        <v>3</v>
      </c>
      <c r="H55" s="75">
        <v>1.8118000000000001</v>
      </c>
      <c r="I55" s="75">
        <v>5</v>
      </c>
      <c r="J55" s="75">
        <v>-0.41402672924015999</v>
      </c>
      <c r="K55" s="75">
        <v>65.027322404371603</v>
      </c>
      <c r="L55" s="75">
        <v>3.25</v>
      </c>
      <c r="M55" s="75">
        <f>VLOOKUP(C55,Low_Raw!$D:$W,20,FALSE)</f>
        <v>27.472382150121899</v>
      </c>
      <c r="N55" s="41">
        <v>56</v>
      </c>
      <c r="O55" s="41">
        <f t="shared" si="2"/>
        <v>56</v>
      </c>
      <c r="P55" s="41">
        <f>VLOOKUP(MATCH(N55,[8]mapping_table!$B$2:$B$21,1),[8]mapping_table!$A$1:$D$21,4,0)</f>
        <v>60</v>
      </c>
      <c r="Q55" s="41">
        <f t="shared" si="3"/>
        <v>11</v>
      </c>
      <c r="R55" s="695"/>
      <c r="S55" s="75">
        <f t="shared" si="13"/>
        <v>10.7742</v>
      </c>
      <c r="T55" s="75">
        <f t="shared" si="14"/>
        <v>5</v>
      </c>
      <c r="U55" s="75">
        <f t="shared" si="4"/>
        <v>3</v>
      </c>
      <c r="V55">
        <f>IF(ISBLANK(F55),"",(F55-[8]Standardisation_Parameters!$F$5)/[8]Standardisation_Parameters!$F$6)</f>
        <v>1.6438653567970749</v>
      </c>
      <c r="W55">
        <f>IF(ISBLANK(H55),"",(H55-[8]Standardisation_Parameters!$H$5)/[8]Standardisation_Parameters!$H$6)</f>
        <v>-0.83022453649454864</v>
      </c>
      <c r="X55" s="75">
        <f t="shared" si="5"/>
        <v>5</v>
      </c>
      <c r="Y55">
        <f>IF(ISBLANK(J55),"",(J55-[8]Standardisation_Parameters!$Q$5)/[8]Standardisation_Parameters!$Q$6)</f>
        <v>-0.46914878619499106</v>
      </c>
      <c r="Z55" s="75">
        <f t="shared" si="6"/>
        <v>3.25</v>
      </c>
      <c r="AA55">
        <f>IF(ISBLANK(K55),"",(K55-[8]Standardisation_Parameters!$O$5)/[8]Standardisation_Parameters!$O$6)</f>
        <v>0.76549593960054585</v>
      </c>
      <c r="AB55" s="695"/>
      <c r="AC55">
        <f>IF(S55="",[8]Buckets!$Z$9,IF(S55&lt;=[8]Buckets!$S$4,[8]Buckets!$Z$4,IF(AND(S55&gt;[8]Buckets!$S$4,S55&lt;=[8]Buckets!$S$5),[8]Buckets!$Z$5,IF(AND(S55&gt;[8]Buckets!$S$5,S55&lt;=[8]Buckets!$S$6),[8]Buckets!$Z$6,IF(AND(S55&gt;[8]Buckets!$S$6,S55&lt;=[8]Buckets!$S$7),[8]Buckets!$Z$7,IF(AND(S55&gt;[8]Buckets!$S$7,S55&lt;=[8]Buckets!$S$8),[8]Buckets!$Z$8,IF(S55&gt;[8]Buckets!$S$8,[8]Buckets!$Z$9)))))))</f>
        <v>0.99639999999999995</v>
      </c>
      <c r="AD55">
        <f>IF(T55="",[8]Buckets!$Z$18,IF(T55&lt;=[8]Buckets!$S$13,[8]Buckets!$Z$13,IF(AND(T55&gt;[8]Buckets!$S$13,T55&lt;=[8]Buckets!$S$14),[8]Buckets!$Z$14,IF(AND(T55&gt;[8]Buckets!$S$14,T55&lt;=[8]Buckets!$S$15),[8]Buckets!$Z$15,IF(AND(T55&gt;[8]Buckets!$S$15,T55&lt;=[8]Buckets!$S$16),[8]Buckets!$Z$16,IF(AND(T55&gt;[8]Buckets!$S$16,T55&lt;=[8]Buckets!$S$17),[8]Buckets!$Z$17,IF(T55&gt;[8]Buckets!$S$17,[8]Buckets!$Z$18)))))))</f>
        <v>0.66049999999999998</v>
      </c>
      <c r="AE55">
        <f>IF(U55="",[8]Buckets!$Z$26,IF(U55&lt;=[8]Buckets!$S$22,[8]Buckets!$Z$22,IF(AND(U55&gt;[8]Buckets!$S$22,U55&lt;=[8]Buckets!$S$23),[8]Buckets!$Z$23,IF(AND(U55&gt;[8]Buckets!$S$23,U55&lt;=[8]Buckets!$S$24),[8]Buckets!$Z$24,IF(AND(U55&gt;[8]Buckets!$S$24,U55&lt;=[8]Buckets!$S$25),[8]Buckets!$Z$25,IF(U55&gt;[8]Buckets!$S$25,[8]Buckets!$Z$26))))))</f>
        <v>0.71799999999999997</v>
      </c>
      <c r="AF55">
        <f>IF(V55="",[8]Buckets!$Z$35,IF(V55&lt;=[8]Buckets!$S$30,[8]Buckets!$Z$30,IF(AND(V55&gt;[8]Buckets!$S$30,V55&lt;=[8]Buckets!$S$31),[8]Buckets!$Z$31,IF(AND(V55&gt;[8]Buckets!$S$31,V55&lt;=[8]Buckets!$S$32),[8]Buckets!$Z$32,IF(AND(V55&gt;[8]Buckets!$S$32,V55&lt;=[8]Buckets!$S$33),[8]Buckets!$Z$33,IF(AND(V55&gt;[8]Buckets!$S$33,V55&lt;=[8]Buckets!$S$34),[8]Buckets!$Z$34,IF(V55&gt;[8]Buckets!$S$34,[8]Buckets!$Z$35)))))))</f>
        <v>0.97160000000000002</v>
      </c>
      <c r="AG55">
        <f>IF(W55="",[8]Buckets!$Z$44,IF(W55&lt;=[8]Buckets!$S$39,[8]Buckets!$Z$39,IF(AND(W55&gt;[8]Buckets!$S$39,W55&lt;=[8]Buckets!$S$40),[8]Buckets!$Z$40,IF(AND(W55&gt;[8]Buckets!$S$40,W55&lt;=[8]Buckets!$S$41),[8]Buckets!$Z$41,IF(AND(W55&gt;[8]Buckets!$S$41,W55&lt;=[8]Buckets!$S$42),[8]Buckets!$Z$42,IF(AND(W55&gt;[8]Buckets!$S$42,W55&lt;=[8]Buckets!$S$43),[8]Buckets!$Z$43,IF(W55&gt;[8]Buckets!$S$43,[8]Buckets!$Z$44)))))))</f>
        <v>0.57889999999999997</v>
      </c>
      <c r="AH55">
        <f>IF(X55="",[8]Buckets!$Z$54,IF(X55&lt;=[8]Buckets!$S$50,[8]Buckets!$Z$50,IF(AND(X55&gt;[8]Buckets!$S$50,X55&lt;=[8]Buckets!$S$51),[8]Buckets!$Z$51,IF(AND(X55&gt;[8]Buckets!$S$51,X55&lt;=[8]Buckets!$S$52),[8]Buckets!$Z$52,IF(AND(X55&gt;[8]Buckets!$S$52,X55&lt;=[8]Buckets!$S$53),[8]Buckets!$Z$53,IF(X55&gt;[8]Buckets!$S$53,[8]Buckets!$Z$54))))))</f>
        <v>0.72850000000000004</v>
      </c>
      <c r="AI55">
        <f>IF(Y55="",[8]Buckets!$Z$58,IF(Y55&lt;=[8]Buckets!$S$58,[8]Buckets!$Z$58,IF(AND(Y55&gt;[8]Buckets!$S$58,Y55&lt;=[8]Buckets!$S$59),[8]Buckets!$Z$59,IF(AND(Y55&gt;[8]Buckets!$S$59,Y55&lt;=[8]Buckets!$S$60),[8]Buckets!$Z$60,IF(AND(Y55&gt;[8]Buckets!$S$60,Y55&lt;=[8]Buckets!$S$61),[8]Buckets!$Z$61,IF(AND(Y55&gt;[8]Buckets!$S$61,Y55&lt;=[8]Buckets!$S$62),[8]Buckets!$Z$62,IF(Y55&gt;[8]Buckets!$S$62,[8]Buckets!$Z$63)))))))</f>
        <v>0.33840000000000026</v>
      </c>
      <c r="AJ55">
        <f>IF(Z55="",[8]Buckets!$Z$72,IF(Z55&lt;=[8]Buckets!$S$67,[8]Buckets!$Z$67,IF(AND(Z55&gt;[8]Buckets!$S$67,Z55&lt;=[8]Buckets!$S$68),[8]Buckets!$Z$68,IF(AND(Z55&gt;[8]Buckets!$S$68,Z55&lt;=[8]Buckets!$S$69),[8]Buckets!$Z$69,IF(AND(Z55&gt;[8]Buckets!$S$69,Z55&lt;=[8]Buckets!$S$70),[8]Buckets!$Z$70,IF(AND(Z55&gt;[8]Buckets!$S$70,Z55&lt;=[8]Buckets!$S$71),[8]Buckets!$Z$71,IF(Z55&gt;[8]Buckets!$S$71,[8]Buckets!$Z$72)))))))</f>
        <v>0.80769999999999997</v>
      </c>
      <c r="AK55">
        <f>IF(Y55&lt;=0,IF(AA55="",[8]Buckets!$Z$78,IF(AA55&lt;=[8]Buckets!$S$76,[8]Buckets!$Z$76,IF(AND(AA55&gt;[8]Buckets!$S$76,AA55&lt;=[8]Buckets!$S$77),[8]Buckets!$Z$77,IF(AA55&gt;[8]Buckets!$S$77,[8]Buckets!$Z$78)))),IF(AA55="",[8]Buckets!$Z$86,IF(AA55&lt;=[8]Buckets!$S$84,[8]Buckets!$Z$84,IF(AND(AA55&gt;[8]Buckets!$S$84,AA55&lt;=[8]Buckets!$S$85),[8]Buckets!$Z$85,IF(AA55&gt;[8]Buckets!$S$85,[8]Buckets!$Z$86)))))</f>
        <v>0.78520000000000001</v>
      </c>
      <c r="AL55" s="695"/>
      <c r="AM55">
        <f>MMULT(AC55:AG55,[8]Coefficients!$J$6:$J$10)+[8]Coefficients!$N$5</f>
        <v>0.66378464699999951</v>
      </c>
      <c r="AN55">
        <f>MMULT(AH55:AK55,[8]Coefficients!$J$20:$J$23)+[8]Coefficients!$N$20</f>
        <v>0.50793561700000012</v>
      </c>
      <c r="AO55">
        <f>(AM55*[8]Standardisation_Parameters!$B$6)+[8]Standardisation_Parameters!$B$5</f>
        <v>55.615275522178962</v>
      </c>
      <c r="AP55">
        <f>(AN55*[8]Standardisation_Parameters!$B$6)+[8]Standardisation_Parameters!$B$5</f>
        <v>52.998494109131343</v>
      </c>
      <c r="AQ55">
        <v>55</v>
      </c>
      <c r="AR55" s="78">
        <f>MMULT(AM55:AN55,[8]Coefficients!$J$29:$J$30)+[8]Coefficients!$N$29</f>
        <v>0.52273679890863001</v>
      </c>
      <c r="AS55" s="78">
        <f>(AR55*[8]Standardisation_Parameters!$B$6)+[8]Standardisation_Parameters!$B$5</f>
        <v>53.247013190126836</v>
      </c>
      <c r="AT55" s="78">
        <f t="shared" si="7"/>
        <v>53</v>
      </c>
      <c r="AU55" s="78">
        <f>VLOOKUP(MATCH(AS55,[8]mapping_table!$B$2:$B$21,1),[8]mapping_table!$A$1:$D$21,4,0)</f>
        <v>55</v>
      </c>
      <c r="AV55" s="78">
        <f t="shared" si="8"/>
        <v>11</v>
      </c>
      <c r="AW55" s="78">
        <f t="shared" si="9"/>
        <v>11</v>
      </c>
      <c r="AX55" s="78">
        <f>VLOOKUP(MATCH(AV55,[9]mapping_table!$B$2:$B$21,1),[9]mapping_table!$A$1:$D$21,4,0)</f>
        <v>15</v>
      </c>
      <c r="AY55" s="78">
        <f t="shared" si="10"/>
        <v>2</v>
      </c>
      <c r="BA55" s="79">
        <f>MMULT(AP55:AQ55,[9]Coefficients!$J$36:$J$37)+[9]Coefficients!$N$36</f>
        <v>64.832458025392725</v>
      </c>
      <c r="BB55" s="79">
        <f>(BA55*[9]Standardisation_Parameters!$B$6)+[9]Standardisation_Parameters!$B$5</f>
        <v>1133.0386755683789</v>
      </c>
      <c r="BC55" s="79">
        <f t="shared" si="11"/>
        <v>1133</v>
      </c>
      <c r="BD55" s="79">
        <f>VLOOKUP(MATCH(BB55,[9]mapping_table!$B$2:$B$21,1),[9]mapping_table!$A$1:$D$21,4,0)</f>
        <v>100</v>
      </c>
      <c r="BE55" s="79">
        <f t="shared" si="12"/>
        <v>227</v>
      </c>
    </row>
    <row r="56" spans="1:57" x14ac:dyDescent="0.25">
      <c r="A56" s="74" t="s">
        <v>70</v>
      </c>
      <c r="B56" s="74" t="s">
        <v>58</v>
      </c>
      <c r="C56" s="74" t="s">
        <v>150</v>
      </c>
      <c r="D56" s="75">
        <v>12.4</v>
      </c>
      <c r="E56" s="75">
        <v>6</v>
      </c>
      <c r="F56" s="75"/>
      <c r="G56" s="75">
        <v>6</v>
      </c>
      <c r="H56" s="75">
        <v>0.116393153598948</v>
      </c>
      <c r="I56" s="75">
        <v>6</v>
      </c>
      <c r="J56" s="75">
        <v>-1.3915801168814801</v>
      </c>
      <c r="K56" s="75">
        <v>89.617486338797804</v>
      </c>
      <c r="L56" s="75">
        <v>3.75</v>
      </c>
      <c r="M56" s="75">
        <f>VLOOKUP(C56,Low_Raw!$D:$W,20,FALSE)</f>
        <v>-3.5880015648038701</v>
      </c>
      <c r="N56" s="41">
        <v>74.1111111111111</v>
      </c>
      <c r="O56" s="41">
        <f t="shared" si="2"/>
        <v>74</v>
      </c>
      <c r="P56" s="41">
        <f>VLOOKUP(MATCH(N56,[8]mapping_table!$B$2:$B$21,1),[8]mapping_table!$A$1:$D$21,4,0)</f>
        <v>75</v>
      </c>
      <c r="Q56" s="41">
        <f t="shared" si="3"/>
        <v>15</v>
      </c>
      <c r="R56" s="695"/>
      <c r="S56" s="75">
        <f t="shared" si="13"/>
        <v>12.4</v>
      </c>
      <c r="T56" s="75">
        <f t="shared" si="14"/>
        <v>6</v>
      </c>
      <c r="U56" s="75">
        <f t="shared" si="4"/>
        <v>6</v>
      </c>
      <c r="V56" t="str">
        <f>IF(ISBLANK(F56),"",(F56-[8]Standardisation_Parameters!$F$5)/[8]Standardisation_Parameters!$F$6)</f>
        <v/>
      </c>
      <c r="W56">
        <f>IF(ISBLANK(H56),"",(H56-[8]Standardisation_Parameters!$H$5)/[8]Standardisation_Parameters!$H$6)</f>
        <v>-0.99245420769186454</v>
      </c>
      <c r="X56" s="75">
        <f t="shared" si="5"/>
        <v>6</v>
      </c>
      <c r="Y56">
        <f>IF(ISBLANK(J56),"",(J56-[8]Standardisation_Parameters!$Q$5)/[8]Standardisation_Parameters!$Q$6)</f>
        <v>-1.4620880214282006</v>
      </c>
      <c r="Z56" s="75">
        <f t="shared" si="6"/>
        <v>3.75</v>
      </c>
      <c r="AA56">
        <f>IF(ISBLANK(K56),"",(K56-[8]Standardisation_Parameters!$O$5)/[8]Standardisation_Parameters!$O$6)</f>
        <v>1.6599284913840928</v>
      </c>
      <c r="AB56" s="695"/>
      <c r="AC56">
        <f>IF(S56="",[8]Buckets!$Z$9,IF(S56&lt;=[8]Buckets!$S$4,[8]Buckets!$Z$4,IF(AND(S56&gt;[8]Buckets!$S$4,S56&lt;=[8]Buckets!$S$5),[8]Buckets!$Z$5,IF(AND(S56&gt;[8]Buckets!$S$5,S56&lt;=[8]Buckets!$S$6),[8]Buckets!$Z$6,IF(AND(S56&gt;[8]Buckets!$S$6,S56&lt;=[8]Buckets!$S$7),[8]Buckets!$Z$7,IF(AND(S56&gt;[8]Buckets!$S$7,S56&lt;=[8]Buckets!$S$8),[8]Buckets!$Z$8,IF(S56&gt;[8]Buckets!$S$8,[8]Buckets!$Z$9)))))))</f>
        <v>0.99639999999999995</v>
      </c>
      <c r="AD56">
        <f>IF(T56="",[8]Buckets!$Z$18,IF(T56&lt;=[8]Buckets!$S$13,[8]Buckets!$Z$13,IF(AND(T56&gt;[8]Buckets!$S$13,T56&lt;=[8]Buckets!$S$14),[8]Buckets!$Z$14,IF(AND(T56&gt;[8]Buckets!$S$14,T56&lt;=[8]Buckets!$S$15),[8]Buckets!$Z$15,IF(AND(T56&gt;[8]Buckets!$S$15,T56&lt;=[8]Buckets!$S$16),[8]Buckets!$Z$16,IF(AND(T56&gt;[8]Buckets!$S$16,T56&lt;=[8]Buckets!$S$17),[8]Buckets!$Z$17,IF(T56&gt;[8]Buckets!$S$17,[8]Buckets!$Z$18)))))))</f>
        <v>0.83150000000000002</v>
      </c>
      <c r="AE56">
        <f>IF(U56="",[8]Buckets!$Z$26,IF(U56&lt;=[8]Buckets!$S$22,[8]Buckets!$Z$22,IF(AND(U56&gt;[8]Buckets!$S$22,U56&lt;=[8]Buckets!$S$23),[8]Buckets!$Z$23,IF(AND(U56&gt;[8]Buckets!$S$23,U56&lt;=[8]Buckets!$S$24),[8]Buckets!$Z$24,IF(AND(U56&gt;[8]Buckets!$S$24,U56&lt;=[8]Buckets!$S$25),[8]Buckets!$Z$25,IF(U56&gt;[8]Buckets!$S$25,[8]Buckets!$Z$26))))))</f>
        <v>1.222</v>
      </c>
      <c r="AF56">
        <f>IF(V56="",[8]Buckets!$Z$35,IF(V56&lt;=[8]Buckets!$S$30,[8]Buckets!$Z$30,IF(AND(V56&gt;[8]Buckets!$S$30,V56&lt;=[8]Buckets!$S$31),[8]Buckets!$Z$31,IF(AND(V56&gt;[8]Buckets!$S$31,V56&lt;=[8]Buckets!$S$32),[8]Buckets!$Z$32,IF(AND(V56&gt;[8]Buckets!$S$32,V56&lt;=[8]Buckets!$S$33),[8]Buckets!$Z$33,IF(AND(V56&gt;[8]Buckets!$S$33,V56&lt;=[8]Buckets!$S$34),[8]Buckets!$Z$34,IF(V56&gt;[8]Buckets!$S$34,[8]Buckets!$Z$35)))))))</f>
        <v>0.97160000000000002</v>
      </c>
      <c r="AG56">
        <f>IF(W56="",[8]Buckets!$Z$44,IF(W56&lt;=[8]Buckets!$S$39,[8]Buckets!$Z$39,IF(AND(W56&gt;[8]Buckets!$S$39,W56&lt;=[8]Buckets!$S$40),[8]Buckets!$Z$40,IF(AND(W56&gt;[8]Buckets!$S$40,W56&lt;=[8]Buckets!$S$41),[8]Buckets!$Z$41,IF(AND(W56&gt;[8]Buckets!$S$41,W56&lt;=[8]Buckets!$S$42),[8]Buckets!$Z$42,IF(AND(W56&gt;[8]Buckets!$S$42,W56&lt;=[8]Buckets!$S$43),[8]Buckets!$Z$43,IF(W56&gt;[8]Buckets!$S$43,[8]Buckets!$Z$44)))))))</f>
        <v>0.57889999999999997</v>
      </c>
      <c r="AH56">
        <f>IF(X56="",[8]Buckets!$Z$54,IF(X56&lt;=[8]Buckets!$S$50,[8]Buckets!$Z$50,IF(AND(X56&gt;[8]Buckets!$S$50,X56&lt;=[8]Buckets!$S$51),[8]Buckets!$Z$51,IF(AND(X56&gt;[8]Buckets!$S$51,X56&lt;=[8]Buckets!$S$52),[8]Buckets!$Z$52,IF(AND(X56&gt;[8]Buckets!$S$52,X56&lt;=[8]Buckets!$S$53),[8]Buckets!$Z$53,IF(X56&gt;[8]Buckets!$S$53,[8]Buckets!$Z$54))))))</f>
        <v>0.96880000000000011</v>
      </c>
      <c r="AI56">
        <f>IF(Y56="",[8]Buckets!$Z$58,IF(Y56&lt;=[8]Buckets!$S$58,[8]Buckets!$Z$58,IF(AND(Y56&gt;[8]Buckets!$S$58,Y56&lt;=[8]Buckets!$S$59),[8]Buckets!$Z$59,IF(AND(Y56&gt;[8]Buckets!$S$59,Y56&lt;=[8]Buckets!$S$60),[8]Buckets!$Z$60,IF(AND(Y56&gt;[8]Buckets!$S$60,Y56&lt;=[8]Buckets!$S$61),[8]Buckets!$Z$61,IF(AND(Y56&gt;[8]Buckets!$S$61,Y56&lt;=[8]Buckets!$S$62),[8]Buckets!$Z$62,IF(Y56&gt;[8]Buckets!$S$62,[8]Buckets!$Z$63)))))))</f>
        <v>1.3980000000000001</v>
      </c>
      <c r="AJ56">
        <f>IF(Z56="",[8]Buckets!$Z$72,IF(Z56&lt;=[8]Buckets!$S$67,[8]Buckets!$Z$67,IF(AND(Z56&gt;[8]Buckets!$S$67,Z56&lt;=[8]Buckets!$S$68),[8]Buckets!$Z$68,IF(AND(Z56&gt;[8]Buckets!$S$68,Z56&lt;=[8]Buckets!$S$69),[8]Buckets!$Z$69,IF(AND(Z56&gt;[8]Buckets!$S$69,Z56&lt;=[8]Buckets!$S$70),[8]Buckets!$Z$70,IF(AND(Z56&gt;[8]Buckets!$S$70,Z56&lt;=[8]Buckets!$S$71),[8]Buckets!$Z$71,IF(Z56&gt;[8]Buckets!$S$71,[8]Buckets!$Z$72)))))))</f>
        <v>1.0055000000000001</v>
      </c>
      <c r="AK56">
        <f>IF(Y56&lt;=0,IF(AA56="",[8]Buckets!$Z$78,IF(AA56&lt;=[8]Buckets!$S$76,[8]Buckets!$Z$76,IF(AND(AA56&gt;[8]Buckets!$S$76,AA56&lt;=[8]Buckets!$S$77),[8]Buckets!$Z$77,IF(AA56&gt;[8]Buckets!$S$77,[8]Buckets!$Z$78)))),IF(AA56="",[8]Buckets!$Z$86,IF(AA56&lt;=[8]Buckets!$S$84,[8]Buckets!$Z$84,IF(AND(AA56&gt;[8]Buckets!$S$84,AA56&lt;=[8]Buckets!$S$85),[8]Buckets!$Z$85,IF(AA56&gt;[8]Buckets!$S$85,[8]Buckets!$Z$86)))))</f>
        <v>0.96660000000000001</v>
      </c>
      <c r="AL56" s="695"/>
      <c r="AM56">
        <f>MMULT(AC56:AG56,[8]Coefficients!$J$6:$J$10)+[8]Coefficients!$N$5</f>
        <v>1.0901109569999998</v>
      </c>
      <c r="AN56">
        <f>MMULT(AH56:AK56,[8]Coefficients!$J$20:$J$23)+[8]Coefficients!$N$20</f>
        <v>1.402065187</v>
      </c>
      <c r="AO56">
        <f>(AM56*[8]Standardisation_Parameters!$B$6)+[8]Standardisation_Parameters!$B$5</f>
        <v>62.773502711024364</v>
      </c>
      <c r="AP56">
        <f>(AN56*[8]Standardisation_Parameters!$B$6)+[8]Standardisation_Parameters!$B$5</f>
        <v>68.011366756668949</v>
      </c>
      <c r="AQ56">
        <v>56</v>
      </c>
      <c r="AR56" s="78">
        <f>MMULT(AM56:AN56,[8]Coefficients!$J$29:$J$30)+[8]Coefficients!$N$29</f>
        <v>1.4016691332081301</v>
      </c>
      <c r="AS56" s="78">
        <f>(AR56*[8]Standardisation_Parameters!$B$6)+[8]Standardisation_Parameters!$B$5</f>
        <v>68.004716819860676</v>
      </c>
      <c r="AT56" s="78">
        <f t="shared" si="7"/>
        <v>68</v>
      </c>
      <c r="AU56" s="78">
        <f>VLOOKUP(MATCH(AS56,[8]mapping_table!$B$2:$B$21,1),[8]mapping_table!$A$1:$D$21,4,0)</f>
        <v>70</v>
      </c>
      <c r="AV56" s="78">
        <f t="shared" si="8"/>
        <v>14</v>
      </c>
      <c r="AW56" s="78">
        <f t="shared" si="9"/>
        <v>14</v>
      </c>
      <c r="AX56" s="78">
        <f>VLOOKUP(MATCH(AV56,[9]mapping_table!$B$2:$B$21,1),[9]mapping_table!$A$1:$D$21,4,0)</f>
        <v>15</v>
      </c>
      <c r="AY56" s="78">
        <f t="shared" si="10"/>
        <v>3</v>
      </c>
      <c r="BA56" s="79">
        <f>MMULT(AP56:AQ56,[9]Coefficients!$J$36:$J$37)+[9]Coefficients!$N$36</f>
        <v>75.361933098884833</v>
      </c>
      <c r="BB56" s="79">
        <f>(BA56*[9]Standardisation_Parameters!$B$6)+[9]Standardisation_Parameters!$B$5</f>
        <v>1309.8337102340579</v>
      </c>
      <c r="BC56" s="79">
        <f t="shared" si="11"/>
        <v>1310</v>
      </c>
      <c r="BD56" s="79">
        <f>VLOOKUP(MATCH(BB56,[9]mapping_table!$B$2:$B$21,1),[9]mapping_table!$A$1:$D$21,4,0)</f>
        <v>100</v>
      </c>
      <c r="BE56" s="79">
        <f t="shared" si="12"/>
        <v>262</v>
      </c>
    </row>
    <row r="57" spans="1:57" x14ac:dyDescent="0.25">
      <c r="A57" s="74" t="s">
        <v>151</v>
      </c>
      <c r="B57" s="74" t="s">
        <v>58</v>
      </c>
      <c r="C57" s="74" t="s">
        <v>152</v>
      </c>
      <c r="D57" s="75">
        <v>13.395799999999999</v>
      </c>
      <c r="E57" s="75">
        <v>6</v>
      </c>
      <c r="F57" s="75">
        <v>17.600000000000001</v>
      </c>
      <c r="G57" s="75">
        <v>2</v>
      </c>
      <c r="H57" s="75">
        <v>1.6528</v>
      </c>
      <c r="I57" s="75">
        <v>4</v>
      </c>
      <c r="J57" s="75">
        <v>-0.475742335781627</v>
      </c>
      <c r="K57" s="75">
        <v>49.180327868852501</v>
      </c>
      <c r="L57" s="75">
        <v>2</v>
      </c>
      <c r="M57" s="75">
        <f>VLOOKUP(C57,Low_Raw!$D:$W,20,FALSE)</f>
        <v>3.8847263463683102</v>
      </c>
      <c r="N57" s="41">
        <v>58.3333333333333</v>
      </c>
      <c r="O57" s="41">
        <f t="shared" si="2"/>
        <v>58</v>
      </c>
      <c r="P57" s="41">
        <f>VLOOKUP(MATCH(N57,[8]mapping_table!$B$2:$B$21,1),[8]mapping_table!$A$1:$D$21,4,0)</f>
        <v>60</v>
      </c>
      <c r="Q57" s="41">
        <f t="shared" si="3"/>
        <v>12</v>
      </c>
      <c r="R57" s="695"/>
      <c r="S57" s="75">
        <f t="shared" si="13"/>
        <v>13.395799999999999</v>
      </c>
      <c r="T57" s="75">
        <f t="shared" si="14"/>
        <v>6</v>
      </c>
      <c r="U57" s="75">
        <f t="shared" si="4"/>
        <v>2</v>
      </c>
      <c r="V57">
        <f>IF(ISBLANK(F57),"",(F57-[8]Standardisation_Parameters!$F$5)/[8]Standardisation_Parameters!$F$6)</f>
        <v>0.77893163755622696</v>
      </c>
      <c r="W57">
        <f>IF(ISBLANK(H57),"",(H57-[8]Standardisation_Parameters!$H$5)/[8]Standardisation_Parameters!$H$6)</f>
        <v>-0.84543888918819798</v>
      </c>
      <c r="X57" s="75">
        <f t="shared" si="5"/>
        <v>4</v>
      </c>
      <c r="Y57">
        <f>IF(ISBLANK(J57),"",(J57-[8]Standardisation_Parameters!$Q$5)/[8]Standardisation_Parameters!$Q$6)</f>
        <v>-0.53183574317960791</v>
      </c>
      <c r="Z57" s="75">
        <f t="shared" si="6"/>
        <v>2</v>
      </c>
      <c r="AA57">
        <f>IF(ISBLANK(K57),"",(K57-[8]Standardisation_Parameters!$O$5)/[8]Standardisation_Parameters!$O$6)</f>
        <v>0.18908385067337136</v>
      </c>
      <c r="AB57" s="695"/>
      <c r="AC57">
        <f>IF(S57="",[8]Buckets!$Z$9,IF(S57&lt;=[8]Buckets!$S$4,[8]Buckets!$Z$4,IF(AND(S57&gt;[8]Buckets!$S$4,S57&lt;=[8]Buckets!$S$5),[8]Buckets!$Z$5,IF(AND(S57&gt;[8]Buckets!$S$5,S57&lt;=[8]Buckets!$S$6),[8]Buckets!$Z$6,IF(AND(S57&gt;[8]Buckets!$S$6,S57&lt;=[8]Buckets!$S$7),[8]Buckets!$Z$7,IF(AND(S57&gt;[8]Buckets!$S$7,S57&lt;=[8]Buckets!$S$8),[8]Buckets!$Z$8,IF(S57&gt;[8]Buckets!$S$8,[8]Buckets!$Z$9)))))))</f>
        <v>0.99639999999999995</v>
      </c>
      <c r="AD57">
        <f>IF(T57="",[8]Buckets!$Z$18,IF(T57&lt;=[8]Buckets!$S$13,[8]Buckets!$Z$13,IF(AND(T57&gt;[8]Buckets!$S$13,T57&lt;=[8]Buckets!$S$14),[8]Buckets!$Z$14,IF(AND(T57&gt;[8]Buckets!$S$14,T57&lt;=[8]Buckets!$S$15),[8]Buckets!$Z$15,IF(AND(T57&gt;[8]Buckets!$S$15,T57&lt;=[8]Buckets!$S$16),[8]Buckets!$Z$16,IF(AND(T57&gt;[8]Buckets!$S$16,T57&lt;=[8]Buckets!$S$17),[8]Buckets!$Z$17,IF(T57&gt;[8]Buckets!$S$17,[8]Buckets!$Z$18)))))))</f>
        <v>0.83150000000000002</v>
      </c>
      <c r="AE57">
        <f>IF(U57="",[8]Buckets!$Z$26,IF(U57&lt;=[8]Buckets!$S$22,[8]Buckets!$Z$22,IF(AND(U57&gt;[8]Buckets!$S$22,U57&lt;=[8]Buckets!$S$23),[8]Buckets!$Z$23,IF(AND(U57&gt;[8]Buckets!$S$23,U57&lt;=[8]Buckets!$S$24),[8]Buckets!$Z$24,IF(AND(U57&gt;[8]Buckets!$S$24,U57&lt;=[8]Buckets!$S$25),[8]Buckets!$Z$25,IF(U57&gt;[8]Buckets!$S$25,[8]Buckets!$Z$26))))))</f>
        <v>0.51160000000000005</v>
      </c>
      <c r="AF57">
        <f>IF(V57="",[8]Buckets!$Z$35,IF(V57&lt;=[8]Buckets!$S$30,[8]Buckets!$Z$30,IF(AND(V57&gt;[8]Buckets!$S$30,V57&lt;=[8]Buckets!$S$31),[8]Buckets!$Z$31,IF(AND(V57&gt;[8]Buckets!$S$31,V57&lt;=[8]Buckets!$S$32),[8]Buckets!$Z$32,IF(AND(V57&gt;[8]Buckets!$S$32,V57&lt;=[8]Buckets!$S$33),[8]Buckets!$Z$33,IF(AND(V57&gt;[8]Buckets!$S$33,V57&lt;=[8]Buckets!$S$34),[8]Buckets!$Z$34,IF(V57&gt;[8]Buckets!$S$34,[8]Buckets!$Z$35)))))))</f>
        <v>0.87660000000000005</v>
      </c>
      <c r="AG57">
        <f>IF(W57="",[8]Buckets!$Z$44,IF(W57&lt;=[8]Buckets!$S$39,[8]Buckets!$Z$39,IF(AND(W57&gt;[8]Buckets!$S$39,W57&lt;=[8]Buckets!$S$40),[8]Buckets!$Z$40,IF(AND(W57&gt;[8]Buckets!$S$40,W57&lt;=[8]Buckets!$S$41),[8]Buckets!$Z$41,IF(AND(W57&gt;[8]Buckets!$S$41,W57&lt;=[8]Buckets!$S$42),[8]Buckets!$Z$42,IF(AND(W57&gt;[8]Buckets!$S$42,W57&lt;=[8]Buckets!$S$43),[8]Buckets!$Z$43,IF(W57&gt;[8]Buckets!$S$43,[8]Buckets!$Z$44)))))))</f>
        <v>0.57889999999999997</v>
      </c>
      <c r="AH57">
        <f>IF(X57="",[8]Buckets!$Z$54,IF(X57&lt;=[8]Buckets!$S$50,[8]Buckets!$Z$50,IF(AND(X57&gt;[8]Buckets!$S$50,X57&lt;=[8]Buckets!$S$51),[8]Buckets!$Z$51,IF(AND(X57&gt;[8]Buckets!$S$51,X57&lt;=[8]Buckets!$S$52),[8]Buckets!$Z$52,IF(AND(X57&gt;[8]Buckets!$S$52,X57&lt;=[8]Buckets!$S$53),[8]Buckets!$Z$53,IF(X57&gt;[8]Buckets!$S$53,[8]Buckets!$Z$54))))))</f>
        <v>0.51160000000000005</v>
      </c>
      <c r="AI57">
        <f>IF(Y57="",[8]Buckets!$Z$58,IF(Y57&lt;=[8]Buckets!$S$58,[8]Buckets!$Z$58,IF(AND(Y57&gt;[8]Buckets!$S$58,Y57&lt;=[8]Buckets!$S$59),[8]Buckets!$Z$59,IF(AND(Y57&gt;[8]Buckets!$S$59,Y57&lt;=[8]Buckets!$S$60),[8]Buckets!$Z$60,IF(AND(Y57&gt;[8]Buckets!$S$60,Y57&lt;=[8]Buckets!$S$61),[8]Buckets!$Z$61,IF(AND(Y57&gt;[8]Buckets!$S$61,Y57&lt;=[8]Buckets!$S$62),[8]Buckets!$Z$62,IF(Y57&gt;[8]Buckets!$S$62,[8]Buckets!$Z$63)))))))</f>
        <v>0.59760000000000013</v>
      </c>
      <c r="AJ57">
        <f>IF(Z57="",[8]Buckets!$Z$72,IF(Z57&lt;=[8]Buckets!$S$67,[8]Buckets!$Z$67,IF(AND(Z57&gt;[8]Buckets!$S$67,Z57&lt;=[8]Buckets!$S$68),[8]Buckets!$Z$68,IF(AND(Z57&gt;[8]Buckets!$S$68,Z57&lt;=[8]Buckets!$S$69),[8]Buckets!$Z$69,IF(AND(Z57&gt;[8]Buckets!$S$69,Z57&lt;=[8]Buckets!$S$70),[8]Buckets!$Z$70,IF(AND(Z57&gt;[8]Buckets!$S$70,Z57&lt;=[8]Buckets!$S$71),[8]Buckets!$Z$71,IF(Z57&gt;[8]Buckets!$S$71,[8]Buckets!$Z$72)))))))</f>
        <v>0.21429999999999999</v>
      </c>
      <c r="AK57">
        <f>IF(Y57&lt;=0,IF(AA57="",[8]Buckets!$Z$78,IF(AA57&lt;=[8]Buckets!$S$76,[8]Buckets!$Z$76,IF(AND(AA57&gt;[8]Buckets!$S$76,AA57&lt;=[8]Buckets!$S$77),[8]Buckets!$Z$77,IF(AA57&gt;[8]Buckets!$S$77,[8]Buckets!$Z$78)))),IF(AA57="",[8]Buckets!$Z$86,IF(AA57&lt;=[8]Buckets!$S$84,[8]Buckets!$Z$84,IF(AND(AA57&gt;[8]Buckets!$S$84,AA57&lt;=[8]Buckets!$S$85),[8]Buckets!$Z$85,IF(AA57&gt;[8]Buckets!$S$85,[8]Buckets!$Z$86)))))</f>
        <v>0.72140000000000004</v>
      </c>
      <c r="AL57" s="695"/>
      <c r="AM57">
        <f>MMULT(AC57:AG57,[8]Coefficients!$J$6:$J$10)+[8]Coefficients!$N$5</f>
        <v>0.60367129899999972</v>
      </c>
      <c r="AN57">
        <f>MMULT(AH57:AK57,[8]Coefficients!$J$20:$J$23)+[8]Coefficients!$N$20</f>
        <v>0.42537090300000013</v>
      </c>
      <c r="AO57">
        <f>(AM57*[8]Standardisation_Parameters!$B$6)+[8]Standardisation_Parameters!$B$5</f>
        <v>54.605943018008333</v>
      </c>
      <c r="AP57">
        <f>(AN57*[8]Standardisation_Parameters!$B$6)+[8]Standardisation_Parameters!$B$5</f>
        <v>51.612192192662611</v>
      </c>
      <c r="AQ57">
        <v>57</v>
      </c>
      <c r="AR57" s="78">
        <f>MMULT(AM57:AN57,[8]Coefficients!$J$29:$J$30)+[8]Coefficients!$N$29</f>
        <v>0.43554081456505006</v>
      </c>
      <c r="AS57" s="78">
        <f>(AR57*[8]Standardisation_Parameters!$B$6)+[8]Standardisation_Parameters!$B$5</f>
        <v>51.782949980219968</v>
      </c>
      <c r="AT57" s="78">
        <f t="shared" si="7"/>
        <v>52</v>
      </c>
      <c r="AU57" s="78">
        <f>VLOOKUP(MATCH(AS57,[8]mapping_table!$B$2:$B$21,1),[8]mapping_table!$A$1:$D$21,4,0)</f>
        <v>55</v>
      </c>
      <c r="AV57" s="78">
        <f t="shared" si="8"/>
        <v>10</v>
      </c>
      <c r="AW57" s="78">
        <f t="shared" si="9"/>
        <v>10</v>
      </c>
      <c r="AX57" s="78">
        <f>VLOOKUP(MATCH(AV57,[9]mapping_table!$B$2:$B$21,1),[9]mapping_table!$A$1:$D$21,4,0)</f>
        <v>15</v>
      </c>
      <c r="AY57" s="78">
        <f t="shared" si="10"/>
        <v>2</v>
      </c>
      <c r="BA57" s="79">
        <f>MMULT(AP57:AQ57,[9]Coefficients!$J$36:$J$37)+[9]Coefficients!$N$36</f>
        <v>64.990774319231917</v>
      </c>
      <c r="BB57" s="79">
        <f>(BA57*[9]Standardisation_Parameters!$B$6)+[9]Standardisation_Parameters!$B$5</f>
        <v>1135.6968835476071</v>
      </c>
      <c r="BC57" s="79">
        <f t="shared" si="11"/>
        <v>1136</v>
      </c>
      <c r="BD57" s="79">
        <f>VLOOKUP(MATCH(BB57,[9]mapping_table!$B$2:$B$21,1),[9]mapping_table!$A$1:$D$21,4,0)</f>
        <v>100</v>
      </c>
      <c r="BE57" s="79">
        <f t="shared" si="12"/>
        <v>227</v>
      </c>
    </row>
    <row r="58" spans="1:57" x14ac:dyDescent="0.25">
      <c r="A58" s="74" t="s">
        <v>153</v>
      </c>
      <c r="B58" s="74" t="s">
        <v>13</v>
      </c>
      <c r="C58" s="74" t="s">
        <v>154</v>
      </c>
      <c r="D58" s="75">
        <v>12.6922</v>
      </c>
      <c r="E58" s="75">
        <v>9</v>
      </c>
      <c r="F58" s="75">
        <v>25</v>
      </c>
      <c r="G58" s="75">
        <v>6</v>
      </c>
      <c r="H58" s="75">
        <v>2.8014000000000001</v>
      </c>
      <c r="I58" s="75">
        <v>7</v>
      </c>
      <c r="J58" s="75">
        <v>-1.24970009616774</v>
      </c>
      <c r="K58" s="75">
        <v>51.366120218579198</v>
      </c>
      <c r="L58" s="75">
        <v>4.25</v>
      </c>
      <c r="M58" s="75">
        <f>VLOOKUP(C58,Low_Raw!$D:$W,20,FALSE)</f>
        <v>-18.2782556737866</v>
      </c>
      <c r="N58" s="41">
        <v>75</v>
      </c>
      <c r="O58" s="41">
        <f t="shared" si="2"/>
        <v>75</v>
      </c>
      <c r="P58" s="41">
        <f>VLOOKUP(MATCH(N58,[8]mapping_table!$B$2:$B$21,1),[8]mapping_table!$A$1:$D$21,4,0)</f>
        <v>80</v>
      </c>
      <c r="Q58" s="41">
        <f t="shared" si="3"/>
        <v>15</v>
      </c>
      <c r="R58" s="695"/>
      <c r="S58" s="75">
        <f t="shared" si="13"/>
        <v>12.6922</v>
      </c>
      <c r="T58" s="75">
        <f t="shared" si="14"/>
        <v>9</v>
      </c>
      <c r="U58" s="75">
        <f t="shared" si="4"/>
        <v>6</v>
      </c>
      <c r="V58">
        <f>IF(ISBLANK(F58),"",(F58-[8]Standardisation_Parameters!$F$5)/[8]Standardisation_Parameters!$F$6)</f>
        <v>1.7790112504284574</v>
      </c>
      <c r="W58">
        <f>IF(ISBLANK(H58),"",(H58-[8]Standardisation_Parameters!$H$5)/[8]Standardisation_Parameters!$H$6)</f>
        <v>-0.73553193633332026</v>
      </c>
      <c r="X58" s="75">
        <f t="shared" si="5"/>
        <v>7</v>
      </c>
      <c r="Y58">
        <f>IF(ISBLANK(J58),"",(J58-[8]Standardisation_Parameters!$Q$5)/[8]Standardisation_Parameters!$Q$6)</f>
        <v>-1.317974931500407</v>
      </c>
      <c r="Z58" s="75">
        <f t="shared" si="6"/>
        <v>4.25</v>
      </c>
      <c r="AA58">
        <f>IF(ISBLANK(K58),"",(K58-[8]Standardisation_Parameters!$O$5)/[8]Standardisation_Parameters!$O$6)</f>
        <v>0.2685889663874616</v>
      </c>
      <c r="AB58" s="695"/>
      <c r="AC58">
        <f>IF(S58="",[8]Buckets!$Z$9,IF(S58&lt;=[8]Buckets!$S$4,[8]Buckets!$Z$4,IF(AND(S58&gt;[8]Buckets!$S$4,S58&lt;=[8]Buckets!$S$5),[8]Buckets!$Z$5,IF(AND(S58&gt;[8]Buckets!$S$5,S58&lt;=[8]Buckets!$S$6),[8]Buckets!$Z$6,IF(AND(S58&gt;[8]Buckets!$S$6,S58&lt;=[8]Buckets!$S$7),[8]Buckets!$Z$7,IF(AND(S58&gt;[8]Buckets!$S$7,S58&lt;=[8]Buckets!$S$8),[8]Buckets!$Z$8,IF(S58&gt;[8]Buckets!$S$8,[8]Buckets!$Z$9)))))))</f>
        <v>0.99639999999999995</v>
      </c>
      <c r="AD58">
        <f>IF(T58="",[8]Buckets!$Z$18,IF(T58&lt;=[8]Buckets!$S$13,[8]Buckets!$Z$13,IF(AND(T58&gt;[8]Buckets!$S$13,T58&lt;=[8]Buckets!$S$14),[8]Buckets!$Z$14,IF(AND(T58&gt;[8]Buckets!$S$14,T58&lt;=[8]Buckets!$S$15),[8]Buckets!$Z$15,IF(AND(T58&gt;[8]Buckets!$S$15,T58&lt;=[8]Buckets!$S$16),[8]Buckets!$Z$16,IF(AND(T58&gt;[8]Buckets!$S$16,T58&lt;=[8]Buckets!$S$17),[8]Buckets!$Z$17,IF(T58&gt;[8]Buckets!$S$17,[8]Buckets!$Z$18)))))))</f>
        <v>1.1999</v>
      </c>
      <c r="AE58">
        <f>IF(U58="",[8]Buckets!$Z$26,IF(U58&lt;=[8]Buckets!$S$22,[8]Buckets!$Z$22,IF(AND(U58&gt;[8]Buckets!$S$22,U58&lt;=[8]Buckets!$S$23),[8]Buckets!$Z$23,IF(AND(U58&gt;[8]Buckets!$S$23,U58&lt;=[8]Buckets!$S$24),[8]Buckets!$Z$24,IF(AND(U58&gt;[8]Buckets!$S$24,U58&lt;=[8]Buckets!$S$25),[8]Buckets!$Z$25,IF(U58&gt;[8]Buckets!$S$25,[8]Buckets!$Z$26))))))</f>
        <v>1.222</v>
      </c>
      <c r="AF58">
        <f>IF(V58="",[8]Buckets!$Z$35,IF(V58&lt;=[8]Buckets!$S$30,[8]Buckets!$Z$30,IF(AND(V58&gt;[8]Buckets!$S$30,V58&lt;=[8]Buckets!$S$31),[8]Buckets!$Z$31,IF(AND(V58&gt;[8]Buckets!$S$31,V58&lt;=[8]Buckets!$S$32),[8]Buckets!$Z$32,IF(AND(V58&gt;[8]Buckets!$S$32,V58&lt;=[8]Buckets!$S$33),[8]Buckets!$Z$33,IF(AND(V58&gt;[8]Buckets!$S$33,V58&lt;=[8]Buckets!$S$34),[8]Buckets!$Z$34,IF(V58&gt;[8]Buckets!$S$34,[8]Buckets!$Z$35)))))))</f>
        <v>0.97160000000000002</v>
      </c>
      <c r="AG58">
        <f>IF(W58="",[8]Buckets!$Z$44,IF(W58&lt;=[8]Buckets!$S$39,[8]Buckets!$Z$39,IF(AND(W58&gt;[8]Buckets!$S$39,W58&lt;=[8]Buckets!$S$40),[8]Buckets!$Z$40,IF(AND(W58&gt;[8]Buckets!$S$40,W58&lt;=[8]Buckets!$S$41),[8]Buckets!$Z$41,IF(AND(W58&gt;[8]Buckets!$S$41,W58&lt;=[8]Buckets!$S$42),[8]Buckets!$Z$42,IF(AND(W58&gt;[8]Buckets!$S$42,W58&lt;=[8]Buckets!$S$43),[8]Buckets!$Z$43,IF(W58&gt;[8]Buckets!$S$43,[8]Buckets!$Z$44)))))))</f>
        <v>0.57889999999999997</v>
      </c>
      <c r="AH58">
        <f>IF(X58="",[8]Buckets!$Z$54,IF(X58&lt;=[8]Buckets!$S$50,[8]Buckets!$Z$50,IF(AND(X58&gt;[8]Buckets!$S$50,X58&lt;=[8]Buckets!$S$51),[8]Buckets!$Z$51,IF(AND(X58&gt;[8]Buckets!$S$51,X58&lt;=[8]Buckets!$S$52),[8]Buckets!$Z$52,IF(AND(X58&gt;[8]Buckets!$S$52,X58&lt;=[8]Buckets!$S$53),[8]Buckets!$Z$53,IF(X58&gt;[8]Buckets!$S$53,[8]Buckets!$Z$54))))))</f>
        <v>1.2324999999999999</v>
      </c>
      <c r="AI58">
        <f>IF(Y58="",[8]Buckets!$Z$58,IF(Y58&lt;=[8]Buckets!$S$58,[8]Buckets!$Z$58,IF(AND(Y58&gt;[8]Buckets!$S$58,Y58&lt;=[8]Buckets!$S$59),[8]Buckets!$Z$59,IF(AND(Y58&gt;[8]Buckets!$S$59,Y58&lt;=[8]Buckets!$S$60),[8]Buckets!$Z$60,IF(AND(Y58&gt;[8]Buckets!$S$60,Y58&lt;=[8]Buckets!$S$61),[8]Buckets!$Z$61,IF(AND(Y58&gt;[8]Buckets!$S$61,Y58&lt;=[8]Buckets!$S$62),[8]Buckets!$Z$62,IF(Y58&gt;[8]Buckets!$S$62,[8]Buckets!$Z$63)))))))</f>
        <v>1.3980000000000001</v>
      </c>
      <c r="AJ58">
        <f>IF(Z58="",[8]Buckets!$Z$72,IF(Z58&lt;=[8]Buckets!$S$67,[8]Buckets!$Z$67,IF(AND(Z58&gt;[8]Buckets!$S$67,Z58&lt;=[8]Buckets!$S$68),[8]Buckets!$Z$68,IF(AND(Z58&gt;[8]Buckets!$S$68,Z58&lt;=[8]Buckets!$S$69),[8]Buckets!$Z$69,IF(AND(Z58&gt;[8]Buckets!$S$69,Z58&lt;=[8]Buckets!$S$70),[8]Buckets!$Z$70,IF(AND(Z58&gt;[8]Buckets!$S$70,Z58&lt;=[8]Buckets!$S$71),[8]Buckets!$Z$71,IF(Z58&gt;[8]Buckets!$S$71,[8]Buckets!$Z$72)))))))</f>
        <v>1.2033</v>
      </c>
      <c r="AK58">
        <f>IF(Y58&lt;=0,IF(AA58="",[8]Buckets!$Z$78,IF(AA58&lt;=[8]Buckets!$S$76,[8]Buckets!$Z$76,IF(AND(AA58&gt;[8]Buckets!$S$76,AA58&lt;=[8]Buckets!$S$77),[8]Buckets!$Z$77,IF(AA58&gt;[8]Buckets!$S$77,[8]Buckets!$Z$78)))),IF(AA58="",[8]Buckets!$Z$86,IF(AA58&lt;=[8]Buckets!$S$84,[8]Buckets!$Z$84,IF(AND(AA58&gt;[8]Buckets!$S$84,AA58&lt;=[8]Buckets!$S$85),[8]Buckets!$Z$85,IF(AA58&gt;[8]Buckets!$S$85,[8]Buckets!$Z$86)))))</f>
        <v>0.72140000000000004</v>
      </c>
      <c r="AL58" s="695"/>
      <c r="AM58">
        <f>MMULT(AC58:AG58,[8]Coefficients!$J$6:$J$10)+[8]Coefficients!$N$5</f>
        <v>1.3163564490000002</v>
      </c>
      <c r="AN58">
        <f>MMULT(AH58:AK58,[8]Coefficients!$J$20:$J$23)+[8]Coefficients!$N$20</f>
        <v>1.4614281610000002</v>
      </c>
      <c r="AO58">
        <f>(AM58*[8]Standardisation_Parameters!$B$6)+[8]Standardisation_Parameters!$B$5</f>
        <v>66.572275140030925</v>
      </c>
      <c r="AP58">
        <f>(AN58*[8]Standardisation_Parameters!$B$6)+[8]Standardisation_Parameters!$B$5</f>
        <v>69.008100114498831</v>
      </c>
      <c r="AQ58">
        <v>58</v>
      </c>
      <c r="AR58" s="78">
        <f>MMULT(AM58:AN58,[8]Coefficients!$J$29:$J$30)+[8]Coefficients!$N$29</f>
        <v>1.5176001744990304</v>
      </c>
      <c r="AS58" s="78">
        <f>(AR58*[8]Standardisation_Parameters!$B$6)+[8]Standardisation_Parameters!$B$5</f>
        <v>69.951255685359442</v>
      </c>
      <c r="AT58" s="78">
        <f t="shared" si="7"/>
        <v>70</v>
      </c>
      <c r="AU58" s="78">
        <f>VLOOKUP(MATCH(AS58,[8]mapping_table!$B$2:$B$21,1),[8]mapping_table!$A$1:$D$21,4,0)</f>
        <v>70</v>
      </c>
      <c r="AV58" s="78">
        <f t="shared" si="8"/>
        <v>14</v>
      </c>
      <c r="AW58" s="78">
        <f t="shared" si="9"/>
        <v>14</v>
      </c>
      <c r="AX58" s="78">
        <f>VLOOKUP(MATCH(AV58,[9]mapping_table!$B$2:$B$21,1),[9]mapping_table!$A$1:$D$21,4,0)</f>
        <v>15</v>
      </c>
      <c r="AY58" s="78">
        <f t="shared" si="10"/>
        <v>3</v>
      </c>
      <c r="BA58" s="79">
        <f>MMULT(AP58:AQ58,[9]Coefficients!$J$36:$J$37)+[9]Coefficients!$N$36</f>
        <v>77.105849573184088</v>
      </c>
      <c r="BB58" s="79">
        <f>(BA58*[9]Standardisation_Parameters!$B$6)+[9]Standardisation_Parameters!$B$5</f>
        <v>1339.114920491535</v>
      </c>
      <c r="BC58" s="79">
        <f t="shared" si="11"/>
        <v>1339</v>
      </c>
      <c r="BD58" s="79">
        <f>VLOOKUP(MATCH(BB58,[9]mapping_table!$B$2:$B$21,1),[9]mapping_table!$A$1:$D$21,4,0)</f>
        <v>100</v>
      </c>
      <c r="BE58" s="79">
        <f t="shared" si="12"/>
        <v>268</v>
      </c>
    </row>
    <row r="59" spans="1:57" x14ac:dyDescent="0.25">
      <c r="A59" s="74" t="s">
        <v>36</v>
      </c>
      <c r="B59" s="74" t="s">
        <v>58</v>
      </c>
      <c r="C59" s="74" t="s">
        <v>155</v>
      </c>
      <c r="D59" s="75">
        <v>6.5195999999999996</v>
      </c>
      <c r="E59" s="75">
        <v>4</v>
      </c>
      <c r="F59" s="75">
        <v>9</v>
      </c>
      <c r="G59" s="75">
        <v>1</v>
      </c>
      <c r="H59" s="75">
        <v>5.1372</v>
      </c>
      <c r="I59" s="75">
        <v>3</v>
      </c>
      <c r="J59" s="75">
        <v>0.10025150609007</v>
      </c>
      <c r="K59" s="75">
        <v>19.672131147540998</v>
      </c>
      <c r="L59" s="75">
        <v>3.25</v>
      </c>
      <c r="M59" s="75">
        <f>VLOOKUP(C59,Low_Raw!$D:$W,20,FALSE)</f>
        <v>-21.2489704974194</v>
      </c>
      <c r="N59" s="41">
        <v>45.5555555555556</v>
      </c>
      <c r="O59" s="41">
        <f t="shared" si="2"/>
        <v>46</v>
      </c>
      <c r="P59" s="41">
        <f>VLOOKUP(MATCH(N59,[8]mapping_table!$B$2:$B$21,1),[8]mapping_table!$A$1:$D$21,4,0)</f>
        <v>50</v>
      </c>
      <c r="Q59" s="41">
        <f t="shared" si="3"/>
        <v>9</v>
      </c>
      <c r="R59" s="695"/>
      <c r="S59" s="75">
        <f t="shared" si="13"/>
        <v>6.5195999999999996</v>
      </c>
      <c r="T59" s="75">
        <f t="shared" si="14"/>
        <v>4</v>
      </c>
      <c r="U59" s="75">
        <f t="shared" si="4"/>
        <v>1</v>
      </c>
      <c r="V59">
        <f>IF(ISBLANK(F59),"",(F59-[8]Standardisation_Parameters!$F$5)/[8]Standardisation_Parameters!$F$6)</f>
        <v>-0.38332304767366282</v>
      </c>
      <c r="W59">
        <f>IF(ISBLANK(H59),"",(H59-[8]Standardisation_Parameters!$H$5)/[8]Standardisation_Parameters!$H$6)</f>
        <v>-0.5120244833658617</v>
      </c>
      <c r="X59" s="75">
        <f t="shared" si="5"/>
        <v>3</v>
      </c>
      <c r="Y59">
        <f>IF(ISBLANK(J59),"",(J59-[8]Standardisation_Parameters!$Q$5)/[8]Standardisation_Parameters!$Q$6)</f>
        <v>5.3223745210165957E-2</v>
      </c>
      <c r="Z59" s="75">
        <f t="shared" si="6"/>
        <v>3.25</v>
      </c>
      <c r="AA59">
        <f>IF(ISBLANK(K59),"",(K59-[8]Standardisation_Parameters!$O$5)/[8]Standardisation_Parameters!$O$6)</f>
        <v>-0.88423521146688722</v>
      </c>
      <c r="AB59" s="695"/>
      <c r="AC59">
        <f>IF(S59="",[8]Buckets!$Z$9,IF(S59&lt;=[8]Buckets!$S$4,[8]Buckets!$Z$4,IF(AND(S59&gt;[8]Buckets!$S$4,S59&lt;=[8]Buckets!$S$5),[8]Buckets!$Z$5,IF(AND(S59&gt;[8]Buckets!$S$5,S59&lt;=[8]Buckets!$S$6),[8]Buckets!$Z$6,IF(AND(S59&gt;[8]Buckets!$S$6,S59&lt;=[8]Buckets!$S$7),[8]Buckets!$Z$7,IF(AND(S59&gt;[8]Buckets!$S$7,S59&lt;=[8]Buckets!$S$8),[8]Buckets!$Z$8,IF(S59&gt;[8]Buckets!$S$8,[8]Buckets!$Z$9)))))))</f>
        <v>0.79220000000000002</v>
      </c>
      <c r="AD59">
        <f>IF(T59="",[8]Buckets!$Z$18,IF(T59&lt;=[8]Buckets!$S$13,[8]Buckets!$Z$13,IF(AND(T59&gt;[8]Buckets!$S$13,T59&lt;=[8]Buckets!$S$14),[8]Buckets!$Z$14,IF(AND(T59&gt;[8]Buckets!$S$14,T59&lt;=[8]Buckets!$S$15),[8]Buckets!$Z$15,IF(AND(T59&gt;[8]Buckets!$S$15,T59&lt;=[8]Buckets!$S$16),[8]Buckets!$Z$16,IF(AND(T59&gt;[8]Buckets!$S$16,T59&lt;=[8]Buckets!$S$17),[8]Buckets!$Z$17,IF(T59&gt;[8]Buckets!$S$17,[8]Buckets!$Z$18)))))))</f>
        <v>0.49829999999999997</v>
      </c>
      <c r="AE59">
        <f>IF(U59="",[8]Buckets!$Z$26,IF(U59&lt;=[8]Buckets!$S$22,[8]Buckets!$Z$22,IF(AND(U59&gt;[8]Buckets!$S$22,U59&lt;=[8]Buckets!$S$23),[8]Buckets!$Z$23,IF(AND(U59&gt;[8]Buckets!$S$23,U59&lt;=[8]Buckets!$S$24),[8]Buckets!$Z$24,IF(AND(U59&gt;[8]Buckets!$S$24,U59&lt;=[8]Buckets!$S$25),[8]Buckets!$Z$25,IF(U59&gt;[8]Buckets!$S$25,[8]Buckets!$Z$26))))))</f>
        <v>0.33560000000000001</v>
      </c>
      <c r="AF59">
        <f>IF(V59="",[8]Buckets!$Z$35,IF(V59&lt;=[8]Buckets!$S$30,[8]Buckets!$Z$30,IF(AND(V59&gt;[8]Buckets!$S$30,V59&lt;=[8]Buckets!$S$31),[8]Buckets!$Z$31,IF(AND(V59&gt;[8]Buckets!$S$31,V59&lt;=[8]Buckets!$S$32),[8]Buckets!$Z$32,IF(AND(V59&gt;[8]Buckets!$S$32,V59&lt;=[8]Buckets!$S$33),[8]Buckets!$Z$33,IF(AND(V59&gt;[8]Buckets!$S$33,V59&lt;=[8]Buckets!$S$34),[8]Buckets!$Z$34,IF(V59&gt;[8]Buckets!$S$34,[8]Buckets!$Z$35)))))))</f>
        <v>0.49660000000000004</v>
      </c>
      <c r="AG59">
        <f>IF(W59="",[8]Buckets!$Z$44,IF(W59&lt;=[8]Buckets!$S$39,[8]Buckets!$Z$39,IF(AND(W59&gt;[8]Buckets!$S$39,W59&lt;=[8]Buckets!$S$40),[8]Buckets!$Z$40,IF(AND(W59&gt;[8]Buckets!$S$40,W59&lt;=[8]Buckets!$S$41),[8]Buckets!$Z$41,IF(AND(W59&gt;[8]Buckets!$S$41,W59&lt;=[8]Buckets!$S$42),[8]Buckets!$Z$42,IF(AND(W59&gt;[8]Buckets!$S$42,W59&lt;=[8]Buckets!$S$43),[8]Buckets!$Z$43,IF(W59&gt;[8]Buckets!$S$43,[8]Buckets!$Z$44)))))))</f>
        <v>0.65249999999999997</v>
      </c>
      <c r="AH59">
        <f>IF(X59="",[8]Buckets!$Z$54,IF(X59&lt;=[8]Buckets!$S$50,[8]Buckets!$Z$50,IF(AND(X59&gt;[8]Buckets!$S$50,X59&lt;=[8]Buckets!$S$51),[8]Buckets!$Z$51,IF(AND(X59&gt;[8]Buckets!$S$51,X59&lt;=[8]Buckets!$S$52),[8]Buckets!$Z$52,IF(AND(X59&gt;[8]Buckets!$S$52,X59&lt;=[8]Buckets!$S$53),[8]Buckets!$Z$53,IF(X59&gt;[8]Buckets!$S$53,[8]Buckets!$Z$54))))))</f>
        <v>0.31809999999999999</v>
      </c>
      <c r="AI59">
        <f>IF(Y59="",[8]Buckets!$Z$58,IF(Y59&lt;=[8]Buckets!$S$58,[8]Buckets!$Z$58,IF(AND(Y59&gt;[8]Buckets!$S$58,Y59&lt;=[8]Buckets!$S$59),[8]Buckets!$Z$59,IF(AND(Y59&gt;[8]Buckets!$S$59,Y59&lt;=[8]Buckets!$S$60),[8]Buckets!$Z$60,IF(AND(Y59&gt;[8]Buckets!$S$60,Y59&lt;=[8]Buckets!$S$61),[8]Buckets!$Z$61,IF(AND(Y59&gt;[8]Buckets!$S$61,Y59&lt;=[8]Buckets!$S$62),[8]Buckets!$Z$62,IF(Y59&gt;[8]Buckets!$S$62,[8]Buckets!$Z$63)))))))</f>
        <v>8.3000000000000185E-2</v>
      </c>
      <c r="AJ59">
        <f>IF(Z59="",[8]Buckets!$Z$72,IF(Z59&lt;=[8]Buckets!$S$67,[8]Buckets!$Z$67,IF(AND(Z59&gt;[8]Buckets!$S$67,Z59&lt;=[8]Buckets!$S$68),[8]Buckets!$Z$68,IF(AND(Z59&gt;[8]Buckets!$S$68,Z59&lt;=[8]Buckets!$S$69),[8]Buckets!$Z$69,IF(AND(Z59&gt;[8]Buckets!$S$69,Z59&lt;=[8]Buckets!$S$70),[8]Buckets!$Z$70,IF(AND(Z59&gt;[8]Buckets!$S$70,Z59&lt;=[8]Buckets!$S$71),[8]Buckets!$Z$71,IF(Z59&gt;[8]Buckets!$S$71,[8]Buckets!$Z$72)))))))</f>
        <v>0.80769999999999997</v>
      </c>
      <c r="AK59">
        <f>IF(Y59&lt;=0,IF(AA59="",[8]Buckets!$Z$78,IF(AA59&lt;=[8]Buckets!$S$76,[8]Buckets!$Z$76,IF(AND(AA59&gt;[8]Buckets!$S$76,AA59&lt;=[8]Buckets!$S$77),[8]Buckets!$Z$77,IF(AA59&gt;[8]Buckets!$S$77,[8]Buckets!$Z$78)))),IF(AA59="",[8]Buckets!$Z$86,IF(AA59&lt;=[8]Buckets!$S$84,[8]Buckets!$Z$84,IF(AND(AA59&gt;[8]Buckets!$S$84,AA59&lt;=[8]Buckets!$S$85),[8]Buckets!$Z$85,IF(AA59&gt;[8]Buckets!$S$85,[8]Buckets!$Z$86)))))</f>
        <v>-0.23540000000000003</v>
      </c>
      <c r="AL59" s="695"/>
      <c r="AM59">
        <f>MMULT(AC59:AG59,[8]Coefficients!$J$6:$J$10)+[8]Coefficients!$N$5</f>
        <v>0.16488027899999991</v>
      </c>
      <c r="AN59">
        <f>MMULT(AH59:AK59,[8]Coefficients!$J$20:$J$23)+[8]Coefficients!$N$20</f>
        <v>-0.13281942499999988</v>
      </c>
      <c r="AO59">
        <f>(AM59*[8]Standardisation_Parameters!$B$6)+[8]Standardisation_Parameters!$B$5</f>
        <v>47.238427253885774</v>
      </c>
      <c r="AP59">
        <f>(AN59*[8]Standardisation_Parameters!$B$6)+[8]Standardisation_Parameters!$B$5</f>
        <v>42.239903669254034</v>
      </c>
      <c r="AQ59">
        <v>59</v>
      </c>
      <c r="AR59" s="78">
        <f>MMULT(AM59:AN59,[8]Coefficients!$J$29:$J$30)+[8]Coefficients!$N$29</f>
        <v>-0.16338039316622993</v>
      </c>
      <c r="AS59" s="78">
        <f>(AR59*[8]Standardisation_Parameters!$B$6)+[8]Standardisation_Parameters!$B$5</f>
        <v>41.726770071552906</v>
      </c>
      <c r="AT59" s="78">
        <f t="shared" si="7"/>
        <v>42</v>
      </c>
      <c r="AU59" s="78">
        <f>VLOOKUP(MATCH(AS59,[8]mapping_table!$B$2:$B$21,1),[8]mapping_table!$A$1:$D$21,4,0)</f>
        <v>45</v>
      </c>
      <c r="AV59" s="78">
        <f t="shared" si="8"/>
        <v>8</v>
      </c>
      <c r="AW59" s="78">
        <f t="shared" si="9"/>
        <v>8</v>
      </c>
      <c r="AX59" s="78">
        <f>VLOOKUP(MATCH(AV59,[9]mapping_table!$B$2:$B$21,1),[9]mapping_table!$A$1:$D$21,4,0)</f>
        <v>10</v>
      </c>
      <c r="AY59" s="78">
        <f t="shared" si="10"/>
        <v>2</v>
      </c>
      <c r="BA59" s="79">
        <f>MMULT(AP59:AQ59,[9]Coefficients!$J$36:$J$37)+[9]Coefficients!$N$36</f>
        <v>59.835454704411553</v>
      </c>
      <c r="BB59" s="79">
        <f>(BA59*[9]Standardisation_Parameters!$B$6)+[9]Standardisation_Parameters!$B$5</f>
        <v>1049.1365466216616</v>
      </c>
      <c r="BC59" s="79">
        <f t="shared" si="11"/>
        <v>1049</v>
      </c>
      <c r="BD59" s="79">
        <f>VLOOKUP(MATCH(BB59,[9]mapping_table!$B$2:$B$21,1),[9]mapping_table!$A$1:$D$21,4,0)</f>
        <v>100</v>
      </c>
      <c r="BE59" s="79">
        <f t="shared" si="12"/>
        <v>210</v>
      </c>
    </row>
    <row r="60" spans="1:57" x14ac:dyDescent="0.25">
      <c r="A60" s="74" t="s">
        <v>156</v>
      </c>
      <c r="B60" s="74" t="s">
        <v>13</v>
      </c>
      <c r="C60" s="74" t="s">
        <v>157</v>
      </c>
      <c r="D60" s="75">
        <v>10.731199999999999</v>
      </c>
      <c r="E60" s="75">
        <v>4</v>
      </c>
      <c r="F60" s="75">
        <v>18.2</v>
      </c>
      <c r="G60" s="75">
        <v>4</v>
      </c>
      <c r="H60" s="75">
        <v>2.8439999999999999</v>
      </c>
      <c r="I60" s="75">
        <v>4</v>
      </c>
      <c r="J60" s="75">
        <v>-0.46656411215849902</v>
      </c>
      <c r="K60" s="75">
        <v>43.715846994535497</v>
      </c>
      <c r="L60" s="75">
        <v>3</v>
      </c>
      <c r="M60" s="75">
        <f>VLOOKUP(C60,Low_Raw!$D:$W,20,FALSE)</f>
        <v>-9.81337597384071</v>
      </c>
      <c r="N60" s="41">
        <v>53</v>
      </c>
      <c r="O60" s="41">
        <f t="shared" si="2"/>
        <v>53</v>
      </c>
      <c r="P60" s="41">
        <f>VLOOKUP(MATCH(N60,[8]mapping_table!$B$2:$B$21,1),[8]mapping_table!$A$1:$D$21,4,0)</f>
        <v>55</v>
      </c>
      <c r="Q60" s="41">
        <f t="shared" si="3"/>
        <v>11</v>
      </c>
      <c r="R60" s="695"/>
      <c r="S60" s="75">
        <f t="shared" si="13"/>
        <v>10.731199999999999</v>
      </c>
      <c r="T60" s="75">
        <f t="shared" si="14"/>
        <v>4</v>
      </c>
      <c r="U60" s="75">
        <f t="shared" si="4"/>
        <v>4</v>
      </c>
      <c r="V60">
        <f>IF(ISBLANK(F60),"",(F60-[8]Standardisation_Parameters!$F$5)/[8]Standardisation_Parameters!$F$6)</f>
        <v>0.86001917373505621</v>
      </c>
      <c r="W60">
        <f>IF(ISBLANK(H60),"",(H60-[8]Standardisation_Parameters!$H$5)/[8]Standardisation_Parameters!$H$6)</f>
        <v>-0.7314556380644559</v>
      </c>
      <c r="X60" s="75">
        <f t="shared" si="5"/>
        <v>4</v>
      </c>
      <c r="Y60">
        <f>IF(ISBLANK(J60),"",(J60-[8]Standardisation_Parameters!$Q$5)/[8]Standardisation_Parameters!$Q$6)</f>
        <v>-0.52251306222901828</v>
      </c>
      <c r="Z60" s="75">
        <f t="shared" si="6"/>
        <v>3</v>
      </c>
      <c r="AA60">
        <f>IF(ISBLANK(K60),"",(K60-[8]Standardisation_Parameters!$O$5)/[8]Standardisation_Parameters!$O$6)</f>
        <v>-9.6789386118638944E-3</v>
      </c>
      <c r="AB60" s="695"/>
      <c r="AC60">
        <f>IF(S60="",[8]Buckets!$Z$9,IF(S60&lt;=[8]Buckets!$S$4,[8]Buckets!$Z$4,IF(AND(S60&gt;[8]Buckets!$S$4,S60&lt;=[8]Buckets!$S$5),[8]Buckets!$Z$5,IF(AND(S60&gt;[8]Buckets!$S$5,S60&lt;=[8]Buckets!$S$6),[8]Buckets!$Z$6,IF(AND(S60&gt;[8]Buckets!$S$6,S60&lt;=[8]Buckets!$S$7),[8]Buckets!$Z$7,IF(AND(S60&gt;[8]Buckets!$S$7,S60&lt;=[8]Buckets!$S$8),[8]Buckets!$Z$8,IF(S60&gt;[8]Buckets!$S$8,[8]Buckets!$Z$9)))))))</f>
        <v>0.99639999999999995</v>
      </c>
      <c r="AD60">
        <f>IF(T60="",[8]Buckets!$Z$18,IF(T60&lt;=[8]Buckets!$S$13,[8]Buckets!$Z$13,IF(AND(T60&gt;[8]Buckets!$S$13,T60&lt;=[8]Buckets!$S$14),[8]Buckets!$Z$14,IF(AND(T60&gt;[8]Buckets!$S$14,T60&lt;=[8]Buckets!$S$15),[8]Buckets!$Z$15,IF(AND(T60&gt;[8]Buckets!$S$15,T60&lt;=[8]Buckets!$S$16),[8]Buckets!$Z$16,IF(AND(T60&gt;[8]Buckets!$S$16,T60&lt;=[8]Buckets!$S$17),[8]Buckets!$Z$17,IF(T60&gt;[8]Buckets!$S$17,[8]Buckets!$Z$18)))))))</f>
        <v>0.49829999999999997</v>
      </c>
      <c r="AE60">
        <f>IF(U60="",[8]Buckets!$Z$26,IF(U60&lt;=[8]Buckets!$S$22,[8]Buckets!$Z$22,IF(AND(U60&gt;[8]Buckets!$S$22,U60&lt;=[8]Buckets!$S$23),[8]Buckets!$Z$23,IF(AND(U60&gt;[8]Buckets!$S$23,U60&lt;=[8]Buckets!$S$24),[8]Buckets!$Z$24,IF(AND(U60&gt;[8]Buckets!$S$24,U60&lt;=[8]Buckets!$S$25),[8]Buckets!$Z$25,IF(U60&gt;[8]Buckets!$S$25,[8]Buckets!$Z$26))))))</f>
        <v>0.95479999999999987</v>
      </c>
      <c r="AF60">
        <f>IF(V60="",[8]Buckets!$Z$35,IF(V60&lt;=[8]Buckets!$S$30,[8]Buckets!$Z$30,IF(AND(V60&gt;[8]Buckets!$S$30,V60&lt;=[8]Buckets!$S$31),[8]Buckets!$Z$31,IF(AND(V60&gt;[8]Buckets!$S$31,V60&lt;=[8]Buckets!$S$32),[8]Buckets!$Z$32,IF(AND(V60&gt;[8]Buckets!$S$32,V60&lt;=[8]Buckets!$S$33),[8]Buckets!$Z$33,IF(AND(V60&gt;[8]Buckets!$S$33,V60&lt;=[8]Buckets!$S$34),[8]Buckets!$Z$34,IF(V60&gt;[8]Buckets!$S$34,[8]Buckets!$Z$35)))))))</f>
        <v>0.87660000000000005</v>
      </c>
      <c r="AG60">
        <f>IF(W60="",[8]Buckets!$Z$44,IF(W60&lt;=[8]Buckets!$S$39,[8]Buckets!$Z$39,IF(AND(W60&gt;[8]Buckets!$S$39,W60&lt;=[8]Buckets!$S$40),[8]Buckets!$Z$40,IF(AND(W60&gt;[8]Buckets!$S$40,W60&lt;=[8]Buckets!$S$41),[8]Buckets!$Z$41,IF(AND(W60&gt;[8]Buckets!$S$41,W60&lt;=[8]Buckets!$S$42),[8]Buckets!$Z$42,IF(AND(W60&gt;[8]Buckets!$S$42,W60&lt;=[8]Buckets!$S$43),[8]Buckets!$Z$43,IF(W60&gt;[8]Buckets!$S$43,[8]Buckets!$Z$44)))))))</f>
        <v>0.57889999999999997</v>
      </c>
      <c r="AH60">
        <f>IF(X60="",[8]Buckets!$Z$54,IF(X60&lt;=[8]Buckets!$S$50,[8]Buckets!$Z$50,IF(AND(X60&gt;[8]Buckets!$S$50,X60&lt;=[8]Buckets!$S$51),[8]Buckets!$Z$51,IF(AND(X60&gt;[8]Buckets!$S$51,X60&lt;=[8]Buckets!$S$52),[8]Buckets!$Z$52,IF(AND(X60&gt;[8]Buckets!$S$52,X60&lt;=[8]Buckets!$S$53),[8]Buckets!$Z$53,IF(X60&gt;[8]Buckets!$S$53,[8]Buckets!$Z$54))))))</f>
        <v>0.51160000000000005</v>
      </c>
      <c r="AI60">
        <f>IF(Y60="",[8]Buckets!$Z$58,IF(Y60&lt;=[8]Buckets!$S$58,[8]Buckets!$Z$58,IF(AND(Y60&gt;[8]Buckets!$S$58,Y60&lt;=[8]Buckets!$S$59),[8]Buckets!$Z$59,IF(AND(Y60&gt;[8]Buckets!$S$59,Y60&lt;=[8]Buckets!$S$60),[8]Buckets!$Z$60,IF(AND(Y60&gt;[8]Buckets!$S$60,Y60&lt;=[8]Buckets!$S$61),[8]Buckets!$Z$61,IF(AND(Y60&gt;[8]Buckets!$S$61,Y60&lt;=[8]Buckets!$S$62),[8]Buckets!$Z$62,IF(Y60&gt;[8]Buckets!$S$62,[8]Buckets!$Z$63)))))))</f>
        <v>0.59760000000000013</v>
      </c>
      <c r="AJ60">
        <f>IF(Z60="",[8]Buckets!$Z$72,IF(Z60&lt;=[8]Buckets!$S$67,[8]Buckets!$Z$67,IF(AND(Z60&gt;[8]Buckets!$S$67,Z60&lt;=[8]Buckets!$S$68),[8]Buckets!$Z$68,IF(AND(Z60&gt;[8]Buckets!$S$68,Z60&lt;=[8]Buckets!$S$69),[8]Buckets!$Z$69,IF(AND(Z60&gt;[8]Buckets!$S$69,Z60&lt;=[8]Buckets!$S$70),[8]Buckets!$Z$70,IF(AND(Z60&gt;[8]Buckets!$S$70,Z60&lt;=[8]Buckets!$S$71),[8]Buckets!$Z$71,IF(Z60&gt;[8]Buckets!$S$71,[8]Buckets!$Z$72)))))))</f>
        <v>0.6099</v>
      </c>
      <c r="AK60">
        <f>IF(Y60&lt;=0,IF(AA60="",[8]Buckets!$Z$78,IF(AA60&lt;=[8]Buckets!$S$76,[8]Buckets!$Z$76,IF(AND(AA60&gt;[8]Buckets!$S$76,AA60&lt;=[8]Buckets!$S$77),[8]Buckets!$Z$77,IF(AA60&gt;[8]Buckets!$S$77,[8]Buckets!$Z$78)))),IF(AA60="",[8]Buckets!$Z$86,IF(AA60&lt;=[8]Buckets!$S$84,[8]Buckets!$Z$84,IF(AND(AA60&gt;[8]Buckets!$S$84,AA60&lt;=[8]Buckets!$S$85),[8]Buckets!$Z$85,IF(AA60&gt;[8]Buckets!$S$85,[8]Buckets!$Z$86)))))</f>
        <v>0.72140000000000004</v>
      </c>
      <c r="AL60" s="695"/>
      <c r="AM60">
        <f>MMULT(AC60:AG60,[8]Coefficients!$J$6:$J$10)+[8]Coefficients!$N$5</f>
        <v>0.68159204700000009</v>
      </c>
      <c r="AN60">
        <f>MMULT(AH60:AK60,[8]Coefficients!$J$20:$J$23)+[8]Coefficients!$N$20</f>
        <v>0.53338948300000011</v>
      </c>
      <c r="AO60">
        <f>(AM60*[8]Standardisation_Parameters!$B$6)+[8]Standardisation_Parameters!$B$5</f>
        <v>55.91427047476035</v>
      </c>
      <c r="AP60">
        <f>(AN60*[8]Standardisation_Parameters!$B$6)+[8]Standardisation_Parameters!$B$5</f>
        <v>53.42587696444334</v>
      </c>
      <c r="AQ60">
        <v>60</v>
      </c>
      <c r="AR60" s="78">
        <f>MMULT(AM60:AN60,[8]Coefficients!$J$29:$J$30)+[8]Coefficients!$N$29</f>
        <v>0.54940756902309018</v>
      </c>
      <c r="AS60" s="78">
        <f>(AR60*[8]Standardisation_Parameters!$B$6)+[8]Standardisation_Parameters!$B$5</f>
        <v>53.694828460502187</v>
      </c>
      <c r="AT60" s="78">
        <f t="shared" si="7"/>
        <v>54</v>
      </c>
      <c r="AU60" s="78">
        <f>VLOOKUP(MATCH(AS60,[8]mapping_table!$B$2:$B$21,1),[8]mapping_table!$A$1:$D$21,4,0)</f>
        <v>55</v>
      </c>
      <c r="AV60" s="78">
        <f t="shared" si="8"/>
        <v>11</v>
      </c>
      <c r="AW60" s="78">
        <f t="shared" si="9"/>
        <v>11</v>
      </c>
      <c r="AX60" s="78">
        <f>VLOOKUP(MATCH(AV60,[9]mapping_table!$B$2:$B$21,1),[9]mapping_table!$A$1:$D$21,4,0)</f>
        <v>15</v>
      </c>
      <c r="AY60" s="78">
        <f t="shared" si="10"/>
        <v>2</v>
      </c>
      <c r="BA60" s="79">
        <f>MMULT(AP60:AQ60,[9]Coefficients!$J$36:$J$37)+[9]Coefficients!$N$36</f>
        <v>67.818625755831675</v>
      </c>
      <c r="BB60" s="79">
        <f>(BA60*[9]Standardisation_Parameters!$B$6)+[9]Standardisation_Parameters!$B$5</f>
        <v>1183.1778917909967</v>
      </c>
      <c r="BC60" s="79">
        <f t="shared" si="11"/>
        <v>1183</v>
      </c>
      <c r="BD60" s="79">
        <f>VLOOKUP(MATCH(BB60,[9]mapping_table!$B$2:$B$21,1),[9]mapping_table!$A$1:$D$21,4,0)</f>
        <v>100</v>
      </c>
      <c r="BE60" s="79">
        <f t="shared" si="12"/>
        <v>237</v>
      </c>
    </row>
    <row r="61" spans="1:57" x14ac:dyDescent="0.25">
      <c r="A61" s="74" t="s">
        <v>312</v>
      </c>
      <c r="B61" s="74" t="s">
        <v>13</v>
      </c>
      <c r="C61" s="74" t="s">
        <v>584</v>
      </c>
      <c r="D61" s="75">
        <v>8930958016792600</v>
      </c>
      <c r="E61" s="75">
        <v>5</v>
      </c>
      <c r="F61" s="75">
        <v>34</v>
      </c>
      <c r="G61" s="75">
        <v>6</v>
      </c>
      <c r="H61" s="75">
        <v>13.7</v>
      </c>
      <c r="I61" s="75">
        <v>7</v>
      </c>
      <c r="J61" s="75">
        <v>-1.7509199193953899</v>
      </c>
      <c r="K61" s="75">
        <v>91.8032786885246</v>
      </c>
      <c r="L61" s="75">
        <v>4</v>
      </c>
      <c r="M61" s="75">
        <f>VLOOKUP(C61,Low_Raw!$D:$W,20,FALSE)</f>
        <v>-10.3746919444032</v>
      </c>
      <c r="N61" s="41">
        <v>69.4444444444444</v>
      </c>
      <c r="O61" s="41">
        <f t="shared" si="2"/>
        <v>69</v>
      </c>
      <c r="P61" s="41">
        <f>VLOOKUP(MATCH(N61,[8]mapping_table!$B$2:$B$21,1),[8]mapping_table!$A$1:$D$21,4,0)</f>
        <v>70</v>
      </c>
      <c r="Q61" s="41">
        <f t="shared" si="3"/>
        <v>14</v>
      </c>
      <c r="R61" s="695"/>
      <c r="S61" s="75">
        <f t="shared" si="13"/>
        <v>8930958016792600</v>
      </c>
      <c r="T61" s="75">
        <f t="shared" si="14"/>
        <v>5</v>
      </c>
      <c r="U61" s="75">
        <f t="shared" si="4"/>
        <v>6</v>
      </c>
      <c r="V61">
        <f>IF(ISBLANK(F61),"",(F61-[8]Standardisation_Parameters!$F$5)/[8]Standardisation_Parameters!$F$6)</f>
        <v>2.9953242931109001</v>
      </c>
      <c r="W61">
        <f>IF(ISBLANK(H61),"",(H61-[8]Standardisation_Parameters!$H$5)/[8]Standardisation_Parameters!$H$6)</f>
        <v>0.30733060622646396</v>
      </c>
      <c r="X61" s="75">
        <f t="shared" si="5"/>
        <v>7</v>
      </c>
      <c r="Y61">
        <f>IF(ISBLANK(J61),"",(J61-[8]Standardisation_Parameters!$Q$5)/[8]Standardisation_Parameters!$Q$6)</f>
        <v>-1.82708352265389</v>
      </c>
      <c r="Z61" s="75">
        <f t="shared" si="6"/>
        <v>4</v>
      </c>
      <c r="AA61">
        <f>IF(ISBLANK(K61),"",(K61-[8]Standardisation_Parameters!$O$5)/[8]Standardisation_Parameters!$O$6)</f>
        <v>1.7394336070981866</v>
      </c>
      <c r="AB61" s="695"/>
      <c r="AC61">
        <f>IF(S61="",[8]Buckets!$Z$9,IF(S61&lt;=[8]Buckets!$S$4,[8]Buckets!$Z$4,IF(AND(S61&gt;[8]Buckets!$S$4,S61&lt;=[8]Buckets!$S$5),[8]Buckets!$Z$5,IF(AND(S61&gt;[8]Buckets!$S$5,S61&lt;=[8]Buckets!$S$6),[8]Buckets!$Z$6,IF(AND(S61&gt;[8]Buckets!$S$6,S61&lt;=[8]Buckets!$S$7),[8]Buckets!$Z$7,IF(AND(S61&gt;[8]Buckets!$S$7,S61&lt;=[8]Buckets!$S$8),[8]Buckets!$Z$8,IF(S61&gt;[8]Buckets!$S$8,[8]Buckets!$Z$9)))))))</f>
        <v>1.4048</v>
      </c>
      <c r="AD61">
        <f>IF(T61="",[8]Buckets!$Z$18,IF(T61&lt;=[8]Buckets!$S$13,[8]Buckets!$Z$13,IF(AND(T61&gt;[8]Buckets!$S$13,T61&lt;=[8]Buckets!$S$14),[8]Buckets!$Z$14,IF(AND(T61&gt;[8]Buckets!$S$14,T61&lt;=[8]Buckets!$S$15),[8]Buckets!$Z$15,IF(AND(T61&gt;[8]Buckets!$S$15,T61&lt;=[8]Buckets!$S$16),[8]Buckets!$Z$16,IF(AND(T61&gt;[8]Buckets!$S$16,T61&lt;=[8]Buckets!$S$17),[8]Buckets!$Z$17,IF(T61&gt;[8]Buckets!$S$17,[8]Buckets!$Z$18)))))))</f>
        <v>0.66049999999999998</v>
      </c>
      <c r="AE61">
        <f>IF(U61="",[8]Buckets!$Z$26,IF(U61&lt;=[8]Buckets!$S$22,[8]Buckets!$Z$22,IF(AND(U61&gt;[8]Buckets!$S$22,U61&lt;=[8]Buckets!$S$23),[8]Buckets!$Z$23,IF(AND(U61&gt;[8]Buckets!$S$23,U61&lt;=[8]Buckets!$S$24),[8]Buckets!$Z$24,IF(AND(U61&gt;[8]Buckets!$S$24,U61&lt;=[8]Buckets!$S$25),[8]Buckets!$Z$25,IF(U61&gt;[8]Buckets!$S$25,[8]Buckets!$Z$26))))))</f>
        <v>1.222</v>
      </c>
      <c r="AF61">
        <f>IF(V61="",[8]Buckets!$Z$35,IF(V61&lt;=[8]Buckets!$S$30,[8]Buckets!$Z$30,IF(AND(V61&gt;[8]Buckets!$S$30,V61&lt;=[8]Buckets!$S$31),[8]Buckets!$Z$31,IF(AND(V61&gt;[8]Buckets!$S$31,V61&lt;=[8]Buckets!$S$32),[8]Buckets!$Z$32,IF(AND(V61&gt;[8]Buckets!$S$32,V61&lt;=[8]Buckets!$S$33),[8]Buckets!$Z$33,IF(AND(V61&gt;[8]Buckets!$S$33,V61&lt;=[8]Buckets!$S$34),[8]Buckets!$Z$34,IF(V61&gt;[8]Buckets!$S$34,[8]Buckets!$Z$35)))))))</f>
        <v>0.97160000000000002</v>
      </c>
      <c r="AG61">
        <f>IF(W61="",[8]Buckets!$Z$44,IF(W61&lt;=[8]Buckets!$S$39,[8]Buckets!$Z$39,IF(AND(W61&gt;[8]Buckets!$S$39,W61&lt;=[8]Buckets!$S$40),[8]Buckets!$Z$40,IF(AND(W61&gt;[8]Buckets!$S$40,W61&lt;=[8]Buckets!$S$41),[8]Buckets!$Z$41,IF(AND(W61&gt;[8]Buckets!$S$41,W61&lt;=[8]Buckets!$S$42),[8]Buckets!$Z$42,IF(AND(W61&gt;[8]Buckets!$S$42,W61&lt;=[8]Buckets!$S$43),[8]Buckets!$Z$43,IF(W61&gt;[8]Buckets!$S$43,[8]Buckets!$Z$44)))))))</f>
        <v>0.86089999999999989</v>
      </c>
      <c r="AH61">
        <f>IF(X61="",[8]Buckets!$Z$54,IF(X61&lt;=[8]Buckets!$S$50,[8]Buckets!$Z$50,IF(AND(X61&gt;[8]Buckets!$S$50,X61&lt;=[8]Buckets!$S$51),[8]Buckets!$Z$51,IF(AND(X61&gt;[8]Buckets!$S$51,X61&lt;=[8]Buckets!$S$52),[8]Buckets!$Z$52,IF(AND(X61&gt;[8]Buckets!$S$52,X61&lt;=[8]Buckets!$S$53),[8]Buckets!$Z$53,IF(X61&gt;[8]Buckets!$S$53,[8]Buckets!$Z$54))))))</f>
        <v>1.2324999999999999</v>
      </c>
      <c r="AI61">
        <f>IF(Y61="",[8]Buckets!$Z$58,IF(Y61&lt;=[8]Buckets!$S$58,[8]Buckets!$Z$58,IF(AND(Y61&gt;[8]Buckets!$S$58,Y61&lt;=[8]Buckets!$S$59),[8]Buckets!$Z$59,IF(AND(Y61&gt;[8]Buckets!$S$59,Y61&lt;=[8]Buckets!$S$60),[8]Buckets!$Z$60,IF(AND(Y61&gt;[8]Buckets!$S$60,Y61&lt;=[8]Buckets!$S$61),[8]Buckets!$Z$61,IF(AND(Y61&gt;[8]Buckets!$S$61,Y61&lt;=[8]Buckets!$S$62),[8]Buckets!$Z$62,IF(Y61&gt;[8]Buckets!$S$62,[8]Buckets!$Z$63)))))))</f>
        <v>1.3980000000000001</v>
      </c>
      <c r="AJ61">
        <f>IF(Z61="",[8]Buckets!$Z$72,IF(Z61&lt;=[8]Buckets!$S$67,[8]Buckets!$Z$67,IF(AND(Z61&gt;[8]Buckets!$S$67,Z61&lt;=[8]Buckets!$S$68),[8]Buckets!$Z$68,IF(AND(Z61&gt;[8]Buckets!$S$68,Z61&lt;=[8]Buckets!$S$69),[8]Buckets!$Z$69,IF(AND(Z61&gt;[8]Buckets!$S$69,Z61&lt;=[8]Buckets!$S$70),[8]Buckets!$Z$70,IF(AND(Z61&gt;[8]Buckets!$S$70,Z61&lt;=[8]Buckets!$S$71),[8]Buckets!$Z$71,IF(Z61&gt;[8]Buckets!$S$71,[8]Buckets!$Z$72)))))))</f>
        <v>1.2033</v>
      </c>
      <c r="AK61">
        <f>IF(Y61&lt;=0,IF(AA61="",[8]Buckets!$Z$78,IF(AA61&lt;=[8]Buckets!$S$76,[8]Buckets!$Z$76,IF(AND(AA61&gt;[8]Buckets!$S$76,AA61&lt;=[8]Buckets!$S$77),[8]Buckets!$Z$77,IF(AA61&gt;[8]Buckets!$S$77,[8]Buckets!$Z$78)))),IF(AA61="",[8]Buckets!$Z$86,IF(AA61&lt;=[8]Buckets!$S$84,[8]Buckets!$Z$84,IF(AND(AA61&gt;[8]Buckets!$S$84,AA61&lt;=[8]Buckets!$S$85),[8]Buckets!$Z$85,IF(AA61&gt;[8]Buckets!$S$85,[8]Buckets!$Z$86)))))</f>
        <v>0.96660000000000001</v>
      </c>
      <c r="AL61" s="695"/>
      <c r="AM61">
        <f>MMULT(AC61:AG61,[8]Coefficients!$J$6:$J$10)+[8]Coefficients!$N$5</f>
        <v>1.468899951</v>
      </c>
      <c r="AN61">
        <f>MMULT(AH61:AK61,[8]Coefficients!$J$20:$J$23)+[8]Coefficients!$N$20</f>
        <v>1.5424520490000002</v>
      </c>
      <c r="AO61">
        <f>(AM61*[8]Standardisation_Parameters!$B$6)+[8]Standardisation_Parameters!$B$5</f>
        <v>69.133555121785008</v>
      </c>
      <c r="AP61">
        <f>(AN61*[8]Standardisation_Parameters!$B$6)+[8]Standardisation_Parameters!$B$5</f>
        <v>70.368530809070705</v>
      </c>
      <c r="AQ61">
        <v>61</v>
      </c>
      <c r="AR61" s="78">
        <f>MMULT(AM61:AN61,[8]Coefficients!$J$29:$J$30)+[8]Coefficients!$N$29</f>
        <v>1.6303813072380704</v>
      </c>
      <c r="AS61" s="78">
        <f>(AR61*[8]Standardisation_Parameters!$B$6)+[8]Standardisation_Parameters!$B$5</f>
        <v>71.844906046186054</v>
      </c>
      <c r="AT61" s="78">
        <f t="shared" si="7"/>
        <v>72</v>
      </c>
      <c r="AU61" s="78">
        <f>VLOOKUP(MATCH(AS61,[8]mapping_table!$B$2:$B$21,1),[8]mapping_table!$A$1:$D$21,4,0)</f>
        <v>75</v>
      </c>
      <c r="AV61" s="78">
        <f t="shared" si="8"/>
        <v>14</v>
      </c>
      <c r="AW61" s="78">
        <f t="shared" si="9"/>
        <v>14</v>
      </c>
      <c r="AX61" s="78">
        <f>VLOOKUP(MATCH(AV61,[9]mapping_table!$B$2:$B$21,1),[9]mapping_table!$A$1:$D$21,4,0)</f>
        <v>15</v>
      </c>
      <c r="AY61" s="78">
        <f t="shared" si="10"/>
        <v>3</v>
      </c>
      <c r="BA61" s="79">
        <f>MMULT(AP61:AQ61,[9]Coefficients!$J$36:$J$37)+[9]Coefficients!$N$36</f>
        <v>79.632119344431374</v>
      </c>
      <c r="BB61" s="79">
        <f>(BA61*[9]Standardisation_Parameters!$B$6)+[9]Standardisation_Parameters!$B$5</f>
        <v>1381.5322251211753</v>
      </c>
      <c r="BC61" s="79">
        <f t="shared" si="11"/>
        <v>1382</v>
      </c>
      <c r="BD61" s="79">
        <f>VLOOKUP(MATCH(BB61,[9]mapping_table!$B$2:$B$21,1),[9]mapping_table!$A$1:$D$21,4,0)</f>
        <v>100</v>
      </c>
      <c r="BE61" s="79">
        <f t="shared" si="12"/>
        <v>276</v>
      </c>
    </row>
    <row r="62" spans="1:57" x14ac:dyDescent="0.25">
      <c r="R62" s="80"/>
      <c r="AL62" s="695"/>
    </row>
    <row r="63" spans="1:57" x14ac:dyDescent="0.25">
      <c r="R63" s="80"/>
      <c r="AL63" s="695"/>
    </row>
    <row r="64" spans="1:57" x14ac:dyDescent="0.25">
      <c r="R64" s="80"/>
      <c r="AL64" s="695"/>
    </row>
    <row r="65" spans="1:57" x14ac:dyDescent="0.25">
      <c r="R65" s="80"/>
      <c r="AL65" s="695"/>
    </row>
    <row r="66" spans="1:57" x14ac:dyDescent="0.25">
      <c r="R66" s="80"/>
      <c r="AL66" s="695"/>
    </row>
    <row r="67" spans="1:57" x14ac:dyDescent="0.25">
      <c r="R67" s="80"/>
      <c r="AL67" s="695"/>
    </row>
    <row r="68" spans="1:57" x14ac:dyDescent="0.25">
      <c r="R68" s="80"/>
      <c r="AL68" s="695"/>
    </row>
    <row r="69" spans="1:57" x14ac:dyDescent="0.25">
      <c r="R69" s="80"/>
      <c r="AL69" s="695"/>
    </row>
    <row r="70" spans="1:57" x14ac:dyDescent="0.25">
      <c r="A70" s="33" t="s">
        <v>637</v>
      </c>
      <c r="B70" s="33"/>
      <c r="C70" s="33"/>
      <c r="D70" s="33"/>
      <c r="E70" s="33"/>
      <c r="F70" s="33"/>
      <c r="G70" s="33"/>
      <c r="H70" s="33"/>
      <c r="I70" s="33"/>
      <c r="J70" s="33"/>
      <c r="K70" s="33"/>
      <c r="L70" s="33"/>
      <c r="M70" s="33"/>
      <c r="N70" s="33"/>
      <c r="O70" s="33"/>
      <c r="P70" s="33"/>
      <c r="Q70" s="33"/>
      <c r="R70" s="80"/>
      <c r="AL70" s="695"/>
    </row>
    <row r="71" spans="1:57" x14ac:dyDescent="0.25">
      <c r="A71" s="74" t="s">
        <v>297</v>
      </c>
      <c r="B71" s="74" t="s">
        <v>58</v>
      </c>
      <c r="C71" s="74" t="s">
        <v>491</v>
      </c>
      <c r="D71" s="75">
        <v>6.0125999999999999</v>
      </c>
      <c r="E71" s="75">
        <v>7</v>
      </c>
      <c r="F71" s="75">
        <v>7.5</v>
      </c>
      <c r="G71" s="75">
        <v>3</v>
      </c>
      <c r="H71" s="75">
        <v>74.571600000000004</v>
      </c>
      <c r="I71" s="75">
        <v>7</v>
      </c>
      <c r="J71" s="75">
        <v>-0.905318938019395</v>
      </c>
      <c r="K71" s="75">
        <v>39.344262295081997</v>
      </c>
      <c r="L71" s="75">
        <v>3</v>
      </c>
      <c r="M71" s="75">
        <f>VLOOKUP(C71,Low_Raw!$D:$W,20,FALSE)</f>
        <v>-23.9380429734004</v>
      </c>
      <c r="N71" s="41"/>
      <c r="O71" s="41">
        <f>ROUND(N71,0)</f>
        <v>0</v>
      </c>
      <c r="P71" s="41">
        <f>VLOOKUP(MATCH(N71,[8]mapping_table!$B$2:$B$21,1),[8]mapping_table!$A$1:$D$21,4,0)</f>
        <v>5</v>
      </c>
      <c r="Q71" s="41">
        <f>ROUND(N71/5,0)</f>
        <v>0</v>
      </c>
      <c r="R71" s="80"/>
      <c r="AL71" s="695"/>
    </row>
    <row r="72" spans="1:57" x14ac:dyDescent="0.25">
      <c r="R72" s="80"/>
      <c r="AL72" s="695"/>
    </row>
    <row r="73" spans="1:57" x14ac:dyDescent="0.25">
      <c r="R73" s="80"/>
      <c r="AL73" s="695"/>
      <c r="AR73" s="78"/>
      <c r="AS73" s="78"/>
      <c r="AT73" s="78"/>
      <c r="AU73" s="78"/>
      <c r="AV73" s="78"/>
      <c r="AW73" s="78"/>
      <c r="AX73" s="78"/>
      <c r="AY73" s="78"/>
      <c r="BA73" s="79"/>
      <c r="BB73" s="79"/>
      <c r="BC73" s="79"/>
      <c r="BD73" s="79"/>
      <c r="BE73" s="79"/>
    </row>
    <row r="74" spans="1:57" x14ac:dyDescent="0.25">
      <c r="R74" s="80"/>
      <c r="AL74" s="695"/>
    </row>
    <row r="75" spans="1:57" x14ac:dyDescent="0.25">
      <c r="R75" s="80"/>
      <c r="AL75" s="695"/>
    </row>
    <row r="76" spans="1:57" x14ac:dyDescent="0.25">
      <c r="R76" s="80"/>
      <c r="AL76" s="695"/>
    </row>
    <row r="77" spans="1:57" x14ac:dyDescent="0.25">
      <c r="R77" s="80"/>
      <c r="AL77" s="695"/>
    </row>
    <row r="78" spans="1:57" x14ac:dyDescent="0.25">
      <c r="R78" s="80"/>
      <c r="AL78" s="695"/>
    </row>
    <row r="79" spans="1:57" x14ac:dyDescent="0.25">
      <c r="R79" s="80"/>
      <c r="AL79" s="695"/>
    </row>
    <row r="80" spans="1:57" x14ac:dyDescent="0.25">
      <c r="R80" s="80"/>
      <c r="AL80" s="695"/>
    </row>
    <row r="81" spans="18:38" x14ac:dyDescent="0.25">
      <c r="R81" s="80"/>
      <c r="AL81" s="695"/>
    </row>
    <row r="82" spans="18:38" x14ac:dyDescent="0.25">
      <c r="R82" s="80"/>
      <c r="AL82" s="695"/>
    </row>
    <row r="83" spans="18:38" x14ac:dyDescent="0.25">
      <c r="R83" s="80"/>
      <c r="AL83" s="695"/>
    </row>
    <row r="84" spans="18:38" x14ac:dyDescent="0.25">
      <c r="R84" s="80"/>
      <c r="AL84" s="695"/>
    </row>
    <row r="85" spans="18:38" x14ac:dyDescent="0.25">
      <c r="R85" s="80"/>
      <c r="AL85" s="695"/>
    </row>
    <row r="86" spans="18:38" x14ac:dyDescent="0.25">
      <c r="R86" s="80"/>
      <c r="AL86" s="695"/>
    </row>
    <row r="87" spans="18:38" x14ac:dyDescent="0.25">
      <c r="R87" s="80"/>
      <c r="AL87" s="695"/>
    </row>
    <row r="88" spans="18:38" x14ac:dyDescent="0.25">
      <c r="R88" s="80"/>
      <c r="AL88" s="695"/>
    </row>
    <row r="89" spans="18:38" x14ac:dyDescent="0.25">
      <c r="U89" s="80"/>
    </row>
    <row r="90" spans="18:38" x14ac:dyDescent="0.25">
      <c r="U90" s="80"/>
    </row>
    <row r="91" spans="18:38" x14ac:dyDescent="0.25">
      <c r="U91" s="80"/>
    </row>
    <row r="92" spans="18:38" x14ac:dyDescent="0.25">
      <c r="U92" s="80"/>
    </row>
    <row r="93" spans="18:38" x14ac:dyDescent="0.25">
      <c r="U93" s="80"/>
    </row>
    <row r="94" spans="18:38" x14ac:dyDescent="0.25">
      <c r="U94" s="80"/>
    </row>
    <row r="95" spans="18:38" x14ac:dyDescent="0.25">
      <c r="U95" s="80"/>
    </row>
    <row r="96" spans="18:38" x14ac:dyDescent="0.25">
      <c r="U96" s="80"/>
    </row>
    <row r="97" spans="21:21" x14ac:dyDescent="0.25">
      <c r="U97" s="80"/>
    </row>
  </sheetData>
  <mergeCells count="5">
    <mergeCell ref="R1:R61"/>
    <mergeCell ref="AB1:AB61"/>
    <mergeCell ref="AL1:AL88"/>
    <mergeCell ref="BG4:BI4"/>
    <mergeCell ref="BG11:BI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filterMode="1">
    <tabColor theme="9" tint="-0.249977111117893"/>
  </sheetPr>
  <dimension ref="A1:CB115"/>
  <sheetViews>
    <sheetView zoomScale="80" zoomScaleNormal="80" workbookViewId="0">
      <selection activeCell="A100" sqref="A100:C101"/>
    </sheetView>
  </sheetViews>
  <sheetFormatPr defaultRowHeight="15" x14ac:dyDescent="0.25"/>
  <cols>
    <col min="1" max="1" width="26.7109375" customWidth="1"/>
    <col min="2" max="2" width="32.42578125" customWidth="1"/>
    <col min="8" max="8" width="17" customWidth="1"/>
    <col min="10" max="10" width="13.140625" customWidth="1"/>
    <col min="12" max="12" width="12.42578125" customWidth="1"/>
    <col min="29" max="29" width="9.140625" customWidth="1"/>
    <col min="30" max="30" width="11" customWidth="1"/>
    <col min="31" max="31" width="9.140625" customWidth="1"/>
    <col min="32" max="32" width="12.140625" customWidth="1"/>
    <col min="33" max="33" width="9.7109375" customWidth="1"/>
    <col min="34" max="34" width="9.140625" customWidth="1"/>
    <col min="35" max="35" width="15.5703125" customWidth="1"/>
    <col min="36" max="37" width="11.7109375" customWidth="1"/>
    <col min="38" max="45" width="9.140625" customWidth="1"/>
    <col min="46" max="46" width="13.5703125" customWidth="1"/>
    <col min="47" max="47" width="12.7109375" customWidth="1"/>
    <col min="48" max="48" width="13.140625" customWidth="1"/>
    <col min="49" max="49" width="10.7109375" customWidth="1"/>
    <col min="50" max="50" width="9.140625" customWidth="1"/>
    <col min="51" max="51" width="16.85546875" customWidth="1"/>
    <col min="52" max="52" width="16.5703125" bestFit="1" customWidth="1"/>
    <col min="53" max="53" width="15.28515625" bestFit="1" customWidth="1"/>
    <col min="54" max="54" width="18.140625" bestFit="1" customWidth="1"/>
    <col min="55" max="55" width="17" bestFit="1" customWidth="1"/>
    <col min="56" max="56" width="9.140625" customWidth="1"/>
    <col min="57" max="57" width="22" bestFit="1" customWidth="1"/>
    <col min="58" max="58" width="21.5703125" bestFit="1" customWidth="1"/>
    <col min="59" max="59" width="20.5703125" bestFit="1" customWidth="1"/>
    <col min="60" max="60" width="17.5703125" bestFit="1" customWidth="1"/>
    <col min="61" max="61" width="13.5703125" bestFit="1" customWidth="1"/>
    <col min="62" max="62" width="16.140625" customWidth="1"/>
    <col min="63" max="63" width="33.85546875" bestFit="1" customWidth="1"/>
    <col min="64" max="64" width="39.5703125" bestFit="1" customWidth="1"/>
    <col min="65" max="65" width="9.42578125" bestFit="1" customWidth="1"/>
    <col min="66" max="66" width="17.5703125" bestFit="1" customWidth="1"/>
    <col min="67" max="67" width="13.5703125" bestFit="1" customWidth="1"/>
    <col min="72" max="72" width="33.85546875" bestFit="1" customWidth="1"/>
    <col min="73" max="73" width="39.5703125" bestFit="1" customWidth="1"/>
    <col min="74" max="74" width="9.42578125" bestFit="1" customWidth="1"/>
    <col min="75" max="75" width="17.5703125" bestFit="1" customWidth="1"/>
    <col min="76" max="76" width="13.5703125" bestFit="1" customWidth="1"/>
    <col min="78" max="78" width="23" customWidth="1"/>
    <col min="79" max="79" width="15.85546875" customWidth="1"/>
    <col min="80" max="80" width="18.42578125" customWidth="1"/>
  </cols>
  <sheetData>
    <row r="1" spans="1:80" ht="15" customHeight="1" x14ac:dyDescent="0.25">
      <c r="A1" t="s">
        <v>492</v>
      </c>
      <c r="B1" t="s">
        <v>0</v>
      </c>
      <c r="C1" t="s">
        <v>1</v>
      </c>
      <c r="D1" s="81" t="s">
        <v>342</v>
      </c>
      <c r="E1" s="81" t="s">
        <v>599</v>
      </c>
      <c r="F1" s="81" t="s">
        <v>641</v>
      </c>
      <c r="G1" s="81" t="s">
        <v>709</v>
      </c>
      <c r="H1" s="81" t="s">
        <v>642</v>
      </c>
      <c r="I1" s="81" t="s">
        <v>600</v>
      </c>
      <c r="J1" s="81" t="s">
        <v>601</v>
      </c>
      <c r="K1" s="81" t="s">
        <v>658</v>
      </c>
      <c r="L1" s="81" t="s">
        <v>643</v>
      </c>
      <c r="M1" s="83" t="s">
        <v>603</v>
      </c>
      <c r="N1" s="83" t="s">
        <v>355</v>
      </c>
      <c r="O1" s="83" t="s">
        <v>357</v>
      </c>
      <c r="P1" s="83" t="s">
        <v>356</v>
      </c>
      <c r="Q1" s="81" t="s">
        <v>760</v>
      </c>
      <c r="R1" s="81" t="s">
        <v>763</v>
      </c>
      <c r="S1" s="37" t="s">
        <v>645</v>
      </c>
      <c r="T1" s="37" t="s">
        <v>470</v>
      </c>
      <c r="U1" s="37" t="s">
        <v>471</v>
      </c>
      <c r="V1" s="37" t="s">
        <v>472</v>
      </c>
      <c r="W1" s="695" t="s">
        <v>473</v>
      </c>
      <c r="X1" s="81" t="s">
        <v>342</v>
      </c>
      <c r="Y1" s="81" t="s">
        <v>599</v>
      </c>
      <c r="Z1" s="81" t="s">
        <v>641</v>
      </c>
      <c r="AA1" s="81" t="s">
        <v>709</v>
      </c>
      <c r="AB1" s="81" t="s">
        <v>642</v>
      </c>
      <c r="AC1" s="81" t="s">
        <v>600</v>
      </c>
      <c r="AD1" s="81" t="s">
        <v>601</v>
      </c>
      <c r="AE1" s="81" t="s">
        <v>658</v>
      </c>
      <c r="AF1" s="81" t="s">
        <v>643</v>
      </c>
      <c r="AG1" s="83" t="s">
        <v>603</v>
      </c>
      <c r="AH1" s="83" t="s">
        <v>355</v>
      </c>
      <c r="AI1" s="83" t="s">
        <v>357</v>
      </c>
      <c r="AJ1" s="83" t="s">
        <v>356</v>
      </c>
      <c r="AK1" s="695" t="s">
        <v>474</v>
      </c>
      <c r="AL1" s="81" t="s">
        <v>342</v>
      </c>
      <c r="AM1" s="81" t="s">
        <v>599</v>
      </c>
      <c r="AN1" s="81" t="s">
        <v>641</v>
      </c>
      <c r="AO1" s="81" t="s">
        <v>709</v>
      </c>
      <c r="AP1" s="81" t="s">
        <v>642</v>
      </c>
      <c r="AQ1" s="81" t="s">
        <v>600</v>
      </c>
      <c r="AR1" s="81" t="s">
        <v>601</v>
      </c>
      <c r="AS1" s="81" t="s">
        <v>658</v>
      </c>
      <c r="AT1" s="81" t="s">
        <v>643</v>
      </c>
      <c r="AU1" s="83" t="s">
        <v>603</v>
      </c>
      <c r="AV1" s="83" t="s">
        <v>355</v>
      </c>
      <c r="AW1" s="83" t="s">
        <v>357</v>
      </c>
      <c r="AX1" s="83" t="s">
        <v>356</v>
      </c>
      <c r="AY1" s="695" t="s">
        <v>635</v>
      </c>
      <c r="AZ1" s="2" t="s">
        <v>475</v>
      </c>
      <c r="BA1" s="2" t="s">
        <v>476</v>
      </c>
      <c r="BB1" s="2" t="s">
        <v>477</v>
      </c>
      <c r="BC1" s="2" t="s">
        <v>478</v>
      </c>
      <c r="BD1" s="2" t="s">
        <v>479</v>
      </c>
      <c r="BE1" s="39" t="s">
        <v>480</v>
      </c>
      <c r="BF1" s="39" t="s">
        <v>481</v>
      </c>
      <c r="BG1" s="39" t="s">
        <v>482</v>
      </c>
      <c r="BH1" s="39" t="s">
        <v>471</v>
      </c>
      <c r="BI1" s="39" t="s">
        <v>472</v>
      </c>
      <c r="BK1" s="40" t="s">
        <v>483</v>
      </c>
      <c r="BL1" s="40" t="s">
        <v>484</v>
      </c>
      <c r="BM1" s="40" t="s">
        <v>485</v>
      </c>
      <c r="BN1" s="40" t="s">
        <v>471</v>
      </c>
      <c r="BO1" s="40" t="s">
        <v>472</v>
      </c>
      <c r="BP1" s="39" t="s">
        <v>482</v>
      </c>
      <c r="BQ1" s="39" t="s">
        <v>471</v>
      </c>
      <c r="BR1" s="39" t="s">
        <v>472</v>
      </c>
      <c r="BT1" s="40" t="s">
        <v>483</v>
      </c>
      <c r="BU1" s="40" t="s">
        <v>484</v>
      </c>
      <c r="BV1" s="40" t="s">
        <v>485</v>
      </c>
      <c r="BW1" s="40" t="s">
        <v>471</v>
      </c>
      <c r="BX1" s="40" t="s">
        <v>472</v>
      </c>
    </row>
    <row r="2" spans="1:80" hidden="1" x14ac:dyDescent="0.25">
      <c r="A2" s="74" t="s">
        <v>18</v>
      </c>
      <c r="B2" s="74" t="s">
        <v>158</v>
      </c>
      <c r="C2" s="74" t="s">
        <v>159</v>
      </c>
      <c r="D2" s="75">
        <v>4</v>
      </c>
      <c r="E2" s="75">
        <v>-5.3125</v>
      </c>
      <c r="F2" s="75">
        <v>6.5</v>
      </c>
      <c r="G2" s="75">
        <v>5.6</v>
      </c>
      <c r="H2" s="75">
        <v>3.1242000000000001</v>
      </c>
      <c r="I2" s="75">
        <v>4020</v>
      </c>
      <c r="J2" s="75">
        <v>13.555827064703999</v>
      </c>
      <c r="K2" s="75">
        <v>41.191871967995098</v>
      </c>
      <c r="L2" s="75">
        <v>5</v>
      </c>
      <c r="M2" s="75">
        <v>42.076502732240399</v>
      </c>
      <c r="N2" s="75">
        <v>6</v>
      </c>
      <c r="O2" s="75">
        <v>-0.49272003718808299</v>
      </c>
      <c r="P2" s="75">
        <v>3.25</v>
      </c>
      <c r="Q2" s="75">
        <f>VLOOKUP(C2,High_Raw!$D:$CD,9,FALSE)</f>
        <v>2.39289166073184</v>
      </c>
      <c r="R2" s="75">
        <f>VLOOKUP(C2,High_Raw!$D:$CD,36,FALSE)</f>
        <v>6.1661468682882701</v>
      </c>
      <c r="S2" s="148">
        <v>55.3333333333333</v>
      </c>
      <c r="T2" s="149">
        <f>ROUND(S2,0)</f>
        <v>55</v>
      </c>
      <c r="U2" s="41">
        <f>VLOOKUP(MATCH(S2,[8]mapping_table!$B$2:$B$21,1),[8]mapping_table!$A$1:$D$21,4,0)</f>
        <v>60</v>
      </c>
      <c r="V2" s="41">
        <f>ROUND(S2/5,0)</f>
        <v>11</v>
      </c>
      <c r="W2" s="695"/>
      <c r="X2" s="75">
        <f>IF(ISBLANK(D2),"",D2)</f>
        <v>4</v>
      </c>
      <c r="Y2">
        <f>IF(ISBLANK(E2),"",(E2-[8]Standardisation_Parameters!$J$5)/[8]Standardisation_Parameters!$J$6)</f>
        <v>-0.68878005679111787</v>
      </c>
      <c r="Z2">
        <f>IF(ISBLANK(F2),"",(F2-[8]Standardisation_Parameters!$G$5)/[8]Standardisation_Parameters!$G$6)</f>
        <v>-0.24602853700710492</v>
      </c>
      <c r="AA2">
        <f>IF(ISBLANK(G2),"",(G2-[8]Standardisation_Parameters!$L$5)/[8]Standardisation_Parameters!$L$6)</f>
        <v>-0.13217960944891177</v>
      </c>
      <c r="AB2" s="75">
        <f>IF(ISBLANK(H2),"",H2)</f>
        <v>3.1242000000000001</v>
      </c>
      <c r="AC2">
        <f>IF(ISBLANK(I2),"",(I2-[8]Standardisation_Parameters!$K$5)/[8]Standardisation_Parameters!$K$6)</f>
        <v>-0.56431919496450511</v>
      </c>
      <c r="AD2">
        <f>IF(ISBLANK(J2),"",(J2-[8]Standardisation_Parameters!$M$5)/[8]Standardisation_Parameters!$M$6)</f>
        <v>0.28316054062917162</v>
      </c>
      <c r="AE2">
        <f>IF(ISBLANK(K2),"",(K2-[8]Standardisation_Parameters!$N$5)/[8]Standardisation_Parameters!$N$6)</f>
        <v>-0.29344167251739894</v>
      </c>
      <c r="AF2" s="75">
        <f>IF(ISBLANK(L2),"",L2)</f>
        <v>5</v>
      </c>
      <c r="AG2">
        <f>IF(ISBLANK(M2),"",(M2-[8]Standardisation_Parameters!$O$5)/[8]Standardisation_Parameters!$O$6)</f>
        <v>-6.930777539743431E-2</v>
      </c>
      <c r="AH2" s="75">
        <f>IF(ISBLANK(N2),"",N2)</f>
        <v>6</v>
      </c>
      <c r="AI2" s="75">
        <f>IF(ISBLANK(O2),"",(O2-[8]Standardisation_Parameters!$Q$5)/[8]Standardisation_Parameters!$Q$6)</f>
        <v>-0.54908065897005842</v>
      </c>
      <c r="AJ2" s="75">
        <f>IF(ISBLANK(P2),"",P2)</f>
        <v>3.25</v>
      </c>
      <c r="AK2" s="695"/>
      <c r="AL2">
        <f>IF(X2="",[8]Buckets!$K$15,IF(X2&lt;=[8]Buckets!$D$13,[8]Buckets!$K$13,IF(AND(X2&gt;[8]Buckets!$D$13,X2&lt;=[8]Buckets!$D$14),[8]Buckets!$K$14,IF(X2&gt;[8]Buckets!$D$14,[8]Buckets!$K$15))))</f>
        <v>0.39300000000000002</v>
      </c>
      <c r="AM2">
        <f>IF(Y2="",[8]Buckets!$K$60,IF(Y2&lt;=[8]Buckets!$D$55,[8]Buckets!$K$55,IF(AND(Y2&gt;[8]Buckets!$D$55,Y2&lt;=[8]Buckets!$D$56),[8]Buckets!$K$56,IF(AND(Y2&gt;[8]Buckets!$D$56,Y2&lt;=[8]Buckets!$D$57),[8]Buckets!$K$57,IF(AND(Y2&gt;[8]Buckets!$D$57,Y2&lt;=[8]Buckets!$D$58),[8]Buckets!$K$58,IF(AND(Y2&gt;[8]Buckets!$D$58,Y2&lt;=[8]Buckets!$D$59),[8]Buckets!$K$59,IF(Y2&gt;[8]Buckets!$D$59,[8]Buckets!$K$60)))))))</f>
        <v>-0.59049999999999991</v>
      </c>
      <c r="AN2">
        <f>IF(Z2="",[8]Buckets!$K$78,IF(Z2&lt;=[8]Buckets!$D$73,[8]Buckets!$K$73,IF(AND(Z2&gt;[8]Buckets!$D$73,Z2&lt;=[8]Buckets!$D$74),[8]Buckets!$K$74,IF(AND(Z2&gt;[8]Buckets!$D$74,Z2&lt;=[8]Buckets!$D$75),[8]Buckets!$K$75,IF(AND(Z2&gt;[8]Buckets!$D$75,Z2&lt;=[8]Buckets!$D$76),[8]Buckets!$K$76,IF(AND(Z2&gt;[8]Buckets!$D$76,Z2&lt;=[8]Buckets!$D$77),[8]Buckets!$K$77,IF(Z2&gt;[8]Buckets!$D$77,[8]Buckets!$K$78)))))))</f>
        <v>-0.35099999999999998</v>
      </c>
      <c r="AO2">
        <f>IF(AA2="",[8]Buckets!$K$37,IF(AA2&lt;=[8]Buckets!$D$37,[8]Buckets!$K$37,IF(AND(AA2&gt;[8]Buckets!$D$37,AA2&lt;=[8]Buckets!$D$38),[8]Buckets!$K$38,IF(AND(AA2&gt;[8]Buckets!$D$38,AA2&lt;=[8]Buckets!$D$39),[8]Buckets!$K$39,IF(AND(AA2&gt;[8]Buckets!$D$39,AA2&lt;=[8]Buckets!$D$40),[8]Buckets!$K$40,IF(AND(AA2&gt;[8]Buckets!$D$40,AA2&lt;=[8]Buckets!$D$41),[8]Buckets!$K$41,IF(AA2&gt;[8]Buckets!$D$41,[8]Buckets!$K$42)))))))</f>
        <v>-6.1800000000000077E-2</v>
      </c>
      <c r="AP2">
        <f>IF(AB2="",[8]Buckets!$K$24,IF(AB2&lt;=[8]Buckets!$D$19,[8]Buckets!$K$19,IF(AND(AB2&gt;[8]Buckets!$D$19,AB2&lt;=[8]Buckets!$D$20),[8]Buckets!$K$20,IF(AND(AB2&gt;[8]Buckets!$D$20,AB2&lt;=[8]Buckets!$D$21),[8]Buckets!$K$21,IF(AND(AB2&gt;[8]Buckets!$D$21,AB2&lt;=[8]Buckets!$D$22),[8]Buckets!$K$22,IF(AND(AB2&gt;[8]Buckets!$D$22,AB2&lt;=[8]Buckets!$D$23),[8]Buckets!$K$23,IF(AB2&gt;[8]Buckets!$D$23,[8]Buckets!$K$24)))))))</f>
        <v>-0.53339999999999999</v>
      </c>
      <c r="AQ2">
        <f>IF(AC2="",[8]Buckets!$K$28,IF(AC2&lt;=[8]Buckets!$D$28,[8]Buckets!$K$28,IF(AND(AC2&gt;[8]Buckets!$D$28,AC2&lt;=[8]Buckets!$D$29),[8]Buckets!$K$29,IF(AND(AC2&gt;[8]Buckets!$D$29,AC2&lt;=[8]Buckets!$D$30),[8]Buckets!$K$30,IF(AND(AC2&gt;[8]Buckets!$D$30,AC2&lt;=[8]Buckets!$D$31),[8]Buckets!$K$31,IF(AND(AC2&gt;[8]Buckets!$D$31,AC2&lt;=[8]Buckets!$D$32),[8]Buckets!$K$32,IF(AC2&gt;[8]Buckets!$D$32,[8]Buckets!$K$33)))))))</f>
        <v>0.58859999999999979</v>
      </c>
      <c r="AR2">
        <f>IF(AD2="",[8]Buckets!$K$46,IF(AD2&lt;=[8]Buckets!$D$46,[8]Buckets!$K$46,IF(AND(AD2&gt;[8]Buckets!$D$46,AD2&lt;=[8]Buckets!$D$47),[8]Buckets!$K$47,IF(AND(AD2&gt;[8]Buckets!$D$47,AD2&lt;=[8]Buckets!$D$48),[8]Buckets!$K$48,IF(AND(AD2&gt;[8]Buckets!$D$48,AD2&lt;=[8]Buckets!$D$49),[8]Buckets!$K$49,IF(AND(AD2&gt;[8]Buckets!$D$49,AD2&lt;=[8]Buckets!$D$50),[8]Buckets!$K$50,IF(AD2&gt;[8]Buckets!$D$50,[8]Buckets!$K$51)))))))</f>
        <v>-0.55919999999999992</v>
      </c>
      <c r="AS2">
        <f>IF(AE2="",[8]Buckets!$K$64,IF(AE2&lt;=[8]Buckets!$D$64,[8]Buckets!$K$64,IF(AND(AE2&gt;[8]Buckets!$D$64,AE2&lt;=[8]Buckets!$D$65),[8]Buckets!$K$65,IF(AND(AE2&gt;[8]Buckets!$D$65,AE2&lt;=[8]Buckets!$D$66),[8]Buckets!$K$66,IF(AND(AE2&gt;[8]Buckets!$D$66,AE2&lt;=[8]Buckets!$D$67),[8]Buckets!$K$67,IF(AND(AE2&gt;[8]Buckets!$D$67,AE2&lt;=[8]Buckets!$D$68),[8]Buckets!$K$68,IF(AE2&gt;[8]Buckets!$D$68,[8]Buckets!$K$69)))))))</f>
        <v>-0.34710000000000002</v>
      </c>
      <c r="AT2">
        <f>IF(AF2="",[8]Buckets!$K$87,IF(AF2&lt;=[8]Buckets!$D$82,[8]Buckets!$K$82,IF(AND(AF2&gt;[8]Buckets!$D$82,AF2&lt;=[8]Buckets!$D$83),[8]Buckets!$K$83,IF(AND(AF2&gt;[8]Buckets!$D$83,AF2&lt;=[8]Buckets!$D$84),[8]Buckets!$K$84,IF(AND(AF2&gt;[8]Buckets!$D$84,AF2&lt;=[8]Buckets!$D$85),[8]Buckets!$K$85,IF(AND(AF2&gt;[8]Buckets!$D$85,AF2&lt;=[8]Buckets!$D$86),[8]Buckets!$K$86,IF(AF2&gt;[8]Buckets!$D$86,[8]Buckets!$K$87)))))))</f>
        <v>5.2299999999999791E-2</v>
      </c>
      <c r="AU2">
        <f>IF(AG2="",[8]Buckets!$K$95,IF(AG2&lt;=[8]Buckets!$D$90,[8]Buckets!$K$90,IF(AND(AG2&gt;[8]Buckets!$D$90,AG2&lt;=[8]Buckets!$D$91),[8]Buckets!$K$91,IF(AND(AG2&gt;[8]Buckets!$D$91,AG2&lt;=[8]Buckets!$D$92),[8]Buckets!$K$92,IF(AND(AG2&gt;[8]Buckets!$D$92,AG2&lt;=[8]Buckets!$D$93),[8]Buckets!$K$93,IF(AND(AG2&gt;[8]Buckets!$D$93,AG2&lt;=[8]Buckets!$D$94),[8]Buckets!$K$94,IF(AG2&gt;[8]Buckets!$D$94,[8]Buckets!$K$95)))))))</f>
        <v>0.10740000000000016</v>
      </c>
      <c r="AV2">
        <f>IF(AH2="",[8]Buckets!$K$103,IF(AH2&lt;=[8]Buckets!$D$99,[8]Buckets!$K$99,IF(AND(AH2&gt;[8]Buckets!$D$99,AH2&lt;=[8]Buckets!$D$100),[8]Buckets!$K$100,IF(AND(AH2&gt;[8]Buckets!$D$100,AH2&lt;=[8]Buckets!$D$101),[8]Buckets!$K$101,IF(AND(AH2&gt;[8]Buckets!$D$101,AH2&lt;=[8]Buckets!$D$102),[8]Buckets!$K$102,IF(AH2&gt;[8]Buckets!$D$102,[8]Buckets!$K$103))))))</f>
        <v>0.72730000000000006</v>
      </c>
      <c r="AW2">
        <f>IF(AI2="",[8]Buckets!$K$116,IF(AI2&lt;=[8]Buckets!$D$116,[8]Buckets!$K$116,IF(AND(AI2&gt;[8]Buckets!$D$116,AI2&lt;=[8]Buckets!$D$117),[8]Buckets!$K$117,IF(AND(AI2&gt;[8]Buckets!$D$117,AI2&lt;=[8]Buckets!$D$118),[8]Buckets!$K$118,IF(AND(AI2&gt;[8]Buckets!$D$118,AI2&lt;=[8]Buckets!$D$119),[8]Buckets!$K$119,IF(AND(AI2&gt;[8]Buckets!$D$119,AI2&lt;=[8]Buckets!$D$120),[8]Buckets!$K$120,IF(AI2&gt;[8]Buckets!$D$120,[8]Buckets!$K$121)))))))</f>
        <v>0.2451000000000001</v>
      </c>
      <c r="AX2">
        <f>IF(AJ2="",[8]Buckets!$K$130,IF(AJ2&lt;=[8]Buckets!$D$125,[8]Buckets!$K$125,IF(AND(AJ2&gt;[8]Buckets!$D$125,AJ2&lt;=[8]Buckets!$D$126),[8]Buckets!$K$126,IF(AND(AJ2&gt;[8]Buckets!$D$126,AJ2&lt;=[8]Buckets!$D$127),[8]Buckets!$K$127,IF(AND(AJ2&gt;[8]Buckets!$D$127,AJ2&lt;=[8]Buckets!$D$128),[8]Buckets!$K$128,IF(AND(AJ2&gt;[8]Buckets!$D$128,AJ2&lt;=[8]Buckets!$D$129),[8]Buckets!$K$129,IF(AJ2&gt;[8]Buckets!$D$129,[8]Buckets!$K$130)))))))</f>
        <v>6.3799999999999857E-2</v>
      </c>
      <c r="AY2" s="695"/>
      <c r="AZ2">
        <f>MMULT(AL2:AT2,[8]Coefficients!$B$6:$B$14)+[8]Coefficients!$F$5</f>
        <v>0.35447532400000004</v>
      </c>
      <c r="BA2">
        <f>MMULT(AU2:AX2,[8]Coefficients!$B$20:$B$23)+[8]Coefficients!$F$19</f>
        <v>0.47127860600000004</v>
      </c>
      <c r="BB2">
        <f>(AZ2*[8]Standardisation_Parameters!$B$6)+[8]Standardisation_Parameters!$B$5</f>
        <v>50.421820758240145</v>
      </c>
      <c r="BC2">
        <f>(BA2*[8]Standardisation_Parameters!$B$6)+[8]Standardisation_Parameters!$B$5</f>
        <v>52.383004971709809</v>
      </c>
      <c r="BD2">
        <v>1</v>
      </c>
      <c r="BE2" s="78">
        <f>MMULT(AZ2:BA2,[8]Coefficients!$B$29:$B$30)+[8]Coefficients!$F$29</f>
        <v>0.48321767924576009</v>
      </c>
      <c r="BF2" s="78">
        <f>(BE2*[8]Standardisation_Parameters!$B$6)+[8]Standardisation_Parameters!$B$5</f>
        <v>52.583467848883437</v>
      </c>
      <c r="BG2" s="78">
        <f>ROUND(BF2,0)</f>
        <v>53</v>
      </c>
      <c r="BH2" s="78">
        <f>VLOOKUP(MATCH(BF2,[8]mapping_table!$B$2:$B$21,1),[8]mapping_table!$A$1:$D$21,4,0)</f>
        <v>55</v>
      </c>
      <c r="BI2" s="78">
        <f>ROUND(BF2/5,0)</f>
        <v>11</v>
      </c>
      <c r="BK2" s="79">
        <f>MMULT(AZ2:BA2,[8]Coefficients!$B$36:$B$37)+[8]Coefficients!$F$36</f>
        <v>0.46761893983772002</v>
      </c>
      <c r="BL2" s="79">
        <f>(BK2*[8]Standardisation_Parameters!$B$6)+[8]Standardisation_Parameters!$B$5</f>
        <v>52.321557387522638</v>
      </c>
      <c r="BM2" s="79">
        <f>ROUND(BL2,0)</f>
        <v>52</v>
      </c>
      <c r="BN2" s="79">
        <f>VLOOKUP(MATCH(BL2,[8]mapping_table!$B$2:$B$21,1),[8]mapping_table!$A$1:$D$21,4,0)</f>
        <v>55</v>
      </c>
      <c r="BO2" s="79">
        <f>ROUND(BL2/5,0)</f>
        <v>10</v>
      </c>
      <c r="BP2" s="78">
        <f>ROUND(BO2,0)</f>
        <v>10</v>
      </c>
      <c r="BQ2" s="78">
        <f>VLOOKUP(MATCH(BO2,[9]mapping_table!$B$2:$B$21,1),[9]mapping_table!$A$1:$D$21,4,0)</f>
        <v>15</v>
      </c>
      <c r="BR2" s="78">
        <f>ROUND(BO2/5,0)</f>
        <v>2</v>
      </c>
      <c r="BT2" s="79" t="e">
        <f>MMULT(BI2:BJ2,[9]Coefficients!$B$36:$B$37)+[9]Coefficients!$F$36</f>
        <v>#VALUE!</v>
      </c>
      <c r="BU2" s="79" t="e">
        <f>(BT2*[9]Standardisation_Parameters!$B$6)+[9]Standardisation_Parameters!$B$5</f>
        <v>#VALUE!</v>
      </c>
      <c r="BV2" s="79" t="e">
        <f>ROUND(BU2,0)</f>
        <v>#VALUE!</v>
      </c>
      <c r="BW2" s="79" t="e">
        <f>VLOOKUP(MATCH(BU2,[9]mapping_table!$B$2:$B$21,1),[9]mapping_table!$A$1:$D$21,4,0)</f>
        <v>#VALUE!</v>
      </c>
      <c r="BX2" s="79" t="e">
        <f>ROUND(BU2/5,0)</f>
        <v>#VALUE!</v>
      </c>
    </row>
    <row r="3" spans="1:80" hidden="1" x14ac:dyDescent="0.25">
      <c r="A3" s="74" t="s">
        <v>69</v>
      </c>
      <c r="B3" s="74" t="s">
        <v>160</v>
      </c>
      <c r="C3" s="74" t="s">
        <v>161</v>
      </c>
      <c r="D3" s="75">
        <v>1</v>
      </c>
      <c r="E3" s="75">
        <v>7.9477144646211597</v>
      </c>
      <c r="F3" s="75">
        <v>7.2</v>
      </c>
      <c r="G3" s="75">
        <v>1.748</v>
      </c>
      <c r="H3" s="75">
        <v>5.3326000000000002</v>
      </c>
      <c r="I3" s="75">
        <v>50470</v>
      </c>
      <c r="J3" s="75">
        <v>-19.519122028655499</v>
      </c>
      <c r="K3" s="75">
        <v>50.1702877957851</v>
      </c>
      <c r="L3" s="75">
        <v>5</v>
      </c>
      <c r="M3" s="75">
        <v>19.125683060109299</v>
      </c>
      <c r="N3" s="75">
        <v>5</v>
      </c>
      <c r="O3" s="75">
        <v>0.46367484676940202</v>
      </c>
      <c r="P3" s="75">
        <v>2.25</v>
      </c>
      <c r="Q3" s="75">
        <f>VLOOKUP(C3,High_Raw!$D:$CD,9,FALSE)</f>
        <v>2.1306493611103599</v>
      </c>
      <c r="R3" s="75">
        <f>VLOOKUP(C3,High_Raw!$D:$CD,36,FALSE)</f>
        <v>11.173905591375499</v>
      </c>
      <c r="S3" s="148">
        <v>36.7777777777778</v>
      </c>
      <c r="T3" s="149">
        <f t="shared" ref="T3:T66" si="0">ROUND(S3,0)</f>
        <v>37</v>
      </c>
      <c r="U3" s="41">
        <f>VLOOKUP(MATCH(S3,[8]mapping_table!$B$2:$B$21,1),[8]mapping_table!$A$1:$D$21,4,0)</f>
        <v>40</v>
      </c>
      <c r="V3" s="41">
        <f t="shared" ref="V3:V66" si="1">ROUND(S3/5,0)</f>
        <v>7</v>
      </c>
      <c r="W3" s="695"/>
      <c r="X3" s="75">
        <f t="shared" ref="X3:X66" si="2">IF(ISBLANK(D3),"",D3)</f>
        <v>1</v>
      </c>
      <c r="Y3">
        <f>IF(ISBLANK(E3),"",(E3-[8]Standardisation_Parameters!$J$5)/[8]Standardisation_Parameters!$J$6)</f>
        <v>0.59971691518392056</v>
      </c>
      <c r="Z3">
        <f>IF(ISBLANK(F3),"",(F3-[8]Standardisation_Parameters!$G$5)/[8]Standardisation_Parameters!$G$6)</f>
        <v>-0.18679251386617704</v>
      </c>
      <c r="AA3">
        <f>IF(ISBLANK(G3),"",(G3-[8]Standardisation_Parameters!$L$5)/[8]Standardisation_Parameters!$L$6)</f>
        <v>-0.86293872087378987</v>
      </c>
      <c r="AB3" s="75">
        <f t="shared" ref="AB3:AB66" si="3">IF(ISBLANK(H3),"",H3)</f>
        <v>5.3326000000000002</v>
      </c>
      <c r="AC3">
        <f>IF(ISBLANK(I3),"",(I3-[8]Standardisation_Parameters!$K$5)/[8]Standardisation_Parameters!$K$6)</f>
        <v>2.1037795466871394</v>
      </c>
      <c r="AD3">
        <f>IF(ISBLANK(J3),"",(J3-[8]Standardisation_Parameters!$M$5)/[8]Standardisation_Parameters!$M$6)</f>
        <v>-0.53071800038096795</v>
      </c>
      <c r="AE3">
        <f>IF(ISBLANK(K3),"",(K3-[8]Standardisation_Parameters!$N$5)/[8]Standardisation_Parameters!$N$6)</f>
        <v>-0.21402273856391674</v>
      </c>
      <c r="AF3" s="75">
        <f t="shared" ref="AF3:AF66" si="4">IF(ISBLANK(L3),"",L3)</f>
        <v>5</v>
      </c>
      <c r="AG3">
        <f>IF(ISBLANK(M3),"",(M3-[8]Standardisation_Parameters!$O$5)/[8]Standardisation_Parameters!$O$6)</f>
        <v>-0.90411149039541072</v>
      </c>
      <c r="AH3" s="75">
        <f t="shared" ref="AH3:AH66" si="5">IF(ISBLANK(N3),"",N3)</f>
        <v>5</v>
      </c>
      <c r="AI3" s="75">
        <f>IF(ISBLANK(O3),"",(O3-[8]Standardisation_Parameters!$Q$5)/[8]Standardisation_Parameters!$Q$6)</f>
        <v>0.42236705597166307</v>
      </c>
      <c r="AJ3" s="75">
        <f t="shared" ref="AJ3:AJ66" si="6">IF(ISBLANK(P3),"",P3)</f>
        <v>2.25</v>
      </c>
      <c r="AK3" s="695"/>
      <c r="AL3">
        <f>IF(X3="",[8]Buckets!$K$15,IF(X3&lt;=[8]Buckets!$D$13,[8]Buckets!$K$13,IF(AND(X3&gt;[8]Buckets!$D$13,X3&lt;=[8]Buckets!$D$14),[8]Buckets!$K$14,IF(X3&gt;[8]Buckets!$D$14,[8]Buckets!$K$15))))</f>
        <v>-0.72019999999999995</v>
      </c>
      <c r="AM3">
        <f>IF(Y3="",[8]Buckets!$K$60,IF(Y3&lt;=[8]Buckets!$D$55,[8]Buckets!$K$55,IF(AND(Y3&gt;[8]Buckets!$D$55,Y3&lt;=[8]Buckets!$D$56),[8]Buckets!$K$56,IF(AND(Y3&gt;[8]Buckets!$D$56,Y3&lt;=[8]Buckets!$D$57),[8]Buckets!$K$57,IF(AND(Y3&gt;[8]Buckets!$D$57,Y3&lt;=[8]Buckets!$D$58),[8]Buckets!$K$58,IF(AND(Y3&gt;[8]Buckets!$D$58,Y3&lt;=[8]Buckets!$D$59),[8]Buckets!$K$59,IF(Y3&gt;[8]Buckets!$D$59,[8]Buckets!$K$60)))))))</f>
        <v>-0.42249999999999993</v>
      </c>
      <c r="AN3">
        <f>IF(Z3="",[8]Buckets!$K$78,IF(Z3&lt;=[8]Buckets!$D$73,[8]Buckets!$K$73,IF(AND(Z3&gt;[8]Buckets!$D$73,Z3&lt;=[8]Buckets!$D$74),[8]Buckets!$K$74,IF(AND(Z3&gt;[8]Buckets!$D$74,Z3&lt;=[8]Buckets!$D$75),[8]Buckets!$K$75,IF(AND(Z3&gt;[8]Buckets!$D$75,Z3&lt;=[8]Buckets!$D$76),[8]Buckets!$K$76,IF(AND(Z3&gt;[8]Buckets!$D$76,Z3&lt;=[8]Buckets!$D$77),[8]Buckets!$K$77,IF(Z3&gt;[8]Buckets!$D$77,[8]Buckets!$K$78)))))))</f>
        <v>-0.35099999999999998</v>
      </c>
      <c r="AO3">
        <f>IF(AA3="",[8]Buckets!$K$37,IF(AA3&lt;=[8]Buckets!$D$37,[8]Buckets!$K$37,IF(AND(AA3&gt;[8]Buckets!$D$37,AA3&lt;=[8]Buckets!$D$38),[8]Buckets!$K$38,IF(AND(AA3&gt;[8]Buckets!$D$38,AA3&lt;=[8]Buckets!$D$39),[8]Buckets!$K$39,IF(AND(AA3&gt;[8]Buckets!$D$39,AA3&lt;=[8]Buckets!$D$40),[8]Buckets!$K$40,IF(AND(AA3&gt;[8]Buckets!$D$40,AA3&lt;=[8]Buckets!$D$41),[8]Buckets!$K$41,IF(AA3&gt;[8]Buckets!$D$41,[8]Buckets!$K$42)))))))</f>
        <v>-0.9042</v>
      </c>
      <c r="AP3">
        <f>IF(AB3="",[8]Buckets!$K$24,IF(AB3&lt;=[8]Buckets!$D$19,[8]Buckets!$K$19,IF(AND(AB3&gt;[8]Buckets!$D$19,AB3&lt;=[8]Buckets!$D$20),[8]Buckets!$K$20,IF(AND(AB3&gt;[8]Buckets!$D$20,AB3&lt;=[8]Buckets!$D$21),[8]Buckets!$K$21,IF(AND(AB3&gt;[8]Buckets!$D$21,AB3&lt;=[8]Buckets!$D$22),[8]Buckets!$K$22,IF(AND(AB3&gt;[8]Buckets!$D$22,AB3&lt;=[8]Buckets!$D$23),[8]Buckets!$K$23,IF(AB3&gt;[8]Buckets!$D$23,[8]Buckets!$K$24)))))))</f>
        <v>-0.53339999999999999</v>
      </c>
      <c r="AQ3">
        <f>IF(AC3="",[8]Buckets!$K$28,IF(AC3&lt;=[8]Buckets!$D$28,[8]Buckets!$K$28,IF(AND(AC3&gt;[8]Buckets!$D$28,AC3&lt;=[8]Buckets!$D$29),[8]Buckets!$K$29,IF(AND(AC3&gt;[8]Buckets!$D$29,AC3&lt;=[8]Buckets!$D$30),[8]Buckets!$K$30,IF(AND(AC3&gt;[8]Buckets!$D$30,AC3&lt;=[8]Buckets!$D$31),[8]Buckets!$K$31,IF(AND(AC3&gt;[8]Buckets!$D$31,AC3&lt;=[8]Buckets!$D$32),[8]Buckets!$K$32,IF(AC3&gt;[8]Buckets!$D$32,[8]Buckets!$K$33)))))))</f>
        <v>-1.5579000000000001</v>
      </c>
      <c r="AR3">
        <f>IF(AD3="",[8]Buckets!$K$46,IF(AD3&lt;=[8]Buckets!$D$46,[8]Buckets!$K$46,IF(AND(AD3&gt;[8]Buckets!$D$46,AD3&lt;=[8]Buckets!$D$47),[8]Buckets!$K$47,IF(AND(AD3&gt;[8]Buckets!$D$47,AD3&lt;=[8]Buckets!$D$48),[8]Buckets!$K$48,IF(AND(AD3&gt;[8]Buckets!$D$48,AD3&lt;=[8]Buckets!$D$49),[8]Buckets!$K$49,IF(AND(AD3&gt;[8]Buckets!$D$49,AD3&lt;=[8]Buckets!$D$50),[8]Buckets!$K$50,IF(AD3&gt;[8]Buckets!$D$50,[8]Buckets!$K$51)))))))</f>
        <v>-0.11729999999999999</v>
      </c>
      <c r="AS3">
        <f>IF(AE3="",[8]Buckets!$K$64,IF(AE3&lt;=[8]Buckets!$D$64,[8]Buckets!$K$64,IF(AND(AE3&gt;[8]Buckets!$D$64,AE3&lt;=[8]Buckets!$D$65),[8]Buckets!$K$65,IF(AND(AE3&gt;[8]Buckets!$D$65,AE3&lt;=[8]Buckets!$D$66),[8]Buckets!$K$66,IF(AND(AE3&gt;[8]Buckets!$D$66,AE3&lt;=[8]Buckets!$D$67),[8]Buckets!$K$67,IF(AND(AE3&gt;[8]Buckets!$D$67,AE3&lt;=[8]Buckets!$D$68),[8]Buckets!$K$68,IF(AE3&gt;[8]Buckets!$D$68,[8]Buckets!$K$69)))))))</f>
        <v>-0.34710000000000002</v>
      </c>
      <c r="AT3">
        <f>IF(AF3="",[8]Buckets!$K$87,IF(AF3&lt;=[8]Buckets!$D$82,[8]Buckets!$K$82,IF(AND(AF3&gt;[8]Buckets!$D$82,AF3&lt;=[8]Buckets!$D$83),[8]Buckets!$K$83,IF(AND(AF3&gt;[8]Buckets!$D$83,AF3&lt;=[8]Buckets!$D$84),[8]Buckets!$K$84,IF(AND(AF3&gt;[8]Buckets!$D$84,AF3&lt;=[8]Buckets!$D$85),[8]Buckets!$K$85,IF(AND(AF3&gt;[8]Buckets!$D$85,AF3&lt;=[8]Buckets!$D$86),[8]Buckets!$K$86,IF(AF3&gt;[8]Buckets!$D$86,[8]Buckets!$K$87)))))))</f>
        <v>5.2299999999999791E-2</v>
      </c>
      <c r="AU3">
        <f>IF(AG3="",[8]Buckets!$K$95,IF(AG3&lt;=[8]Buckets!$D$90,[8]Buckets!$K$90,IF(AND(AG3&gt;[8]Buckets!$D$90,AG3&lt;=[8]Buckets!$D$91),[8]Buckets!$K$91,IF(AND(AG3&gt;[8]Buckets!$D$91,AG3&lt;=[8]Buckets!$D$92),[8]Buckets!$K$92,IF(AND(AG3&gt;[8]Buckets!$D$92,AG3&lt;=[8]Buckets!$D$93),[8]Buckets!$K$93,IF(AND(AG3&gt;[8]Buckets!$D$93,AG3&lt;=[8]Buckets!$D$94),[8]Buckets!$K$94,IF(AG3&gt;[8]Buckets!$D$94,[8]Buckets!$K$95)))))))</f>
        <v>-0.6886000000000001</v>
      </c>
      <c r="AV3">
        <f>IF(AH3="",[8]Buckets!$K$103,IF(AH3&lt;=[8]Buckets!$D$99,[8]Buckets!$K$99,IF(AND(AH3&gt;[8]Buckets!$D$99,AH3&lt;=[8]Buckets!$D$100),[8]Buckets!$K$100,IF(AND(AH3&gt;[8]Buckets!$D$100,AH3&lt;=[8]Buckets!$D$101),[8]Buckets!$K$101,IF(AND(AH3&gt;[8]Buckets!$D$101,AH3&lt;=[8]Buckets!$D$102),[8]Buckets!$K$102,IF(AH3&gt;[8]Buckets!$D$102,[8]Buckets!$K$103))))))</f>
        <v>0.22500000000000009</v>
      </c>
      <c r="AW3">
        <f>IF(AI3="",[8]Buckets!$K$116,IF(AI3&lt;=[8]Buckets!$D$116,[8]Buckets!$K$116,IF(AND(AI3&gt;[8]Buckets!$D$116,AI3&lt;=[8]Buckets!$D$117),[8]Buckets!$K$117,IF(AND(AI3&gt;[8]Buckets!$D$117,AI3&lt;=[8]Buckets!$D$118),[8]Buckets!$K$118,IF(AND(AI3&gt;[8]Buckets!$D$118,AI3&lt;=[8]Buckets!$D$119),[8]Buckets!$K$119,IF(AND(AI3&gt;[8]Buckets!$D$119,AI3&lt;=[8]Buckets!$D$120),[8]Buckets!$K$120,IF(AI3&gt;[8]Buckets!$D$120,[8]Buckets!$K$121)))))))</f>
        <v>-0.30289999999999995</v>
      </c>
      <c r="AX3">
        <f>IF(AJ3="",[8]Buckets!$K$130,IF(AJ3&lt;=[8]Buckets!$D$125,[8]Buckets!$K$125,IF(AND(AJ3&gt;[8]Buckets!$D$125,AJ3&lt;=[8]Buckets!$D$126),[8]Buckets!$K$126,IF(AND(AJ3&gt;[8]Buckets!$D$126,AJ3&lt;=[8]Buckets!$D$127),[8]Buckets!$K$127,IF(AND(AJ3&gt;[8]Buckets!$D$127,AJ3&lt;=[8]Buckets!$D$128),[8]Buckets!$K$128,IF(AND(AJ3&gt;[8]Buckets!$D$128,AJ3&lt;=[8]Buckets!$D$129),[8]Buckets!$K$129,IF(AJ3&gt;[8]Buckets!$D$129,[8]Buckets!$K$130)))))))</f>
        <v>-0.44409999999999994</v>
      </c>
      <c r="AY3" s="695"/>
      <c r="AZ3">
        <f>MMULT(AL3:AT3,[8]Coefficients!$B$6:$B$14)+[8]Coefficients!$F$5</f>
        <v>-0.76123749900000037</v>
      </c>
      <c r="BA3">
        <f>MMULT(AU3:AX3,[8]Coefficients!$B$20:$B$23)+[8]Coefficients!$F$19</f>
        <v>-0.19262192799999994</v>
      </c>
      <c r="BB3">
        <f>(AZ3*[8]Standardisation_Parameters!$B$6)+[8]Standardisation_Parameters!$B$5</f>
        <v>31.688456954016921</v>
      </c>
      <c r="BC3">
        <f>(BA3*[8]Standardisation_Parameters!$B$6)+[8]Standardisation_Parameters!$B$5</f>
        <v>41.23579040461501</v>
      </c>
      <c r="BD3">
        <v>3</v>
      </c>
      <c r="BE3" s="78">
        <f>MMULT(AZ3:BA3,[8]Coefficients!$B$29:$B$30)+[8]Coefficients!$F$29</f>
        <v>-0.35810421776255008</v>
      </c>
      <c r="BF3" s="78">
        <f>(BE3*[8]Standardisation_Parameters!$B$6)+[8]Standardisation_Parameters!$B$5</f>
        <v>38.457261850159441</v>
      </c>
      <c r="BG3" s="78">
        <f t="shared" ref="BG3:BG66" si="7">ROUND(BF3,0)</f>
        <v>38</v>
      </c>
      <c r="BH3" s="78">
        <f>VLOOKUP(MATCH(BF3,[8]mapping_table!$B$2:$B$21,1),[8]mapping_table!$A$1:$D$21,4,0)</f>
        <v>40</v>
      </c>
      <c r="BI3" s="78">
        <f t="shared" ref="BI3:BI66" si="8">ROUND(BF3/5,0)</f>
        <v>8</v>
      </c>
      <c r="BK3" s="79">
        <f>MMULT(AZ3:BA3,[8]Coefficients!$B$36:$B$37)+[8]Coefficients!$F$36</f>
        <v>-0.48422450776267023</v>
      </c>
      <c r="BL3" s="79">
        <f>(BK3*[8]Standardisation_Parameters!$B$6)+[8]Standardisation_Parameters!$B$5</f>
        <v>36.339640516998166</v>
      </c>
      <c r="BM3" s="79">
        <f t="shared" ref="BM3:BM66" si="9">ROUND(BL3,0)</f>
        <v>36</v>
      </c>
      <c r="BN3" s="79">
        <f>VLOOKUP(MATCH(BL3,[8]mapping_table!$B$2:$B$21,1),[8]mapping_table!$A$1:$D$21,4,0)</f>
        <v>40</v>
      </c>
      <c r="BO3" s="79">
        <f t="shared" ref="BO3:BO66" si="10">ROUND(BL3/5,0)</f>
        <v>7</v>
      </c>
      <c r="BP3" s="78">
        <f t="shared" ref="BP3:BP66" si="11">ROUND(BO3,0)</f>
        <v>7</v>
      </c>
      <c r="BQ3" s="78">
        <f>VLOOKUP(MATCH(BO3,[9]mapping_table!$B$2:$B$21,1),[9]mapping_table!$A$1:$D$21,4,0)</f>
        <v>10</v>
      </c>
      <c r="BR3" s="78">
        <f t="shared" ref="BR3:BR66" si="12">ROUND(BO3/5,0)</f>
        <v>1</v>
      </c>
      <c r="BT3" s="79" t="e">
        <f>MMULT(BI3:BJ3,[9]Coefficients!$B$36:$B$37)+[9]Coefficients!$F$36</f>
        <v>#VALUE!</v>
      </c>
      <c r="BU3" s="79" t="e">
        <f>(BT3*[9]Standardisation_Parameters!$B$6)+[9]Standardisation_Parameters!$B$5</f>
        <v>#VALUE!</v>
      </c>
      <c r="BV3" s="79" t="e">
        <f t="shared" ref="BV3:BV66" si="13">ROUND(BU3,0)</f>
        <v>#VALUE!</v>
      </c>
      <c r="BW3" s="79" t="e">
        <f>VLOOKUP(MATCH(BU3,[9]mapping_table!$B$2:$B$21,1),[9]mapping_table!$A$1:$D$21,4,0)</f>
        <v>#VALUE!</v>
      </c>
      <c r="BX3" s="79" t="e">
        <f t="shared" ref="BX3:BX66" si="14">ROUND(BU3/5,0)</f>
        <v>#VALUE!</v>
      </c>
    </row>
    <row r="4" spans="1:80" hidden="1" x14ac:dyDescent="0.25">
      <c r="A4" s="74" t="s">
        <v>29</v>
      </c>
      <c r="B4" s="74" t="s">
        <v>160</v>
      </c>
      <c r="C4" s="74" t="s">
        <v>162</v>
      </c>
      <c r="D4" s="75">
        <v>5</v>
      </c>
      <c r="E4" s="75">
        <v>1.3121747001584101</v>
      </c>
      <c r="F4" s="75">
        <v>9.3000000000000007</v>
      </c>
      <c r="G4" s="75">
        <v>9.98</v>
      </c>
      <c r="H4" s="75">
        <v>19.8</v>
      </c>
      <c r="I4" s="75">
        <v>10800</v>
      </c>
      <c r="J4" s="75">
        <v>-18.088147420834101</v>
      </c>
      <c r="K4" s="75">
        <v>35.133698715902398</v>
      </c>
      <c r="L4" s="75">
        <v>6</v>
      </c>
      <c r="M4" s="75">
        <v>62.2950819672131</v>
      </c>
      <c r="N4" s="75">
        <v>6</v>
      </c>
      <c r="O4" s="75">
        <v>-0.56029737710730598</v>
      </c>
      <c r="P4" s="75">
        <v>2.75</v>
      </c>
      <c r="Q4" s="75">
        <f>VLOOKUP(C4,High_Raw!$D:$CD,9,FALSE)</f>
        <v>3.5276187010503302</v>
      </c>
      <c r="R4" s="75">
        <f>VLOOKUP(C4,High_Raw!$D:$CD,36,FALSE)</f>
        <v>39.361097196821603</v>
      </c>
      <c r="S4" s="148">
        <v>58.5555555555556</v>
      </c>
      <c r="T4" s="149">
        <f t="shared" si="0"/>
        <v>59</v>
      </c>
      <c r="U4" s="41">
        <f>VLOOKUP(MATCH(S4,[8]mapping_table!$B$2:$B$21,1),[8]mapping_table!$A$1:$D$21,4,0)</f>
        <v>60</v>
      </c>
      <c r="V4" s="41">
        <f t="shared" si="1"/>
        <v>12</v>
      </c>
      <c r="W4" s="695"/>
      <c r="X4" s="75">
        <f t="shared" si="2"/>
        <v>5</v>
      </c>
      <c r="Y4">
        <f>IF(ISBLANK(E4),"",(E4-[8]Standardisation_Parameters!$J$5)/[8]Standardisation_Parameters!$J$6)</f>
        <v>-4.5059450744522951E-2</v>
      </c>
      <c r="Z4">
        <f>IF(ISBLANK(F4),"",(F4-[8]Standardisation_Parameters!$G$5)/[8]Standardisation_Parameters!$G$6)</f>
        <v>-9.0844444433933868E-3</v>
      </c>
      <c r="AA4">
        <f>IF(ISBLANK(G4),"",(G4-[8]Standardisation_Parameters!$L$5)/[8]Standardisation_Parameters!$L$6)</f>
        <v>0.69874585992828631</v>
      </c>
      <c r="AB4" s="75">
        <f t="shared" si="3"/>
        <v>19.8</v>
      </c>
      <c r="AC4">
        <f>IF(ISBLANK(I4),"",(I4-[8]Standardisation_Parameters!$K$5)/[8]Standardisation_Parameters!$K$6)</f>
        <v>-0.17487442707649328</v>
      </c>
      <c r="AD4">
        <f>IF(ISBLANK(J4),"",(J4-[8]Standardisation_Parameters!$M$5)/[8]Standardisation_Parameters!$M$6)</f>
        <v>-0.4955058667885972</v>
      </c>
      <c r="AE4">
        <f>IF(ISBLANK(K4),"",(K4-[8]Standardisation_Parameters!$N$5)/[8]Standardisation_Parameters!$N$6)</f>
        <v>-0.34702948473450496</v>
      </c>
      <c r="AF4" s="75">
        <f t="shared" si="4"/>
        <v>6</v>
      </c>
      <c r="AG4">
        <f>IF(ISBLANK(M4),"",(M4-[8]Standardisation_Parameters!$O$5)/[8]Standardisation_Parameters!$O$6)</f>
        <v>0.66611454495792821</v>
      </c>
      <c r="AH4" s="75">
        <f t="shared" si="5"/>
        <v>6</v>
      </c>
      <c r="AI4" s="75">
        <f>IF(ISBLANK(O4),"",(O4-[8]Standardisation_Parameters!$Q$5)/[8]Standardisation_Parameters!$Q$6)</f>
        <v>-0.61772160796251185</v>
      </c>
      <c r="AJ4" s="75">
        <f t="shared" si="6"/>
        <v>2.75</v>
      </c>
      <c r="AK4" s="695"/>
      <c r="AL4">
        <f>IF(X4="",[8]Buckets!$K$15,IF(X4&lt;=[8]Buckets!$D$13,[8]Buckets!$K$13,IF(AND(X4&gt;[8]Buckets!$D$13,X4&lt;=[8]Buckets!$D$14),[8]Buckets!$K$14,IF(X4&gt;[8]Buckets!$D$14,[8]Buckets!$K$15))))</f>
        <v>0.39300000000000002</v>
      </c>
      <c r="AM4">
        <f>IF(Y4="",[8]Buckets!$K$60,IF(Y4&lt;=[8]Buckets!$D$55,[8]Buckets!$K$55,IF(AND(Y4&gt;[8]Buckets!$D$55,Y4&lt;=[8]Buckets!$D$56),[8]Buckets!$K$56,IF(AND(Y4&gt;[8]Buckets!$D$56,Y4&lt;=[8]Buckets!$D$57),[8]Buckets!$K$57,IF(AND(Y4&gt;[8]Buckets!$D$57,Y4&lt;=[8]Buckets!$D$58),[8]Buckets!$K$58,IF(AND(Y4&gt;[8]Buckets!$D$58,Y4&lt;=[8]Buckets!$D$59),[8]Buckets!$K$59,IF(Y4&gt;[8]Buckets!$D$59,[8]Buckets!$K$60)))))))</f>
        <v>-0.46449999999999991</v>
      </c>
      <c r="AN4">
        <f>IF(Z4="",[8]Buckets!$K$78,IF(Z4&lt;=[8]Buckets!$D$73,[8]Buckets!$K$73,IF(AND(Z4&gt;[8]Buckets!$D$73,Z4&lt;=[8]Buckets!$D$74),[8]Buckets!$K$74,IF(AND(Z4&gt;[8]Buckets!$D$74,Z4&lt;=[8]Buckets!$D$75),[8]Buckets!$K$75,IF(AND(Z4&gt;[8]Buckets!$D$75,Z4&lt;=[8]Buckets!$D$76),[8]Buckets!$K$76,IF(AND(Z4&gt;[8]Buckets!$D$76,Z4&lt;=[8]Buckets!$D$77),[8]Buckets!$K$77,IF(Z4&gt;[8]Buckets!$D$77,[8]Buckets!$K$78)))))))</f>
        <v>-0.35099999999999998</v>
      </c>
      <c r="AO4">
        <f>IF(AA4="",[8]Buckets!$K$37,IF(AA4&lt;=[8]Buckets!$D$37,[8]Buckets!$K$37,IF(AND(AA4&gt;[8]Buckets!$D$37,AA4&lt;=[8]Buckets!$D$38),[8]Buckets!$K$38,IF(AND(AA4&gt;[8]Buckets!$D$38,AA4&lt;=[8]Buckets!$D$39),[8]Buckets!$K$39,IF(AND(AA4&gt;[8]Buckets!$D$39,AA4&lt;=[8]Buckets!$D$40),[8]Buckets!$K$40,IF(AND(AA4&gt;[8]Buckets!$D$40,AA4&lt;=[8]Buckets!$D$41),[8]Buckets!$K$41,IF(AA4&gt;[8]Buckets!$D$41,[8]Buckets!$K$42)))))))</f>
        <v>0.21900000000000008</v>
      </c>
      <c r="AP4">
        <f>IF(AB4="",[8]Buckets!$K$24,IF(AB4&lt;=[8]Buckets!$D$19,[8]Buckets!$K$19,IF(AND(AB4&gt;[8]Buckets!$D$19,AB4&lt;=[8]Buckets!$D$20),[8]Buckets!$K$20,IF(AND(AB4&gt;[8]Buckets!$D$20,AB4&lt;=[8]Buckets!$D$21),[8]Buckets!$K$21,IF(AND(AB4&gt;[8]Buckets!$D$21,AB4&lt;=[8]Buckets!$D$22),[8]Buckets!$K$22,IF(AND(AB4&gt;[8]Buckets!$D$22,AB4&lt;=[8]Buckets!$D$23),[8]Buckets!$K$23,IF(AB4&gt;[8]Buckets!$D$23,[8]Buckets!$K$24)))))))</f>
        <v>1.0019999999999998</v>
      </c>
      <c r="AQ4">
        <f>IF(AC4="",[8]Buckets!$K$28,IF(AC4&lt;=[8]Buckets!$D$28,[8]Buckets!$K$28,IF(AND(AC4&gt;[8]Buckets!$D$28,AC4&lt;=[8]Buckets!$D$29),[8]Buckets!$K$29,IF(AND(AC4&gt;[8]Buckets!$D$29,AC4&lt;=[8]Buckets!$D$30),[8]Buckets!$K$30,IF(AND(AC4&gt;[8]Buckets!$D$30,AC4&lt;=[8]Buckets!$D$31),[8]Buckets!$K$31,IF(AND(AC4&gt;[8]Buckets!$D$31,AC4&lt;=[8]Buckets!$D$32),[8]Buckets!$K$32,IF(AC4&gt;[8]Buckets!$D$32,[8]Buckets!$K$33)))))))</f>
        <v>-0.27120000000000011</v>
      </c>
      <c r="AR4">
        <f>IF(AD4="",[8]Buckets!$K$46,IF(AD4&lt;=[8]Buckets!$D$46,[8]Buckets!$K$46,IF(AND(AD4&gt;[8]Buckets!$D$46,AD4&lt;=[8]Buckets!$D$47),[8]Buckets!$K$47,IF(AND(AD4&gt;[8]Buckets!$D$47,AD4&lt;=[8]Buckets!$D$48),[8]Buckets!$K$48,IF(AND(AD4&gt;[8]Buckets!$D$48,AD4&lt;=[8]Buckets!$D$49),[8]Buckets!$K$49,IF(AND(AD4&gt;[8]Buckets!$D$49,AD4&lt;=[8]Buckets!$D$50),[8]Buckets!$K$50,IF(AD4&gt;[8]Buckets!$D$50,[8]Buckets!$K$51)))))))</f>
        <v>-0.11729999999999999</v>
      </c>
      <c r="AS4">
        <f>IF(AE4="",[8]Buckets!$K$64,IF(AE4&lt;=[8]Buckets!$D$64,[8]Buckets!$K$64,IF(AND(AE4&gt;[8]Buckets!$D$64,AE4&lt;=[8]Buckets!$D$65),[8]Buckets!$K$65,IF(AND(AE4&gt;[8]Buckets!$D$65,AE4&lt;=[8]Buckets!$D$66),[8]Buckets!$K$66,IF(AND(AE4&gt;[8]Buckets!$D$66,AE4&lt;=[8]Buckets!$D$67),[8]Buckets!$K$67,IF(AND(AE4&gt;[8]Buckets!$D$67,AE4&lt;=[8]Buckets!$D$68),[8]Buckets!$K$68,IF(AE4&gt;[8]Buckets!$D$68,[8]Buckets!$K$69)))))))</f>
        <v>-7.0299999999999974E-2</v>
      </c>
      <c r="AT4">
        <f>IF(AF4="",[8]Buckets!$K$87,IF(AF4&lt;=[8]Buckets!$D$82,[8]Buckets!$K$82,IF(AND(AF4&gt;[8]Buckets!$D$82,AF4&lt;=[8]Buckets!$D$83),[8]Buckets!$K$83,IF(AND(AF4&gt;[8]Buckets!$D$83,AF4&lt;=[8]Buckets!$D$84),[8]Buckets!$K$84,IF(AND(AF4&gt;[8]Buckets!$D$84,AF4&lt;=[8]Buckets!$D$85),[8]Buckets!$K$85,IF(AND(AF4&gt;[8]Buckets!$D$85,AF4&lt;=[8]Buckets!$D$86),[8]Buckets!$K$86,IF(AF4&gt;[8]Buckets!$D$86,[8]Buckets!$K$87)))))))</f>
        <v>0.34609999999999985</v>
      </c>
      <c r="AU4">
        <f>IF(AG4="",[8]Buckets!$K$95,IF(AG4&lt;=[8]Buckets!$D$90,[8]Buckets!$K$90,IF(AND(AG4&gt;[8]Buckets!$D$90,AG4&lt;=[8]Buckets!$D$91),[8]Buckets!$K$91,IF(AND(AG4&gt;[8]Buckets!$D$91,AG4&lt;=[8]Buckets!$D$92),[8]Buckets!$K$92,IF(AND(AG4&gt;[8]Buckets!$D$92,AG4&lt;=[8]Buckets!$D$93),[8]Buckets!$K$93,IF(AND(AG4&gt;[8]Buckets!$D$93,AG4&lt;=[8]Buckets!$D$94),[8]Buckets!$K$94,IF(AG4&gt;[8]Buckets!$D$94,[8]Buckets!$K$95)))))))</f>
        <v>0.50539999999999985</v>
      </c>
      <c r="AV4">
        <f>IF(AH4="",[8]Buckets!$K$103,IF(AH4&lt;=[8]Buckets!$D$99,[8]Buckets!$K$99,IF(AND(AH4&gt;[8]Buckets!$D$99,AH4&lt;=[8]Buckets!$D$100),[8]Buckets!$K$100,IF(AND(AH4&gt;[8]Buckets!$D$100,AH4&lt;=[8]Buckets!$D$101),[8]Buckets!$K$101,IF(AND(AH4&gt;[8]Buckets!$D$101,AH4&lt;=[8]Buckets!$D$102),[8]Buckets!$K$102,IF(AH4&gt;[8]Buckets!$D$102,[8]Buckets!$K$103))))))</f>
        <v>0.72730000000000006</v>
      </c>
      <c r="AW4">
        <f>IF(AI4="",[8]Buckets!$K$116,IF(AI4&lt;=[8]Buckets!$D$116,[8]Buckets!$K$116,IF(AND(AI4&gt;[8]Buckets!$D$116,AI4&lt;=[8]Buckets!$D$117),[8]Buckets!$K$117,IF(AND(AI4&gt;[8]Buckets!$D$117,AI4&lt;=[8]Buckets!$D$118),[8]Buckets!$K$118,IF(AND(AI4&gt;[8]Buckets!$D$118,AI4&lt;=[8]Buckets!$D$119),[8]Buckets!$K$119,IF(AND(AI4&gt;[8]Buckets!$D$119,AI4&lt;=[8]Buckets!$D$120),[8]Buckets!$K$120,IF(AI4&gt;[8]Buckets!$D$120,[8]Buckets!$K$121)))))))</f>
        <v>0.2451000000000001</v>
      </c>
      <c r="AX4">
        <f>IF(AJ4="",[8]Buckets!$K$130,IF(AJ4&lt;=[8]Buckets!$D$125,[8]Buckets!$K$125,IF(AND(AJ4&gt;[8]Buckets!$D$125,AJ4&lt;=[8]Buckets!$D$126),[8]Buckets!$K$126,IF(AND(AJ4&gt;[8]Buckets!$D$126,AJ4&lt;=[8]Buckets!$D$127),[8]Buckets!$K$127,IF(AND(AJ4&gt;[8]Buckets!$D$127,AJ4&lt;=[8]Buckets!$D$128),[8]Buckets!$K$128,IF(AND(AJ4&gt;[8]Buckets!$D$128,AJ4&lt;=[8]Buckets!$D$129),[8]Buckets!$K$129,IF(AJ4&gt;[8]Buckets!$D$129,[8]Buckets!$K$130)))))))</f>
        <v>6.3799999999999857E-2</v>
      </c>
      <c r="AY4" s="695"/>
      <c r="AZ4">
        <f>MMULT(AL4:AT4,[8]Coefficients!$B$6:$B$14)+[8]Coefficients!$F$5</f>
        <v>0.93439745999999979</v>
      </c>
      <c r="BA4">
        <f>MMULT(AU4:AX4,[8]Coefficients!$B$20:$B$23)+[8]Coefficients!$F$19</f>
        <v>0.53662224599999997</v>
      </c>
      <c r="BB4">
        <f>(AZ4*[8]Standardisation_Parameters!$B$6)+[8]Standardisation_Parameters!$B$5</f>
        <v>60.158996963312951</v>
      </c>
      <c r="BC4">
        <f>(BA4*[8]Standardisation_Parameters!$B$6)+[8]Standardisation_Parameters!$B$5</f>
        <v>53.480156635809841</v>
      </c>
      <c r="BD4">
        <v>4</v>
      </c>
      <c r="BE4" s="78">
        <f>MMULT(AZ4:BA4,[8]Coefficients!$B$29:$B$30)+[8]Coefficients!$F$29</f>
        <v>0.71524123433831988</v>
      </c>
      <c r="BF4" s="78">
        <f>(BE4*[8]Standardisation_Parameters!$B$6)+[8]Standardisation_Parameters!$B$5</f>
        <v>56.479256782285482</v>
      </c>
      <c r="BG4" s="78">
        <f t="shared" si="7"/>
        <v>56</v>
      </c>
      <c r="BH4" s="78">
        <f>VLOOKUP(MATCH(BF4,[8]mapping_table!$B$2:$B$21,1),[8]mapping_table!$A$1:$D$21,4,0)</f>
        <v>60</v>
      </c>
      <c r="BI4" s="78">
        <f t="shared" si="8"/>
        <v>11</v>
      </c>
      <c r="BK4" s="79">
        <f>MMULT(AZ4:BA4,[8]Coefficients!$B$36:$B$37)+[8]Coefficients!$F$36</f>
        <v>0.81757376189939979</v>
      </c>
      <c r="BL4" s="79">
        <f>(BK4*[8]Standardisation_Parameters!$B$6)+[8]Standardisation_Parameters!$B$5</f>
        <v>58.197469953532156</v>
      </c>
      <c r="BM4" s="79">
        <f t="shared" si="9"/>
        <v>58</v>
      </c>
      <c r="BN4" s="79">
        <f>VLOOKUP(MATCH(BL4,[8]mapping_table!$B$2:$B$21,1),[8]mapping_table!$A$1:$D$21,4,0)</f>
        <v>60</v>
      </c>
      <c r="BO4" s="79">
        <f t="shared" si="10"/>
        <v>12</v>
      </c>
      <c r="BP4" s="78">
        <f t="shared" si="11"/>
        <v>12</v>
      </c>
      <c r="BQ4" s="78">
        <f>VLOOKUP(MATCH(BO4,[9]mapping_table!$B$2:$B$21,1),[9]mapping_table!$A$1:$D$21,4,0)</f>
        <v>15</v>
      </c>
      <c r="BR4" s="78">
        <f t="shared" si="12"/>
        <v>2</v>
      </c>
      <c r="BT4" s="79" t="e">
        <f>MMULT(BI4:BJ4,[9]Coefficients!$B$36:$B$37)+[9]Coefficients!$F$36</f>
        <v>#VALUE!</v>
      </c>
      <c r="BU4" s="79" t="e">
        <f>(BT4*[9]Standardisation_Parameters!$B$6)+[9]Standardisation_Parameters!$B$5</f>
        <v>#VALUE!</v>
      </c>
      <c r="BV4" s="79" t="e">
        <f t="shared" si="13"/>
        <v>#VALUE!</v>
      </c>
      <c r="BW4" s="79" t="e">
        <f>VLOOKUP(MATCH(BU4,[9]mapping_table!$B$2:$B$21,1),[9]mapping_table!$A$1:$D$21,4,0)</f>
        <v>#VALUE!</v>
      </c>
      <c r="BX4" s="79" t="e">
        <f t="shared" si="14"/>
        <v>#VALUE!</v>
      </c>
      <c r="BZ4" s="696" t="s">
        <v>636</v>
      </c>
      <c r="CA4" s="696"/>
      <c r="CB4" s="696"/>
    </row>
    <row r="5" spans="1:80" hidden="1" x14ac:dyDescent="0.25">
      <c r="A5" s="74" t="s">
        <v>33</v>
      </c>
      <c r="B5" s="74" t="s">
        <v>158</v>
      </c>
      <c r="C5" s="74" t="s">
        <v>163</v>
      </c>
      <c r="D5" s="75">
        <v>2</v>
      </c>
      <c r="E5" s="75">
        <v>-6.24444444444444</v>
      </c>
      <c r="F5" s="75">
        <v>15.7</v>
      </c>
      <c r="G5" s="75">
        <v>7.6929999999999996</v>
      </c>
      <c r="H5" s="75">
        <v>6.5439999999999996</v>
      </c>
      <c r="I5" s="75">
        <v>3350</v>
      </c>
      <c r="J5" s="75">
        <v>8.3443053205757405</v>
      </c>
      <c r="K5" s="75">
        <v>61.382203469089902</v>
      </c>
      <c r="L5" s="75">
        <v>6</v>
      </c>
      <c r="M5" s="75">
        <v>33.3333333333333</v>
      </c>
      <c r="N5" s="75">
        <v>3</v>
      </c>
      <c r="O5" s="75">
        <v>-0.39889569923721901</v>
      </c>
      <c r="P5" s="75">
        <v>3.5</v>
      </c>
      <c r="Q5" s="75">
        <f>VLOOKUP(C5,High_Raw!$D:$CD,9,FALSE)</f>
        <v>10.394236633827401</v>
      </c>
      <c r="R5" s="75">
        <f>VLOOKUP(C5,High_Raw!$D:$CD,36,FALSE)</f>
        <v>6.8675814970243598</v>
      </c>
      <c r="S5" s="148">
        <v>53.6666666666667</v>
      </c>
      <c r="T5" s="149">
        <f t="shared" si="0"/>
        <v>54</v>
      </c>
      <c r="U5" s="41">
        <f>VLOOKUP(MATCH(S5,[8]mapping_table!$B$2:$B$21,1),[8]mapping_table!$A$1:$D$21,4,0)</f>
        <v>55</v>
      </c>
      <c r="V5" s="41">
        <f t="shared" si="1"/>
        <v>11</v>
      </c>
      <c r="W5" s="695"/>
      <c r="X5" s="75">
        <f t="shared" si="2"/>
        <v>2</v>
      </c>
      <c r="Y5">
        <f>IF(ISBLANK(E5),"",(E5-[8]Standardisation_Parameters!$J$5)/[8]Standardisation_Parameters!$J$6)</f>
        <v>-0.77933723427263057</v>
      </c>
      <c r="Z5">
        <f>IF(ISBLANK(F5),"",(F5-[8]Standardisation_Parameters!$G$5)/[8]Standardisation_Parameters!$G$6)</f>
        <v>0.53250205284508989</v>
      </c>
      <c r="AA5">
        <f>IF(ISBLANK(G5),"",(G5-[8]Standardisation_Parameters!$L$5)/[8]Standardisation_Parameters!$L$6)</f>
        <v>0.26488135114617389</v>
      </c>
      <c r="AB5" s="75">
        <f t="shared" si="3"/>
        <v>6.5439999999999996</v>
      </c>
      <c r="AC5">
        <f>IF(ISBLANK(I5),"",(I5-[8]Standardisation_Parameters!$K$5)/[8]Standardisation_Parameters!$K$6)</f>
        <v>-0.60280414990329101</v>
      </c>
      <c r="AD5">
        <f>IF(ISBLANK(J5),"",(J5-[8]Standardisation_Parameters!$M$5)/[8]Standardisation_Parameters!$M$6)</f>
        <v>0.15492011003678391</v>
      </c>
      <c r="AE5">
        <f>IF(ISBLANK(K5),"",(K5-[8]Standardisation_Parameters!$N$5)/[8]Standardisation_Parameters!$N$6)</f>
        <v>-0.11484729298095314</v>
      </c>
      <c r="AF5" s="75">
        <f t="shared" si="4"/>
        <v>6</v>
      </c>
      <c r="AG5">
        <f>IF(ISBLANK(M5),"",(M5-[8]Standardisation_Parameters!$O$5)/[8]Standardisation_Parameters!$O$6)</f>
        <v>-0.3873282382538068</v>
      </c>
      <c r="AH5" s="75">
        <f t="shared" si="5"/>
        <v>3</v>
      </c>
      <c r="AI5" s="75">
        <f>IF(ISBLANK(O5),"",(O5-[8]Standardisation_Parameters!$Q$5)/[8]Standardisation_Parameters!$Q$6)</f>
        <v>-0.45377960682396773</v>
      </c>
      <c r="AJ5" s="75">
        <f t="shared" si="6"/>
        <v>3.5</v>
      </c>
      <c r="AK5" s="695"/>
      <c r="AL5">
        <f>IF(X5="",[8]Buckets!$K$15,IF(X5&lt;=[8]Buckets!$D$13,[8]Buckets!$K$13,IF(AND(X5&gt;[8]Buckets!$D$13,X5&lt;=[8]Buckets!$D$14),[8]Buckets!$K$14,IF(X5&gt;[8]Buckets!$D$14,[8]Buckets!$K$15))))</f>
        <v>-0.16359999999999997</v>
      </c>
      <c r="AM5">
        <f>IF(Y5="",[8]Buckets!$K$60,IF(Y5&lt;=[8]Buckets!$D$55,[8]Buckets!$K$55,IF(AND(Y5&gt;[8]Buckets!$D$55,Y5&lt;=[8]Buckets!$D$56),[8]Buckets!$K$56,IF(AND(Y5&gt;[8]Buckets!$D$56,Y5&lt;=[8]Buckets!$D$57),[8]Buckets!$K$57,IF(AND(Y5&gt;[8]Buckets!$D$57,Y5&lt;=[8]Buckets!$D$58),[8]Buckets!$K$58,IF(AND(Y5&gt;[8]Buckets!$D$58,Y5&lt;=[8]Buckets!$D$59),[8]Buckets!$K$59,IF(Y5&gt;[8]Buckets!$D$59,[8]Buckets!$K$60)))))))</f>
        <v>-0.59049999999999991</v>
      </c>
      <c r="AN5">
        <f>IF(Z5="",[8]Buckets!$K$78,IF(Z5&lt;=[8]Buckets!$D$73,[8]Buckets!$K$73,IF(AND(Z5&gt;[8]Buckets!$D$73,Z5&lt;=[8]Buckets!$D$74),[8]Buckets!$K$74,IF(AND(Z5&gt;[8]Buckets!$D$74,Z5&lt;=[8]Buckets!$D$75),[8]Buckets!$K$75,IF(AND(Z5&gt;[8]Buckets!$D$75,Z5&lt;=[8]Buckets!$D$76),[8]Buckets!$K$76,IF(AND(Z5&gt;[8]Buckets!$D$76,Z5&lt;=[8]Buckets!$D$77),[8]Buckets!$K$77,IF(Z5&gt;[8]Buckets!$D$77,[8]Buckets!$K$78)))))))</f>
        <v>-8.7399999999999922E-2</v>
      </c>
      <c r="AO5">
        <f>IF(AA5="",[8]Buckets!$K$37,IF(AA5&lt;=[8]Buckets!$D$37,[8]Buckets!$K$37,IF(AND(AA5&gt;[8]Buckets!$D$37,AA5&lt;=[8]Buckets!$D$38),[8]Buckets!$K$38,IF(AND(AA5&gt;[8]Buckets!$D$38,AA5&lt;=[8]Buckets!$D$39),[8]Buckets!$K$39,IF(AND(AA5&gt;[8]Buckets!$D$39,AA5&lt;=[8]Buckets!$D$40),[8]Buckets!$K$40,IF(AND(AA5&gt;[8]Buckets!$D$40,AA5&lt;=[8]Buckets!$D$41),[8]Buckets!$K$41,IF(AA5&gt;[8]Buckets!$D$41,[8]Buckets!$K$42)))))))</f>
        <v>0.21900000000000008</v>
      </c>
      <c r="AP5">
        <f>IF(AB5="",[8]Buckets!$K$24,IF(AB5&lt;=[8]Buckets!$D$19,[8]Buckets!$K$19,IF(AND(AB5&gt;[8]Buckets!$D$19,AB5&lt;=[8]Buckets!$D$20),[8]Buckets!$K$20,IF(AND(AB5&gt;[8]Buckets!$D$20,AB5&lt;=[8]Buckets!$D$21),[8]Buckets!$K$21,IF(AND(AB5&gt;[8]Buckets!$D$21,AB5&lt;=[8]Buckets!$D$22),[8]Buckets!$K$22,IF(AND(AB5&gt;[8]Buckets!$D$22,AB5&lt;=[8]Buckets!$D$23),[8]Buckets!$K$23,IF(AB5&gt;[8]Buckets!$D$23,[8]Buckets!$K$24)))))))</f>
        <v>-7.4999999999999956E-2</v>
      </c>
      <c r="AQ5">
        <f>IF(AC5="",[8]Buckets!$K$28,IF(AC5&lt;=[8]Buckets!$D$28,[8]Buckets!$K$28,IF(AND(AC5&gt;[8]Buckets!$D$28,AC5&lt;=[8]Buckets!$D$29),[8]Buckets!$K$29,IF(AND(AC5&gt;[8]Buckets!$D$29,AC5&lt;=[8]Buckets!$D$30),[8]Buckets!$K$30,IF(AND(AC5&gt;[8]Buckets!$D$30,AC5&lt;=[8]Buckets!$D$31),[8]Buckets!$K$31,IF(AND(AC5&gt;[8]Buckets!$D$31,AC5&lt;=[8]Buckets!$D$32),[8]Buckets!$K$32,IF(AC5&gt;[8]Buckets!$D$32,[8]Buckets!$K$33)))))))</f>
        <v>0.58859999999999979</v>
      </c>
      <c r="AR5">
        <f>IF(AD5="",[8]Buckets!$K$46,IF(AD5&lt;=[8]Buckets!$D$46,[8]Buckets!$K$46,IF(AND(AD5&gt;[8]Buckets!$D$46,AD5&lt;=[8]Buckets!$D$47),[8]Buckets!$K$47,IF(AND(AD5&gt;[8]Buckets!$D$47,AD5&lt;=[8]Buckets!$D$48),[8]Buckets!$K$48,IF(AND(AD5&gt;[8]Buckets!$D$48,AD5&lt;=[8]Buckets!$D$49),[8]Buckets!$K$49,IF(AND(AD5&gt;[8]Buckets!$D$49,AD5&lt;=[8]Buckets!$D$50),[8]Buckets!$K$50,IF(AD5&gt;[8]Buckets!$D$50,[8]Buckets!$K$51)))))))</f>
        <v>-0.55919999999999992</v>
      </c>
      <c r="AS5">
        <f>IF(AE5="",[8]Buckets!$K$64,IF(AE5&lt;=[8]Buckets!$D$64,[8]Buckets!$K$64,IF(AND(AE5&gt;[8]Buckets!$D$64,AE5&lt;=[8]Buckets!$D$65),[8]Buckets!$K$65,IF(AND(AE5&gt;[8]Buckets!$D$65,AE5&lt;=[8]Buckets!$D$66),[8]Buckets!$K$66,IF(AND(AE5&gt;[8]Buckets!$D$66,AE5&lt;=[8]Buckets!$D$67),[8]Buckets!$K$67,IF(AND(AE5&gt;[8]Buckets!$D$67,AE5&lt;=[8]Buckets!$D$68),[8]Buckets!$K$68,IF(AE5&gt;[8]Buckets!$D$68,[8]Buckets!$K$69)))))))</f>
        <v>-0.6238999999999999</v>
      </c>
      <c r="AT5">
        <f>IF(AF5="",[8]Buckets!$K$87,IF(AF5&lt;=[8]Buckets!$D$82,[8]Buckets!$K$82,IF(AND(AF5&gt;[8]Buckets!$D$82,AF5&lt;=[8]Buckets!$D$83),[8]Buckets!$K$83,IF(AND(AF5&gt;[8]Buckets!$D$83,AF5&lt;=[8]Buckets!$D$84),[8]Buckets!$K$84,IF(AND(AF5&gt;[8]Buckets!$D$84,AF5&lt;=[8]Buckets!$D$85),[8]Buckets!$K$85,IF(AND(AF5&gt;[8]Buckets!$D$85,AF5&lt;=[8]Buckets!$D$86),[8]Buckets!$K$86,IF(AF5&gt;[8]Buckets!$D$86,[8]Buckets!$K$87)))))))</f>
        <v>0.34609999999999985</v>
      </c>
      <c r="AU5">
        <f>IF(AG5="",[8]Buckets!$K$95,IF(AG5&lt;=[8]Buckets!$D$90,[8]Buckets!$K$90,IF(AND(AG5&gt;[8]Buckets!$D$90,AG5&lt;=[8]Buckets!$D$91),[8]Buckets!$K$91,IF(AND(AG5&gt;[8]Buckets!$D$91,AG5&lt;=[8]Buckets!$D$92),[8]Buckets!$K$92,IF(AND(AG5&gt;[8]Buckets!$D$92,AG5&lt;=[8]Buckets!$D$93),[8]Buckets!$K$93,IF(AND(AG5&gt;[8]Buckets!$D$93,AG5&lt;=[8]Buckets!$D$94),[8]Buckets!$K$94,IF(AG5&gt;[8]Buckets!$D$94,[8]Buckets!$K$95)))))))</f>
        <v>-0.29059999999999997</v>
      </c>
      <c r="AV5">
        <f>IF(AH5="",[8]Buckets!$K$103,IF(AH5&lt;=[8]Buckets!$D$99,[8]Buckets!$K$99,IF(AND(AH5&gt;[8]Buckets!$D$99,AH5&lt;=[8]Buckets!$D$100),[8]Buckets!$K$100,IF(AND(AH5&gt;[8]Buckets!$D$100,AH5&lt;=[8]Buckets!$D$101),[8]Buckets!$K$101,IF(AND(AH5&gt;[8]Buckets!$D$101,AH5&lt;=[8]Buckets!$D$102),[8]Buckets!$K$102,IF(AH5&gt;[8]Buckets!$D$102,[8]Buckets!$K$103))))))</f>
        <v>-0.31409999999999982</v>
      </c>
      <c r="AW5">
        <f>IF(AI5="",[8]Buckets!$K$116,IF(AI5&lt;=[8]Buckets!$D$116,[8]Buckets!$K$116,IF(AND(AI5&gt;[8]Buckets!$D$116,AI5&lt;=[8]Buckets!$D$117),[8]Buckets!$K$117,IF(AND(AI5&gt;[8]Buckets!$D$117,AI5&lt;=[8]Buckets!$D$118),[8]Buckets!$K$118,IF(AND(AI5&gt;[8]Buckets!$D$118,AI5&lt;=[8]Buckets!$D$119),[8]Buckets!$K$119,IF(AND(AI5&gt;[8]Buckets!$D$119,AI5&lt;=[8]Buckets!$D$120),[8]Buckets!$K$120,IF(AI5&gt;[8]Buckets!$D$120,[8]Buckets!$K$121)))))))</f>
        <v>0.2451000000000001</v>
      </c>
      <c r="AX5">
        <f>IF(AJ5="",[8]Buckets!$K$130,IF(AJ5&lt;=[8]Buckets!$D$125,[8]Buckets!$K$125,IF(AND(AJ5&gt;[8]Buckets!$D$125,AJ5&lt;=[8]Buckets!$D$126),[8]Buckets!$K$126,IF(AND(AJ5&gt;[8]Buckets!$D$126,AJ5&lt;=[8]Buckets!$D$127),[8]Buckets!$K$127,IF(AND(AJ5&gt;[8]Buckets!$D$127,AJ5&lt;=[8]Buckets!$D$128),[8]Buckets!$K$128,IF(AND(AJ5&gt;[8]Buckets!$D$128,AJ5&lt;=[8]Buckets!$D$129),[8]Buckets!$K$129,IF(AJ5&gt;[8]Buckets!$D$129,[8]Buckets!$K$130)))))))</f>
        <v>0.65790000000000037</v>
      </c>
      <c r="AY5" s="695"/>
      <c r="AZ5">
        <f>MMULT(AL5:AT5,[8]Coefficients!$B$6:$B$14)+[8]Coefficients!$F$5</f>
        <v>0.52935222800000004</v>
      </c>
      <c r="BA5">
        <f>MMULT(AU5:AX5,[8]Coefficients!$B$20:$B$23)+[8]Coefficients!$F$19</f>
        <v>0.19434735400000019</v>
      </c>
      <c r="BB5">
        <f>(AZ5*[8]Standardisation_Parameters!$B$6)+[8]Standardisation_Parameters!$B$5</f>
        <v>53.358089479056147</v>
      </c>
      <c r="BC5">
        <f>(BA5*[8]Standardisation_Parameters!$B$6)+[8]Standardisation_Parameters!$B$5</f>
        <v>47.733193850488149</v>
      </c>
      <c r="BD5">
        <v>5</v>
      </c>
      <c r="BE5" s="78">
        <f>MMULT(AZ5:BA5,[8]Coefficients!$B$29:$B$30)+[8]Coefficients!$F$29</f>
        <v>0.33550766600176019</v>
      </c>
      <c r="BF5" s="78">
        <f>(BE5*[8]Standardisation_Parameters!$B$6)+[8]Standardisation_Parameters!$B$5</f>
        <v>50.103344506582765</v>
      </c>
      <c r="BG5" s="78">
        <f t="shared" si="7"/>
        <v>50</v>
      </c>
      <c r="BH5" s="78">
        <f>VLOOKUP(MATCH(BF5,[8]mapping_table!$B$2:$B$21,1),[8]mapping_table!$A$1:$D$21,4,0)</f>
        <v>55</v>
      </c>
      <c r="BI5" s="78">
        <f t="shared" si="8"/>
        <v>10</v>
      </c>
      <c r="BK5" s="79">
        <f>MMULT(AZ5:BA5,[8]Coefficients!$B$36:$B$37)+[8]Coefficients!$F$36</f>
        <v>0.41960997048004006</v>
      </c>
      <c r="BL5" s="79">
        <f>(BK5*[8]Standardisation_Parameters!$B$6)+[8]Standardisation_Parameters!$B$5</f>
        <v>51.515463318956733</v>
      </c>
      <c r="BM5" s="79">
        <f t="shared" si="9"/>
        <v>52</v>
      </c>
      <c r="BN5" s="79">
        <f>VLOOKUP(MATCH(BL5,[8]mapping_table!$B$2:$B$21,1),[8]mapping_table!$A$1:$D$21,4,0)</f>
        <v>55</v>
      </c>
      <c r="BO5" s="79">
        <f t="shared" si="10"/>
        <v>10</v>
      </c>
      <c r="BP5" s="78">
        <f t="shared" si="11"/>
        <v>10</v>
      </c>
      <c r="BQ5" s="78">
        <f>VLOOKUP(MATCH(BO5,[9]mapping_table!$B$2:$B$21,1),[9]mapping_table!$A$1:$D$21,4,0)</f>
        <v>15</v>
      </c>
      <c r="BR5" s="78">
        <f t="shared" si="12"/>
        <v>2</v>
      </c>
      <c r="BT5" s="79" t="e">
        <f>MMULT(BI5:BJ5,[9]Coefficients!$B$36:$B$37)+[9]Coefficients!$F$36</f>
        <v>#VALUE!</v>
      </c>
      <c r="BU5" s="79" t="e">
        <f>(BT5*[9]Standardisation_Parameters!$B$6)+[9]Standardisation_Parameters!$B$5</f>
        <v>#VALUE!</v>
      </c>
      <c r="BV5" s="79" t="e">
        <f t="shared" si="13"/>
        <v>#VALUE!</v>
      </c>
      <c r="BW5" s="79" t="e">
        <f>VLOOKUP(MATCH(BU5,[9]mapping_table!$B$2:$B$21,1),[9]mapping_table!$A$1:$D$21,4,0)</f>
        <v>#VALUE!</v>
      </c>
      <c r="BX5" s="79" t="e">
        <f t="shared" si="14"/>
        <v>#VALUE!</v>
      </c>
      <c r="BZ5" s="2" t="s">
        <v>487</v>
      </c>
      <c r="CA5" s="43" t="e">
        <v>#NAME?</v>
      </c>
      <c r="CB5" s="42" t="e">
        <v>#NAME?</v>
      </c>
    </row>
    <row r="6" spans="1:80" hidden="1" x14ac:dyDescent="0.25">
      <c r="A6" s="74" t="s">
        <v>15</v>
      </c>
      <c r="B6" s="74" t="s">
        <v>160</v>
      </c>
      <c r="C6" s="74" t="s">
        <v>164</v>
      </c>
      <c r="D6" s="75">
        <v>1</v>
      </c>
      <c r="E6" s="75">
        <v>-2.6339792387543302</v>
      </c>
      <c r="F6" s="75">
        <v>72.2</v>
      </c>
      <c r="G6" s="75">
        <v>4.7</v>
      </c>
      <c r="H6" s="75">
        <v>2.9478</v>
      </c>
      <c r="I6" s="75">
        <v>64110</v>
      </c>
      <c r="J6" s="75">
        <v>-16.563450714673401</v>
      </c>
      <c r="K6" s="75">
        <v>103.49672847009001</v>
      </c>
      <c r="L6" s="75">
        <v>1</v>
      </c>
      <c r="M6" s="75">
        <v>6.0109289617486299</v>
      </c>
      <c r="N6" s="75">
        <v>1</v>
      </c>
      <c r="O6" s="75">
        <v>1.77909805258021</v>
      </c>
      <c r="P6" s="75">
        <v>2</v>
      </c>
      <c r="Q6" s="75">
        <f>VLOOKUP(C6,High_Raw!$D:$CD,9,FALSE)</f>
        <v>1.2841965192290501</v>
      </c>
      <c r="R6" s="75">
        <f>VLOOKUP(C6,High_Raw!$D:$CD,36,FALSE)</f>
        <v>22.999681651513502</v>
      </c>
      <c r="S6" s="148">
        <v>18.8888888888889</v>
      </c>
      <c r="T6" s="149">
        <f t="shared" si="0"/>
        <v>19</v>
      </c>
      <c r="U6" s="41">
        <f>VLOOKUP(MATCH(S6,[8]mapping_table!$B$2:$B$21,1),[8]mapping_table!$A$1:$D$21,4,0)</f>
        <v>20</v>
      </c>
      <c r="V6" s="41">
        <f t="shared" si="1"/>
        <v>4</v>
      </c>
      <c r="W6" s="695"/>
      <c r="X6" s="75">
        <f t="shared" si="2"/>
        <v>1</v>
      </c>
      <c r="Y6">
        <f>IF(ISBLANK(E6),"",(E6-[8]Standardisation_Parameters!$J$5)/[8]Standardisation_Parameters!$J$6)</f>
        <v>-0.42850780407262296</v>
      </c>
      <c r="Z6">
        <f>IF(ISBLANK(F6),"",(F6-[8]Standardisation_Parameters!$G$5)/[8]Standardisation_Parameters!$G$6)</f>
        <v>5.3136953492199828</v>
      </c>
      <c r="AA6">
        <f>IF(ISBLANK(G6),"",(G6-[8]Standardisation_Parameters!$L$5)/[8]Standardisation_Parameters!$L$6)</f>
        <v>-0.30291771959491126</v>
      </c>
      <c r="AB6" s="75">
        <f t="shared" si="3"/>
        <v>2.9478</v>
      </c>
      <c r="AC6">
        <f>IF(ISBLANK(I6),"",(I6-[8]Standardisation_Parameters!$K$5)/[8]Standardisation_Parameters!$K$6)</f>
        <v>2.8872643009633165</v>
      </c>
      <c r="AD6">
        <f>IF(ISBLANK(J6),"",(J6-[8]Standardisation_Parameters!$M$5)/[8]Standardisation_Parameters!$M$6)</f>
        <v>-0.4579875042601973</v>
      </c>
      <c r="AE6">
        <f>IF(ISBLANK(K6),"",(K6-[8]Standardisation_Parameters!$N$5)/[8]Standardisation_Parameters!$N$6)</f>
        <v>0.25767841129576496</v>
      </c>
      <c r="AF6" s="75">
        <f t="shared" si="4"/>
        <v>1</v>
      </c>
      <c r="AG6">
        <f>IF(ISBLANK(M6),"",(M6-[8]Standardisation_Parameters!$O$5)/[8]Standardisation_Parameters!$O$6)</f>
        <v>-1.3811421846799701</v>
      </c>
      <c r="AH6" s="75">
        <f t="shared" si="5"/>
        <v>1</v>
      </c>
      <c r="AI6" s="75">
        <f>IF(ISBLANK(O6),"",(O6-[8]Standardisation_Parameters!$Q$5)/[8]Standardisation_Parameters!$Q$6)</f>
        <v>1.7584938890414108</v>
      </c>
      <c r="AJ6" s="75">
        <f t="shared" si="6"/>
        <v>2</v>
      </c>
      <c r="AK6" s="695"/>
      <c r="AL6">
        <f>IF(X6="",[8]Buckets!$K$15,IF(X6&lt;=[8]Buckets!$D$13,[8]Buckets!$K$13,IF(AND(X6&gt;[8]Buckets!$D$13,X6&lt;=[8]Buckets!$D$14),[8]Buckets!$K$14,IF(X6&gt;[8]Buckets!$D$14,[8]Buckets!$K$15))))</f>
        <v>-0.72019999999999995</v>
      </c>
      <c r="AM6">
        <f>IF(Y6="",[8]Buckets!$K$60,IF(Y6&lt;=[8]Buckets!$D$55,[8]Buckets!$K$55,IF(AND(Y6&gt;[8]Buckets!$D$55,Y6&lt;=[8]Buckets!$D$56),[8]Buckets!$K$56,IF(AND(Y6&gt;[8]Buckets!$D$56,Y6&lt;=[8]Buckets!$D$57),[8]Buckets!$K$57,IF(AND(Y6&gt;[8]Buckets!$D$57,Y6&lt;=[8]Buckets!$D$58),[8]Buckets!$K$58,IF(AND(Y6&gt;[8]Buckets!$D$58,Y6&lt;=[8]Buckets!$D$59),[8]Buckets!$K$59,IF(Y6&gt;[8]Buckets!$D$59,[8]Buckets!$K$60)))))))</f>
        <v>-0.54849999999999999</v>
      </c>
      <c r="AN6">
        <f>IF(Z6="",[8]Buckets!$K$78,IF(Z6&lt;=[8]Buckets!$D$73,[8]Buckets!$K$73,IF(AND(Z6&gt;[8]Buckets!$D$73,Z6&lt;=[8]Buckets!$D$74),[8]Buckets!$K$74,IF(AND(Z6&gt;[8]Buckets!$D$74,Z6&lt;=[8]Buckets!$D$75),[8]Buckets!$K$75,IF(AND(Z6&gt;[8]Buckets!$D$75,Z6&lt;=[8]Buckets!$D$76),[8]Buckets!$K$76,IF(AND(Z6&gt;[8]Buckets!$D$76,Z6&lt;=[8]Buckets!$D$77),[8]Buckets!$K$77,IF(Z6&gt;[8]Buckets!$D$77,[8]Buckets!$K$78)))))))</f>
        <v>0.17619999999999991</v>
      </c>
      <c r="AO6">
        <f>IF(AA6="",[8]Buckets!$K$37,IF(AA6&lt;=[8]Buckets!$D$37,[8]Buckets!$K$37,IF(AND(AA6&gt;[8]Buckets!$D$37,AA6&lt;=[8]Buckets!$D$38),[8]Buckets!$K$38,IF(AND(AA6&gt;[8]Buckets!$D$38,AA6&lt;=[8]Buckets!$D$39),[8]Buckets!$K$39,IF(AND(AA6&gt;[8]Buckets!$D$39,AA6&lt;=[8]Buckets!$D$40),[8]Buckets!$K$40,IF(AND(AA6&gt;[8]Buckets!$D$40,AA6&lt;=[8]Buckets!$D$41),[8]Buckets!$K$41,IF(AA6&gt;[8]Buckets!$D$41,[8]Buckets!$K$42)))))))</f>
        <v>-0.34260000000000002</v>
      </c>
      <c r="AP6">
        <f>IF(AB6="",[8]Buckets!$K$24,IF(AB6&lt;=[8]Buckets!$D$19,[8]Buckets!$K$19,IF(AND(AB6&gt;[8]Buckets!$D$19,AB6&lt;=[8]Buckets!$D$20),[8]Buckets!$K$20,IF(AND(AB6&gt;[8]Buckets!$D$20,AB6&lt;=[8]Buckets!$D$21),[8]Buckets!$K$21,IF(AND(AB6&gt;[8]Buckets!$D$21,AB6&lt;=[8]Buckets!$D$22),[8]Buckets!$K$22,IF(AND(AB6&gt;[8]Buckets!$D$22,AB6&lt;=[8]Buckets!$D$23),[8]Buckets!$K$23,IF(AB6&gt;[8]Buckets!$D$23,[8]Buckets!$K$24)))))))</f>
        <v>-0.93840000000000001</v>
      </c>
      <c r="AQ6">
        <f>IF(AC6="",[8]Buckets!$K$28,IF(AC6&lt;=[8]Buckets!$D$28,[8]Buckets!$K$28,IF(AND(AC6&gt;[8]Buckets!$D$28,AC6&lt;=[8]Buckets!$D$29),[8]Buckets!$K$29,IF(AND(AC6&gt;[8]Buckets!$D$29,AC6&lt;=[8]Buckets!$D$30),[8]Buckets!$K$30,IF(AND(AC6&gt;[8]Buckets!$D$30,AC6&lt;=[8]Buckets!$D$31),[8]Buckets!$K$31,IF(AND(AC6&gt;[8]Buckets!$D$31,AC6&lt;=[8]Buckets!$D$32),[8]Buckets!$K$32,IF(AC6&gt;[8]Buckets!$D$32,[8]Buckets!$K$33)))))))</f>
        <v>-1.5579000000000001</v>
      </c>
      <c r="AR6">
        <f>IF(AD6="",[8]Buckets!$K$46,IF(AD6&lt;=[8]Buckets!$D$46,[8]Buckets!$K$46,IF(AND(AD6&gt;[8]Buckets!$D$46,AD6&lt;=[8]Buckets!$D$47),[8]Buckets!$K$47,IF(AND(AD6&gt;[8]Buckets!$D$47,AD6&lt;=[8]Buckets!$D$48),[8]Buckets!$K$48,IF(AND(AD6&gt;[8]Buckets!$D$48,AD6&lt;=[8]Buckets!$D$49),[8]Buckets!$K$49,IF(AND(AD6&gt;[8]Buckets!$D$49,AD6&lt;=[8]Buckets!$D$50),[8]Buckets!$K$50,IF(AD6&gt;[8]Buckets!$D$50,[8]Buckets!$K$51)))))))</f>
        <v>-0.11729999999999999</v>
      </c>
      <c r="AS6">
        <f>IF(AE6="",[8]Buckets!$K$64,IF(AE6&lt;=[8]Buckets!$D$64,[8]Buckets!$K$64,IF(AND(AE6&gt;[8]Buckets!$D$64,AE6&lt;=[8]Buckets!$D$65),[8]Buckets!$K$65,IF(AND(AE6&gt;[8]Buckets!$D$65,AE6&lt;=[8]Buckets!$D$66),[8]Buckets!$K$66,IF(AND(AE6&gt;[8]Buckets!$D$66,AE6&lt;=[8]Buckets!$D$67),[8]Buckets!$K$67,IF(AND(AE6&gt;[8]Buckets!$D$67,AE6&lt;=[8]Buckets!$D$68),[8]Buckets!$K$68,IF(AE6&gt;[8]Buckets!$D$68,[8]Buckets!$K$69)))))))</f>
        <v>-0.90069999999999983</v>
      </c>
      <c r="AT6">
        <f>IF(AF6="",[8]Buckets!$K$87,IF(AF6&lt;=[8]Buckets!$D$82,[8]Buckets!$K$82,IF(AND(AF6&gt;[8]Buckets!$D$82,AF6&lt;=[8]Buckets!$D$83),[8]Buckets!$K$83,IF(AND(AF6&gt;[8]Buckets!$D$83,AF6&lt;=[8]Buckets!$D$84),[8]Buckets!$K$84,IF(AND(AF6&gt;[8]Buckets!$D$84,AF6&lt;=[8]Buckets!$D$85),[8]Buckets!$K$85,IF(AND(AF6&gt;[8]Buckets!$D$85,AF6&lt;=[8]Buckets!$D$86),[8]Buckets!$K$86,IF(AF6&gt;[8]Buckets!$D$86,[8]Buckets!$K$87)))))))</f>
        <v>-1.6049</v>
      </c>
      <c r="AU6">
        <f>IF(AG6="",[8]Buckets!$K$95,IF(AG6&lt;=[8]Buckets!$D$90,[8]Buckets!$K$90,IF(AND(AG6&gt;[8]Buckets!$D$90,AG6&lt;=[8]Buckets!$D$91),[8]Buckets!$K$91,IF(AND(AG6&gt;[8]Buckets!$D$91,AG6&lt;=[8]Buckets!$D$92),[8]Buckets!$K$92,IF(AND(AG6&gt;[8]Buckets!$D$92,AG6&lt;=[8]Buckets!$D$93),[8]Buckets!$K$93,IF(AND(AG6&gt;[8]Buckets!$D$93,AG6&lt;=[8]Buckets!$D$94),[8]Buckets!$K$94,IF(AG6&gt;[8]Buckets!$D$94,[8]Buckets!$K$95)))))))</f>
        <v>-1.4845999999999999</v>
      </c>
      <c r="AV6">
        <f>IF(AH6="",[8]Buckets!$K$103,IF(AH6&lt;=[8]Buckets!$D$99,[8]Buckets!$K$99,IF(AND(AH6&gt;[8]Buckets!$D$99,AH6&lt;=[8]Buckets!$D$100),[8]Buckets!$K$100,IF(AND(AH6&gt;[8]Buckets!$D$100,AH6&lt;=[8]Buckets!$D$101),[8]Buckets!$K$101,IF(AND(AH6&gt;[8]Buckets!$D$101,AH6&lt;=[8]Buckets!$D$102),[8]Buckets!$K$102,IF(AH6&gt;[8]Buckets!$D$102,[8]Buckets!$K$103))))))</f>
        <v>-1.5026999999999999</v>
      </c>
      <c r="AW6">
        <f>IF(AI6="",[8]Buckets!$K$116,IF(AI6&lt;=[8]Buckets!$D$116,[8]Buckets!$K$116,IF(AND(AI6&gt;[8]Buckets!$D$116,AI6&lt;=[8]Buckets!$D$117),[8]Buckets!$K$117,IF(AND(AI6&gt;[8]Buckets!$D$117,AI6&lt;=[8]Buckets!$D$118),[8]Buckets!$K$118,IF(AND(AI6&gt;[8]Buckets!$D$118,AI6&lt;=[8]Buckets!$D$119),[8]Buckets!$K$119,IF(AND(AI6&gt;[8]Buckets!$D$119,AI6&lt;=[8]Buckets!$D$120),[8]Buckets!$K$120,IF(AI6&gt;[8]Buckets!$D$120,[8]Buckets!$K$121)))))))</f>
        <v>-1.6469000000000003</v>
      </c>
      <c r="AX6">
        <f>IF(AJ6="",[8]Buckets!$K$130,IF(AJ6&lt;=[8]Buckets!$D$125,[8]Buckets!$K$125,IF(AND(AJ6&gt;[8]Buckets!$D$125,AJ6&lt;=[8]Buckets!$D$126),[8]Buckets!$K$126,IF(AND(AJ6&gt;[8]Buckets!$D$126,AJ6&lt;=[8]Buckets!$D$127),[8]Buckets!$K$127,IF(AND(AJ6&gt;[8]Buckets!$D$127,AJ6&lt;=[8]Buckets!$D$128),[8]Buckets!$K$128,IF(AND(AJ6&gt;[8]Buckets!$D$128,AJ6&lt;=[8]Buckets!$D$129),[8]Buckets!$K$129,IF(AJ6&gt;[8]Buckets!$D$129,[8]Buckets!$K$130)))))))</f>
        <v>-0.8657999999999999</v>
      </c>
      <c r="AY6" s="695"/>
      <c r="AZ6">
        <f>MMULT(AL6:AT6,[8]Coefficients!$B$6:$B$14)+[8]Coefficients!$F$5</f>
        <v>-1.5643781270000001</v>
      </c>
      <c r="BA6">
        <f>MMULT(AU6:AX6,[8]Coefficients!$B$20:$B$23)+[8]Coefficients!$F$19</f>
        <v>-1.6196552740000001</v>
      </c>
      <c r="BB6">
        <f>(AZ6*[8]Standardisation_Parameters!$B$6)+[8]Standardisation_Parameters!$B$5</f>
        <v>18.203333129930247</v>
      </c>
      <c r="BC6">
        <f>(BA6*[8]Standardisation_Parameters!$B$6)+[8]Standardisation_Parameters!$B$5</f>
        <v>17.275202805115896</v>
      </c>
      <c r="BD6">
        <v>6</v>
      </c>
      <c r="BE6" s="78">
        <f>MMULT(AZ6:BA6,[8]Coefficients!$B$29:$B$30)+[8]Coefficients!$F$29</f>
        <v>-1.6602146944577503</v>
      </c>
      <c r="BF6" s="78">
        <f>(BE6*[8]Standardisation_Parameters!$B$6)+[8]Standardisation_Parameters!$B$5</f>
        <v>16.594190304891647</v>
      </c>
      <c r="BG6" s="78">
        <f t="shared" si="7"/>
        <v>17</v>
      </c>
      <c r="BH6" s="78">
        <f>VLOOKUP(MATCH(BF6,[8]mapping_table!$B$2:$B$21,1),[8]mapping_table!$A$1:$D$21,4,0)</f>
        <v>20</v>
      </c>
      <c r="BI6" s="78">
        <f t="shared" si="8"/>
        <v>3</v>
      </c>
      <c r="BK6" s="79">
        <f>MMULT(AZ6:BA6,[8]Coefficients!$B$36:$B$37)+[8]Coefficients!$F$36</f>
        <v>-1.66067301819391</v>
      </c>
      <c r="BL6" s="79">
        <f>(BK6*[8]Standardisation_Parameters!$B$6)+[8]Standardisation_Parameters!$B$5</f>
        <v>16.586494825273061</v>
      </c>
      <c r="BM6" s="79">
        <f t="shared" si="9"/>
        <v>17</v>
      </c>
      <c r="BN6" s="79">
        <f>VLOOKUP(MATCH(BL6,[8]mapping_table!$B$2:$B$21,1),[8]mapping_table!$A$1:$D$21,4,0)</f>
        <v>20</v>
      </c>
      <c r="BO6" s="79">
        <f t="shared" si="10"/>
        <v>3</v>
      </c>
      <c r="BP6" s="78">
        <f t="shared" si="11"/>
        <v>3</v>
      </c>
      <c r="BQ6" s="78">
        <f>VLOOKUP(MATCH(BO6,[9]mapping_table!$B$2:$B$21,1),[9]mapping_table!$A$1:$D$21,4,0)</f>
        <v>5</v>
      </c>
      <c r="BR6" s="78">
        <f t="shared" si="12"/>
        <v>1</v>
      </c>
      <c r="BT6" s="79" t="e">
        <f>MMULT(BI6:BJ6,[9]Coefficients!$B$36:$B$37)+[9]Coefficients!$F$36</f>
        <v>#VALUE!</v>
      </c>
      <c r="BU6" s="79" t="e">
        <f>(BT6*[9]Standardisation_Parameters!$B$6)+[9]Standardisation_Parameters!$B$5</f>
        <v>#VALUE!</v>
      </c>
      <c r="BV6" s="79" t="e">
        <f t="shared" si="13"/>
        <v>#VALUE!</v>
      </c>
      <c r="BW6" s="79" t="e">
        <f>VLOOKUP(MATCH(BU6,[9]mapping_table!$B$2:$B$21,1),[9]mapping_table!$A$1:$D$21,4,0)</f>
        <v>#VALUE!</v>
      </c>
      <c r="BX6" s="79" t="e">
        <f t="shared" si="14"/>
        <v>#VALUE!</v>
      </c>
      <c r="BZ6" s="2" t="s">
        <v>488</v>
      </c>
      <c r="CA6" s="43" t="e">
        <v>#NAME?</v>
      </c>
      <c r="CB6" s="42" t="e">
        <v>#NAME?</v>
      </c>
    </row>
    <row r="7" spans="1:80" hidden="1" x14ac:dyDescent="0.25">
      <c r="A7" s="74" t="s">
        <v>19</v>
      </c>
      <c r="B7" s="74" t="s">
        <v>160</v>
      </c>
      <c r="C7" s="74" t="s">
        <v>165</v>
      </c>
      <c r="D7" s="75">
        <v>1</v>
      </c>
      <c r="E7" s="75">
        <v>3.94099830674203</v>
      </c>
      <c r="F7" s="75">
        <v>0.30086639960931799</v>
      </c>
      <c r="G7" s="75">
        <v>1.4</v>
      </c>
      <c r="H7" s="75">
        <v>2.2168000000000001</v>
      </c>
      <c r="I7" s="75">
        <v>49640</v>
      </c>
      <c r="J7" s="75">
        <v>-9.3301586442670708</v>
      </c>
      <c r="K7" s="75">
        <v>208.78752749697301</v>
      </c>
      <c r="L7" s="75">
        <v>2</v>
      </c>
      <c r="M7" s="75">
        <v>15.300546448087401</v>
      </c>
      <c r="N7" s="75">
        <v>1</v>
      </c>
      <c r="O7" s="75">
        <v>1.81060938792502</v>
      </c>
      <c r="P7" s="75">
        <v>1.25</v>
      </c>
      <c r="Q7" s="75">
        <f>VLOOKUP(C7,High_Raw!$D:$CD,9,FALSE)</f>
        <v>2.94355292121613</v>
      </c>
      <c r="R7" s="75">
        <f>VLOOKUP(C7,High_Raw!$D:$CD,36,FALSE)</f>
        <v>32.2104904111929</v>
      </c>
      <c r="S7" s="148">
        <v>19.5555555555556</v>
      </c>
      <c r="T7" s="149">
        <f t="shared" si="0"/>
        <v>20</v>
      </c>
      <c r="U7" s="41">
        <f>VLOOKUP(MATCH(S7,[8]mapping_table!$B$2:$B$21,1),[8]mapping_table!$A$1:$D$21,4,0)</f>
        <v>20</v>
      </c>
      <c r="V7" s="41">
        <f t="shared" si="1"/>
        <v>4</v>
      </c>
      <c r="W7" s="695"/>
      <c r="X7" s="75">
        <f t="shared" si="2"/>
        <v>1</v>
      </c>
      <c r="Y7">
        <f>IF(ISBLANK(E7),"",(E7-[8]Standardisation_Parameters!$J$5)/[8]Standardisation_Parameters!$J$6)</f>
        <v>0.21038372221295656</v>
      </c>
      <c r="Z7">
        <f>IF(ISBLANK(F7),"",(F7-[8]Standardisation_Parameters!$G$5)/[8]Standardisation_Parameters!$G$6)</f>
        <v>-0.77061713901631346</v>
      </c>
      <c r="AA7">
        <f>IF(ISBLANK(G7),"",(G7-[8]Standardisation_Parameters!$L$5)/[8]Standardisation_Parameters!$L$6)</f>
        <v>-0.92895745679690989</v>
      </c>
      <c r="AB7" s="75">
        <f t="shared" si="3"/>
        <v>2.2168000000000001</v>
      </c>
      <c r="AC7">
        <f>IF(ISBLANK(I7),"",(I7-[8]Standardisation_Parameters!$K$5)/[8]Standardisation_Parameters!$K$6)</f>
        <v>2.0561041547480468</v>
      </c>
      <c r="AD7">
        <f>IF(ISBLANK(J7),"",(J7-[8]Standardisation_Parameters!$M$5)/[8]Standardisation_Parameters!$M$6)</f>
        <v>-0.27999717144530983</v>
      </c>
      <c r="AE7">
        <f>IF(ISBLANK(K7),"",(K7-[8]Standardisation_Parameters!$N$5)/[8]Standardisation_Parameters!$N$6)</f>
        <v>1.1890323577172555</v>
      </c>
      <c r="AF7" s="75">
        <f t="shared" si="4"/>
        <v>2</v>
      </c>
      <c r="AG7">
        <f>IF(ISBLANK(M7),"",(M7-[8]Standardisation_Parameters!$O$5)/[8]Standardisation_Parameters!$O$6)</f>
        <v>-1.0432454428950753</v>
      </c>
      <c r="AH7" s="75">
        <f t="shared" si="5"/>
        <v>1</v>
      </c>
      <c r="AI7" s="75">
        <f>IF(ISBLANK(O7),"",(O7-[8]Standardisation_Parameters!$Q$5)/[8]Standardisation_Parameters!$Q$6)</f>
        <v>1.7905011856392445</v>
      </c>
      <c r="AJ7" s="75">
        <f t="shared" si="6"/>
        <v>1.25</v>
      </c>
      <c r="AK7" s="695"/>
      <c r="AL7">
        <f>IF(X7="",[8]Buckets!$K$15,IF(X7&lt;=[8]Buckets!$D$13,[8]Buckets!$K$13,IF(AND(X7&gt;[8]Buckets!$D$13,X7&lt;=[8]Buckets!$D$14),[8]Buckets!$K$14,IF(X7&gt;[8]Buckets!$D$14,[8]Buckets!$K$15))))</f>
        <v>-0.72019999999999995</v>
      </c>
      <c r="AM7">
        <f>IF(Y7="",[8]Buckets!$K$60,IF(Y7&lt;=[8]Buckets!$D$55,[8]Buckets!$K$55,IF(AND(Y7&gt;[8]Buckets!$D$55,Y7&lt;=[8]Buckets!$D$56),[8]Buckets!$K$56,IF(AND(Y7&gt;[8]Buckets!$D$56,Y7&lt;=[8]Buckets!$D$57),[8]Buckets!$K$57,IF(AND(Y7&gt;[8]Buckets!$D$57,Y7&lt;=[8]Buckets!$D$58),[8]Buckets!$K$58,IF(AND(Y7&gt;[8]Buckets!$D$58,Y7&lt;=[8]Buckets!$D$59),[8]Buckets!$K$59,IF(Y7&gt;[8]Buckets!$D$59,[8]Buckets!$K$60)))))))</f>
        <v>-0.46449999999999991</v>
      </c>
      <c r="AN7">
        <f>IF(Z7="",[8]Buckets!$K$78,IF(Z7&lt;=[8]Buckets!$D$73,[8]Buckets!$K$73,IF(AND(Z7&gt;[8]Buckets!$D$73,Z7&lt;=[8]Buckets!$D$74),[8]Buckets!$K$74,IF(AND(Z7&gt;[8]Buckets!$D$74,Z7&lt;=[8]Buckets!$D$75),[8]Buckets!$K$75,IF(AND(Z7&gt;[8]Buckets!$D$75,Z7&lt;=[8]Buckets!$D$76),[8]Buckets!$K$76,IF(AND(Z7&gt;[8]Buckets!$D$76,Z7&lt;=[8]Buckets!$D$77),[8]Buckets!$K$77,IF(Z7&gt;[8]Buckets!$D$77,[8]Buckets!$K$78)))))))</f>
        <v>-1.1417999999999999</v>
      </c>
      <c r="AO7">
        <f>IF(AA7="",[8]Buckets!$K$37,IF(AA7&lt;=[8]Buckets!$D$37,[8]Buckets!$K$37,IF(AND(AA7&gt;[8]Buckets!$D$37,AA7&lt;=[8]Buckets!$D$38),[8]Buckets!$K$38,IF(AND(AA7&gt;[8]Buckets!$D$38,AA7&lt;=[8]Buckets!$D$39),[8]Buckets!$K$39,IF(AND(AA7&gt;[8]Buckets!$D$39,AA7&lt;=[8]Buckets!$D$40),[8]Buckets!$K$40,IF(AND(AA7&gt;[8]Buckets!$D$40,AA7&lt;=[8]Buckets!$D$41),[8]Buckets!$K$41,IF(AA7&gt;[8]Buckets!$D$41,[8]Buckets!$K$42)))))))</f>
        <v>-0.9042</v>
      </c>
      <c r="AP7">
        <f>IF(AB7="",[8]Buckets!$K$24,IF(AB7&lt;=[8]Buckets!$D$19,[8]Buckets!$K$19,IF(AND(AB7&gt;[8]Buckets!$D$19,AB7&lt;=[8]Buckets!$D$20),[8]Buckets!$K$20,IF(AND(AB7&gt;[8]Buckets!$D$20,AB7&lt;=[8]Buckets!$D$21),[8]Buckets!$K$21,IF(AND(AB7&gt;[8]Buckets!$D$21,AB7&lt;=[8]Buckets!$D$22),[8]Buckets!$K$22,IF(AND(AB7&gt;[8]Buckets!$D$22,AB7&lt;=[8]Buckets!$D$23),[8]Buckets!$K$23,IF(AB7&gt;[8]Buckets!$D$23,[8]Buckets!$K$24)))))))</f>
        <v>-0.93840000000000001</v>
      </c>
      <c r="AQ7">
        <f>IF(AC7="",[8]Buckets!$K$28,IF(AC7&lt;=[8]Buckets!$D$28,[8]Buckets!$K$28,IF(AND(AC7&gt;[8]Buckets!$D$28,AC7&lt;=[8]Buckets!$D$29),[8]Buckets!$K$29,IF(AND(AC7&gt;[8]Buckets!$D$29,AC7&lt;=[8]Buckets!$D$30),[8]Buckets!$K$30,IF(AND(AC7&gt;[8]Buckets!$D$30,AC7&lt;=[8]Buckets!$D$31),[8]Buckets!$K$31,IF(AND(AC7&gt;[8]Buckets!$D$31,AC7&lt;=[8]Buckets!$D$32),[8]Buckets!$K$32,IF(AC7&gt;[8]Buckets!$D$32,[8]Buckets!$K$33)))))))</f>
        <v>-1.5579000000000001</v>
      </c>
      <c r="AR7">
        <f>IF(AD7="",[8]Buckets!$K$46,IF(AD7&lt;=[8]Buckets!$D$46,[8]Buckets!$K$46,IF(AND(AD7&gt;[8]Buckets!$D$46,AD7&lt;=[8]Buckets!$D$47),[8]Buckets!$K$47,IF(AND(AD7&gt;[8]Buckets!$D$47,AD7&lt;=[8]Buckets!$D$48),[8]Buckets!$K$48,IF(AND(AD7&gt;[8]Buckets!$D$48,AD7&lt;=[8]Buckets!$D$49),[8]Buckets!$K$49,IF(AND(AD7&gt;[8]Buckets!$D$49,AD7&lt;=[8]Buckets!$D$50),[8]Buckets!$K$50,IF(AD7&gt;[8]Buckets!$D$50,[8]Buckets!$K$51)))))))</f>
        <v>-0.26459999999999995</v>
      </c>
      <c r="AS7">
        <f>IF(AE7="",[8]Buckets!$K$64,IF(AE7&lt;=[8]Buckets!$D$64,[8]Buckets!$K$64,IF(AND(AE7&gt;[8]Buckets!$D$64,AE7&lt;=[8]Buckets!$D$65),[8]Buckets!$K$65,IF(AND(AE7&gt;[8]Buckets!$D$65,AE7&lt;=[8]Buckets!$D$66),[8]Buckets!$K$66,IF(AND(AE7&gt;[8]Buckets!$D$66,AE7&lt;=[8]Buckets!$D$67),[8]Buckets!$K$67,IF(AND(AE7&gt;[8]Buckets!$D$67,AE7&lt;=[8]Buckets!$D$68),[8]Buckets!$K$68,IF(AE7&gt;[8]Buckets!$D$68,[8]Buckets!$K$69)))))))</f>
        <v>-1.1775</v>
      </c>
      <c r="AT7">
        <f>IF(AF7="",[8]Buckets!$K$87,IF(AF7&lt;=[8]Buckets!$D$82,[8]Buckets!$K$82,IF(AND(AF7&gt;[8]Buckets!$D$82,AF7&lt;=[8]Buckets!$D$83),[8]Buckets!$K$83,IF(AND(AF7&gt;[8]Buckets!$D$83,AF7&lt;=[8]Buckets!$D$84),[8]Buckets!$K$84,IF(AND(AF7&gt;[8]Buckets!$D$84,AF7&lt;=[8]Buckets!$D$85),[8]Buckets!$K$85,IF(AND(AF7&gt;[8]Buckets!$D$85,AF7&lt;=[8]Buckets!$D$86),[8]Buckets!$K$86,IF(AF7&gt;[8]Buckets!$D$86,[8]Buckets!$K$87)))))))</f>
        <v>-1.1183000000000001</v>
      </c>
      <c r="AU7">
        <f>IF(AG7="",[8]Buckets!$K$95,IF(AG7&lt;=[8]Buckets!$D$90,[8]Buckets!$K$90,IF(AND(AG7&gt;[8]Buckets!$D$90,AG7&lt;=[8]Buckets!$D$91),[8]Buckets!$K$91,IF(AND(AG7&gt;[8]Buckets!$D$91,AG7&lt;=[8]Buckets!$D$92),[8]Buckets!$K$92,IF(AND(AG7&gt;[8]Buckets!$D$92,AG7&lt;=[8]Buckets!$D$93),[8]Buckets!$K$93,IF(AND(AG7&gt;[8]Buckets!$D$93,AG7&lt;=[8]Buckets!$D$94),[8]Buckets!$K$94,IF(AG7&gt;[8]Buckets!$D$94,[8]Buckets!$K$95)))))))</f>
        <v>-1.0866</v>
      </c>
      <c r="AV7">
        <f>IF(AH7="",[8]Buckets!$K$103,IF(AH7&lt;=[8]Buckets!$D$99,[8]Buckets!$K$99,IF(AND(AH7&gt;[8]Buckets!$D$99,AH7&lt;=[8]Buckets!$D$100),[8]Buckets!$K$100,IF(AND(AH7&gt;[8]Buckets!$D$100,AH7&lt;=[8]Buckets!$D$101),[8]Buckets!$K$101,IF(AND(AH7&gt;[8]Buckets!$D$101,AH7&lt;=[8]Buckets!$D$102),[8]Buckets!$K$102,IF(AH7&gt;[8]Buckets!$D$102,[8]Buckets!$K$103))))))</f>
        <v>-1.5026999999999999</v>
      </c>
      <c r="AW7">
        <f>IF(AI7="",[8]Buckets!$K$116,IF(AI7&lt;=[8]Buckets!$D$116,[8]Buckets!$K$116,IF(AND(AI7&gt;[8]Buckets!$D$116,AI7&lt;=[8]Buckets!$D$117),[8]Buckets!$K$117,IF(AND(AI7&gt;[8]Buckets!$D$117,AI7&lt;=[8]Buckets!$D$118),[8]Buckets!$K$118,IF(AND(AI7&gt;[8]Buckets!$D$118,AI7&lt;=[8]Buckets!$D$119),[8]Buckets!$K$119,IF(AND(AI7&gt;[8]Buckets!$D$119,AI7&lt;=[8]Buckets!$D$120),[8]Buckets!$K$120,IF(AI7&gt;[8]Buckets!$D$120,[8]Buckets!$K$121)))))))</f>
        <v>-1.6469000000000003</v>
      </c>
      <c r="AX7">
        <f>IF(AJ7="",[8]Buckets!$K$130,IF(AJ7&lt;=[8]Buckets!$D$125,[8]Buckets!$K$125,IF(AND(AJ7&gt;[8]Buckets!$D$125,AJ7&lt;=[8]Buckets!$D$126),[8]Buckets!$K$126,IF(AND(AJ7&gt;[8]Buckets!$D$126,AJ7&lt;=[8]Buckets!$D$127),[8]Buckets!$K$127,IF(AND(AJ7&gt;[8]Buckets!$D$127,AJ7&lt;=[8]Buckets!$D$128),[8]Buckets!$K$128,IF(AND(AJ7&gt;[8]Buckets!$D$128,AJ7&lt;=[8]Buckets!$D$129),[8]Buckets!$K$129,IF(AJ7&gt;[8]Buckets!$D$129,[8]Buckets!$K$130)))))))</f>
        <v>-1.4505999999999999</v>
      </c>
      <c r="AY7" s="695"/>
      <c r="AZ7">
        <f>MMULT(AL7:AT7,[8]Coefficients!$B$6:$B$14)+[8]Coefficients!$F$5</f>
        <v>-1.6592142810000003</v>
      </c>
      <c r="BA7">
        <f>MMULT(AU7:AX7,[8]Coefficients!$B$20:$B$23)+[8]Coefficients!$F$19</f>
        <v>-1.675482194</v>
      </c>
      <c r="BB7">
        <f>(AZ7*[8]Standardisation_Parameters!$B$6)+[8]Standardisation_Parameters!$B$5</f>
        <v>16.61098773597994</v>
      </c>
      <c r="BC7">
        <f>(BA7*[8]Standardisation_Parameters!$B$6)+[8]Standardisation_Parameters!$B$5</f>
        <v>16.337841522830747</v>
      </c>
      <c r="BD7">
        <v>7</v>
      </c>
      <c r="BE7" s="78">
        <f>MMULT(AZ7:BA7,[8]Coefficients!$B$29:$B$30)+[8]Coefficients!$F$29</f>
        <v>-1.7312835485332903</v>
      </c>
      <c r="BF7" s="78">
        <f>(BE7*[8]Standardisation_Parameters!$B$6)+[8]Standardisation_Parameters!$B$5</f>
        <v>15.400909497231392</v>
      </c>
      <c r="BG7" s="78">
        <f t="shared" si="7"/>
        <v>15</v>
      </c>
      <c r="BH7" s="78">
        <f>VLOOKUP(MATCH(BF7,[8]mapping_table!$B$2:$B$21,1),[8]mapping_table!$A$1:$D$21,4,0)</f>
        <v>20</v>
      </c>
      <c r="BI7" s="78">
        <f t="shared" si="8"/>
        <v>3</v>
      </c>
      <c r="BK7" s="79">
        <f>MMULT(AZ7:BA7,[8]Coefficients!$B$36:$B$37)+[8]Coefficients!$F$36</f>
        <v>-1.7412670646159301</v>
      </c>
      <c r="BL7" s="79">
        <f>(BK7*[8]Standardisation_Parameters!$B$6)+[8]Standardisation_Parameters!$B$5</f>
        <v>15.233281380958136</v>
      </c>
      <c r="BM7" s="79">
        <f t="shared" si="9"/>
        <v>15</v>
      </c>
      <c r="BN7" s="79">
        <f>VLOOKUP(MATCH(BL7,[8]mapping_table!$B$2:$B$21,1),[8]mapping_table!$A$1:$D$21,4,0)</f>
        <v>20</v>
      </c>
      <c r="BO7" s="79">
        <f t="shared" si="10"/>
        <v>3</v>
      </c>
      <c r="BP7" s="78">
        <f t="shared" si="11"/>
        <v>3</v>
      </c>
      <c r="BQ7" s="78">
        <f>VLOOKUP(MATCH(BO7,[9]mapping_table!$B$2:$B$21,1),[9]mapping_table!$A$1:$D$21,4,0)</f>
        <v>5</v>
      </c>
      <c r="BR7" s="78">
        <f t="shared" si="12"/>
        <v>1</v>
      </c>
      <c r="BT7" s="79" t="e">
        <f>MMULT(BI7:BJ7,[9]Coefficients!$B$36:$B$37)+[9]Coefficients!$F$36</f>
        <v>#VALUE!</v>
      </c>
      <c r="BU7" s="79" t="e">
        <f>(BT7*[9]Standardisation_Parameters!$B$6)+[9]Standardisation_Parameters!$B$5</f>
        <v>#VALUE!</v>
      </c>
      <c r="BV7" s="79" t="e">
        <f t="shared" si="13"/>
        <v>#VALUE!</v>
      </c>
      <c r="BW7" s="79" t="e">
        <f>VLOOKUP(MATCH(BU7,[9]mapping_table!$B$2:$B$21,1),[9]mapping_table!$A$1:$D$21,4,0)</f>
        <v>#VALUE!</v>
      </c>
      <c r="BX7" s="79" t="e">
        <f t="shared" si="14"/>
        <v>#VALUE!</v>
      </c>
      <c r="BZ7" s="2" t="s">
        <v>489</v>
      </c>
      <c r="CA7" s="43" t="e">
        <v>#NAME?</v>
      </c>
      <c r="CB7" s="42" t="e">
        <v>#NAME?</v>
      </c>
    </row>
    <row r="8" spans="1:80" hidden="1" x14ac:dyDescent="0.25">
      <c r="A8" s="74" t="s">
        <v>166</v>
      </c>
      <c r="B8" s="74" t="s">
        <v>158</v>
      </c>
      <c r="C8" s="74" t="s">
        <v>167</v>
      </c>
      <c r="D8" s="75">
        <v>2</v>
      </c>
      <c r="E8" s="75">
        <v>18.6682360272099</v>
      </c>
      <c r="F8" s="75">
        <v>2.6</v>
      </c>
      <c r="G8" s="75">
        <v>5.3</v>
      </c>
      <c r="H8" s="75">
        <v>10.5312</v>
      </c>
      <c r="I8" s="75">
        <v>6340</v>
      </c>
      <c r="J8" s="75">
        <v>-21.7252575372632</v>
      </c>
      <c r="K8" s="75">
        <v>7.9530401561066304</v>
      </c>
      <c r="L8" s="75">
        <v>6</v>
      </c>
      <c r="M8" s="75">
        <v>37.7049180327869</v>
      </c>
      <c r="N8" s="75">
        <v>6</v>
      </c>
      <c r="O8" s="75">
        <v>-0.87656288015635697</v>
      </c>
      <c r="P8" s="75">
        <v>3.75</v>
      </c>
      <c r="Q8" s="75">
        <f>VLOOKUP(C8,High_Raw!$D:$CD,9,FALSE)</f>
        <v>9.3483129654499706</v>
      </c>
      <c r="R8" s="75">
        <f>VLOOKUP(C8,High_Raw!$D:$CD,36,FALSE)</f>
        <v>4.9684680997397903</v>
      </c>
      <c r="S8" s="148">
        <v>59.7777777777778</v>
      </c>
      <c r="T8" s="149">
        <f t="shared" si="0"/>
        <v>60</v>
      </c>
      <c r="U8" s="41">
        <f>VLOOKUP(MATCH(S8,[8]mapping_table!$B$2:$B$21,1),[8]mapping_table!$A$1:$D$21,4,0)</f>
        <v>60</v>
      </c>
      <c r="V8" s="41">
        <f t="shared" si="1"/>
        <v>12</v>
      </c>
      <c r="W8" s="695"/>
      <c r="X8" s="75">
        <f t="shared" si="2"/>
        <v>2</v>
      </c>
      <c r="Y8">
        <f>IF(ISBLANK(E8),"",(E8-[8]Standardisation_Parameters!$J$5)/[8]Standardisation_Parameters!$J$6)</f>
        <v>1.6414315577519845</v>
      </c>
      <c r="Z8">
        <f>IF(ISBLANK(F8),"",(F8-[8]Standardisation_Parameters!$G$5)/[8]Standardisation_Parameters!$G$6)</f>
        <v>-0.57605780879227453</v>
      </c>
      <c r="AA8">
        <f>IF(ISBLANK(G8),"",(G8-[8]Standardisation_Parameters!$L$5)/[8]Standardisation_Parameters!$L$6)</f>
        <v>-0.1890923128309116</v>
      </c>
      <c r="AB8" s="75">
        <f t="shared" si="3"/>
        <v>10.5312</v>
      </c>
      <c r="AC8">
        <f>IF(ISBLANK(I8),"",(I8-[8]Standardisation_Parameters!$K$5)/[8]Standardisation_Parameters!$K$6)</f>
        <v>-0.43105785846005273</v>
      </c>
      <c r="AD8">
        <f>IF(ISBLANK(J8),"",(J8-[8]Standardisation_Parameters!$M$5)/[8]Standardisation_Parameters!$M$6)</f>
        <v>-0.58500459486515377</v>
      </c>
      <c r="AE8">
        <f>IF(ISBLANK(K8),"",(K8-[8]Standardisation_Parameters!$N$5)/[8]Standardisation_Parameters!$N$6)</f>
        <v>-0.58745708002265018</v>
      </c>
      <c r="AF8" s="75">
        <f t="shared" si="4"/>
        <v>6</v>
      </c>
      <c r="AG8">
        <f>IF(ISBLANK(M8),"",(M8-[8]Standardisation_Parameters!$O$5)/[8]Standardisation_Parameters!$O$6)</f>
        <v>-0.22831800682561873</v>
      </c>
      <c r="AH8" s="75">
        <f t="shared" si="5"/>
        <v>6</v>
      </c>
      <c r="AI8" s="75">
        <f>IF(ISBLANK(O8),"",(O8-[8]Standardisation_Parameters!$Q$5)/[8]Standardisation_Parameters!$Q$6)</f>
        <v>-0.9389648573832734</v>
      </c>
      <c r="AJ8" s="75">
        <f t="shared" si="6"/>
        <v>3.75</v>
      </c>
      <c r="AK8" s="695"/>
      <c r="AL8">
        <f>IF(X8="",[8]Buckets!$K$15,IF(X8&lt;=[8]Buckets!$D$13,[8]Buckets!$K$13,IF(AND(X8&gt;[8]Buckets!$D$13,X8&lt;=[8]Buckets!$D$14),[8]Buckets!$K$14,IF(X8&gt;[8]Buckets!$D$14,[8]Buckets!$K$15))))</f>
        <v>-0.16359999999999997</v>
      </c>
      <c r="AM8">
        <f>IF(Y8="",[8]Buckets!$K$60,IF(Y8&lt;=[8]Buckets!$D$55,[8]Buckets!$K$55,IF(AND(Y8&gt;[8]Buckets!$D$55,Y8&lt;=[8]Buckets!$D$56),[8]Buckets!$K$56,IF(AND(Y8&gt;[8]Buckets!$D$56,Y8&lt;=[8]Buckets!$D$57),[8]Buckets!$K$57,IF(AND(Y8&gt;[8]Buckets!$D$57,Y8&lt;=[8]Buckets!$D$58),[8]Buckets!$K$58,IF(AND(Y8&gt;[8]Buckets!$D$58,Y8&lt;=[8]Buckets!$D$59),[8]Buckets!$K$59,IF(Y8&gt;[8]Buckets!$D$59,[8]Buckets!$K$60)))))))</f>
        <v>-0.38049999999999995</v>
      </c>
      <c r="AN8">
        <f>IF(Z8="",[8]Buckets!$K$78,IF(Z8&lt;=[8]Buckets!$D$73,[8]Buckets!$K$73,IF(AND(Z8&gt;[8]Buckets!$D$73,Z8&lt;=[8]Buckets!$D$74),[8]Buckets!$K$74,IF(AND(Z8&gt;[8]Buckets!$D$74,Z8&lt;=[8]Buckets!$D$75),[8]Buckets!$K$75,IF(AND(Z8&gt;[8]Buckets!$D$75,Z8&lt;=[8]Buckets!$D$76),[8]Buckets!$K$76,IF(AND(Z8&gt;[8]Buckets!$D$76,Z8&lt;=[8]Buckets!$D$77),[8]Buckets!$K$77,IF(Z8&gt;[8]Buckets!$D$77,[8]Buckets!$K$78)))))))</f>
        <v>-0.61460000000000004</v>
      </c>
      <c r="AO8">
        <f>IF(AA8="",[8]Buckets!$K$37,IF(AA8&lt;=[8]Buckets!$D$37,[8]Buckets!$K$37,IF(AND(AA8&gt;[8]Buckets!$D$37,AA8&lt;=[8]Buckets!$D$38),[8]Buckets!$K$38,IF(AND(AA8&gt;[8]Buckets!$D$38,AA8&lt;=[8]Buckets!$D$39),[8]Buckets!$K$39,IF(AND(AA8&gt;[8]Buckets!$D$39,AA8&lt;=[8]Buckets!$D$40),[8]Buckets!$K$40,IF(AND(AA8&gt;[8]Buckets!$D$40,AA8&lt;=[8]Buckets!$D$41),[8]Buckets!$K$41,IF(AA8&gt;[8]Buckets!$D$41,[8]Buckets!$K$42)))))))</f>
        <v>-0.34260000000000002</v>
      </c>
      <c r="AP8">
        <f>IF(AB8="",[8]Buckets!$K$24,IF(AB8&lt;=[8]Buckets!$D$19,[8]Buckets!$K$19,IF(AND(AB8&gt;[8]Buckets!$D$19,AB8&lt;=[8]Buckets!$D$20),[8]Buckets!$K$20,IF(AND(AB8&gt;[8]Buckets!$D$20,AB8&lt;=[8]Buckets!$D$21),[8]Buckets!$K$21,IF(AND(AB8&gt;[8]Buckets!$D$21,AB8&lt;=[8]Buckets!$D$22),[8]Buckets!$K$22,IF(AND(AB8&gt;[8]Buckets!$D$22,AB8&lt;=[8]Buckets!$D$23),[8]Buckets!$K$23,IF(AB8&gt;[8]Buckets!$D$23,[8]Buckets!$K$24)))))))</f>
        <v>0.43680000000000008</v>
      </c>
      <c r="AQ8">
        <f>IF(AC8="",[8]Buckets!$K$28,IF(AC8&lt;=[8]Buckets!$D$28,[8]Buckets!$K$28,IF(AND(AC8&gt;[8]Buckets!$D$28,AC8&lt;=[8]Buckets!$D$29),[8]Buckets!$K$29,IF(AND(AC8&gt;[8]Buckets!$D$29,AC8&lt;=[8]Buckets!$D$30),[8]Buckets!$K$30,IF(AND(AC8&gt;[8]Buckets!$D$30,AC8&lt;=[8]Buckets!$D$31),[8]Buckets!$K$31,IF(AND(AC8&gt;[8]Buckets!$D$31,AC8&lt;=[8]Buckets!$D$32),[8]Buckets!$K$32,IF(AC8&gt;[8]Buckets!$D$32,[8]Buckets!$K$33)))))))</f>
        <v>0.15849999999999986</v>
      </c>
      <c r="AR8">
        <f>IF(AD8="",[8]Buckets!$K$46,IF(AD8&lt;=[8]Buckets!$D$46,[8]Buckets!$K$46,IF(AND(AD8&gt;[8]Buckets!$D$46,AD8&lt;=[8]Buckets!$D$47),[8]Buckets!$K$47,IF(AND(AD8&gt;[8]Buckets!$D$47,AD8&lt;=[8]Buckets!$D$48),[8]Buckets!$K$48,IF(AND(AD8&gt;[8]Buckets!$D$48,AD8&lt;=[8]Buckets!$D$49),[8]Buckets!$K$49,IF(AND(AD8&gt;[8]Buckets!$D$49,AD8&lt;=[8]Buckets!$D$50),[8]Buckets!$K$50,IF(AD8&gt;[8]Buckets!$D$50,[8]Buckets!$K$51)))))))</f>
        <v>-0.11729999999999999</v>
      </c>
      <c r="AS8">
        <f>IF(AE8="",[8]Buckets!$K$64,IF(AE8&lt;=[8]Buckets!$D$64,[8]Buckets!$K$64,IF(AND(AE8&gt;[8]Buckets!$D$64,AE8&lt;=[8]Buckets!$D$65),[8]Buckets!$K$65,IF(AND(AE8&gt;[8]Buckets!$D$65,AE8&lt;=[8]Buckets!$D$66),[8]Buckets!$K$66,IF(AND(AE8&gt;[8]Buckets!$D$66,AE8&lt;=[8]Buckets!$D$67),[8]Buckets!$K$67,IF(AND(AE8&gt;[8]Buckets!$D$67,AE8&lt;=[8]Buckets!$D$68),[8]Buckets!$K$68,IF(AE8&gt;[8]Buckets!$D$68,[8]Buckets!$K$69)))))))</f>
        <v>0.20650000000000002</v>
      </c>
      <c r="AT8">
        <f>IF(AF8="",[8]Buckets!$K$87,IF(AF8&lt;=[8]Buckets!$D$82,[8]Buckets!$K$82,IF(AND(AF8&gt;[8]Buckets!$D$82,AF8&lt;=[8]Buckets!$D$83),[8]Buckets!$K$83,IF(AND(AF8&gt;[8]Buckets!$D$83,AF8&lt;=[8]Buckets!$D$84),[8]Buckets!$K$84,IF(AND(AF8&gt;[8]Buckets!$D$84,AF8&lt;=[8]Buckets!$D$85),[8]Buckets!$K$85,IF(AND(AF8&gt;[8]Buckets!$D$85,AF8&lt;=[8]Buckets!$D$86),[8]Buckets!$K$86,IF(AF8&gt;[8]Buckets!$D$86,[8]Buckets!$K$87)))))))</f>
        <v>0.34609999999999985</v>
      </c>
      <c r="AU8">
        <f>IF(AG8="",[8]Buckets!$K$95,IF(AG8&lt;=[8]Buckets!$D$90,[8]Buckets!$K$90,IF(AND(AG8&gt;[8]Buckets!$D$90,AG8&lt;=[8]Buckets!$D$91),[8]Buckets!$K$91,IF(AND(AG8&gt;[8]Buckets!$D$91,AG8&lt;=[8]Buckets!$D$92),[8]Buckets!$K$92,IF(AND(AG8&gt;[8]Buckets!$D$92,AG8&lt;=[8]Buckets!$D$93),[8]Buckets!$K$93,IF(AND(AG8&gt;[8]Buckets!$D$93,AG8&lt;=[8]Buckets!$D$94),[8]Buckets!$K$94,IF(AG8&gt;[8]Buckets!$D$94,[8]Buckets!$K$95)))))))</f>
        <v>0.10740000000000016</v>
      </c>
      <c r="AV8">
        <f>IF(AH8="",[8]Buckets!$K$103,IF(AH8&lt;=[8]Buckets!$D$99,[8]Buckets!$K$99,IF(AND(AH8&gt;[8]Buckets!$D$99,AH8&lt;=[8]Buckets!$D$100),[8]Buckets!$K$100,IF(AND(AH8&gt;[8]Buckets!$D$100,AH8&lt;=[8]Buckets!$D$101),[8]Buckets!$K$101,IF(AND(AH8&gt;[8]Buckets!$D$101,AH8&lt;=[8]Buckets!$D$102),[8]Buckets!$K$102,IF(AH8&gt;[8]Buckets!$D$102,[8]Buckets!$K$103))))))</f>
        <v>0.72730000000000006</v>
      </c>
      <c r="AW8">
        <f>IF(AI8="",[8]Buckets!$K$116,IF(AI8&lt;=[8]Buckets!$D$116,[8]Buckets!$K$116,IF(AND(AI8&gt;[8]Buckets!$D$116,AI8&lt;=[8]Buckets!$D$117),[8]Buckets!$K$117,IF(AND(AI8&gt;[8]Buckets!$D$117,AI8&lt;=[8]Buckets!$D$118),[8]Buckets!$K$118,IF(AND(AI8&gt;[8]Buckets!$D$118,AI8&lt;=[8]Buckets!$D$119),[8]Buckets!$K$119,IF(AND(AI8&gt;[8]Buckets!$D$119,AI8&lt;=[8]Buckets!$D$120),[8]Buckets!$K$120,IF(AI8&gt;[8]Buckets!$D$120,[8]Buckets!$K$121)))))))</f>
        <v>0.84310000000000007</v>
      </c>
      <c r="AX8">
        <f>IF(AJ8="",[8]Buckets!$K$130,IF(AJ8&lt;=[8]Buckets!$D$125,[8]Buckets!$K$125,IF(AND(AJ8&gt;[8]Buckets!$D$125,AJ8&lt;=[8]Buckets!$D$126),[8]Buckets!$K$126,IF(AND(AJ8&gt;[8]Buckets!$D$126,AJ8&lt;=[8]Buckets!$D$127),[8]Buckets!$K$127,IF(AND(AJ8&gt;[8]Buckets!$D$127,AJ8&lt;=[8]Buckets!$D$128),[8]Buckets!$K$128,IF(AND(AJ8&gt;[8]Buckets!$D$128,AJ8&lt;=[8]Buckets!$D$129),[8]Buckets!$K$129,IF(AJ8&gt;[8]Buckets!$D$129,[8]Buckets!$K$130)))))))</f>
        <v>0.65790000000000037</v>
      </c>
      <c r="AY8" s="695"/>
      <c r="AZ8">
        <f>MMULT(AL8:AT8,[8]Coefficients!$B$6:$B$14)+[8]Coefficients!$F$5</f>
        <v>0.85890281299999993</v>
      </c>
      <c r="BA8">
        <f>MMULT(AU8:AX8,[8]Coefficients!$B$20:$B$23)+[8]Coefficients!$F$19</f>
        <v>0.88524332600000022</v>
      </c>
      <c r="BB8">
        <f>(AZ8*[8]Standardisation_Parameters!$B$6)+[8]Standardisation_Parameters!$B$5</f>
        <v>58.891404928545768</v>
      </c>
      <c r="BC8">
        <f>(BA8*[8]Standardisation_Parameters!$B$6)+[8]Standardisation_Parameters!$B$5</f>
        <v>59.33367502049655</v>
      </c>
      <c r="BD8">
        <v>8</v>
      </c>
      <c r="BE8" s="78">
        <f>MMULT(AZ8:BA8,[8]Coefficients!$B$29:$B$30)+[8]Coefficients!$F$29</f>
        <v>0.94710359935965016</v>
      </c>
      <c r="BF8" s="78">
        <f>(BE8*[8]Standardisation_Parameters!$B$6)+[8]Standardisation_Parameters!$B$5</f>
        <v>60.372339255580833</v>
      </c>
      <c r="BG8" s="78">
        <f t="shared" si="7"/>
        <v>60</v>
      </c>
      <c r="BH8" s="78">
        <f>VLOOKUP(MATCH(BF8,[8]mapping_table!$B$2:$B$21,1),[8]mapping_table!$A$1:$D$21,4,0)</f>
        <v>65</v>
      </c>
      <c r="BI8" s="78">
        <f t="shared" si="8"/>
        <v>12</v>
      </c>
      <c r="BK8" s="79">
        <f>MMULT(AZ8:BA8,[8]Coefficients!$B$36:$B$37)+[8]Coefficients!$F$36</f>
        <v>0.95686563598829</v>
      </c>
      <c r="BL8" s="79">
        <f>(BK8*[8]Standardisation_Parameters!$B$6)+[8]Standardisation_Parameters!$B$5</f>
        <v>60.536248623533368</v>
      </c>
      <c r="BM8" s="79">
        <f t="shared" si="9"/>
        <v>61</v>
      </c>
      <c r="BN8" s="79">
        <f>VLOOKUP(MATCH(BL8,[8]mapping_table!$B$2:$B$21,1),[8]mapping_table!$A$1:$D$21,4,0)</f>
        <v>65</v>
      </c>
      <c r="BO8" s="79">
        <f t="shared" si="10"/>
        <v>12</v>
      </c>
      <c r="BP8" s="78">
        <f t="shared" si="11"/>
        <v>12</v>
      </c>
      <c r="BQ8" s="78">
        <f>VLOOKUP(MATCH(BO8,[9]mapping_table!$B$2:$B$21,1),[9]mapping_table!$A$1:$D$21,4,0)</f>
        <v>15</v>
      </c>
      <c r="BR8" s="78">
        <f t="shared" si="12"/>
        <v>2</v>
      </c>
      <c r="BT8" s="79" t="e">
        <f>MMULT(BI8:BJ8,[9]Coefficients!$B$36:$B$37)+[9]Coefficients!$F$36</f>
        <v>#VALUE!</v>
      </c>
      <c r="BU8" s="79" t="e">
        <f>(BT8*[9]Standardisation_Parameters!$B$6)+[9]Standardisation_Parameters!$B$5</f>
        <v>#VALUE!</v>
      </c>
      <c r="BV8" s="79" t="e">
        <f t="shared" si="13"/>
        <v>#VALUE!</v>
      </c>
      <c r="BW8" s="79" t="e">
        <f>VLOOKUP(MATCH(BU8,[9]mapping_table!$B$2:$B$21,1),[9]mapping_table!$A$1:$D$21,4,0)</f>
        <v>#VALUE!</v>
      </c>
      <c r="BX8" s="79" t="e">
        <f t="shared" si="14"/>
        <v>#VALUE!</v>
      </c>
      <c r="BZ8" s="2" t="s">
        <v>472</v>
      </c>
      <c r="CA8" s="43" t="e">
        <v>#NAME?</v>
      </c>
      <c r="CB8" s="42" t="e">
        <v>#NAME?</v>
      </c>
    </row>
    <row r="9" spans="1:80" hidden="1" x14ac:dyDescent="0.25">
      <c r="A9" s="74" t="s">
        <v>16</v>
      </c>
      <c r="B9" s="74" t="s">
        <v>160</v>
      </c>
      <c r="C9" s="74" t="s">
        <v>168</v>
      </c>
      <c r="D9" s="75">
        <v>1</v>
      </c>
      <c r="E9" s="75">
        <v>1.3921869015702799</v>
      </c>
      <c r="F9" s="75">
        <v>0.207643349855891</v>
      </c>
      <c r="G9" s="75">
        <v>1.4</v>
      </c>
      <c r="H9" s="75">
        <v>2.4198</v>
      </c>
      <c r="I9" s="75">
        <v>49090</v>
      </c>
      <c r="J9" s="75">
        <v>3.1115988234127401</v>
      </c>
      <c r="K9" s="75">
        <v>270.13811846953701</v>
      </c>
      <c r="L9" s="75">
        <v>2</v>
      </c>
      <c r="M9" s="75">
        <v>14.7540983606557</v>
      </c>
      <c r="N9" s="75">
        <v>3</v>
      </c>
      <c r="O9" s="75">
        <v>1.44895404174938</v>
      </c>
      <c r="P9" s="75">
        <v>2</v>
      </c>
      <c r="Q9" s="75">
        <f>VLOOKUP(C9,High_Raw!$D:$CD,9,FALSE)</f>
        <v>2.1908954105570602</v>
      </c>
      <c r="R9" s="75">
        <f>VLOOKUP(C9,High_Raw!$D:$CD,36,FALSE)</f>
        <v>11.3391046790882</v>
      </c>
      <c r="S9" s="148">
        <v>24.4444444444444</v>
      </c>
      <c r="T9" s="149">
        <f t="shared" si="0"/>
        <v>24</v>
      </c>
      <c r="U9" s="41">
        <f>VLOOKUP(MATCH(S9,[8]mapping_table!$B$2:$B$21,1),[8]mapping_table!$A$1:$D$21,4,0)</f>
        <v>25</v>
      </c>
      <c r="V9" s="41">
        <f t="shared" si="1"/>
        <v>5</v>
      </c>
      <c r="W9" s="695"/>
      <c r="X9" s="75">
        <f t="shared" si="2"/>
        <v>1</v>
      </c>
      <c r="Y9">
        <f>IF(ISBLANK(E9),"",(E9-[8]Standardisation_Parameters!$J$5)/[8]Standardisation_Parameters!$J$6)</f>
        <v>-3.7284653472931716E-2</v>
      </c>
      <c r="Z9">
        <f>IF(ISBLANK(F9),"",(F9-[8]Standardisation_Parameters!$G$5)/[8]Standardisation_Parameters!$G$6)</f>
        <v>-0.77850594291983033</v>
      </c>
      <c r="AA9">
        <f>IF(ISBLANK(G9),"",(G9-[8]Standardisation_Parameters!$L$5)/[8]Standardisation_Parameters!$L$6)</f>
        <v>-0.92895745679690989</v>
      </c>
      <c r="AB9" s="75">
        <f t="shared" si="3"/>
        <v>2.4198</v>
      </c>
      <c r="AC9">
        <f>IF(ISBLANK(I9),"",(I9-[8]Standardisation_Parameters!$K$5)/[8]Standardisation_Parameters!$K$6)</f>
        <v>2.0245120275594912</v>
      </c>
      <c r="AD9">
        <f>IF(ISBLANK(J9),"",(J9-[8]Standardisation_Parameters!$M$5)/[8]Standardisation_Parameters!$M$6)</f>
        <v>2.615838413286278E-2</v>
      </c>
      <c r="AE9">
        <f>IF(ISBLANK(K9),"",(K9-[8]Standardisation_Parameters!$N$5)/[8]Standardisation_Parameters!$N$6)</f>
        <v>1.7317114478721256</v>
      </c>
      <c r="AF9" s="75">
        <f t="shared" si="4"/>
        <v>2</v>
      </c>
      <c r="AG9">
        <f>IF(ISBLANK(M9),"",(M9-[8]Standardisation_Parameters!$O$5)/[8]Standardisation_Parameters!$O$6)</f>
        <v>-1.0631217218235989</v>
      </c>
      <c r="AH9" s="75">
        <f t="shared" si="5"/>
        <v>3</v>
      </c>
      <c r="AI9" s="75">
        <f>IF(ISBLANK(O9),"",(O9-[8]Standardisation_Parameters!$Q$5)/[8]Standardisation_Parameters!$Q$6)</f>
        <v>1.423153696090774</v>
      </c>
      <c r="AJ9" s="75">
        <f t="shared" si="6"/>
        <v>2</v>
      </c>
      <c r="AK9" s="695"/>
      <c r="AL9">
        <f>IF(X9="",[8]Buckets!$K$15,IF(X9&lt;=[8]Buckets!$D$13,[8]Buckets!$K$13,IF(AND(X9&gt;[8]Buckets!$D$13,X9&lt;=[8]Buckets!$D$14),[8]Buckets!$K$14,IF(X9&gt;[8]Buckets!$D$14,[8]Buckets!$K$15))))</f>
        <v>-0.72019999999999995</v>
      </c>
      <c r="AM9">
        <f>IF(Y9="",[8]Buckets!$K$60,IF(Y9&lt;=[8]Buckets!$D$55,[8]Buckets!$K$55,IF(AND(Y9&gt;[8]Buckets!$D$55,Y9&lt;=[8]Buckets!$D$56),[8]Buckets!$K$56,IF(AND(Y9&gt;[8]Buckets!$D$56,Y9&lt;=[8]Buckets!$D$57),[8]Buckets!$K$57,IF(AND(Y9&gt;[8]Buckets!$D$57,Y9&lt;=[8]Buckets!$D$58),[8]Buckets!$K$58,IF(AND(Y9&gt;[8]Buckets!$D$58,Y9&lt;=[8]Buckets!$D$59),[8]Buckets!$K$59,IF(Y9&gt;[8]Buckets!$D$59,[8]Buckets!$K$60)))))))</f>
        <v>-0.46449999999999991</v>
      </c>
      <c r="AN9">
        <f>IF(Z9="",[8]Buckets!$K$78,IF(Z9&lt;=[8]Buckets!$D$73,[8]Buckets!$K$73,IF(AND(Z9&gt;[8]Buckets!$D$73,Z9&lt;=[8]Buckets!$D$74),[8]Buckets!$K$74,IF(AND(Z9&gt;[8]Buckets!$D$74,Z9&lt;=[8]Buckets!$D$75),[8]Buckets!$K$75,IF(AND(Z9&gt;[8]Buckets!$D$75,Z9&lt;=[8]Buckets!$D$76),[8]Buckets!$K$76,IF(AND(Z9&gt;[8]Buckets!$D$76,Z9&lt;=[8]Buckets!$D$77),[8]Buckets!$K$77,IF(Z9&gt;[8]Buckets!$D$77,[8]Buckets!$K$78)))))))</f>
        <v>-1.1417999999999999</v>
      </c>
      <c r="AO9">
        <f>IF(AA9="",[8]Buckets!$K$37,IF(AA9&lt;=[8]Buckets!$D$37,[8]Buckets!$K$37,IF(AND(AA9&gt;[8]Buckets!$D$37,AA9&lt;=[8]Buckets!$D$38),[8]Buckets!$K$38,IF(AND(AA9&gt;[8]Buckets!$D$38,AA9&lt;=[8]Buckets!$D$39),[8]Buckets!$K$39,IF(AND(AA9&gt;[8]Buckets!$D$39,AA9&lt;=[8]Buckets!$D$40),[8]Buckets!$K$40,IF(AND(AA9&gt;[8]Buckets!$D$40,AA9&lt;=[8]Buckets!$D$41),[8]Buckets!$K$41,IF(AA9&gt;[8]Buckets!$D$41,[8]Buckets!$K$42)))))))</f>
        <v>-0.9042</v>
      </c>
      <c r="AP9">
        <f>IF(AB9="",[8]Buckets!$K$24,IF(AB9&lt;=[8]Buckets!$D$19,[8]Buckets!$K$19,IF(AND(AB9&gt;[8]Buckets!$D$19,AB9&lt;=[8]Buckets!$D$20),[8]Buckets!$K$20,IF(AND(AB9&gt;[8]Buckets!$D$20,AB9&lt;=[8]Buckets!$D$21),[8]Buckets!$K$21,IF(AND(AB9&gt;[8]Buckets!$D$21,AB9&lt;=[8]Buckets!$D$22),[8]Buckets!$K$22,IF(AND(AB9&gt;[8]Buckets!$D$22,AB9&lt;=[8]Buckets!$D$23),[8]Buckets!$K$23,IF(AB9&gt;[8]Buckets!$D$23,[8]Buckets!$K$24)))))))</f>
        <v>-0.93840000000000001</v>
      </c>
      <c r="AQ9">
        <f>IF(AC9="",[8]Buckets!$K$28,IF(AC9&lt;=[8]Buckets!$D$28,[8]Buckets!$K$28,IF(AND(AC9&gt;[8]Buckets!$D$28,AC9&lt;=[8]Buckets!$D$29),[8]Buckets!$K$29,IF(AND(AC9&gt;[8]Buckets!$D$29,AC9&lt;=[8]Buckets!$D$30),[8]Buckets!$K$30,IF(AND(AC9&gt;[8]Buckets!$D$30,AC9&lt;=[8]Buckets!$D$31),[8]Buckets!$K$31,IF(AND(AC9&gt;[8]Buckets!$D$31,AC9&lt;=[8]Buckets!$D$32),[8]Buckets!$K$32,IF(AC9&gt;[8]Buckets!$D$32,[8]Buckets!$K$33)))))))</f>
        <v>-1.5579000000000001</v>
      </c>
      <c r="AR9">
        <f>IF(AD9="",[8]Buckets!$K$46,IF(AD9&lt;=[8]Buckets!$D$46,[8]Buckets!$K$46,IF(AND(AD9&gt;[8]Buckets!$D$46,AD9&lt;=[8]Buckets!$D$47),[8]Buckets!$K$47,IF(AND(AD9&gt;[8]Buckets!$D$47,AD9&lt;=[8]Buckets!$D$48),[8]Buckets!$K$48,IF(AND(AD9&gt;[8]Buckets!$D$48,AD9&lt;=[8]Buckets!$D$49),[8]Buckets!$K$49,IF(AND(AD9&gt;[8]Buckets!$D$49,AD9&lt;=[8]Buckets!$D$50),[8]Buckets!$K$50,IF(AD9&gt;[8]Buckets!$D$50,[8]Buckets!$K$51)))))))</f>
        <v>-0.41189999999999993</v>
      </c>
      <c r="AS9">
        <f>IF(AE9="",[8]Buckets!$K$64,IF(AE9&lt;=[8]Buckets!$D$64,[8]Buckets!$K$64,IF(AND(AE9&gt;[8]Buckets!$D$64,AE9&lt;=[8]Buckets!$D$65),[8]Buckets!$K$65,IF(AND(AE9&gt;[8]Buckets!$D$65,AE9&lt;=[8]Buckets!$D$66),[8]Buckets!$K$66,IF(AND(AE9&gt;[8]Buckets!$D$66,AE9&lt;=[8]Buckets!$D$67),[8]Buckets!$K$67,IF(AND(AE9&gt;[8]Buckets!$D$67,AE9&lt;=[8]Buckets!$D$68),[8]Buckets!$K$68,IF(AE9&gt;[8]Buckets!$D$68,[8]Buckets!$K$69)))))))</f>
        <v>-1.1775</v>
      </c>
      <c r="AT9">
        <f>IF(AF9="",[8]Buckets!$K$87,IF(AF9&lt;=[8]Buckets!$D$82,[8]Buckets!$K$82,IF(AND(AF9&gt;[8]Buckets!$D$82,AF9&lt;=[8]Buckets!$D$83),[8]Buckets!$K$83,IF(AND(AF9&gt;[8]Buckets!$D$83,AF9&lt;=[8]Buckets!$D$84),[8]Buckets!$K$84,IF(AND(AF9&gt;[8]Buckets!$D$84,AF9&lt;=[8]Buckets!$D$85),[8]Buckets!$K$85,IF(AND(AF9&gt;[8]Buckets!$D$85,AF9&lt;=[8]Buckets!$D$86),[8]Buckets!$K$86,IF(AF9&gt;[8]Buckets!$D$86,[8]Buckets!$K$87)))))))</f>
        <v>-1.1183000000000001</v>
      </c>
      <c r="AU9">
        <f>IF(AG9="",[8]Buckets!$K$95,IF(AG9&lt;=[8]Buckets!$D$90,[8]Buckets!$K$90,IF(AND(AG9&gt;[8]Buckets!$D$90,AG9&lt;=[8]Buckets!$D$91),[8]Buckets!$K$91,IF(AND(AG9&gt;[8]Buckets!$D$91,AG9&lt;=[8]Buckets!$D$92),[8]Buckets!$K$92,IF(AND(AG9&gt;[8]Buckets!$D$92,AG9&lt;=[8]Buckets!$D$93),[8]Buckets!$K$93,IF(AND(AG9&gt;[8]Buckets!$D$93,AG9&lt;=[8]Buckets!$D$94),[8]Buckets!$K$94,IF(AG9&gt;[8]Buckets!$D$94,[8]Buckets!$K$95)))))))</f>
        <v>-1.0866</v>
      </c>
      <c r="AV9">
        <f>IF(AH9="",[8]Buckets!$K$103,IF(AH9&lt;=[8]Buckets!$D$99,[8]Buckets!$K$99,IF(AND(AH9&gt;[8]Buckets!$D$99,AH9&lt;=[8]Buckets!$D$100),[8]Buckets!$K$100,IF(AND(AH9&gt;[8]Buckets!$D$100,AH9&lt;=[8]Buckets!$D$101),[8]Buckets!$K$101,IF(AND(AH9&gt;[8]Buckets!$D$101,AH9&lt;=[8]Buckets!$D$102),[8]Buckets!$K$102,IF(AH9&gt;[8]Buckets!$D$102,[8]Buckets!$K$103))))))</f>
        <v>-0.31409999999999982</v>
      </c>
      <c r="AW9">
        <f>IF(AI9="",[8]Buckets!$K$116,IF(AI9&lt;=[8]Buckets!$D$116,[8]Buckets!$K$116,IF(AND(AI9&gt;[8]Buckets!$D$116,AI9&lt;=[8]Buckets!$D$117),[8]Buckets!$K$117,IF(AND(AI9&gt;[8]Buckets!$D$117,AI9&lt;=[8]Buckets!$D$118),[8]Buckets!$K$118,IF(AND(AI9&gt;[8]Buckets!$D$118,AI9&lt;=[8]Buckets!$D$119),[8]Buckets!$K$119,IF(AND(AI9&gt;[8]Buckets!$D$119,AI9&lt;=[8]Buckets!$D$120),[8]Buckets!$K$120,IF(AI9&gt;[8]Buckets!$D$120,[8]Buckets!$K$121)))))))</f>
        <v>-1.2489000000000001</v>
      </c>
      <c r="AX9">
        <f>IF(AJ9="",[8]Buckets!$K$130,IF(AJ9&lt;=[8]Buckets!$D$125,[8]Buckets!$K$125,IF(AND(AJ9&gt;[8]Buckets!$D$125,AJ9&lt;=[8]Buckets!$D$126),[8]Buckets!$K$126,IF(AND(AJ9&gt;[8]Buckets!$D$126,AJ9&lt;=[8]Buckets!$D$127),[8]Buckets!$K$127,IF(AND(AJ9&gt;[8]Buckets!$D$127,AJ9&lt;=[8]Buckets!$D$128),[8]Buckets!$K$128,IF(AND(AJ9&gt;[8]Buckets!$D$128,AJ9&lt;=[8]Buckets!$D$129),[8]Buckets!$K$129,IF(AJ9&gt;[8]Buckets!$D$129,[8]Buckets!$K$130)))))))</f>
        <v>-0.8657999999999999</v>
      </c>
      <c r="AY9" s="695"/>
      <c r="AZ9">
        <f>MMULT(AL9:AT9,[8]Coefficients!$B$6:$B$14)+[8]Coefficients!$F$5</f>
        <v>-1.6946517149999998</v>
      </c>
      <c r="BA9">
        <f>MMULT(AU9:AX9,[8]Coefficients!$B$20:$B$23)+[8]Coefficients!$F$19</f>
        <v>-0.97873216600000001</v>
      </c>
      <c r="BB9">
        <f>(AZ9*[8]Standardisation_Parameters!$B$6)+[8]Standardisation_Parameters!$B$5</f>
        <v>16.015975892676838</v>
      </c>
      <c r="BC9">
        <f>(BA9*[8]Standardisation_Parameters!$B$6)+[8]Standardisation_Parameters!$B$5</f>
        <v>28.036615155305807</v>
      </c>
      <c r="BD9">
        <v>9</v>
      </c>
      <c r="BE9" s="78">
        <f>MMULT(AZ9:BA9,[8]Coefficients!$B$29:$B$30)+[8]Coefficients!$F$29</f>
        <v>-1.2312426389122701</v>
      </c>
      <c r="BF9" s="78">
        <f>(BE9*[8]Standardisation_Parameters!$B$6)+[8]Standardisation_Parameters!$B$5</f>
        <v>23.796840855031398</v>
      </c>
      <c r="BG9" s="78">
        <f t="shared" si="7"/>
        <v>24</v>
      </c>
      <c r="BH9" s="78">
        <f>VLOOKUP(MATCH(BF9,[8]mapping_table!$B$2:$B$21,1),[8]mapping_table!$A$1:$D$21,4,0)</f>
        <v>25</v>
      </c>
      <c r="BI9" s="78">
        <f t="shared" si="8"/>
        <v>5</v>
      </c>
      <c r="BK9" s="79">
        <f>MMULT(AZ9:BA9,[8]Coefficients!$B$36:$B$37)+[8]Coefficients!$F$36</f>
        <v>-1.3999472585195498</v>
      </c>
      <c r="BL9" s="79">
        <f>(BK9*[8]Standardisation_Parameters!$B$6)+[8]Standardisation_Parameters!$B$5</f>
        <v>20.964207806987407</v>
      </c>
      <c r="BM9" s="79">
        <f t="shared" si="9"/>
        <v>21</v>
      </c>
      <c r="BN9" s="79">
        <f>VLOOKUP(MATCH(BL9,[8]mapping_table!$B$2:$B$21,1),[8]mapping_table!$A$1:$D$21,4,0)</f>
        <v>25</v>
      </c>
      <c r="BO9" s="79">
        <f t="shared" si="10"/>
        <v>4</v>
      </c>
      <c r="BP9" s="78">
        <f t="shared" si="11"/>
        <v>4</v>
      </c>
      <c r="BQ9" s="78">
        <f>VLOOKUP(MATCH(BO9,[9]mapping_table!$B$2:$B$21,1),[9]mapping_table!$A$1:$D$21,4,0)</f>
        <v>5</v>
      </c>
      <c r="BR9" s="78">
        <f t="shared" si="12"/>
        <v>1</v>
      </c>
      <c r="BT9" s="79" t="e">
        <f>MMULT(BI9:BJ9,[9]Coefficients!$B$36:$B$37)+[9]Coefficients!$F$36</f>
        <v>#VALUE!</v>
      </c>
      <c r="BU9" s="79" t="e">
        <f>(BT9*[9]Standardisation_Parameters!$B$6)+[9]Standardisation_Parameters!$B$5</f>
        <v>#VALUE!</v>
      </c>
      <c r="BV9" s="79" t="e">
        <f t="shared" si="13"/>
        <v>#VALUE!</v>
      </c>
      <c r="BW9" s="79" t="e">
        <f>VLOOKUP(MATCH(BU9,[9]mapping_table!$B$2:$B$21,1),[9]mapping_table!$A$1:$D$21,4,0)</f>
        <v>#VALUE!</v>
      </c>
      <c r="BX9" s="79" t="e">
        <f t="shared" si="14"/>
        <v>#VALUE!</v>
      </c>
      <c r="BZ9" s="2"/>
    </row>
    <row r="10" spans="1:80" hidden="1" x14ac:dyDescent="0.25">
      <c r="A10" s="74" t="s">
        <v>25</v>
      </c>
      <c r="B10" s="74" t="s">
        <v>158</v>
      </c>
      <c r="C10" s="74" t="s">
        <v>169</v>
      </c>
      <c r="D10" s="75">
        <v>1</v>
      </c>
      <c r="E10" s="75">
        <v>3.9593442140861601</v>
      </c>
      <c r="F10" s="75">
        <v>19.3</v>
      </c>
      <c r="G10" s="75">
        <v>0.19800000000000001</v>
      </c>
      <c r="H10" s="75">
        <v>6.0326000000000004</v>
      </c>
      <c r="I10" s="75">
        <v>7400</v>
      </c>
      <c r="J10" s="75">
        <v>-22.981380210039202</v>
      </c>
      <c r="K10" s="75">
        <v>98.361463126687795</v>
      </c>
      <c r="L10" s="75">
        <v>5</v>
      </c>
      <c r="M10" s="75">
        <v>31.1475409836066</v>
      </c>
      <c r="N10" s="75">
        <v>4</v>
      </c>
      <c r="O10" s="75">
        <v>-9.1337258162556306E-2</v>
      </c>
      <c r="P10" s="75">
        <v>2.75</v>
      </c>
      <c r="Q10" s="75">
        <f>VLOOKUP(C10,High_Raw!$D:$CD,9,FALSE)</f>
        <v>4.91390748793666</v>
      </c>
      <c r="R10" s="75">
        <f>VLOOKUP(C10,High_Raw!$D:$CD,36,FALSE)</f>
        <v>7.1943448935367904</v>
      </c>
      <c r="S10" s="148">
        <v>39.6666666666667</v>
      </c>
      <c r="T10" s="149">
        <f t="shared" si="0"/>
        <v>40</v>
      </c>
      <c r="U10" s="41">
        <f>VLOOKUP(MATCH(S10,[8]mapping_table!$B$2:$B$21,1),[8]mapping_table!$A$1:$D$21,4,0)</f>
        <v>40</v>
      </c>
      <c r="V10" s="41">
        <f t="shared" si="1"/>
        <v>8</v>
      </c>
      <c r="W10" s="695"/>
      <c r="X10" s="75">
        <f t="shared" si="2"/>
        <v>1</v>
      </c>
      <c r="Y10">
        <f>IF(ISBLANK(E10),"",(E10-[8]Standardisation_Parameters!$J$5)/[8]Standardisation_Parameters!$J$6)</f>
        <v>0.21216639670318554</v>
      </c>
      <c r="Z10">
        <f>IF(ISBLANK(F10),"",(F10-[8]Standardisation_Parameters!$G$5)/[8]Standardisation_Parameters!$G$6)</f>
        <v>0.83714445756986189</v>
      </c>
      <c r="AA10">
        <f>IF(ISBLANK(G10),"",(G10-[8]Standardisation_Parameters!$L$5)/[8]Standardisation_Parameters!$L$6)</f>
        <v>-1.1569876883474557</v>
      </c>
      <c r="AB10" s="75">
        <f t="shared" si="3"/>
        <v>6.0326000000000004</v>
      </c>
      <c r="AC10">
        <f>IF(ISBLANK(I10),"",(I10-[8]Standardisation_Parameters!$K$5)/[8]Standardisation_Parameters!$K$6)</f>
        <v>-0.37017121333301839</v>
      </c>
      <c r="AD10">
        <f>IF(ISBLANK(J10),"",(J10-[8]Standardisation_Parameters!$M$5)/[8]Standardisation_Parameters!$M$6)</f>
        <v>-0.61591412961191905</v>
      </c>
      <c r="AE10">
        <f>IF(ISBLANK(K10),"",(K10-[8]Standardisation_Parameters!$N$5)/[8]Standardisation_Parameters!$N$6)</f>
        <v>0.21225421765584376</v>
      </c>
      <c r="AF10" s="75">
        <f t="shared" si="4"/>
        <v>5</v>
      </c>
      <c r="AG10">
        <f>IF(ISBLANK(M10),"",(M10-[8]Standardisation_Parameters!$O$5)/[8]Standardisation_Parameters!$O$6)</f>
        <v>-0.46683335396789716</v>
      </c>
      <c r="AH10" s="75">
        <f t="shared" si="5"/>
        <v>4</v>
      </c>
      <c r="AI10" s="75">
        <f>IF(ISBLANK(O10),"",(O10-[8]Standardisation_Parameters!$Q$5)/[8]Standardisation_Parameters!$Q$6)</f>
        <v>-0.14138046102688412</v>
      </c>
      <c r="AJ10" s="75">
        <f t="shared" si="6"/>
        <v>2.75</v>
      </c>
      <c r="AK10" s="695"/>
      <c r="AL10">
        <f>IF(X10="",[8]Buckets!$K$15,IF(X10&lt;=[8]Buckets!$D$13,[8]Buckets!$K$13,IF(AND(X10&gt;[8]Buckets!$D$13,X10&lt;=[8]Buckets!$D$14),[8]Buckets!$K$14,IF(X10&gt;[8]Buckets!$D$14,[8]Buckets!$K$15))))</f>
        <v>-0.72019999999999995</v>
      </c>
      <c r="AM10">
        <f>IF(Y10="",[8]Buckets!$K$60,IF(Y10&lt;=[8]Buckets!$D$55,[8]Buckets!$K$55,IF(AND(Y10&gt;[8]Buckets!$D$55,Y10&lt;=[8]Buckets!$D$56),[8]Buckets!$K$56,IF(AND(Y10&gt;[8]Buckets!$D$56,Y10&lt;=[8]Buckets!$D$57),[8]Buckets!$K$57,IF(AND(Y10&gt;[8]Buckets!$D$57,Y10&lt;=[8]Buckets!$D$58),[8]Buckets!$K$58,IF(AND(Y10&gt;[8]Buckets!$D$58,Y10&lt;=[8]Buckets!$D$59),[8]Buckets!$K$59,IF(Y10&gt;[8]Buckets!$D$59,[8]Buckets!$K$60)))))))</f>
        <v>-0.46449999999999991</v>
      </c>
      <c r="AN10">
        <f>IF(Z10="",[8]Buckets!$K$78,IF(Z10&lt;=[8]Buckets!$D$73,[8]Buckets!$K$73,IF(AND(Z10&gt;[8]Buckets!$D$73,Z10&lt;=[8]Buckets!$D$74),[8]Buckets!$K$74,IF(AND(Z10&gt;[8]Buckets!$D$74,Z10&lt;=[8]Buckets!$D$75),[8]Buckets!$K$75,IF(AND(Z10&gt;[8]Buckets!$D$75,Z10&lt;=[8]Buckets!$D$76),[8]Buckets!$K$76,IF(AND(Z10&gt;[8]Buckets!$D$76,Z10&lt;=[8]Buckets!$D$77),[8]Buckets!$K$77,IF(Z10&gt;[8]Buckets!$D$77,[8]Buckets!$K$78)))))))</f>
        <v>-8.7399999999999922E-2</v>
      </c>
      <c r="AO10">
        <f>IF(AA10="",[8]Buckets!$K$37,IF(AA10&lt;=[8]Buckets!$D$37,[8]Buckets!$K$37,IF(AND(AA10&gt;[8]Buckets!$D$37,AA10&lt;=[8]Buckets!$D$38),[8]Buckets!$K$38,IF(AND(AA10&gt;[8]Buckets!$D$38,AA10&lt;=[8]Buckets!$D$39),[8]Buckets!$K$39,IF(AND(AA10&gt;[8]Buckets!$D$39,AA10&lt;=[8]Buckets!$D$40),[8]Buckets!$K$40,IF(AND(AA10&gt;[8]Buckets!$D$40,AA10&lt;=[8]Buckets!$D$41),[8]Buckets!$K$41,IF(AA10&gt;[8]Buckets!$D$41,[8]Buckets!$K$42)))))))</f>
        <v>-1.1850000000000001</v>
      </c>
      <c r="AP10">
        <f>IF(AB10="",[8]Buckets!$K$24,IF(AB10&lt;=[8]Buckets!$D$19,[8]Buckets!$K$19,IF(AND(AB10&gt;[8]Buckets!$D$19,AB10&lt;=[8]Buckets!$D$20),[8]Buckets!$K$20,IF(AND(AB10&gt;[8]Buckets!$D$20,AB10&lt;=[8]Buckets!$D$21),[8]Buckets!$K$21,IF(AND(AB10&gt;[8]Buckets!$D$21,AB10&lt;=[8]Buckets!$D$22),[8]Buckets!$K$22,IF(AND(AB10&gt;[8]Buckets!$D$22,AB10&lt;=[8]Buckets!$D$23),[8]Buckets!$K$23,IF(AB10&gt;[8]Buckets!$D$23,[8]Buckets!$K$24)))))))</f>
        <v>-7.4999999999999956E-2</v>
      </c>
      <c r="AQ10">
        <f>IF(AC10="",[8]Buckets!$K$28,IF(AC10&lt;=[8]Buckets!$D$28,[8]Buckets!$K$28,IF(AND(AC10&gt;[8]Buckets!$D$28,AC10&lt;=[8]Buckets!$D$29),[8]Buckets!$K$29,IF(AND(AC10&gt;[8]Buckets!$D$29,AC10&lt;=[8]Buckets!$D$30),[8]Buckets!$K$30,IF(AND(AC10&gt;[8]Buckets!$D$30,AC10&lt;=[8]Buckets!$D$31),[8]Buckets!$K$31,IF(AND(AC10&gt;[8]Buckets!$D$31,AC10&lt;=[8]Buckets!$D$32),[8]Buckets!$K$32,IF(AC10&gt;[8]Buckets!$D$32,[8]Buckets!$K$33)))))))</f>
        <v>0.15849999999999986</v>
      </c>
      <c r="AR10">
        <f>IF(AD10="",[8]Buckets!$K$46,IF(AD10&lt;=[8]Buckets!$D$46,[8]Buckets!$K$46,IF(AND(AD10&gt;[8]Buckets!$D$46,AD10&lt;=[8]Buckets!$D$47),[8]Buckets!$K$47,IF(AND(AD10&gt;[8]Buckets!$D$47,AD10&lt;=[8]Buckets!$D$48),[8]Buckets!$K$48,IF(AND(AD10&gt;[8]Buckets!$D$48,AD10&lt;=[8]Buckets!$D$49),[8]Buckets!$K$49,IF(AND(AD10&gt;[8]Buckets!$D$49,AD10&lt;=[8]Buckets!$D$50),[8]Buckets!$K$50,IF(AD10&gt;[8]Buckets!$D$50,[8]Buckets!$K$51)))))))</f>
        <v>-0.11729999999999999</v>
      </c>
      <c r="AS10">
        <f>IF(AE10="",[8]Buckets!$K$64,IF(AE10&lt;=[8]Buckets!$D$64,[8]Buckets!$K$64,IF(AND(AE10&gt;[8]Buckets!$D$64,AE10&lt;=[8]Buckets!$D$65),[8]Buckets!$K$65,IF(AND(AE10&gt;[8]Buckets!$D$65,AE10&lt;=[8]Buckets!$D$66),[8]Buckets!$K$66,IF(AND(AE10&gt;[8]Buckets!$D$66,AE10&lt;=[8]Buckets!$D$67),[8]Buckets!$K$67,IF(AND(AE10&gt;[8]Buckets!$D$67,AE10&lt;=[8]Buckets!$D$68),[8]Buckets!$K$68,IF(AE10&gt;[8]Buckets!$D$68,[8]Buckets!$K$69)))))))</f>
        <v>-0.90069999999999983</v>
      </c>
      <c r="AT10">
        <f>IF(AF10="",[8]Buckets!$K$87,IF(AF10&lt;=[8]Buckets!$D$82,[8]Buckets!$K$82,IF(AND(AF10&gt;[8]Buckets!$D$82,AF10&lt;=[8]Buckets!$D$83),[8]Buckets!$K$83,IF(AND(AF10&gt;[8]Buckets!$D$83,AF10&lt;=[8]Buckets!$D$84),[8]Buckets!$K$84,IF(AND(AF10&gt;[8]Buckets!$D$84,AF10&lt;=[8]Buckets!$D$85),[8]Buckets!$K$85,IF(AND(AF10&gt;[8]Buckets!$D$85,AF10&lt;=[8]Buckets!$D$86),[8]Buckets!$K$86,IF(AF10&gt;[8]Buckets!$D$86,[8]Buckets!$K$87)))))))</f>
        <v>5.2299999999999791E-2</v>
      </c>
      <c r="AU10">
        <f>IF(AG10="",[8]Buckets!$K$95,IF(AG10&lt;=[8]Buckets!$D$90,[8]Buckets!$K$90,IF(AND(AG10&gt;[8]Buckets!$D$90,AG10&lt;=[8]Buckets!$D$91),[8]Buckets!$K$91,IF(AND(AG10&gt;[8]Buckets!$D$91,AG10&lt;=[8]Buckets!$D$92),[8]Buckets!$K$92,IF(AND(AG10&gt;[8]Buckets!$D$92,AG10&lt;=[8]Buckets!$D$93),[8]Buckets!$K$93,IF(AND(AG10&gt;[8]Buckets!$D$93,AG10&lt;=[8]Buckets!$D$94),[8]Buckets!$K$94,IF(AG10&gt;[8]Buckets!$D$94,[8]Buckets!$K$95)))))))</f>
        <v>-0.29059999999999997</v>
      </c>
      <c r="AV10">
        <f>IF(AH10="",[8]Buckets!$K$103,IF(AH10&lt;=[8]Buckets!$D$99,[8]Buckets!$K$99,IF(AND(AH10&gt;[8]Buckets!$D$99,AH10&lt;=[8]Buckets!$D$100),[8]Buckets!$K$100,IF(AND(AH10&gt;[8]Buckets!$D$100,AH10&lt;=[8]Buckets!$D$101),[8]Buckets!$K$101,IF(AND(AH10&gt;[8]Buckets!$D$101,AH10&lt;=[8]Buckets!$D$102),[8]Buckets!$K$102,IF(AH10&gt;[8]Buckets!$D$102,[8]Buckets!$K$103))))))</f>
        <v>0.22500000000000009</v>
      </c>
      <c r="AW10">
        <f>IF(AI10="",[8]Buckets!$K$116,IF(AI10&lt;=[8]Buckets!$D$116,[8]Buckets!$K$116,IF(AND(AI10&gt;[8]Buckets!$D$116,AI10&lt;=[8]Buckets!$D$117),[8]Buckets!$K$117,IF(AND(AI10&gt;[8]Buckets!$D$117,AI10&lt;=[8]Buckets!$D$118),[8]Buckets!$K$118,IF(AND(AI10&gt;[8]Buckets!$D$118,AI10&lt;=[8]Buckets!$D$119),[8]Buckets!$K$119,IF(AND(AI10&gt;[8]Buckets!$D$119,AI10&lt;=[8]Buckets!$D$120),[8]Buckets!$K$120,IF(AI10&gt;[8]Buckets!$D$120,[8]Buckets!$K$121)))))))</f>
        <v>0.2451000000000001</v>
      </c>
      <c r="AX10">
        <f>IF(AJ10="",[8]Buckets!$K$130,IF(AJ10&lt;=[8]Buckets!$D$125,[8]Buckets!$K$125,IF(AND(AJ10&gt;[8]Buckets!$D$125,AJ10&lt;=[8]Buckets!$D$126),[8]Buckets!$K$126,IF(AND(AJ10&gt;[8]Buckets!$D$126,AJ10&lt;=[8]Buckets!$D$127),[8]Buckets!$K$127,IF(AND(AJ10&gt;[8]Buckets!$D$127,AJ10&lt;=[8]Buckets!$D$128),[8]Buckets!$K$128,IF(AND(AJ10&gt;[8]Buckets!$D$128,AJ10&lt;=[8]Buckets!$D$129),[8]Buckets!$K$129,IF(AJ10&gt;[8]Buckets!$D$129,[8]Buckets!$K$130)))))))</f>
        <v>6.3799999999999857E-2</v>
      </c>
      <c r="AY10" s="695"/>
      <c r="AZ10">
        <f>MMULT(AL10:AT10,[8]Coefficients!$B$6:$B$14)+[8]Coefficients!$F$5</f>
        <v>6.0262609000000023E-2</v>
      </c>
      <c r="BA10">
        <f>MMULT(AU10:AX10,[8]Coefficients!$B$20:$B$23)+[8]Coefficients!$F$19</f>
        <v>0.24450579200000006</v>
      </c>
      <c r="BB10">
        <f>(AZ10*[8]Standardisation_Parameters!$B$6)+[8]Standardisation_Parameters!$B$5</f>
        <v>45.481845423813752</v>
      </c>
      <c r="BC10">
        <f>(BA10*[8]Standardisation_Parameters!$B$6)+[8]Standardisation_Parameters!$B$5</f>
        <v>48.57537854849943</v>
      </c>
      <c r="BD10">
        <v>10</v>
      </c>
      <c r="BE10" s="78">
        <f>MMULT(AZ10:BA10,[8]Coefficients!$B$29:$B$30)+[8]Coefficients!$F$29</f>
        <v>0.22342119500813007</v>
      </c>
      <c r="BF10" s="78">
        <f>(BE10*[8]Standardisation_Parameters!$B$6)+[8]Standardisation_Parameters!$B$5</f>
        <v>48.221357856102919</v>
      </c>
      <c r="BG10" s="78">
        <f t="shared" si="7"/>
        <v>48</v>
      </c>
      <c r="BH10" s="78">
        <f>VLOOKUP(MATCH(BF10,[8]mapping_table!$B$2:$B$21,1),[8]mapping_table!$A$1:$D$21,4,0)</f>
        <v>50</v>
      </c>
      <c r="BI10" s="78">
        <f t="shared" si="8"/>
        <v>10</v>
      </c>
      <c r="BK10" s="79">
        <f>MMULT(AZ10:BA10,[8]Coefficients!$B$36:$B$37)+[8]Coefficients!$F$36</f>
        <v>0.18985715398337003</v>
      </c>
      <c r="BL10" s="79">
        <f>(BK10*[8]Standardisation_Parameters!$B$6)+[8]Standardisation_Parameters!$B$5</f>
        <v>47.657801196813089</v>
      </c>
      <c r="BM10" s="79">
        <f t="shared" si="9"/>
        <v>48</v>
      </c>
      <c r="BN10" s="79">
        <f>VLOOKUP(MATCH(BL10,[8]mapping_table!$B$2:$B$21,1),[8]mapping_table!$A$1:$D$21,4,0)</f>
        <v>50</v>
      </c>
      <c r="BO10" s="79">
        <f t="shared" si="10"/>
        <v>10</v>
      </c>
      <c r="BP10" s="78">
        <f t="shared" si="11"/>
        <v>10</v>
      </c>
      <c r="BQ10" s="78">
        <f>VLOOKUP(MATCH(BO10,[9]mapping_table!$B$2:$B$21,1),[9]mapping_table!$A$1:$D$21,4,0)</f>
        <v>15</v>
      </c>
      <c r="BR10" s="78">
        <f t="shared" si="12"/>
        <v>2</v>
      </c>
      <c r="BT10" s="79" t="e">
        <f>MMULT(BI10:BJ10,[9]Coefficients!$B$36:$B$37)+[9]Coefficients!$F$36</f>
        <v>#VALUE!</v>
      </c>
      <c r="BU10" s="79" t="e">
        <f>(BT10*[9]Standardisation_Parameters!$B$6)+[9]Standardisation_Parameters!$B$5</f>
        <v>#VALUE!</v>
      </c>
      <c r="BV10" s="79" t="e">
        <f t="shared" si="13"/>
        <v>#VALUE!</v>
      </c>
      <c r="BW10" s="79" t="e">
        <f>VLOOKUP(MATCH(BU10,[9]mapping_table!$B$2:$B$21,1),[9]mapping_table!$A$1:$D$21,4,0)</f>
        <v>#VALUE!</v>
      </c>
      <c r="BX10" s="79" t="e">
        <f t="shared" si="14"/>
        <v>#VALUE!</v>
      </c>
    </row>
    <row r="11" spans="1:80" hidden="1" x14ac:dyDescent="0.25">
      <c r="A11" s="74" t="s">
        <v>170</v>
      </c>
      <c r="B11" s="74" t="s">
        <v>160</v>
      </c>
      <c r="C11" s="74" t="s">
        <v>171</v>
      </c>
      <c r="D11" s="75">
        <v>1</v>
      </c>
      <c r="E11" s="75">
        <v>-1.92178121974831</v>
      </c>
      <c r="F11" s="75">
        <v>8.1999999999999993</v>
      </c>
      <c r="G11" s="75">
        <v>0.3</v>
      </c>
      <c r="H11" s="75">
        <v>2.2235999999999998</v>
      </c>
      <c r="I11" s="75">
        <v>15600</v>
      </c>
      <c r="J11" s="75">
        <v>7.8057870630271999</v>
      </c>
      <c r="K11" s="75">
        <v>59.279106763608802</v>
      </c>
      <c r="L11" s="75">
        <v>5</v>
      </c>
      <c r="M11" s="75">
        <v>18.032786885245901</v>
      </c>
      <c r="N11" s="75">
        <v>6</v>
      </c>
      <c r="O11" s="75">
        <v>0.346183893531472</v>
      </c>
      <c r="P11" s="75">
        <v>3</v>
      </c>
      <c r="Q11" s="75">
        <f>VLOOKUP(C11,High_Raw!$D:$CD,9,FALSE)</f>
        <v>2.4899531521697398</v>
      </c>
      <c r="R11" s="75">
        <f>VLOOKUP(C11,High_Raw!$D:$CD,36,FALSE)</f>
        <v>5.3041886388430104</v>
      </c>
      <c r="S11" s="148">
        <v>36.4444444444444</v>
      </c>
      <c r="T11" s="149">
        <f t="shared" si="0"/>
        <v>36</v>
      </c>
      <c r="U11" s="41">
        <f>VLOOKUP(MATCH(S11,[8]mapping_table!$B$2:$B$21,1),[8]mapping_table!$A$1:$D$21,4,0)</f>
        <v>40</v>
      </c>
      <c r="V11" s="41">
        <f t="shared" si="1"/>
        <v>7</v>
      </c>
      <c r="W11" s="695"/>
      <c r="X11" s="75">
        <f t="shared" si="2"/>
        <v>1</v>
      </c>
      <c r="Y11">
        <f>IF(ISBLANK(E11),"",(E11-[8]Standardisation_Parameters!$J$5)/[8]Standardisation_Parameters!$J$6)</f>
        <v>-0.35930341877521699</v>
      </c>
      <c r="Z11">
        <f>IF(ISBLANK(F11),"",(F11-[8]Standardisation_Parameters!$G$5)/[8]Standardisation_Parameters!$G$6)</f>
        <v>-0.10216962366485159</v>
      </c>
      <c r="AA11">
        <f>IF(ISBLANK(G11),"",(G11-[8]Standardisation_Parameters!$L$5)/[8]Standardisation_Parameters!$L$6)</f>
        <v>-1.1376373691975759</v>
      </c>
      <c r="AB11" s="75">
        <f t="shared" si="3"/>
        <v>2.2235999999999998</v>
      </c>
      <c r="AC11">
        <f>IF(ISBLANK(I11),"",(I11-[8]Standardisation_Parameters!$K$5)/[8]Standardisation_Parameters!$K$6)</f>
        <v>0.10083868293271862</v>
      </c>
      <c r="AD11">
        <f>IF(ISBLANK(J11),"",(J11-[8]Standardisation_Parameters!$M$5)/[8]Standardisation_Parameters!$M$6)</f>
        <v>0.1416687380536015</v>
      </c>
      <c r="AE11">
        <f>IF(ISBLANK(K11),"",(K11-[8]Standardisation_Parameters!$N$5)/[8]Standardisation_Parameters!$N$6)</f>
        <v>-0.13345031845382235</v>
      </c>
      <c r="AF11" s="75">
        <f t="shared" si="4"/>
        <v>5</v>
      </c>
      <c r="AG11">
        <f>IF(ISBLANK(M11),"",(M11-[8]Standardisation_Parameters!$O$5)/[8]Standardisation_Parameters!$O$6)</f>
        <v>-0.94386404825245773</v>
      </c>
      <c r="AH11" s="75">
        <f t="shared" si="5"/>
        <v>6</v>
      </c>
      <c r="AI11" s="75">
        <f>IF(ISBLANK(O11),"",(O11-[8]Standardisation_Parameters!$Q$5)/[8]Standardisation_Parameters!$Q$6)</f>
        <v>0.30302689641641234</v>
      </c>
      <c r="AJ11" s="75">
        <f t="shared" si="6"/>
        <v>3</v>
      </c>
      <c r="AK11" s="695"/>
      <c r="AL11">
        <f>IF(X11="",[8]Buckets!$K$15,IF(X11&lt;=[8]Buckets!$D$13,[8]Buckets!$K$13,IF(AND(X11&gt;[8]Buckets!$D$13,X11&lt;=[8]Buckets!$D$14),[8]Buckets!$K$14,IF(X11&gt;[8]Buckets!$D$14,[8]Buckets!$K$15))))</f>
        <v>-0.72019999999999995</v>
      </c>
      <c r="AM11">
        <f>IF(Y11="",[8]Buckets!$K$60,IF(Y11&lt;=[8]Buckets!$D$55,[8]Buckets!$K$55,IF(AND(Y11&gt;[8]Buckets!$D$55,Y11&lt;=[8]Buckets!$D$56),[8]Buckets!$K$56,IF(AND(Y11&gt;[8]Buckets!$D$56,Y11&lt;=[8]Buckets!$D$57),[8]Buckets!$K$57,IF(AND(Y11&gt;[8]Buckets!$D$57,Y11&lt;=[8]Buckets!$D$58),[8]Buckets!$K$58,IF(AND(Y11&gt;[8]Buckets!$D$58,Y11&lt;=[8]Buckets!$D$59),[8]Buckets!$K$59,IF(Y11&gt;[8]Buckets!$D$59,[8]Buckets!$K$60)))))))</f>
        <v>-0.50649999999999995</v>
      </c>
      <c r="AN11">
        <f>IF(Z11="",[8]Buckets!$K$78,IF(Z11&lt;=[8]Buckets!$D$73,[8]Buckets!$K$73,IF(AND(Z11&gt;[8]Buckets!$D$73,Z11&lt;=[8]Buckets!$D$74),[8]Buckets!$K$74,IF(AND(Z11&gt;[8]Buckets!$D$74,Z11&lt;=[8]Buckets!$D$75),[8]Buckets!$K$75,IF(AND(Z11&gt;[8]Buckets!$D$75,Z11&lt;=[8]Buckets!$D$76),[8]Buckets!$K$76,IF(AND(Z11&gt;[8]Buckets!$D$76,Z11&lt;=[8]Buckets!$D$77),[8]Buckets!$K$77,IF(Z11&gt;[8]Buckets!$D$77,[8]Buckets!$K$78)))))))</f>
        <v>-0.35099999999999998</v>
      </c>
      <c r="AO11">
        <f>IF(AA11="",[8]Buckets!$K$37,IF(AA11&lt;=[8]Buckets!$D$37,[8]Buckets!$K$37,IF(AND(AA11&gt;[8]Buckets!$D$37,AA11&lt;=[8]Buckets!$D$38),[8]Buckets!$K$38,IF(AND(AA11&gt;[8]Buckets!$D$38,AA11&lt;=[8]Buckets!$D$39),[8]Buckets!$K$39,IF(AND(AA11&gt;[8]Buckets!$D$39,AA11&lt;=[8]Buckets!$D$40),[8]Buckets!$K$40,IF(AND(AA11&gt;[8]Buckets!$D$40,AA11&lt;=[8]Buckets!$D$41),[8]Buckets!$K$41,IF(AA11&gt;[8]Buckets!$D$41,[8]Buckets!$K$42)))))))</f>
        <v>-1.1850000000000001</v>
      </c>
      <c r="AP11">
        <f>IF(AB11="",[8]Buckets!$K$24,IF(AB11&lt;=[8]Buckets!$D$19,[8]Buckets!$K$19,IF(AND(AB11&gt;[8]Buckets!$D$19,AB11&lt;=[8]Buckets!$D$20),[8]Buckets!$K$20,IF(AND(AB11&gt;[8]Buckets!$D$20,AB11&lt;=[8]Buckets!$D$21),[8]Buckets!$K$21,IF(AND(AB11&gt;[8]Buckets!$D$21,AB11&lt;=[8]Buckets!$D$22),[8]Buckets!$K$22,IF(AND(AB11&gt;[8]Buckets!$D$22,AB11&lt;=[8]Buckets!$D$23),[8]Buckets!$K$23,IF(AB11&gt;[8]Buckets!$D$23,[8]Buckets!$K$24)))))))</f>
        <v>-0.93840000000000001</v>
      </c>
      <c r="AQ11">
        <f>IF(AC11="",[8]Buckets!$K$28,IF(AC11&lt;=[8]Buckets!$D$28,[8]Buckets!$K$28,IF(AND(AC11&gt;[8]Buckets!$D$28,AC11&lt;=[8]Buckets!$D$29),[8]Buckets!$K$29,IF(AND(AC11&gt;[8]Buckets!$D$29,AC11&lt;=[8]Buckets!$D$30),[8]Buckets!$K$30,IF(AND(AC11&gt;[8]Buckets!$D$30,AC11&lt;=[8]Buckets!$D$31),[8]Buckets!$K$31,IF(AND(AC11&gt;[8]Buckets!$D$31,AC11&lt;=[8]Buckets!$D$32),[8]Buckets!$K$32,IF(AC11&gt;[8]Buckets!$D$32,[8]Buckets!$K$33)))))))</f>
        <v>-0.70050000000000012</v>
      </c>
      <c r="AR11">
        <f>IF(AD11="",[8]Buckets!$K$46,IF(AD11&lt;=[8]Buckets!$D$46,[8]Buckets!$K$46,IF(AND(AD11&gt;[8]Buckets!$D$46,AD11&lt;=[8]Buckets!$D$47),[8]Buckets!$K$47,IF(AND(AD11&gt;[8]Buckets!$D$47,AD11&lt;=[8]Buckets!$D$48),[8]Buckets!$K$48,IF(AND(AD11&gt;[8]Buckets!$D$48,AD11&lt;=[8]Buckets!$D$49),[8]Buckets!$K$49,IF(AND(AD11&gt;[8]Buckets!$D$49,AD11&lt;=[8]Buckets!$D$50),[8]Buckets!$K$50,IF(AD11&gt;[8]Buckets!$D$50,[8]Buckets!$K$51)))))))</f>
        <v>-0.55919999999999992</v>
      </c>
      <c r="AS11">
        <f>IF(AE11="",[8]Buckets!$K$64,IF(AE11&lt;=[8]Buckets!$D$64,[8]Buckets!$K$64,IF(AND(AE11&gt;[8]Buckets!$D$64,AE11&lt;=[8]Buckets!$D$65),[8]Buckets!$K$65,IF(AND(AE11&gt;[8]Buckets!$D$65,AE11&lt;=[8]Buckets!$D$66),[8]Buckets!$K$66,IF(AND(AE11&gt;[8]Buckets!$D$66,AE11&lt;=[8]Buckets!$D$67),[8]Buckets!$K$67,IF(AND(AE11&gt;[8]Buckets!$D$67,AE11&lt;=[8]Buckets!$D$68),[8]Buckets!$K$68,IF(AE11&gt;[8]Buckets!$D$68,[8]Buckets!$K$69)))))))</f>
        <v>-0.6238999999999999</v>
      </c>
      <c r="AT11">
        <f>IF(AF11="",[8]Buckets!$K$87,IF(AF11&lt;=[8]Buckets!$D$82,[8]Buckets!$K$82,IF(AND(AF11&gt;[8]Buckets!$D$82,AF11&lt;=[8]Buckets!$D$83),[8]Buckets!$K$83,IF(AND(AF11&gt;[8]Buckets!$D$83,AF11&lt;=[8]Buckets!$D$84),[8]Buckets!$K$84,IF(AND(AF11&gt;[8]Buckets!$D$84,AF11&lt;=[8]Buckets!$D$85),[8]Buckets!$K$85,IF(AND(AF11&gt;[8]Buckets!$D$85,AF11&lt;=[8]Buckets!$D$86),[8]Buckets!$K$86,IF(AF11&gt;[8]Buckets!$D$86,[8]Buckets!$K$87)))))))</f>
        <v>5.2299999999999791E-2</v>
      </c>
      <c r="AU11">
        <f>IF(AG11="",[8]Buckets!$K$95,IF(AG11&lt;=[8]Buckets!$D$90,[8]Buckets!$K$90,IF(AND(AG11&gt;[8]Buckets!$D$90,AG11&lt;=[8]Buckets!$D$91),[8]Buckets!$K$91,IF(AND(AG11&gt;[8]Buckets!$D$91,AG11&lt;=[8]Buckets!$D$92),[8]Buckets!$K$92,IF(AND(AG11&gt;[8]Buckets!$D$92,AG11&lt;=[8]Buckets!$D$93),[8]Buckets!$K$93,IF(AND(AG11&gt;[8]Buckets!$D$93,AG11&lt;=[8]Buckets!$D$94),[8]Buckets!$K$94,IF(AG11&gt;[8]Buckets!$D$94,[8]Buckets!$K$95)))))))</f>
        <v>-0.6886000000000001</v>
      </c>
      <c r="AV11">
        <f>IF(AH11="",[8]Buckets!$K$103,IF(AH11&lt;=[8]Buckets!$D$99,[8]Buckets!$K$99,IF(AND(AH11&gt;[8]Buckets!$D$99,AH11&lt;=[8]Buckets!$D$100),[8]Buckets!$K$100,IF(AND(AH11&gt;[8]Buckets!$D$100,AH11&lt;=[8]Buckets!$D$101),[8]Buckets!$K$101,IF(AND(AH11&gt;[8]Buckets!$D$101,AH11&lt;=[8]Buckets!$D$102),[8]Buckets!$K$102,IF(AH11&gt;[8]Buckets!$D$102,[8]Buckets!$K$103))))))</f>
        <v>0.72730000000000006</v>
      </c>
      <c r="AW11">
        <f>IF(AI11="",[8]Buckets!$K$116,IF(AI11&lt;=[8]Buckets!$D$116,[8]Buckets!$K$116,IF(AND(AI11&gt;[8]Buckets!$D$116,AI11&lt;=[8]Buckets!$D$117),[8]Buckets!$K$117,IF(AND(AI11&gt;[8]Buckets!$D$117,AI11&lt;=[8]Buckets!$D$118),[8]Buckets!$K$118,IF(AND(AI11&gt;[8]Buckets!$D$118,AI11&lt;=[8]Buckets!$D$119),[8]Buckets!$K$119,IF(AND(AI11&gt;[8]Buckets!$D$119,AI11&lt;=[8]Buckets!$D$120),[8]Buckets!$K$120,IF(AI11&gt;[8]Buckets!$D$120,[8]Buckets!$K$121)))))))</f>
        <v>-0.30289999999999995</v>
      </c>
      <c r="AX11">
        <f>IF(AJ11="",[8]Buckets!$K$130,IF(AJ11&lt;=[8]Buckets!$D$125,[8]Buckets!$K$125,IF(AND(AJ11&gt;[8]Buckets!$D$125,AJ11&lt;=[8]Buckets!$D$126),[8]Buckets!$K$126,IF(AND(AJ11&gt;[8]Buckets!$D$126,AJ11&lt;=[8]Buckets!$D$127),[8]Buckets!$K$127,IF(AND(AJ11&gt;[8]Buckets!$D$127,AJ11&lt;=[8]Buckets!$D$128),[8]Buckets!$K$128,IF(AND(AJ11&gt;[8]Buckets!$D$128,AJ11&lt;=[8]Buckets!$D$129),[8]Buckets!$K$129,IF(AJ11&gt;[8]Buckets!$D$129,[8]Buckets!$K$130)))))))</f>
        <v>6.3799999999999857E-2</v>
      </c>
      <c r="AY11" s="695"/>
      <c r="AZ11">
        <f>MMULT(AL11:AT11,[8]Coefficients!$B$6:$B$14)+[8]Coefficients!$F$5</f>
        <v>-0.784575931</v>
      </c>
      <c r="BA11">
        <f>MMULT(AU11:AX11,[8]Coefficients!$B$20:$B$23)+[8]Coefficients!$F$19</f>
        <v>7.4044126000000002E-2</v>
      </c>
      <c r="BB11">
        <f>(AZ11*[8]Standardisation_Parameters!$B$6)+[8]Standardisation_Parameters!$B$5</f>
        <v>31.296593269865181</v>
      </c>
      <c r="BC11">
        <f>(BA11*[8]Standardisation_Parameters!$B$6)+[8]Standardisation_Parameters!$B$5</f>
        <v>45.71324383244805</v>
      </c>
      <c r="BD11">
        <v>11</v>
      </c>
      <c r="BE11" s="78">
        <f>MMULT(AZ11:BA11,[8]Coefficients!$B$29:$B$30)+[8]Coefficients!$F$29</f>
        <v>-0.16982718571739</v>
      </c>
      <c r="BF11" s="78">
        <f>(BE11*[8]Standardisation_Parameters!$B$6)+[8]Standardisation_Parameters!$B$5</f>
        <v>41.618525272585281</v>
      </c>
      <c r="BG11" s="78">
        <f t="shared" si="7"/>
        <v>42</v>
      </c>
      <c r="BH11" s="78">
        <f>VLOOKUP(MATCH(BF11,[8]mapping_table!$B$2:$B$21,1),[8]mapping_table!$A$1:$D$21,4,0)</f>
        <v>45</v>
      </c>
      <c r="BI11" s="78">
        <f t="shared" si="8"/>
        <v>8</v>
      </c>
      <c r="BK11" s="79">
        <f>MMULT(AZ11:BA11,[8]Coefficients!$B$36:$B$37)+[8]Coefficients!$F$36</f>
        <v>-0.35892063764843002</v>
      </c>
      <c r="BL11" s="79">
        <f>(BK11*[8]Standardisation_Parameters!$B$6)+[8]Standardisation_Parameters!$B$5</f>
        <v>38.443553761102912</v>
      </c>
      <c r="BM11" s="79">
        <f t="shared" si="9"/>
        <v>38</v>
      </c>
      <c r="BN11" s="79">
        <f>VLOOKUP(MATCH(BL11,[8]mapping_table!$B$2:$B$21,1),[8]mapping_table!$A$1:$D$21,4,0)</f>
        <v>40</v>
      </c>
      <c r="BO11" s="79">
        <f t="shared" si="10"/>
        <v>8</v>
      </c>
      <c r="BP11" s="78">
        <f t="shared" si="11"/>
        <v>8</v>
      </c>
      <c r="BQ11" s="78">
        <f>VLOOKUP(MATCH(BO11,[9]mapping_table!$B$2:$B$21,1),[9]mapping_table!$A$1:$D$21,4,0)</f>
        <v>10</v>
      </c>
      <c r="BR11" s="78">
        <f t="shared" si="12"/>
        <v>2</v>
      </c>
      <c r="BT11" s="79" t="e">
        <f>MMULT(BI11:BJ11,[9]Coefficients!$B$36:$B$37)+[9]Coefficients!$F$36</f>
        <v>#VALUE!</v>
      </c>
      <c r="BU11" s="79" t="e">
        <f>(BT11*[9]Standardisation_Parameters!$B$6)+[9]Standardisation_Parameters!$B$5</f>
        <v>#VALUE!</v>
      </c>
      <c r="BV11" s="79" t="e">
        <f t="shared" si="13"/>
        <v>#VALUE!</v>
      </c>
      <c r="BW11" s="79" t="e">
        <f>VLOOKUP(MATCH(BU11,[9]mapping_table!$B$2:$B$21,1),[9]mapping_table!$A$1:$D$21,4,0)</f>
        <v>#VALUE!</v>
      </c>
      <c r="BX11" s="79" t="e">
        <f t="shared" si="14"/>
        <v>#VALUE!</v>
      </c>
      <c r="BZ11" s="696" t="s">
        <v>490</v>
      </c>
      <c r="CA11" s="696"/>
      <c r="CB11" s="696"/>
    </row>
    <row r="12" spans="1:80" x14ac:dyDescent="0.25">
      <c r="A12" s="74" t="s">
        <v>293</v>
      </c>
      <c r="B12" s="74" t="s">
        <v>158</v>
      </c>
      <c r="C12" s="74" t="s">
        <v>565</v>
      </c>
      <c r="D12" s="75"/>
      <c r="E12" s="75">
        <v>-13.973655323819999</v>
      </c>
      <c r="F12" s="75"/>
      <c r="G12" s="75">
        <v>5.3</v>
      </c>
      <c r="H12" s="75">
        <v>2.7178</v>
      </c>
      <c r="I12" s="75">
        <v>23630</v>
      </c>
      <c r="J12" s="75">
        <v>0.577374742750561</v>
      </c>
      <c r="K12" s="75">
        <v>10.5155494866483</v>
      </c>
      <c r="L12" s="75"/>
      <c r="M12" s="75">
        <v>44.808743169398902</v>
      </c>
      <c r="N12" s="75"/>
      <c r="O12" s="75">
        <v>0.63862648144008105</v>
      </c>
      <c r="P12" s="75">
        <v>2</v>
      </c>
      <c r="Q12" s="75">
        <f>VLOOKUP(C12,High_Raw!$D:$CD,9,FALSE)</f>
        <v>2.4982149627283898</v>
      </c>
      <c r="R12" s="75">
        <f>VLOOKUP(C12,High_Raw!$D:$CD,36,FALSE)</f>
        <v>0</v>
      </c>
      <c r="S12" s="148">
        <v>29.8888888888889</v>
      </c>
      <c r="T12" s="149">
        <f t="shared" si="0"/>
        <v>30</v>
      </c>
      <c r="U12" s="41">
        <f>VLOOKUP(MATCH(S12,[8]mapping_table!$B$2:$B$21,1),[8]mapping_table!$A$1:$D$21,4,0)</f>
        <v>30</v>
      </c>
      <c r="V12" s="41">
        <f t="shared" si="1"/>
        <v>6</v>
      </c>
      <c r="W12" s="695"/>
      <c r="X12" s="75" t="str">
        <f t="shared" si="2"/>
        <v/>
      </c>
      <c r="Y12">
        <f>IF(ISBLANK(E12),"",(E12-[8]Standardisation_Parameters!$J$5)/[8]Standardisation_Parameters!$J$6)</f>
        <v>-1.5303857818208741</v>
      </c>
      <c r="Z12" t="str">
        <f>IF(ISBLANK(F12),"",(F12-[8]Standardisation_Parameters!$G$5)/[8]Standardisation_Parameters!$G$6)</f>
        <v/>
      </c>
      <c r="AA12">
        <f>IF(ISBLANK(G12),"",(G12-[8]Standardisation_Parameters!$L$5)/[8]Standardisation_Parameters!$L$6)</f>
        <v>-0.1890923128309116</v>
      </c>
      <c r="AB12" s="75">
        <f t="shared" si="3"/>
        <v>2.7178</v>
      </c>
      <c r="AC12">
        <f>IF(ISBLANK(I12),"",(I12-[8]Standardisation_Parameters!$K$5)/[8]Standardisation_Parameters!$K$6)</f>
        <v>0.56208373988562943</v>
      </c>
      <c r="AD12">
        <f>IF(ISBLANK(J12),"",(J12-[8]Standardisation_Parameters!$M$5)/[8]Standardisation_Parameters!$M$6)</f>
        <v>-3.6201518267597689E-2</v>
      </c>
      <c r="AE12">
        <f>IF(ISBLANK(K12),"",(K12-[8]Standardisation_Parameters!$N$5)/[8]Standardisation_Parameters!$N$6)</f>
        <v>-0.5647903019204864</v>
      </c>
      <c r="AF12" s="75" t="str">
        <f t="shared" si="4"/>
        <v/>
      </c>
      <c r="AG12">
        <f>IF(ISBLANK(M12),"",(M12-[8]Standardisation_Parameters!$O$5)/[8]Standardisation_Parameters!$O$6)</f>
        <v>3.0073619245183311E-2</v>
      </c>
      <c r="AH12" s="75" t="str">
        <f t="shared" si="5"/>
        <v/>
      </c>
      <c r="AI12" s="75">
        <f>IF(ISBLANK(O12),"",(O12-[8]Standardisation_Parameters!$Q$5)/[8]Standardisation_Parameters!$Q$6)</f>
        <v>0.60007227854968892</v>
      </c>
      <c r="AJ12" s="75">
        <f t="shared" si="6"/>
        <v>2</v>
      </c>
      <c r="AK12" s="695"/>
      <c r="AL12">
        <f>IF(X12="",[8]Buckets!$K$15,IF(X12&lt;=[8]Buckets!$D$13,[8]Buckets!$K$13,IF(AND(X12&gt;[8]Buckets!$D$13,X12&lt;=[8]Buckets!$D$14),[8]Buckets!$K$14,IF(X12&gt;[8]Buckets!$D$14,[8]Buckets!$K$15))))</f>
        <v>0.39300000000000002</v>
      </c>
      <c r="AM12">
        <f>IF(Y12="",[8]Buckets!$K$60,IF(Y12&lt;=[8]Buckets!$D$55,[8]Buckets!$K$55,IF(AND(Y12&gt;[8]Buckets!$D$55,Y12&lt;=[8]Buckets!$D$56),[8]Buckets!$K$56,IF(AND(Y12&gt;[8]Buckets!$D$56,Y12&lt;=[8]Buckets!$D$57),[8]Buckets!$K$57,IF(AND(Y12&gt;[8]Buckets!$D$57,Y12&lt;=[8]Buckets!$D$58),[8]Buckets!$K$58,IF(AND(Y12&gt;[8]Buckets!$D$58,Y12&lt;=[8]Buckets!$D$59),[8]Buckets!$K$59,IF(Y12&gt;[8]Buckets!$D$59,[8]Buckets!$K$60)))))))</f>
        <v>-0.59049999999999991</v>
      </c>
      <c r="AN12">
        <f>IF(Z12="",[8]Buckets!$K$78,IF(Z12&lt;=[8]Buckets!$D$73,[8]Buckets!$K$73,IF(AND(Z12&gt;[8]Buckets!$D$73,Z12&lt;=[8]Buckets!$D$74),[8]Buckets!$K$74,IF(AND(Z12&gt;[8]Buckets!$D$74,Z12&lt;=[8]Buckets!$D$75),[8]Buckets!$K$75,IF(AND(Z12&gt;[8]Buckets!$D$75,Z12&lt;=[8]Buckets!$D$76),[8]Buckets!$K$76,IF(AND(Z12&gt;[8]Buckets!$D$76,Z12&lt;=[8]Buckets!$D$77),[8]Buckets!$K$77,IF(Z12&gt;[8]Buckets!$D$77,[8]Buckets!$K$78)))))))</f>
        <v>0.17619999999999991</v>
      </c>
      <c r="AO12">
        <f>IF(AA12="",[8]Buckets!$K$37,IF(AA12&lt;=[8]Buckets!$D$37,[8]Buckets!$K$37,IF(AND(AA12&gt;[8]Buckets!$D$37,AA12&lt;=[8]Buckets!$D$38),[8]Buckets!$K$38,IF(AND(AA12&gt;[8]Buckets!$D$38,AA12&lt;=[8]Buckets!$D$39),[8]Buckets!$K$39,IF(AND(AA12&gt;[8]Buckets!$D$39,AA12&lt;=[8]Buckets!$D$40),[8]Buckets!$K$40,IF(AND(AA12&gt;[8]Buckets!$D$40,AA12&lt;=[8]Buckets!$D$41),[8]Buckets!$K$41,IF(AA12&gt;[8]Buckets!$D$41,[8]Buckets!$K$42)))))))</f>
        <v>-0.34260000000000002</v>
      </c>
      <c r="AP12">
        <f>IF(AB12="",[8]Buckets!$K$24,IF(AB12&lt;=[8]Buckets!$D$19,[8]Buckets!$K$19,IF(AND(AB12&gt;[8]Buckets!$D$19,AB12&lt;=[8]Buckets!$D$20),[8]Buckets!$K$20,IF(AND(AB12&gt;[8]Buckets!$D$20,AB12&lt;=[8]Buckets!$D$21),[8]Buckets!$K$21,IF(AND(AB12&gt;[8]Buckets!$D$21,AB12&lt;=[8]Buckets!$D$22),[8]Buckets!$K$22,IF(AND(AB12&gt;[8]Buckets!$D$22,AB12&lt;=[8]Buckets!$D$23),[8]Buckets!$K$23,IF(AB12&gt;[8]Buckets!$D$23,[8]Buckets!$K$24)))))))</f>
        <v>-0.93840000000000001</v>
      </c>
      <c r="AQ12">
        <f>IF(AC12="",[8]Buckets!$K$28,IF(AC12&lt;=[8]Buckets!$D$28,[8]Buckets!$K$28,IF(AND(AC12&gt;[8]Buckets!$D$28,AC12&lt;=[8]Buckets!$D$29),[8]Buckets!$K$29,IF(AND(AC12&gt;[8]Buckets!$D$29,AC12&lt;=[8]Buckets!$D$30),[8]Buckets!$K$30,IF(AND(AC12&gt;[8]Buckets!$D$30,AC12&lt;=[8]Buckets!$D$31),[8]Buckets!$K$31,IF(AND(AC12&gt;[8]Buckets!$D$31,AC12&lt;=[8]Buckets!$D$32),[8]Buckets!$K$32,IF(AC12&gt;[8]Buckets!$D$32,[8]Buckets!$K$33)))))))</f>
        <v>-0.70050000000000012</v>
      </c>
      <c r="AR12">
        <f>IF(AD12="",[8]Buckets!$K$46,IF(AD12&lt;=[8]Buckets!$D$46,[8]Buckets!$K$46,IF(AND(AD12&gt;[8]Buckets!$D$46,AD12&lt;=[8]Buckets!$D$47),[8]Buckets!$K$47,IF(AND(AD12&gt;[8]Buckets!$D$47,AD12&lt;=[8]Buckets!$D$48),[8]Buckets!$K$48,IF(AND(AD12&gt;[8]Buckets!$D$48,AD12&lt;=[8]Buckets!$D$49),[8]Buckets!$K$49,IF(AND(AD12&gt;[8]Buckets!$D$49,AD12&lt;=[8]Buckets!$D$50),[8]Buckets!$K$50,IF(AD12&gt;[8]Buckets!$D$50,[8]Buckets!$K$51)))))))</f>
        <v>-0.41189999999999993</v>
      </c>
      <c r="AS12">
        <f>IF(AE12="",[8]Buckets!$K$64,IF(AE12&lt;=[8]Buckets!$D$64,[8]Buckets!$K$64,IF(AND(AE12&gt;[8]Buckets!$D$64,AE12&lt;=[8]Buckets!$D$65),[8]Buckets!$K$65,IF(AND(AE12&gt;[8]Buckets!$D$65,AE12&lt;=[8]Buckets!$D$66),[8]Buckets!$K$66,IF(AND(AE12&gt;[8]Buckets!$D$66,AE12&lt;=[8]Buckets!$D$67),[8]Buckets!$K$67,IF(AND(AE12&gt;[8]Buckets!$D$67,AE12&lt;=[8]Buckets!$D$68),[8]Buckets!$K$68,IF(AE12&gt;[8]Buckets!$D$68,[8]Buckets!$K$69)))))))</f>
        <v>0.20650000000000002</v>
      </c>
      <c r="AT12">
        <f>IF(AF12="",[8]Buckets!$K$87,IF(AF12&lt;=[8]Buckets!$D$82,[8]Buckets!$K$82,IF(AND(AF12&gt;[8]Buckets!$D$82,AF12&lt;=[8]Buckets!$D$83),[8]Buckets!$K$83,IF(AND(AF12&gt;[8]Buckets!$D$83,AF12&lt;=[8]Buckets!$D$84),[8]Buckets!$K$84,IF(AND(AF12&gt;[8]Buckets!$D$84,AF12&lt;=[8]Buckets!$D$85),[8]Buckets!$K$85,IF(AND(AF12&gt;[8]Buckets!$D$85,AF12&lt;=[8]Buckets!$D$86),[8]Buckets!$K$86,IF(AF12&gt;[8]Buckets!$D$86,[8]Buckets!$K$87)))))))</f>
        <v>0.34609999999999985</v>
      </c>
      <c r="AU12">
        <f>IF(AG12="",[8]Buckets!$K$95,IF(AG12&lt;=[8]Buckets!$D$90,[8]Buckets!$K$90,IF(AND(AG12&gt;[8]Buckets!$D$90,AG12&lt;=[8]Buckets!$D$91),[8]Buckets!$K$91,IF(AND(AG12&gt;[8]Buckets!$D$91,AG12&lt;=[8]Buckets!$D$92),[8]Buckets!$K$92,IF(AND(AG12&gt;[8]Buckets!$D$92,AG12&lt;=[8]Buckets!$D$93),[8]Buckets!$K$93,IF(AND(AG12&gt;[8]Buckets!$D$93,AG12&lt;=[8]Buckets!$D$94),[8]Buckets!$K$94,IF(AG12&gt;[8]Buckets!$D$94,[8]Buckets!$K$95)))))))</f>
        <v>0.10740000000000016</v>
      </c>
      <c r="AV12">
        <f>IF(AH12="",[8]Buckets!$K$103,IF(AH12&lt;=[8]Buckets!$D$99,[8]Buckets!$K$99,IF(AND(AH12&gt;[8]Buckets!$D$99,AH12&lt;=[8]Buckets!$D$100),[8]Buckets!$K$100,IF(AND(AH12&gt;[8]Buckets!$D$100,AH12&lt;=[8]Buckets!$D$101),[8]Buckets!$K$101,IF(AND(AH12&gt;[8]Buckets!$D$101,AH12&lt;=[8]Buckets!$D$102),[8]Buckets!$K$102,IF(AH12&gt;[8]Buckets!$D$102,[8]Buckets!$K$103))))))</f>
        <v>0.72730000000000006</v>
      </c>
      <c r="AW12">
        <f>IF(AI12="",[8]Buckets!$K$116,IF(AI12&lt;=[8]Buckets!$D$116,[8]Buckets!$K$116,IF(AND(AI12&gt;[8]Buckets!$D$116,AI12&lt;=[8]Buckets!$D$117),[8]Buckets!$K$117,IF(AND(AI12&gt;[8]Buckets!$D$117,AI12&lt;=[8]Buckets!$D$118),[8]Buckets!$K$118,IF(AND(AI12&gt;[8]Buckets!$D$118,AI12&lt;=[8]Buckets!$D$119),[8]Buckets!$K$119,IF(AND(AI12&gt;[8]Buckets!$D$119,AI12&lt;=[8]Buckets!$D$120),[8]Buckets!$K$120,IF(AI12&gt;[8]Buckets!$D$120,[8]Buckets!$K$121)))))))</f>
        <v>-0.80090000000000017</v>
      </c>
      <c r="AX12">
        <f>IF(AJ12="",[8]Buckets!$K$130,IF(AJ12&lt;=[8]Buckets!$D$125,[8]Buckets!$K$125,IF(AND(AJ12&gt;[8]Buckets!$D$125,AJ12&lt;=[8]Buckets!$D$126),[8]Buckets!$K$126,IF(AND(AJ12&gt;[8]Buckets!$D$126,AJ12&lt;=[8]Buckets!$D$127),[8]Buckets!$K$127,IF(AND(AJ12&gt;[8]Buckets!$D$127,AJ12&lt;=[8]Buckets!$D$128),[8]Buckets!$K$128,IF(AND(AJ12&gt;[8]Buckets!$D$128,AJ12&lt;=[8]Buckets!$D$129),[8]Buckets!$K$129,IF(AJ12&gt;[8]Buckets!$D$129,[8]Buckets!$K$130)))))))</f>
        <v>-0.8657999999999999</v>
      </c>
      <c r="AY12" s="695"/>
      <c r="AZ12">
        <f>MMULT(AL12:AT12,[8]Coefficients!$B$6:$B$14)+[8]Coefficients!$F$5</f>
        <v>-0.14245980500000011</v>
      </c>
      <c r="BA12">
        <f>MMULT(AU12:AX12,[8]Coefficients!$B$20:$B$23)+[8]Coefficients!$F$19</f>
        <v>-0.23010891400000005</v>
      </c>
      <c r="BB12">
        <f>(AZ12*[8]Standardisation_Parameters!$B$6)+[8]Standardisation_Parameters!$B$5</f>
        <v>42.078036975578001</v>
      </c>
      <c r="BC12">
        <f>(BA12*[8]Standardisation_Parameters!$B$6)+[8]Standardisation_Parameters!$B$5</f>
        <v>40.606365581143365</v>
      </c>
      <c r="BD12">
        <v>12</v>
      </c>
      <c r="BE12" s="78">
        <f>MMULT(AZ12:BA12,[8]Coefficients!$B$29:$B$30)+[8]Coefficients!$F$29</f>
        <v>-0.18920668997653006</v>
      </c>
      <c r="BF12" s="78">
        <f>(BE12*[8]Standardisation_Parameters!$B$6)+[8]Standardisation_Parameters!$B$5</f>
        <v>41.293133920843175</v>
      </c>
      <c r="BG12" s="78">
        <f t="shared" si="7"/>
        <v>41</v>
      </c>
      <c r="BH12" s="78">
        <f>VLOOKUP(MATCH(BF12,[8]mapping_table!$B$2:$B$21,1),[8]mapping_table!$A$1:$D$21,4,0)</f>
        <v>45</v>
      </c>
      <c r="BI12" s="78">
        <f t="shared" si="8"/>
        <v>8</v>
      </c>
      <c r="BK12" s="79">
        <f>MMULT(AZ12:BA12,[8]Coefficients!$B$36:$B$37)+[8]Coefficients!$F$36</f>
        <v>-0.16631348738605009</v>
      </c>
      <c r="BL12" s="79">
        <f>(BK12*[8]Standardisation_Parameters!$B$6)+[8]Standardisation_Parameters!$B$5</f>
        <v>41.677521985522837</v>
      </c>
      <c r="BM12" s="79">
        <f t="shared" si="9"/>
        <v>42</v>
      </c>
      <c r="BN12" s="79">
        <f>VLOOKUP(MATCH(BL12,[8]mapping_table!$B$2:$B$21,1),[8]mapping_table!$A$1:$D$21,4,0)</f>
        <v>45</v>
      </c>
      <c r="BO12" s="79">
        <f t="shared" si="10"/>
        <v>8</v>
      </c>
      <c r="BP12" s="78">
        <f t="shared" si="11"/>
        <v>8</v>
      </c>
      <c r="BQ12" s="78">
        <f>VLOOKUP(MATCH(BO12,[9]mapping_table!$B$2:$B$21,1),[9]mapping_table!$A$1:$D$21,4,0)</f>
        <v>10</v>
      </c>
      <c r="BR12" s="78">
        <f t="shared" si="12"/>
        <v>2</v>
      </c>
      <c r="BT12" s="79" t="e">
        <f>MMULT(BI12:BJ12,[9]Coefficients!$B$36:$B$37)+[9]Coefficients!$F$36</f>
        <v>#VALUE!</v>
      </c>
      <c r="BU12" s="79" t="e">
        <f>(BT12*[9]Standardisation_Parameters!$B$6)+[9]Standardisation_Parameters!$B$5</f>
        <v>#VALUE!</v>
      </c>
      <c r="BV12" s="79" t="e">
        <f t="shared" si="13"/>
        <v>#VALUE!</v>
      </c>
      <c r="BW12" s="79" t="e">
        <f>VLOOKUP(MATCH(BU12,[9]mapping_table!$B$2:$B$21,1),[9]mapping_table!$A$1:$D$21,4,0)</f>
        <v>#VALUE!</v>
      </c>
      <c r="BX12" s="79" t="e">
        <f t="shared" si="14"/>
        <v>#VALUE!</v>
      </c>
      <c r="BZ12" s="2" t="s">
        <v>487</v>
      </c>
      <c r="CA12" s="43" t="e">
        <v>#NAME?</v>
      </c>
      <c r="CB12" s="42" t="e">
        <v>#NAME?</v>
      </c>
    </row>
    <row r="13" spans="1:80" hidden="1" x14ac:dyDescent="0.25">
      <c r="A13" s="74" t="s">
        <v>172</v>
      </c>
      <c r="B13" s="74" t="s">
        <v>158</v>
      </c>
      <c r="C13" s="74" t="s">
        <v>173</v>
      </c>
      <c r="D13" s="75"/>
      <c r="E13" s="75">
        <v>-6.9787697332607497</v>
      </c>
      <c r="F13" s="75">
        <v>6.7</v>
      </c>
      <c r="G13" s="75"/>
      <c r="H13" s="75">
        <v>2.8961999999999999</v>
      </c>
      <c r="I13" s="75">
        <v>4900</v>
      </c>
      <c r="J13" s="75">
        <v>-23.4579958270566</v>
      </c>
      <c r="K13" s="75">
        <v>50.406152395973699</v>
      </c>
      <c r="L13" s="75"/>
      <c r="M13" s="75">
        <v>69.398907103825096</v>
      </c>
      <c r="N13" s="75"/>
      <c r="O13" s="75">
        <v>-0.31417854572729897</v>
      </c>
      <c r="P13" s="75">
        <v>3</v>
      </c>
      <c r="Q13" s="75">
        <f>VLOOKUP(C13,High_Raw!$D:$CD,9,FALSE)</f>
        <v>3.8131351929875201</v>
      </c>
      <c r="R13" s="75">
        <f>VLOOKUP(C13,High_Raw!$D:$CD,36,FALSE)</f>
        <v>8.8044298593585602</v>
      </c>
      <c r="S13" s="148">
        <v>54.5555555555556</v>
      </c>
      <c r="T13" s="149">
        <f t="shared" si="0"/>
        <v>55</v>
      </c>
      <c r="U13" s="41">
        <f>VLOOKUP(MATCH(S13,[8]mapping_table!$B$2:$B$21,1),[8]mapping_table!$A$1:$D$21,4,0)</f>
        <v>55</v>
      </c>
      <c r="V13" s="41">
        <f t="shared" si="1"/>
        <v>11</v>
      </c>
      <c r="W13" s="695"/>
      <c r="X13" s="75" t="str">
        <f t="shared" si="2"/>
        <v/>
      </c>
      <c r="Y13">
        <f>IF(ISBLANK(E13),"",(E13-[8]Standardisation_Parameters!$J$5)/[8]Standardisation_Parameters!$J$6)</f>
        <v>-0.85069172960217065</v>
      </c>
      <c r="Z13">
        <f>IF(ISBLANK(F13),"",(F13-[8]Standardisation_Parameters!$G$5)/[8]Standardisation_Parameters!$G$6)</f>
        <v>-0.2291039589668398</v>
      </c>
      <c r="AA13" t="str">
        <f>IF(ISBLANK(G13),"",(G13-[8]Standardisation_Parameters!$L$5)/[8]Standardisation_Parameters!$L$6)</f>
        <v/>
      </c>
      <c r="AB13" s="75">
        <f t="shared" si="3"/>
        <v>2.8961999999999999</v>
      </c>
      <c r="AC13">
        <f>IF(ISBLANK(I13),"",(I13-[8]Standardisation_Parameters!$K$5)/[8]Standardisation_Parameters!$K$6)</f>
        <v>-0.51377179146281626</v>
      </c>
      <c r="AD13">
        <f>IF(ISBLANK(J13),"",(J13-[8]Standardisation_Parameters!$M$5)/[8]Standardisation_Parameters!$M$6)</f>
        <v>-0.62764225720195221</v>
      </c>
      <c r="AE13">
        <f>IF(ISBLANK(K13),"",(K13-[8]Standardisation_Parameters!$N$5)/[8]Standardisation_Parameters!$N$6)</f>
        <v>-0.21193638887109417</v>
      </c>
      <c r="AF13" s="75" t="str">
        <f t="shared" si="4"/>
        <v/>
      </c>
      <c r="AG13">
        <f>IF(ISBLANK(M13),"",(M13-[8]Standardisation_Parameters!$O$5)/[8]Standardisation_Parameters!$O$6)</f>
        <v>0.92450617102873001</v>
      </c>
      <c r="AH13" s="75" t="str">
        <f t="shared" si="5"/>
        <v/>
      </c>
      <c r="AI13" s="75">
        <f>IF(ISBLANK(O13),"",(O13-[8]Standardisation_Parameters!$Q$5)/[8]Standardisation_Parameters!$Q$6)</f>
        <v>-0.36772907835079649</v>
      </c>
      <c r="AJ13" s="75">
        <f t="shared" si="6"/>
        <v>3</v>
      </c>
      <c r="AK13" s="695"/>
      <c r="AL13">
        <f>IF(X13="",[8]Buckets!$K$15,IF(X13&lt;=[8]Buckets!$D$13,[8]Buckets!$K$13,IF(AND(X13&gt;[8]Buckets!$D$13,X13&lt;=[8]Buckets!$D$14),[8]Buckets!$K$14,IF(X13&gt;[8]Buckets!$D$14,[8]Buckets!$K$15))))</f>
        <v>0.39300000000000002</v>
      </c>
      <c r="AM13">
        <f>IF(Y13="",[8]Buckets!$K$60,IF(Y13&lt;=[8]Buckets!$D$55,[8]Buckets!$K$55,IF(AND(Y13&gt;[8]Buckets!$D$55,Y13&lt;=[8]Buckets!$D$56),[8]Buckets!$K$56,IF(AND(Y13&gt;[8]Buckets!$D$56,Y13&lt;=[8]Buckets!$D$57),[8]Buckets!$K$57,IF(AND(Y13&gt;[8]Buckets!$D$57,Y13&lt;=[8]Buckets!$D$58),[8]Buckets!$K$58,IF(AND(Y13&gt;[8]Buckets!$D$58,Y13&lt;=[8]Buckets!$D$59),[8]Buckets!$K$59,IF(Y13&gt;[8]Buckets!$D$59,[8]Buckets!$K$60)))))))</f>
        <v>-0.59049999999999991</v>
      </c>
      <c r="AN13">
        <f>IF(Z13="",[8]Buckets!$K$78,IF(Z13&lt;=[8]Buckets!$D$73,[8]Buckets!$K$73,IF(AND(Z13&gt;[8]Buckets!$D$73,Z13&lt;=[8]Buckets!$D$74),[8]Buckets!$K$74,IF(AND(Z13&gt;[8]Buckets!$D$74,Z13&lt;=[8]Buckets!$D$75),[8]Buckets!$K$75,IF(AND(Z13&gt;[8]Buckets!$D$75,Z13&lt;=[8]Buckets!$D$76),[8]Buckets!$K$76,IF(AND(Z13&gt;[8]Buckets!$D$76,Z13&lt;=[8]Buckets!$D$77),[8]Buckets!$K$77,IF(Z13&gt;[8]Buckets!$D$77,[8]Buckets!$K$78)))))))</f>
        <v>-0.35099999999999998</v>
      </c>
      <c r="AO13">
        <f>IF(AA13="",[8]Buckets!$K$37,IF(AA13&lt;=[8]Buckets!$D$37,[8]Buckets!$K$37,IF(AND(AA13&gt;[8]Buckets!$D$37,AA13&lt;=[8]Buckets!$D$38),[8]Buckets!$K$38,IF(AND(AA13&gt;[8]Buckets!$D$38,AA13&lt;=[8]Buckets!$D$39),[8]Buckets!$K$39,IF(AND(AA13&gt;[8]Buckets!$D$39,AA13&lt;=[8]Buckets!$D$40),[8]Buckets!$K$40,IF(AND(AA13&gt;[8]Buckets!$D$40,AA13&lt;=[8]Buckets!$D$41),[8]Buckets!$K$41,IF(AA13&gt;[8]Buckets!$D$41,[8]Buckets!$K$42)))))))</f>
        <v>-1.1850000000000001</v>
      </c>
      <c r="AP13">
        <f>IF(AB13="",[8]Buckets!$K$24,IF(AB13&lt;=[8]Buckets!$D$19,[8]Buckets!$K$19,IF(AND(AB13&gt;[8]Buckets!$D$19,AB13&lt;=[8]Buckets!$D$20),[8]Buckets!$K$20,IF(AND(AB13&gt;[8]Buckets!$D$20,AB13&lt;=[8]Buckets!$D$21),[8]Buckets!$K$21,IF(AND(AB13&gt;[8]Buckets!$D$21,AB13&lt;=[8]Buckets!$D$22),[8]Buckets!$K$22,IF(AND(AB13&gt;[8]Buckets!$D$22,AB13&lt;=[8]Buckets!$D$23),[8]Buckets!$K$23,IF(AB13&gt;[8]Buckets!$D$23,[8]Buckets!$K$24)))))))</f>
        <v>-0.93840000000000001</v>
      </c>
      <c r="AQ13">
        <f>IF(AC13="",[8]Buckets!$K$28,IF(AC13&lt;=[8]Buckets!$D$28,[8]Buckets!$K$28,IF(AND(AC13&gt;[8]Buckets!$D$28,AC13&lt;=[8]Buckets!$D$29),[8]Buckets!$K$29,IF(AND(AC13&gt;[8]Buckets!$D$29,AC13&lt;=[8]Buckets!$D$30),[8]Buckets!$K$30,IF(AND(AC13&gt;[8]Buckets!$D$30,AC13&lt;=[8]Buckets!$D$31),[8]Buckets!$K$31,IF(AND(AC13&gt;[8]Buckets!$D$31,AC13&lt;=[8]Buckets!$D$32),[8]Buckets!$K$32,IF(AC13&gt;[8]Buckets!$D$32,[8]Buckets!$K$33)))))))</f>
        <v>0.58859999999999979</v>
      </c>
      <c r="AR13">
        <f>IF(AD13="",[8]Buckets!$K$46,IF(AD13&lt;=[8]Buckets!$D$46,[8]Buckets!$K$46,IF(AND(AD13&gt;[8]Buckets!$D$46,AD13&lt;=[8]Buckets!$D$47),[8]Buckets!$K$47,IF(AND(AD13&gt;[8]Buckets!$D$47,AD13&lt;=[8]Buckets!$D$48),[8]Buckets!$K$48,IF(AND(AD13&gt;[8]Buckets!$D$48,AD13&lt;=[8]Buckets!$D$49),[8]Buckets!$K$49,IF(AND(AD13&gt;[8]Buckets!$D$49,AD13&lt;=[8]Buckets!$D$50),[8]Buckets!$K$50,IF(AD13&gt;[8]Buckets!$D$50,[8]Buckets!$K$51)))))))</f>
        <v>-0.11729999999999999</v>
      </c>
      <c r="AS13">
        <f>IF(AE13="",[8]Buckets!$K$64,IF(AE13&lt;=[8]Buckets!$D$64,[8]Buckets!$K$64,IF(AND(AE13&gt;[8]Buckets!$D$64,AE13&lt;=[8]Buckets!$D$65),[8]Buckets!$K$65,IF(AND(AE13&gt;[8]Buckets!$D$65,AE13&lt;=[8]Buckets!$D$66),[8]Buckets!$K$66,IF(AND(AE13&gt;[8]Buckets!$D$66,AE13&lt;=[8]Buckets!$D$67),[8]Buckets!$K$67,IF(AND(AE13&gt;[8]Buckets!$D$67,AE13&lt;=[8]Buckets!$D$68),[8]Buckets!$K$68,IF(AE13&gt;[8]Buckets!$D$68,[8]Buckets!$K$69)))))))</f>
        <v>-0.34710000000000002</v>
      </c>
      <c r="AT13">
        <f>IF(AF13="",[8]Buckets!$K$87,IF(AF13&lt;=[8]Buckets!$D$82,[8]Buckets!$K$82,IF(AND(AF13&gt;[8]Buckets!$D$82,AF13&lt;=[8]Buckets!$D$83),[8]Buckets!$K$83,IF(AND(AF13&gt;[8]Buckets!$D$83,AF13&lt;=[8]Buckets!$D$84),[8]Buckets!$K$84,IF(AND(AF13&gt;[8]Buckets!$D$84,AF13&lt;=[8]Buckets!$D$85),[8]Buckets!$K$85,IF(AND(AF13&gt;[8]Buckets!$D$85,AF13&lt;=[8]Buckets!$D$86),[8]Buckets!$K$86,IF(AF13&gt;[8]Buckets!$D$86,[8]Buckets!$K$87)))))))</f>
        <v>0.34609999999999985</v>
      </c>
      <c r="AU13">
        <f>IF(AG13="",[8]Buckets!$K$95,IF(AG13&lt;=[8]Buckets!$D$90,[8]Buckets!$K$90,IF(AND(AG13&gt;[8]Buckets!$D$90,AG13&lt;=[8]Buckets!$D$91),[8]Buckets!$K$91,IF(AND(AG13&gt;[8]Buckets!$D$91,AG13&lt;=[8]Buckets!$D$92),[8]Buckets!$K$92,IF(AND(AG13&gt;[8]Buckets!$D$92,AG13&lt;=[8]Buckets!$D$93),[8]Buckets!$K$93,IF(AND(AG13&gt;[8]Buckets!$D$93,AG13&lt;=[8]Buckets!$D$94),[8]Buckets!$K$94,IF(AG13&gt;[8]Buckets!$D$94,[8]Buckets!$K$95)))))))</f>
        <v>0.50539999999999985</v>
      </c>
      <c r="AV13">
        <f>IF(AH13="",[8]Buckets!$K$103,IF(AH13&lt;=[8]Buckets!$D$99,[8]Buckets!$K$99,IF(AND(AH13&gt;[8]Buckets!$D$99,AH13&lt;=[8]Buckets!$D$100),[8]Buckets!$K$100,IF(AND(AH13&gt;[8]Buckets!$D$100,AH13&lt;=[8]Buckets!$D$101),[8]Buckets!$K$101,IF(AND(AH13&gt;[8]Buckets!$D$101,AH13&lt;=[8]Buckets!$D$102),[8]Buckets!$K$102,IF(AH13&gt;[8]Buckets!$D$102,[8]Buckets!$K$103))))))</f>
        <v>0.72730000000000006</v>
      </c>
      <c r="AW13">
        <f>IF(AI13="",[8]Buckets!$K$116,IF(AI13&lt;=[8]Buckets!$D$116,[8]Buckets!$K$116,IF(AND(AI13&gt;[8]Buckets!$D$116,AI13&lt;=[8]Buckets!$D$117),[8]Buckets!$K$117,IF(AND(AI13&gt;[8]Buckets!$D$117,AI13&lt;=[8]Buckets!$D$118),[8]Buckets!$K$118,IF(AND(AI13&gt;[8]Buckets!$D$118,AI13&lt;=[8]Buckets!$D$119),[8]Buckets!$K$119,IF(AND(AI13&gt;[8]Buckets!$D$119,AI13&lt;=[8]Buckets!$D$120),[8]Buckets!$K$120,IF(AI13&gt;[8]Buckets!$D$120,[8]Buckets!$K$121)))))))</f>
        <v>0.2451000000000001</v>
      </c>
      <c r="AX13">
        <f>IF(AJ13="",[8]Buckets!$K$130,IF(AJ13&lt;=[8]Buckets!$D$125,[8]Buckets!$K$125,IF(AND(AJ13&gt;[8]Buckets!$D$125,AJ13&lt;=[8]Buckets!$D$126),[8]Buckets!$K$126,IF(AND(AJ13&gt;[8]Buckets!$D$126,AJ13&lt;=[8]Buckets!$D$127),[8]Buckets!$K$127,IF(AND(AJ13&gt;[8]Buckets!$D$127,AJ13&lt;=[8]Buckets!$D$128),[8]Buckets!$K$128,IF(AND(AJ13&gt;[8]Buckets!$D$128,AJ13&lt;=[8]Buckets!$D$129),[8]Buckets!$K$129,IF(AJ13&gt;[8]Buckets!$D$129,[8]Buckets!$K$130)))))))</f>
        <v>6.3799999999999857E-2</v>
      </c>
      <c r="AY13" s="695"/>
      <c r="AZ13">
        <f>MMULT(AL13:AT13,[8]Coefficients!$B$6:$B$14)+[8]Coefficients!$F$5</f>
        <v>0.23688822199999993</v>
      </c>
      <c r="BA13">
        <f>MMULT(AU13:AX13,[8]Coefficients!$B$20:$B$23)+[8]Coefficients!$F$19</f>
        <v>0.53662224599999997</v>
      </c>
      <c r="BB13">
        <f>(AZ13*[8]Standardisation_Parameters!$B$6)+[8]Standardisation_Parameters!$B$5</f>
        <v>48.447475823736951</v>
      </c>
      <c r="BC13">
        <f>(BA13*[8]Standardisation_Parameters!$B$6)+[8]Standardisation_Parameters!$B$5</f>
        <v>53.480156635809841</v>
      </c>
      <c r="BD13">
        <v>14</v>
      </c>
      <c r="BE13" s="78">
        <f>MMULT(AZ13:BA13,[8]Coefficients!$B$29:$B$30)+[8]Coefficients!$F$29</f>
        <v>0.49384482710473998</v>
      </c>
      <c r="BF13" s="78">
        <f>(BE13*[8]Standardisation_Parameters!$B$6)+[8]Standardisation_Parameters!$B$5</f>
        <v>52.761902857372661</v>
      </c>
      <c r="BG13" s="78">
        <f t="shared" si="7"/>
        <v>53</v>
      </c>
      <c r="BH13" s="78">
        <f>VLOOKUP(MATCH(BF13,[8]mapping_table!$B$2:$B$21,1),[8]mapping_table!$A$1:$D$21,4,0)</f>
        <v>55</v>
      </c>
      <c r="BI13" s="78">
        <f t="shared" si="8"/>
        <v>11</v>
      </c>
      <c r="BK13" s="79">
        <f>MMULT(AZ13:BA13,[8]Coefficients!$B$36:$B$37)+[8]Coefficients!$F$36</f>
        <v>0.43734055098845992</v>
      </c>
      <c r="BL13" s="79">
        <f>(BK13*[8]Standardisation_Parameters!$B$6)+[8]Standardisation_Parameters!$B$5</f>
        <v>51.813168434715095</v>
      </c>
      <c r="BM13" s="79">
        <f t="shared" si="9"/>
        <v>52</v>
      </c>
      <c r="BN13" s="79">
        <f>VLOOKUP(MATCH(BL13,[8]mapping_table!$B$2:$B$21,1),[8]mapping_table!$A$1:$D$21,4,0)</f>
        <v>55</v>
      </c>
      <c r="BO13" s="79">
        <f t="shared" si="10"/>
        <v>10</v>
      </c>
      <c r="BP13" s="78">
        <f t="shared" si="11"/>
        <v>10</v>
      </c>
      <c r="BQ13" s="78">
        <f>VLOOKUP(MATCH(BO13,[9]mapping_table!$B$2:$B$21,1),[9]mapping_table!$A$1:$D$21,4,0)</f>
        <v>15</v>
      </c>
      <c r="BR13" s="78">
        <f t="shared" si="12"/>
        <v>2</v>
      </c>
      <c r="BT13" s="79" t="e">
        <f>MMULT(BI13:BJ13,[9]Coefficients!$B$36:$B$37)+[9]Coefficients!$F$36</f>
        <v>#VALUE!</v>
      </c>
      <c r="BU13" s="79" t="e">
        <f>(BT13*[9]Standardisation_Parameters!$B$6)+[9]Standardisation_Parameters!$B$5</f>
        <v>#VALUE!</v>
      </c>
      <c r="BV13" s="79" t="e">
        <f t="shared" si="13"/>
        <v>#VALUE!</v>
      </c>
      <c r="BW13" s="79" t="e">
        <f>VLOOKUP(MATCH(BU13,[9]mapping_table!$B$2:$B$21,1),[9]mapping_table!$A$1:$D$21,4,0)</f>
        <v>#VALUE!</v>
      </c>
      <c r="BX13" s="79" t="e">
        <f t="shared" si="14"/>
        <v>#VALUE!</v>
      </c>
      <c r="BZ13" s="2" t="s">
        <v>488</v>
      </c>
      <c r="CA13" s="43" t="e">
        <v>#NAME?</v>
      </c>
      <c r="CB13" s="42" t="e">
        <v>#NAME?</v>
      </c>
    </row>
    <row r="14" spans="1:80" hidden="1" x14ac:dyDescent="0.25">
      <c r="A14" s="74" t="s">
        <v>174</v>
      </c>
      <c r="B14" s="74" t="s">
        <v>158</v>
      </c>
      <c r="C14" s="74" t="s">
        <v>175</v>
      </c>
      <c r="D14" s="75">
        <v>6</v>
      </c>
      <c r="E14" s="75">
        <v>-5.0785273848385897</v>
      </c>
      <c r="F14" s="75">
        <v>6.6</v>
      </c>
      <c r="G14" s="75">
        <v>45</v>
      </c>
      <c r="H14" s="75">
        <v>19.269600000000001</v>
      </c>
      <c r="I14" s="75">
        <v>5830</v>
      </c>
      <c r="J14" s="75">
        <v>74.606257514027106</v>
      </c>
      <c r="K14" s="75">
        <v>46.383691769902697</v>
      </c>
      <c r="L14" s="75">
        <v>8</v>
      </c>
      <c r="M14" s="75">
        <v>49.7267759562842</v>
      </c>
      <c r="N14" s="75">
        <v>6</v>
      </c>
      <c r="O14" s="75">
        <v>-1.0763442577088</v>
      </c>
      <c r="P14" s="75">
        <v>2</v>
      </c>
      <c r="Q14" s="75">
        <f>VLOOKUP(C14,High_Raw!$D:$CD,9,FALSE)</f>
        <v>3.8747528050186602</v>
      </c>
      <c r="R14" s="75">
        <f>VLOOKUP(C14,High_Raw!$D:$CD,36,FALSE)</f>
        <v>52.981205524027999</v>
      </c>
      <c r="S14" s="148">
        <v>69.6666666666667</v>
      </c>
      <c r="T14" s="149">
        <f t="shared" si="0"/>
        <v>70</v>
      </c>
      <c r="U14" s="41">
        <f>VLOOKUP(MATCH(S14,[8]mapping_table!$B$2:$B$21,1),[8]mapping_table!$A$1:$D$21,4,0)</f>
        <v>70</v>
      </c>
      <c r="V14" s="41">
        <f t="shared" si="1"/>
        <v>14</v>
      </c>
      <c r="W14" s="695"/>
      <c r="X14" s="75">
        <f t="shared" si="2"/>
        <v>6</v>
      </c>
      <c r="Y14">
        <f>IF(ISBLANK(E14),"",(E14-[8]Standardisation_Parameters!$J$5)/[8]Standardisation_Parameters!$J$6)</f>
        <v>-0.66604490367840608</v>
      </c>
      <c r="Z14">
        <f>IF(ISBLANK(F14),"",(F14-[8]Standardisation_Parameters!$G$5)/[8]Standardisation_Parameters!$G$6)</f>
        <v>-0.2375662479869724</v>
      </c>
      <c r="AA14">
        <f>IF(ISBLANK(G14),"",(G14-[8]Standardisation_Parameters!$L$5)/[8]Standardisation_Parameters!$L$6)</f>
        <v>7.3423554347204032</v>
      </c>
      <c r="AB14" s="75">
        <f t="shared" si="3"/>
        <v>19.269600000000001</v>
      </c>
      <c r="AC14">
        <f>IF(ISBLANK(I14),"",(I14-[8]Standardisation_Parameters!$K$5)/[8]Standardisation_Parameters!$K$6)</f>
        <v>-0.46035237639853149</v>
      </c>
      <c r="AD14">
        <f>IF(ISBLANK(J14),"",(J14-[8]Standardisation_Parameters!$M$5)/[8]Standardisation_Parameters!$M$6)</f>
        <v>1.7854345160745926</v>
      </c>
      <c r="AE14">
        <f>IF(ISBLANK(K14),"",(K14-[8]Standardisation_Parameters!$N$5)/[8]Standardisation_Parameters!$N$6)</f>
        <v>-0.24751722416763103</v>
      </c>
      <c r="AF14" s="75">
        <f t="shared" si="4"/>
        <v>8</v>
      </c>
      <c r="AG14">
        <f>IF(ISBLANK(M14),"",(M14-[8]Standardisation_Parameters!$O$5)/[8]Standardisation_Parameters!$O$6)</f>
        <v>0.20896012960189483</v>
      </c>
      <c r="AH14" s="75">
        <f t="shared" si="5"/>
        <v>6</v>
      </c>
      <c r="AI14" s="75">
        <f>IF(ISBLANK(O14),"",(O14-[8]Standardisation_Parameters!$Q$5)/[8]Standardisation_Parameters!$Q$6)</f>
        <v>-1.1418906215907885</v>
      </c>
      <c r="AJ14" s="75">
        <f t="shared" si="6"/>
        <v>2</v>
      </c>
      <c r="AK14" s="695"/>
      <c r="AL14">
        <f>IF(X14="",[8]Buckets!$K$15,IF(X14&lt;=[8]Buckets!$D$13,[8]Buckets!$K$13,IF(AND(X14&gt;[8]Buckets!$D$13,X14&lt;=[8]Buckets!$D$14),[8]Buckets!$K$14,IF(X14&gt;[8]Buckets!$D$14,[8]Buckets!$K$15))))</f>
        <v>0.39300000000000002</v>
      </c>
      <c r="AM14">
        <f>IF(Y14="",[8]Buckets!$K$60,IF(Y14&lt;=[8]Buckets!$D$55,[8]Buckets!$K$55,IF(AND(Y14&gt;[8]Buckets!$D$55,Y14&lt;=[8]Buckets!$D$56),[8]Buckets!$K$56,IF(AND(Y14&gt;[8]Buckets!$D$56,Y14&lt;=[8]Buckets!$D$57),[8]Buckets!$K$57,IF(AND(Y14&gt;[8]Buckets!$D$57,Y14&lt;=[8]Buckets!$D$58),[8]Buckets!$K$58,IF(AND(Y14&gt;[8]Buckets!$D$58,Y14&lt;=[8]Buckets!$D$59),[8]Buckets!$K$59,IF(Y14&gt;[8]Buckets!$D$59,[8]Buckets!$K$60)))))))</f>
        <v>-0.54849999999999999</v>
      </c>
      <c r="AN14">
        <f>IF(Z14="",[8]Buckets!$K$78,IF(Z14&lt;=[8]Buckets!$D$73,[8]Buckets!$K$73,IF(AND(Z14&gt;[8]Buckets!$D$73,Z14&lt;=[8]Buckets!$D$74),[8]Buckets!$K$74,IF(AND(Z14&gt;[8]Buckets!$D$74,Z14&lt;=[8]Buckets!$D$75),[8]Buckets!$K$75,IF(AND(Z14&gt;[8]Buckets!$D$75,Z14&lt;=[8]Buckets!$D$76),[8]Buckets!$K$76,IF(AND(Z14&gt;[8]Buckets!$D$76,Z14&lt;=[8]Buckets!$D$77),[8]Buckets!$K$77,IF(Z14&gt;[8]Buckets!$D$77,[8]Buckets!$K$78)))))))</f>
        <v>-0.35099999999999998</v>
      </c>
      <c r="AO14">
        <f>IF(AA14="",[8]Buckets!$K$37,IF(AA14&lt;=[8]Buckets!$D$37,[8]Buckets!$K$37,IF(AND(AA14&gt;[8]Buckets!$D$37,AA14&lt;=[8]Buckets!$D$38),[8]Buckets!$K$38,IF(AND(AA14&gt;[8]Buckets!$D$38,AA14&lt;=[8]Buckets!$D$39),[8]Buckets!$K$39,IF(AND(AA14&gt;[8]Buckets!$D$39,AA14&lt;=[8]Buckets!$D$40),[8]Buckets!$K$40,IF(AND(AA14&gt;[8]Buckets!$D$40,AA14&lt;=[8]Buckets!$D$41),[8]Buckets!$K$41,IF(AA14&gt;[8]Buckets!$D$41,[8]Buckets!$K$42)))))))</f>
        <v>0.21900000000000008</v>
      </c>
      <c r="AP14">
        <f>IF(AB14="",[8]Buckets!$K$24,IF(AB14&lt;=[8]Buckets!$D$19,[8]Buckets!$K$19,IF(AND(AB14&gt;[8]Buckets!$D$19,AB14&lt;=[8]Buckets!$D$20),[8]Buckets!$K$20,IF(AND(AB14&gt;[8]Buckets!$D$20,AB14&lt;=[8]Buckets!$D$21),[8]Buckets!$K$21,IF(AND(AB14&gt;[8]Buckets!$D$21,AB14&lt;=[8]Buckets!$D$22),[8]Buckets!$K$22,IF(AND(AB14&gt;[8]Buckets!$D$22,AB14&lt;=[8]Buckets!$D$23),[8]Buckets!$K$23,IF(AB14&gt;[8]Buckets!$D$23,[8]Buckets!$K$24)))))))</f>
        <v>1.0019999999999998</v>
      </c>
      <c r="AQ14">
        <f>IF(AC14="",[8]Buckets!$K$28,IF(AC14&lt;=[8]Buckets!$D$28,[8]Buckets!$K$28,IF(AND(AC14&gt;[8]Buckets!$D$28,AC14&lt;=[8]Buckets!$D$29),[8]Buckets!$K$29,IF(AND(AC14&gt;[8]Buckets!$D$29,AC14&lt;=[8]Buckets!$D$30),[8]Buckets!$K$30,IF(AND(AC14&gt;[8]Buckets!$D$30,AC14&lt;=[8]Buckets!$D$31),[8]Buckets!$K$31,IF(AND(AC14&gt;[8]Buckets!$D$31,AC14&lt;=[8]Buckets!$D$32),[8]Buckets!$K$32,IF(AC14&gt;[8]Buckets!$D$32,[8]Buckets!$K$33)))))))</f>
        <v>0.15849999999999986</v>
      </c>
      <c r="AR14">
        <f>IF(AD14="",[8]Buckets!$K$46,IF(AD14&lt;=[8]Buckets!$D$46,[8]Buckets!$K$46,IF(AND(AD14&gt;[8]Buckets!$D$46,AD14&lt;=[8]Buckets!$D$47),[8]Buckets!$K$47,IF(AND(AD14&gt;[8]Buckets!$D$47,AD14&lt;=[8]Buckets!$D$48),[8]Buckets!$K$48,IF(AND(AD14&gt;[8]Buckets!$D$48,AD14&lt;=[8]Buckets!$D$49),[8]Buckets!$K$49,IF(AND(AD14&gt;[8]Buckets!$D$49,AD14&lt;=[8]Buckets!$D$50),[8]Buckets!$K$50,IF(AD14&gt;[8]Buckets!$D$50,[8]Buckets!$K$51)))))))</f>
        <v>-0.85379999999999989</v>
      </c>
      <c r="AS14">
        <f>IF(AE14="",[8]Buckets!$K$64,IF(AE14&lt;=[8]Buckets!$D$64,[8]Buckets!$K$64,IF(AND(AE14&gt;[8]Buckets!$D$64,AE14&lt;=[8]Buckets!$D$65),[8]Buckets!$K$65,IF(AND(AE14&gt;[8]Buckets!$D$65,AE14&lt;=[8]Buckets!$D$66),[8]Buckets!$K$66,IF(AND(AE14&gt;[8]Buckets!$D$66,AE14&lt;=[8]Buckets!$D$67),[8]Buckets!$K$67,IF(AND(AE14&gt;[8]Buckets!$D$67,AE14&lt;=[8]Buckets!$D$68),[8]Buckets!$K$68,IF(AE14&gt;[8]Buckets!$D$68,[8]Buckets!$K$69)))))))</f>
        <v>-0.34710000000000002</v>
      </c>
      <c r="AT14">
        <f>IF(AF14="",[8]Buckets!$K$87,IF(AF14&lt;=[8]Buckets!$D$82,[8]Buckets!$K$82,IF(AND(AF14&gt;[8]Buckets!$D$82,AF14&lt;=[8]Buckets!$D$83),[8]Buckets!$K$83,IF(AND(AF14&gt;[8]Buckets!$D$83,AF14&lt;=[8]Buckets!$D$84),[8]Buckets!$K$84,IF(AND(AF14&gt;[8]Buckets!$D$84,AF14&lt;=[8]Buckets!$D$85),[8]Buckets!$K$85,IF(AND(AF14&gt;[8]Buckets!$D$85,AF14&lt;=[8]Buckets!$D$86),[8]Buckets!$K$86,IF(AF14&gt;[8]Buckets!$D$86,[8]Buckets!$K$87)))))))</f>
        <v>0.34609999999999985</v>
      </c>
      <c r="AU14">
        <f>IF(AG14="",[8]Buckets!$K$95,IF(AG14&lt;=[8]Buckets!$D$90,[8]Buckets!$K$90,IF(AND(AG14&gt;[8]Buckets!$D$90,AG14&lt;=[8]Buckets!$D$91),[8]Buckets!$K$91,IF(AND(AG14&gt;[8]Buckets!$D$91,AG14&lt;=[8]Buckets!$D$92),[8]Buckets!$K$92,IF(AND(AG14&gt;[8]Buckets!$D$92,AG14&lt;=[8]Buckets!$D$93),[8]Buckets!$K$93,IF(AND(AG14&gt;[8]Buckets!$D$93,AG14&lt;=[8]Buckets!$D$94),[8]Buckets!$K$94,IF(AG14&gt;[8]Buckets!$D$94,[8]Buckets!$K$95)))))))</f>
        <v>0.10740000000000016</v>
      </c>
      <c r="AV14">
        <f>IF(AH14="",[8]Buckets!$K$103,IF(AH14&lt;=[8]Buckets!$D$99,[8]Buckets!$K$99,IF(AND(AH14&gt;[8]Buckets!$D$99,AH14&lt;=[8]Buckets!$D$100),[8]Buckets!$K$100,IF(AND(AH14&gt;[8]Buckets!$D$100,AH14&lt;=[8]Buckets!$D$101),[8]Buckets!$K$101,IF(AND(AH14&gt;[8]Buckets!$D$101,AH14&lt;=[8]Buckets!$D$102),[8]Buckets!$K$102,IF(AH14&gt;[8]Buckets!$D$102,[8]Buckets!$K$103))))))</f>
        <v>0.72730000000000006</v>
      </c>
      <c r="AW14">
        <f>IF(AI14="",[8]Buckets!$K$116,IF(AI14&lt;=[8]Buckets!$D$116,[8]Buckets!$K$116,IF(AND(AI14&gt;[8]Buckets!$D$116,AI14&lt;=[8]Buckets!$D$117),[8]Buckets!$K$117,IF(AND(AI14&gt;[8]Buckets!$D$117,AI14&lt;=[8]Buckets!$D$118),[8]Buckets!$K$118,IF(AND(AI14&gt;[8]Buckets!$D$118,AI14&lt;=[8]Buckets!$D$119),[8]Buckets!$K$119,IF(AND(AI14&gt;[8]Buckets!$D$119,AI14&lt;=[8]Buckets!$D$120),[8]Buckets!$K$120,IF(AI14&gt;[8]Buckets!$D$120,[8]Buckets!$K$121)))))))</f>
        <v>0.84310000000000007</v>
      </c>
      <c r="AX14">
        <f>IF(AJ14="",[8]Buckets!$K$130,IF(AJ14&lt;=[8]Buckets!$D$125,[8]Buckets!$K$125,IF(AND(AJ14&gt;[8]Buckets!$D$125,AJ14&lt;=[8]Buckets!$D$126),[8]Buckets!$K$126,IF(AND(AJ14&gt;[8]Buckets!$D$126,AJ14&lt;=[8]Buckets!$D$127),[8]Buckets!$K$127,IF(AND(AJ14&gt;[8]Buckets!$D$127,AJ14&lt;=[8]Buckets!$D$128),[8]Buckets!$K$128,IF(AND(AJ14&gt;[8]Buckets!$D$128,AJ14&lt;=[8]Buckets!$D$129),[8]Buckets!$K$129,IF(AJ14&gt;[8]Buckets!$D$129,[8]Buckets!$K$130)))))))</f>
        <v>-0.8657999999999999</v>
      </c>
      <c r="AY14" s="695"/>
      <c r="AZ14">
        <f>MMULT(AL14:AT14,[8]Coefficients!$B$6:$B$14)+[8]Coefficients!$F$5</f>
        <v>0.82676615899999983</v>
      </c>
      <c r="BA14">
        <f>MMULT(AU14:AX14,[8]Coefficients!$B$20:$B$23)+[8]Coefficients!$F$19</f>
        <v>0.56953268600000018</v>
      </c>
      <c r="BB14">
        <f>(AZ14*[8]Standardisation_Parameters!$B$6)+[8]Standardisation_Parameters!$B$5</f>
        <v>58.351814795294743</v>
      </c>
      <c r="BC14">
        <f>(BA14*[8]Standardisation_Parameters!$B$6)+[8]Standardisation_Parameters!$B$5</f>
        <v>54.032739014328456</v>
      </c>
      <c r="BD14">
        <v>15</v>
      </c>
      <c r="BE14" s="78">
        <f>MMULT(AZ14:BA14,[8]Coefficients!$B$29:$B$30)+[8]Coefficients!$F$29</f>
        <v>0.70522832216871012</v>
      </c>
      <c r="BF14" s="78">
        <f>(BE14*[8]Standardisation_Parameters!$B$6)+[8]Standardisation_Parameters!$B$5</f>
        <v>56.311135091339352</v>
      </c>
      <c r="BG14" s="78">
        <f t="shared" si="7"/>
        <v>56</v>
      </c>
      <c r="BH14" s="78">
        <f>VLOOKUP(MATCH(BF14,[8]mapping_table!$B$2:$B$21,1),[8]mapping_table!$A$1:$D$21,4,0)</f>
        <v>60</v>
      </c>
      <c r="BI14" s="78">
        <f t="shared" si="8"/>
        <v>11</v>
      </c>
      <c r="BK14" s="79">
        <f>MMULT(AZ14:BA14,[8]Coefficients!$B$36:$B$37)+[8]Coefficients!$F$36</f>
        <v>0.77593515452926998</v>
      </c>
      <c r="BL14" s="79">
        <f>(BK14*[8]Standardisation_Parameters!$B$6)+[8]Standardisation_Parameters!$B$5</f>
        <v>57.498337377401626</v>
      </c>
      <c r="BM14" s="79">
        <f t="shared" si="9"/>
        <v>57</v>
      </c>
      <c r="BN14" s="79">
        <f>VLOOKUP(MATCH(BL14,[8]mapping_table!$B$2:$B$21,1),[8]mapping_table!$A$1:$D$21,4,0)</f>
        <v>60</v>
      </c>
      <c r="BO14" s="79">
        <f t="shared" si="10"/>
        <v>11</v>
      </c>
      <c r="BP14" s="78">
        <f t="shared" si="11"/>
        <v>11</v>
      </c>
      <c r="BQ14" s="78">
        <f>VLOOKUP(MATCH(BO14,[9]mapping_table!$B$2:$B$21,1),[9]mapping_table!$A$1:$D$21,4,0)</f>
        <v>15</v>
      </c>
      <c r="BR14" s="78">
        <f t="shared" si="12"/>
        <v>2</v>
      </c>
      <c r="BT14" s="79" t="e">
        <f>MMULT(BI14:BJ14,[9]Coefficients!$B$36:$B$37)+[9]Coefficients!$F$36</f>
        <v>#VALUE!</v>
      </c>
      <c r="BU14" s="79" t="e">
        <f>(BT14*[9]Standardisation_Parameters!$B$6)+[9]Standardisation_Parameters!$B$5</f>
        <v>#VALUE!</v>
      </c>
      <c r="BV14" s="79" t="e">
        <f t="shared" si="13"/>
        <v>#VALUE!</v>
      </c>
      <c r="BW14" s="79" t="e">
        <f>VLOOKUP(MATCH(BU14,[9]mapping_table!$B$2:$B$21,1),[9]mapping_table!$A$1:$D$21,4,0)</f>
        <v>#VALUE!</v>
      </c>
      <c r="BX14" s="79" t="e">
        <f t="shared" si="14"/>
        <v>#VALUE!</v>
      </c>
      <c r="BZ14" s="2" t="s">
        <v>489</v>
      </c>
      <c r="CA14" s="43" t="e">
        <v>#NAME?</v>
      </c>
      <c r="CB14" s="42" t="e">
        <v>#NAME?</v>
      </c>
    </row>
    <row r="15" spans="1:80" x14ac:dyDescent="0.25">
      <c r="A15" s="74" t="s">
        <v>176</v>
      </c>
      <c r="B15" s="74" t="s">
        <v>158</v>
      </c>
      <c r="C15" s="74" t="s">
        <v>177</v>
      </c>
      <c r="D15" s="75">
        <v>4</v>
      </c>
      <c r="E15" s="75">
        <v>8.5167464114832505</v>
      </c>
      <c r="F15" s="75">
        <v>11.4</v>
      </c>
      <c r="G15" s="75"/>
      <c r="H15" s="75">
        <v>2.3273999999999999</v>
      </c>
      <c r="I15" s="75">
        <v>4600</v>
      </c>
      <c r="J15" s="75">
        <v>-8.5354502697323902</v>
      </c>
      <c r="K15" s="75">
        <v>77.313753940820902</v>
      </c>
      <c r="L15" s="75">
        <v>7</v>
      </c>
      <c r="M15" s="75">
        <v>50.273224043715899</v>
      </c>
      <c r="N15" s="75">
        <v>5</v>
      </c>
      <c r="O15" s="75">
        <v>-0.50281463038277796</v>
      </c>
      <c r="P15" s="75">
        <v>2.5</v>
      </c>
      <c r="Q15" s="75">
        <f>VLOOKUP(C15,High_Raw!$D:$CD,9,FALSE)</f>
        <v>1.51861324898738</v>
      </c>
      <c r="R15" s="75">
        <f>VLOOKUP(C15,High_Raw!$D:$CD,36,FALSE)</f>
        <v>0.97753525349437598</v>
      </c>
      <c r="S15" s="148">
        <v>51.8888888888889</v>
      </c>
      <c r="T15" s="149">
        <f t="shared" si="0"/>
        <v>52</v>
      </c>
      <c r="U15" s="41">
        <f>VLOOKUP(MATCH(S15,[8]mapping_table!$B$2:$B$21,1),[8]mapping_table!$A$1:$D$21,4,0)</f>
        <v>55</v>
      </c>
      <c r="V15" s="41">
        <f t="shared" si="1"/>
        <v>10</v>
      </c>
      <c r="W15" s="695"/>
      <c r="X15" s="75">
        <f t="shared" si="2"/>
        <v>4</v>
      </c>
      <c r="Y15">
        <f>IF(ISBLANK(E15),"",(E15-[8]Standardisation_Parameters!$J$5)/[8]Standardisation_Parameters!$J$6)</f>
        <v>0.65500983238711241</v>
      </c>
      <c r="Z15">
        <f>IF(ISBLANK(F15),"",(F15-[8]Standardisation_Parameters!$G$5)/[8]Standardisation_Parameters!$G$6)</f>
        <v>0.16862362497939021</v>
      </c>
      <c r="AA15" t="str">
        <f>IF(ISBLANK(G15),"",(G15-[8]Standardisation_Parameters!$L$5)/[8]Standardisation_Parameters!$L$6)</f>
        <v/>
      </c>
      <c r="AB15" s="75">
        <f t="shared" si="3"/>
        <v>2.3273999999999999</v>
      </c>
      <c r="AC15">
        <f>IF(ISBLANK(I15),"",(I15-[8]Standardisation_Parameters!$K$5)/[8]Standardisation_Parameters!$K$6)</f>
        <v>-0.53100386083839202</v>
      </c>
      <c r="AD15">
        <f>IF(ISBLANK(J15),"",(J15-[8]Standardisation_Parameters!$M$5)/[8]Standardisation_Parameters!$M$6)</f>
        <v>-0.2604417039351668</v>
      </c>
      <c r="AE15">
        <f>IF(ISBLANK(K15),"",(K15-[8]Standardisation_Parameters!$N$5)/[8]Standardisation_Parameters!$N$6)</f>
        <v>2.6075869741664134E-2</v>
      </c>
      <c r="AF15" s="75">
        <f t="shared" si="4"/>
        <v>7</v>
      </c>
      <c r="AG15">
        <f>IF(ISBLANK(M15),"",(M15-[8]Standardisation_Parameters!$O$5)/[8]Standardisation_Parameters!$O$6)</f>
        <v>0.22883640853041828</v>
      </c>
      <c r="AH15" s="75">
        <f t="shared" si="5"/>
        <v>5</v>
      </c>
      <c r="AI15" s="75">
        <f>IF(ISBLANK(O15),"",(O15-[8]Standardisation_Parameters!$Q$5)/[8]Standardisation_Parameters!$Q$6)</f>
        <v>-0.55933413235928719</v>
      </c>
      <c r="AJ15" s="75">
        <f t="shared" si="6"/>
        <v>2.5</v>
      </c>
      <c r="AK15" s="695"/>
      <c r="AL15">
        <f>IF(X15="",[8]Buckets!$K$15,IF(X15&lt;=[8]Buckets!$D$13,[8]Buckets!$K$13,IF(AND(X15&gt;[8]Buckets!$D$13,X15&lt;=[8]Buckets!$D$14),[8]Buckets!$K$14,IF(X15&gt;[8]Buckets!$D$14,[8]Buckets!$K$15))))</f>
        <v>0.39300000000000002</v>
      </c>
      <c r="AM15">
        <f>IF(Y15="",[8]Buckets!$K$60,IF(Y15&lt;=[8]Buckets!$D$55,[8]Buckets!$K$55,IF(AND(Y15&gt;[8]Buckets!$D$55,Y15&lt;=[8]Buckets!$D$56),[8]Buckets!$K$56,IF(AND(Y15&gt;[8]Buckets!$D$56,Y15&lt;=[8]Buckets!$D$57),[8]Buckets!$K$57,IF(AND(Y15&gt;[8]Buckets!$D$57,Y15&lt;=[8]Buckets!$D$58),[8]Buckets!$K$58,IF(AND(Y15&gt;[8]Buckets!$D$58,Y15&lt;=[8]Buckets!$D$59),[8]Buckets!$K$59,IF(Y15&gt;[8]Buckets!$D$59,[8]Buckets!$K$60)))))))</f>
        <v>-0.42249999999999993</v>
      </c>
      <c r="AN15">
        <f>IF(Z15="",[8]Buckets!$K$78,IF(Z15&lt;=[8]Buckets!$D$73,[8]Buckets!$K$73,IF(AND(Z15&gt;[8]Buckets!$D$73,Z15&lt;=[8]Buckets!$D$74),[8]Buckets!$K$74,IF(AND(Z15&gt;[8]Buckets!$D$74,Z15&lt;=[8]Buckets!$D$75),[8]Buckets!$K$75,IF(AND(Z15&gt;[8]Buckets!$D$75,Z15&lt;=[8]Buckets!$D$76),[8]Buckets!$K$76,IF(AND(Z15&gt;[8]Buckets!$D$76,Z15&lt;=[8]Buckets!$D$77),[8]Buckets!$K$77,IF(Z15&gt;[8]Buckets!$D$77,[8]Buckets!$K$78)))))))</f>
        <v>-0.35099999999999998</v>
      </c>
      <c r="AO15">
        <f>IF(AA15="",[8]Buckets!$K$37,IF(AA15&lt;=[8]Buckets!$D$37,[8]Buckets!$K$37,IF(AND(AA15&gt;[8]Buckets!$D$37,AA15&lt;=[8]Buckets!$D$38),[8]Buckets!$K$38,IF(AND(AA15&gt;[8]Buckets!$D$38,AA15&lt;=[8]Buckets!$D$39),[8]Buckets!$K$39,IF(AND(AA15&gt;[8]Buckets!$D$39,AA15&lt;=[8]Buckets!$D$40),[8]Buckets!$K$40,IF(AND(AA15&gt;[8]Buckets!$D$40,AA15&lt;=[8]Buckets!$D$41),[8]Buckets!$K$41,IF(AA15&gt;[8]Buckets!$D$41,[8]Buckets!$K$42)))))))</f>
        <v>-1.1850000000000001</v>
      </c>
      <c r="AP15">
        <f>IF(AB15="",[8]Buckets!$K$24,IF(AB15&lt;=[8]Buckets!$D$19,[8]Buckets!$K$19,IF(AND(AB15&gt;[8]Buckets!$D$19,AB15&lt;=[8]Buckets!$D$20),[8]Buckets!$K$20,IF(AND(AB15&gt;[8]Buckets!$D$20,AB15&lt;=[8]Buckets!$D$21),[8]Buckets!$K$21,IF(AND(AB15&gt;[8]Buckets!$D$21,AB15&lt;=[8]Buckets!$D$22),[8]Buckets!$K$22,IF(AND(AB15&gt;[8]Buckets!$D$22,AB15&lt;=[8]Buckets!$D$23),[8]Buckets!$K$23,IF(AB15&gt;[8]Buckets!$D$23,[8]Buckets!$K$24)))))))</f>
        <v>-0.93840000000000001</v>
      </c>
      <c r="AQ15">
        <f>IF(AC15="",[8]Buckets!$K$28,IF(AC15&lt;=[8]Buckets!$D$28,[8]Buckets!$K$28,IF(AND(AC15&gt;[8]Buckets!$D$28,AC15&lt;=[8]Buckets!$D$29),[8]Buckets!$K$29,IF(AND(AC15&gt;[8]Buckets!$D$29,AC15&lt;=[8]Buckets!$D$30),[8]Buckets!$K$30,IF(AND(AC15&gt;[8]Buckets!$D$30,AC15&lt;=[8]Buckets!$D$31),[8]Buckets!$K$31,IF(AND(AC15&gt;[8]Buckets!$D$31,AC15&lt;=[8]Buckets!$D$32),[8]Buckets!$K$32,IF(AC15&gt;[8]Buckets!$D$32,[8]Buckets!$K$33)))))))</f>
        <v>0.58859999999999979</v>
      </c>
      <c r="AR15">
        <f>IF(AD15="",[8]Buckets!$K$46,IF(AD15&lt;=[8]Buckets!$D$46,[8]Buckets!$K$46,IF(AND(AD15&gt;[8]Buckets!$D$46,AD15&lt;=[8]Buckets!$D$47),[8]Buckets!$K$47,IF(AND(AD15&gt;[8]Buckets!$D$47,AD15&lt;=[8]Buckets!$D$48),[8]Buckets!$K$48,IF(AND(AD15&gt;[8]Buckets!$D$48,AD15&lt;=[8]Buckets!$D$49),[8]Buckets!$K$49,IF(AND(AD15&gt;[8]Buckets!$D$49,AD15&lt;=[8]Buckets!$D$50),[8]Buckets!$K$50,IF(AD15&gt;[8]Buckets!$D$50,[8]Buckets!$K$51)))))))</f>
        <v>-0.26459999999999995</v>
      </c>
      <c r="AS15">
        <f>IF(AE15="",[8]Buckets!$K$64,IF(AE15&lt;=[8]Buckets!$D$64,[8]Buckets!$K$64,IF(AND(AE15&gt;[8]Buckets!$D$64,AE15&lt;=[8]Buckets!$D$65),[8]Buckets!$K$65,IF(AND(AE15&gt;[8]Buckets!$D$65,AE15&lt;=[8]Buckets!$D$66),[8]Buckets!$K$66,IF(AND(AE15&gt;[8]Buckets!$D$66,AE15&lt;=[8]Buckets!$D$67),[8]Buckets!$K$67,IF(AND(AE15&gt;[8]Buckets!$D$67,AE15&lt;=[8]Buckets!$D$68),[8]Buckets!$K$68,IF(AE15&gt;[8]Buckets!$D$68,[8]Buckets!$K$69)))))))</f>
        <v>-0.6238999999999999</v>
      </c>
      <c r="AT15">
        <f>IF(AF15="",[8]Buckets!$K$87,IF(AF15&lt;=[8]Buckets!$D$82,[8]Buckets!$K$82,IF(AND(AF15&gt;[8]Buckets!$D$82,AF15&lt;=[8]Buckets!$D$83),[8]Buckets!$K$83,IF(AND(AF15&gt;[8]Buckets!$D$83,AF15&lt;=[8]Buckets!$D$84),[8]Buckets!$K$84,IF(AND(AF15&gt;[8]Buckets!$D$84,AF15&lt;=[8]Buckets!$D$85),[8]Buckets!$K$85,IF(AND(AF15&gt;[8]Buckets!$D$85,AF15&lt;=[8]Buckets!$D$86),[8]Buckets!$K$86,IF(AF15&gt;[8]Buckets!$D$86,[8]Buckets!$K$87)))))))</f>
        <v>0.34609999999999985</v>
      </c>
      <c r="AU15">
        <f>IF(AG15="",[8]Buckets!$K$95,IF(AG15&lt;=[8]Buckets!$D$90,[8]Buckets!$K$90,IF(AND(AG15&gt;[8]Buckets!$D$90,AG15&lt;=[8]Buckets!$D$91),[8]Buckets!$K$91,IF(AND(AG15&gt;[8]Buckets!$D$91,AG15&lt;=[8]Buckets!$D$92),[8]Buckets!$K$92,IF(AND(AG15&gt;[8]Buckets!$D$92,AG15&lt;=[8]Buckets!$D$93),[8]Buckets!$K$93,IF(AND(AG15&gt;[8]Buckets!$D$93,AG15&lt;=[8]Buckets!$D$94),[8]Buckets!$K$94,IF(AG15&gt;[8]Buckets!$D$94,[8]Buckets!$K$95)))))))</f>
        <v>0.10740000000000016</v>
      </c>
      <c r="AV15">
        <f>IF(AH15="",[8]Buckets!$K$103,IF(AH15&lt;=[8]Buckets!$D$99,[8]Buckets!$K$99,IF(AND(AH15&gt;[8]Buckets!$D$99,AH15&lt;=[8]Buckets!$D$100),[8]Buckets!$K$100,IF(AND(AH15&gt;[8]Buckets!$D$100,AH15&lt;=[8]Buckets!$D$101),[8]Buckets!$K$101,IF(AND(AH15&gt;[8]Buckets!$D$101,AH15&lt;=[8]Buckets!$D$102),[8]Buckets!$K$102,IF(AH15&gt;[8]Buckets!$D$102,[8]Buckets!$K$103))))))</f>
        <v>0.22500000000000009</v>
      </c>
      <c r="AW15">
        <f>IF(AI15="",[8]Buckets!$K$116,IF(AI15&lt;=[8]Buckets!$D$116,[8]Buckets!$K$116,IF(AND(AI15&gt;[8]Buckets!$D$116,AI15&lt;=[8]Buckets!$D$117),[8]Buckets!$K$117,IF(AND(AI15&gt;[8]Buckets!$D$117,AI15&lt;=[8]Buckets!$D$118),[8]Buckets!$K$118,IF(AND(AI15&gt;[8]Buckets!$D$118,AI15&lt;=[8]Buckets!$D$119),[8]Buckets!$K$119,IF(AND(AI15&gt;[8]Buckets!$D$119,AI15&lt;=[8]Buckets!$D$120),[8]Buckets!$K$120,IF(AI15&gt;[8]Buckets!$D$120,[8]Buckets!$K$121)))))))</f>
        <v>0.2451000000000001</v>
      </c>
      <c r="AX15">
        <f>IF(AJ15="",[8]Buckets!$K$130,IF(AJ15&lt;=[8]Buckets!$D$125,[8]Buckets!$K$125,IF(AND(AJ15&gt;[8]Buckets!$D$125,AJ15&lt;=[8]Buckets!$D$126),[8]Buckets!$K$126,IF(AND(AJ15&gt;[8]Buckets!$D$126,AJ15&lt;=[8]Buckets!$D$127),[8]Buckets!$K$127,IF(AND(AJ15&gt;[8]Buckets!$D$127,AJ15&lt;=[8]Buckets!$D$128),[8]Buckets!$K$128,IF(AND(AJ15&gt;[8]Buckets!$D$128,AJ15&lt;=[8]Buckets!$D$129),[8]Buckets!$K$129,IF(AJ15&gt;[8]Buckets!$D$129,[8]Buckets!$K$130)))))))</f>
        <v>-0.44409999999999994</v>
      </c>
      <c r="AY15" s="695"/>
      <c r="AZ15">
        <f>MMULT(AL15:AT15,[8]Coefficients!$B$6:$B$14)+[8]Coefficients!$F$5</f>
        <v>0.27874387600000006</v>
      </c>
      <c r="BA15">
        <f>MMULT(AU15:AX15,[8]Coefficients!$B$20:$B$23)+[8]Coefficients!$F$19</f>
        <v>0.20461255200000011</v>
      </c>
      <c r="BB15">
        <f>(AZ15*[8]Standardisation_Parameters!$B$6)+[8]Standardisation_Parameters!$B$5</f>
        <v>49.150252718903722</v>
      </c>
      <c r="BC15">
        <f>(BA15*[8]Standardisation_Parameters!$B$6)+[8]Standardisation_Parameters!$B$5</f>
        <v>47.905551543876769</v>
      </c>
      <c r="BD15">
        <v>16</v>
      </c>
      <c r="BE15" s="78">
        <f>MMULT(AZ15:BA15,[8]Coefficients!$B$29:$B$30)+[8]Coefficients!$F$29</f>
        <v>0.26349487658980009</v>
      </c>
      <c r="BF15" s="78">
        <f>(BE15*[8]Standardisation_Parameters!$B$6)+[8]Standardisation_Parameters!$B$5</f>
        <v>48.894214563105223</v>
      </c>
      <c r="BG15" s="78">
        <f t="shared" si="7"/>
        <v>49</v>
      </c>
      <c r="BH15" s="78">
        <f>VLOOKUP(MATCH(BF15,[8]mapping_table!$B$2:$B$21,1),[8]mapping_table!$A$1:$D$21,4,0)</f>
        <v>50</v>
      </c>
      <c r="BI15" s="78">
        <f t="shared" si="8"/>
        <v>10</v>
      </c>
      <c r="BK15" s="79">
        <f>MMULT(AZ15:BA15,[8]Coefficients!$B$36:$B$37)+[8]Coefficients!$F$36</f>
        <v>0.28830910603908005</v>
      </c>
      <c r="BL15" s="79">
        <f>(BK15*[8]Standardisation_Parameters!$B$6)+[8]Standardisation_Parameters!$B$5</f>
        <v>49.310857607992794</v>
      </c>
      <c r="BM15" s="79">
        <f t="shared" si="9"/>
        <v>49</v>
      </c>
      <c r="BN15" s="79">
        <f>VLOOKUP(MATCH(BL15,[8]mapping_table!$B$2:$B$21,1),[8]mapping_table!$A$1:$D$21,4,0)</f>
        <v>50</v>
      </c>
      <c r="BO15" s="79">
        <f t="shared" si="10"/>
        <v>10</v>
      </c>
      <c r="BP15" s="78">
        <f t="shared" si="11"/>
        <v>10</v>
      </c>
      <c r="BQ15" s="78">
        <f>VLOOKUP(MATCH(BO15,[9]mapping_table!$B$2:$B$21,1),[9]mapping_table!$A$1:$D$21,4,0)</f>
        <v>15</v>
      </c>
      <c r="BR15" s="78">
        <f t="shared" si="12"/>
        <v>2</v>
      </c>
      <c r="BT15" s="79" t="e">
        <f>MMULT(BI15:BJ15,[9]Coefficients!$B$36:$B$37)+[9]Coefficients!$F$36</f>
        <v>#VALUE!</v>
      </c>
      <c r="BU15" s="79" t="e">
        <f>(BT15*[9]Standardisation_Parameters!$B$6)+[9]Standardisation_Parameters!$B$5</f>
        <v>#VALUE!</v>
      </c>
      <c r="BV15" s="79" t="e">
        <f t="shared" si="13"/>
        <v>#VALUE!</v>
      </c>
      <c r="BW15" s="79" t="e">
        <f>VLOOKUP(MATCH(BU15,[9]mapping_table!$B$2:$B$21,1),[9]mapping_table!$A$1:$D$21,4,0)</f>
        <v>#VALUE!</v>
      </c>
      <c r="BX15" s="79" t="e">
        <f t="shared" si="14"/>
        <v>#VALUE!</v>
      </c>
      <c r="BZ15" s="2" t="s">
        <v>472</v>
      </c>
      <c r="CA15" s="43" t="e">
        <v>#NAME?</v>
      </c>
      <c r="CB15" s="42" t="e">
        <v>#NAME?</v>
      </c>
    </row>
    <row r="16" spans="1:80" hidden="1" x14ac:dyDescent="0.25">
      <c r="A16" s="74" t="s">
        <v>21</v>
      </c>
      <c r="B16" s="74" t="s">
        <v>158</v>
      </c>
      <c r="C16" s="74" t="s">
        <v>178</v>
      </c>
      <c r="D16" s="75">
        <v>1</v>
      </c>
      <c r="E16" s="75">
        <v>-0.69065632458233905</v>
      </c>
      <c r="F16" s="75">
        <v>14.4018</v>
      </c>
      <c r="G16" s="75">
        <v>11.7</v>
      </c>
      <c r="H16" s="75">
        <v>5.1765999999999996</v>
      </c>
      <c r="I16" s="75">
        <v>13040</v>
      </c>
      <c r="J16" s="75">
        <v>-4.5401385166005097</v>
      </c>
      <c r="K16" s="75">
        <v>16.524950604887199</v>
      </c>
      <c r="L16" s="75">
        <v>3</v>
      </c>
      <c r="M16" s="75">
        <v>65.573770491803302</v>
      </c>
      <c r="N16" s="75">
        <v>4</v>
      </c>
      <c r="O16" s="75">
        <v>1.32642431964697E-2</v>
      </c>
      <c r="P16" s="75">
        <v>3</v>
      </c>
      <c r="Q16" s="75">
        <f>VLOOKUP(C16,High_Raw!$D:$CD,9,FALSE)</f>
        <v>3.0711817269578798</v>
      </c>
      <c r="R16" s="75">
        <f>VLOOKUP(C16,High_Raw!$D:$CD,36,FALSE)</f>
        <v>11.321941659871101</v>
      </c>
      <c r="S16" s="148">
        <v>43.4444444444444</v>
      </c>
      <c r="T16" s="149">
        <f t="shared" si="0"/>
        <v>43</v>
      </c>
      <c r="U16" s="41">
        <f>VLOOKUP(MATCH(S16,[8]mapping_table!$B$2:$B$21,1),[8]mapping_table!$A$1:$D$21,4,0)</f>
        <v>45</v>
      </c>
      <c r="V16" s="41">
        <f t="shared" si="1"/>
        <v>9</v>
      </c>
      <c r="W16" s="695"/>
      <c r="X16" s="75">
        <f t="shared" si="2"/>
        <v>1</v>
      </c>
      <c r="Y16">
        <f>IF(ISBLANK(E16),"",(E16-[8]Standardisation_Parameters!$J$5)/[8]Standardisation_Parameters!$J$6)</f>
        <v>-0.239674833296697</v>
      </c>
      <c r="Z16">
        <f>IF(ISBLANK(F16),"",(F16-[8]Standardisation_Parameters!$G$5)/[8]Standardisation_Parameters!$G$6)</f>
        <v>0.42264461678572912</v>
      </c>
      <c r="AA16">
        <f>IF(ISBLANK(G16),"",(G16-[8]Standardisation_Parameters!$L$5)/[8]Standardisation_Parameters!$L$6)</f>
        <v>1.0250453593184186</v>
      </c>
      <c r="AB16" s="75">
        <f t="shared" si="3"/>
        <v>5.1765999999999996</v>
      </c>
      <c r="AC16">
        <f>IF(ISBLANK(I16),"",(I16-[8]Standardisation_Parameters!$K$5)/[8]Standardisation_Parameters!$K$6)</f>
        <v>-4.6208309072194399E-2</v>
      </c>
      <c r="AD16">
        <f>IF(ISBLANK(J16),"",(J16-[8]Standardisation_Parameters!$M$5)/[8]Standardisation_Parameters!$M$6)</f>
        <v>-0.1621286727845766</v>
      </c>
      <c r="AE16">
        <f>IF(ISBLANK(K16),"",(K16-[8]Standardisation_Parameters!$N$5)/[8]Standardisation_Parameters!$N$6)</f>
        <v>-0.51163390555129828</v>
      </c>
      <c r="AF16" s="75">
        <f t="shared" si="4"/>
        <v>3</v>
      </c>
      <c r="AG16">
        <f>IF(ISBLANK(M16),"",(M16-[8]Standardisation_Parameters!$O$5)/[8]Standardisation_Parameters!$O$6)</f>
        <v>0.78537221852906935</v>
      </c>
      <c r="AH16" s="75">
        <f t="shared" si="5"/>
        <v>4</v>
      </c>
      <c r="AI16" s="75">
        <f>IF(ISBLANK(O16),"",(O16-[8]Standardisation_Parameters!$Q$5)/[8]Standardisation_Parameters!$Q$6)</f>
        <v>-3.5132622211367939E-2</v>
      </c>
      <c r="AJ16" s="75">
        <f t="shared" si="6"/>
        <v>3</v>
      </c>
      <c r="AK16" s="695"/>
      <c r="AL16">
        <f>IF(X16="",[8]Buckets!$K$15,IF(X16&lt;=[8]Buckets!$D$13,[8]Buckets!$K$13,IF(AND(X16&gt;[8]Buckets!$D$13,X16&lt;=[8]Buckets!$D$14),[8]Buckets!$K$14,IF(X16&gt;[8]Buckets!$D$14,[8]Buckets!$K$15))))</f>
        <v>-0.72019999999999995</v>
      </c>
      <c r="AM16">
        <f>IF(Y16="",[8]Buckets!$K$60,IF(Y16&lt;=[8]Buckets!$D$55,[8]Buckets!$K$55,IF(AND(Y16&gt;[8]Buckets!$D$55,Y16&lt;=[8]Buckets!$D$56),[8]Buckets!$K$56,IF(AND(Y16&gt;[8]Buckets!$D$56,Y16&lt;=[8]Buckets!$D$57),[8]Buckets!$K$57,IF(AND(Y16&gt;[8]Buckets!$D$57,Y16&lt;=[8]Buckets!$D$58),[8]Buckets!$K$58,IF(AND(Y16&gt;[8]Buckets!$D$58,Y16&lt;=[8]Buckets!$D$59),[8]Buckets!$K$59,IF(Y16&gt;[8]Buckets!$D$59,[8]Buckets!$K$60)))))))</f>
        <v>-0.50649999999999995</v>
      </c>
      <c r="AN16">
        <f>IF(Z16="",[8]Buckets!$K$78,IF(Z16&lt;=[8]Buckets!$D$73,[8]Buckets!$K$73,IF(AND(Z16&gt;[8]Buckets!$D$73,Z16&lt;=[8]Buckets!$D$74),[8]Buckets!$K$74,IF(AND(Z16&gt;[8]Buckets!$D$74,Z16&lt;=[8]Buckets!$D$75),[8]Buckets!$K$75,IF(AND(Z16&gt;[8]Buckets!$D$75,Z16&lt;=[8]Buckets!$D$76),[8]Buckets!$K$76,IF(AND(Z16&gt;[8]Buckets!$D$76,Z16&lt;=[8]Buckets!$D$77),[8]Buckets!$K$77,IF(Z16&gt;[8]Buckets!$D$77,[8]Buckets!$K$78)))))))</f>
        <v>-8.7399999999999922E-2</v>
      </c>
      <c r="AO16">
        <f>IF(AA16="",[8]Buckets!$K$37,IF(AA16&lt;=[8]Buckets!$D$37,[8]Buckets!$K$37,IF(AND(AA16&gt;[8]Buckets!$D$37,AA16&lt;=[8]Buckets!$D$38),[8]Buckets!$K$38,IF(AND(AA16&gt;[8]Buckets!$D$38,AA16&lt;=[8]Buckets!$D$39),[8]Buckets!$K$39,IF(AND(AA16&gt;[8]Buckets!$D$39,AA16&lt;=[8]Buckets!$D$40),[8]Buckets!$K$40,IF(AND(AA16&gt;[8]Buckets!$D$40,AA16&lt;=[8]Buckets!$D$41),[8]Buckets!$K$41,IF(AA16&gt;[8]Buckets!$D$41,[8]Buckets!$K$42)))))))</f>
        <v>0.21900000000000008</v>
      </c>
      <c r="AP16">
        <f>IF(AB16="",[8]Buckets!$K$24,IF(AB16&lt;=[8]Buckets!$D$19,[8]Buckets!$K$19,IF(AND(AB16&gt;[8]Buckets!$D$19,AB16&lt;=[8]Buckets!$D$20),[8]Buckets!$K$20,IF(AND(AB16&gt;[8]Buckets!$D$20,AB16&lt;=[8]Buckets!$D$21),[8]Buckets!$K$21,IF(AND(AB16&gt;[8]Buckets!$D$21,AB16&lt;=[8]Buckets!$D$22),[8]Buckets!$K$22,IF(AND(AB16&gt;[8]Buckets!$D$22,AB16&lt;=[8]Buckets!$D$23),[8]Buckets!$K$23,IF(AB16&gt;[8]Buckets!$D$23,[8]Buckets!$K$24)))))))</f>
        <v>-0.53339999999999999</v>
      </c>
      <c r="AQ16">
        <f>IF(AC16="",[8]Buckets!$K$28,IF(AC16&lt;=[8]Buckets!$D$28,[8]Buckets!$K$28,IF(AND(AC16&gt;[8]Buckets!$D$28,AC16&lt;=[8]Buckets!$D$29),[8]Buckets!$K$29,IF(AND(AC16&gt;[8]Buckets!$D$29,AC16&lt;=[8]Buckets!$D$30),[8]Buckets!$K$30,IF(AND(AC16&gt;[8]Buckets!$D$30,AC16&lt;=[8]Buckets!$D$31),[8]Buckets!$K$31,IF(AND(AC16&gt;[8]Buckets!$D$31,AC16&lt;=[8]Buckets!$D$32),[8]Buckets!$K$32,IF(AC16&gt;[8]Buckets!$D$32,[8]Buckets!$K$33)))))))</f>
        <v>-0.27120000000000011</v>
      </c>
      <c r="AR16">
        <f>IF(AD16="",[8]Buckets!$K$46,IF(AD16&lt;=[8]Buckets!$D$46,[8]Buckets!$K$46,IF(AND(AD16&gt;[8]Buckets!$D$46,AD16&lt;=[8]Buckets!$D$47),[8]Buckets!$K$47,IF(AND(AD16&gt;[8]Buckets!$D$47,AD16&lt;=[8]Buckets!$D$48),[8]Buckets!$K$48,IF(AND(AD16&gt;[8]Buckets!$D$48,AD16&lt;=[8]Buckets!$D$49),[8]Buckets!$K$49,IF(AND(AD16&gt;[8]Buckets!$D$49,AD16&lt;=[8]Buckets!$D$50),[8]Buckets!$K$50,IF(AD16&gt;[8]Buckets!$D$50,[8]Buckets!$K$51)))))))</f>
        <v>-0.26459999999999995</v>
      </c>
      <c r="AS16">
        <f>IF(AE16="",[8]Buckets!$K$64,IF(AE16&lt;=[8]Buckets!$D$64,[8]Buckets!$K$64,IF(AND(AE16&gt;[8]Buckets!$D$64,AE16&lt;=[8]Buckets!$D$65),[8]Buckets!$K$65,IF(AND(AE16&gt;[8]Buckets!$D$65,AE16&lt;=[8]Buckets!$D$66),[8]Buckets!$K$66,IF(AND(AE16&gt;[8]Buckets!$D$66,AE16&lt;=[8]Buckets!$D$67),[8]Buckets!$K$67,IF(AND(AE16&gt;[8]Buckets!$D$67,AE16&lt;=[8]Buckets!$D$68),[8]Buckets!$K$68,IF(AE16&gt;[8]Buckets!$D$68,[8]Buckets!$K$69)))))))</f>
        <v>0.20650000000000002</v>
      </c>
      <c r="AT16">
        <f>IF(AF16="",[8]Buckets!$K$87,IF(AF16&lt;=[8]Buckets!$D$82,[8]Buckets!$K$82,IF(AND(AF16&gt;[8]Buckets!$D$82,AF16&lt;=[8]Buckets!$D$83),[8]Buckets!$K$83,IF(AND(AF16&gt;[8]Buckets!$D$83,AF16&lt;=[8]Buckets!$D$84),[8]Buckets!$K$84,IF(AND(AF16&gt;[8]Buckets!$D$84,AF16&lt;=[8]Buckets!$D$85),[8]Buckets!$K$85,IF(AND(AF16&gt;[8]Buckets!$D$85,AF16&lt;=[8]Buckets!$D$86),[8]Buckets!$K$86,IF(AF16&gt;[8]Buckets!$D$86,[8]Buckets!$K$87)))))))</f>
        <v>-0.67990000000000017</v>
      </c>
      <c r="AU16">
        <f>IF(AG16="",[8]Buckets!$K$95,IF(AG16&lt;=[8]Buckets!$D$90,[8]Buckets!$K$90,IF(AND(AG16&gt;[8]Buckets!$D$90,AG16&lt;=[8]Buckets!$D$91),[8]Buckets!$K$91,IF(AND(AG16&gt;[8]Buckets!$D$91,AG16&lt;=[8]Buckets!$D$92),[8]Buckets!$K$92,IF(AND(AG16&gt;[8]Buckets!$D$92,AG16&lt;=[8]Buckets!$D$93),[8]Buckets!$K$93,IF(AND(AG16&gt;[8]Buckets!$D$93,AG16&lt;=[8]Buckets!$D$94),[8]Buckets!$K$94,IF(AG16&gt;[8]Buckets!$D$94,[8]Buckets!$K$95)))))))</f>
        <v>0.50539999999999985</v>
      </c>
      <c r="AV16">
        <f>IF(AH16="",[8]Buckets!$K$103,IF(AH16&lt;=[8]Buckets!$D$99,[8]Buckets!$K$99,IF(AND(AH16&gt;[8]Buckets!$D$99,AH16&lt;=[8]Buckets!$D$100),[8]Buckets!$K$100,IF(AND(AH16&gt;[8]Buckets!$D$100,AH16&lt;=[8]Buckets!$D$101),[8]Buckets!$K$101,IF(AND(AH16&gt;[8]Buckets!$D$101,AH16&lt;=[8]Buckets!$D$102),[8]Buckets!$K$102,IF(AH16&gt;[8]Buckets!$D$102,[8]Buckets!$K$103))))))</f>
        <v>0.22500000000000009</v>
      </c>
      <c r="AW16">
        <f>IF(AI16="",[8]Buckets!$K$116,IF(AI16&lt;=[8]Buckets!$D$116,[8]Buckets!$K$116,IF(AND(AI16&gt;[8]Buckets!$D$116,AI16&lt;=[8]Buckets!$D$117),[8]Buckets!$K$117,IF(AND(AI16&gt;[8]Buckets!$D$117,AI16&lt;=[8]Buckets!$D$118),[8]Buckets!$K$118,IF(AND(AI16&gt;[8]Buckets!$D$118,AI16&lt;=[8]Buckets!$D$119),[8]Buckets!$K$119,IF(AND(AI16&gt;[8]Buckets!$D$119,AI16&lt;=[8]Buckets!$D$120),[8]Buckets!$K$120,IF(AI16&gt;[8]Buckets!$D$120,[8]Buckets!$K$121)))))))</f>
        <v>-0.30289999999999995</v>
      </c>
      <c r="AX16">
        <f>IF(AJ16="",[8]Buckets!$K$130,IF(AJ16&lt;=[8]Buckets!$D$125,[8]Buckets!$K$125,IF(AND(AJ16&gt;[8]Buckets!$D$125,AJ16&lt;=[8]Buckets!$D$126),[8]Buckets!$K$126,IF(AND(AJ16&gt;[8]Buckets!$D$126,AJ16&lt;=[8]Buckets!$D$127),[8]Buckets!$K$127,IF(AND(AJ16&gt;[8]Buckets!$D$127,AJ16&lt;=[8]Buckets!$D$128),[8]Buckets!$K$128,IF(AND(AJ16&gt;[8]Buckets!$D$128,AJ16&lt;=[8]Buckets!$D$129),[8]Buckets!$K$129,IF(AJ16&gt;[8]Buckets!$D$129,[8]Buckets!$K$130)))))))</f>
        <v>6.3799999999999857E-2</v>
      </c>
      <c r="AY16" s="695"/>
      <c r="AZ16">
        <f>MMULT(AL16:AT16,[8]Coefficients!$B$6:$B$14)+[8]Coefficients!$F$5</f>
        <v>-0.15515998200000003</v>
      </c>
      <c r="BA16">
        <f>MMULT(AU16:AX16,[8]Coefficients!$B$20:$B$23)+[8]Coefficients!$F$19</f>
        <v>0.108645872</v>
      </c>
      <c r="BB16">
        <f>(AZ16*[8]Standardisation_Parameters!$B$6)+[8]Standardisation_Parameters!$B$5</f>
        <v>41.864794794243828</v>
      </c>
      <c r="BC16">
        <f>(BA16*[8]Standardisation_Parameters!$B$6)+[8]Standardisation_Parameters!$B$5</f>
        <v>46.294224065637792</v>
      </c>
      <c r="BD16">
        <v>17</v>
      </c>
      <c r="BE16" s="78">
        <f>MMULT(AZ16:BA16,[8]Coefficients!$B$29:$B$30)+[8]Coefficients!$F$29</f>
        <v>5.5347183904419991E-2</v>
      </c>
      <c r="BF16" s="78">
        <f>(BE16*[8]Standardisation_Parameters!$B$6)+[8]Standardisation_Parameters!$B$5</f>
        <v>45.399313033157604</v>
      </c>
      <c r="BG16" s="78">
        <f t="shared" si="7"/>
        <v>45</v>
      </c>
      <c r="BH16" s="78">
        <f>VLOOKUP(MATCH(BF16,[8]mapping_table!$B$2:$B$21,1),[8]mapping_table!$A$1:$D$21,4,0)</f>
        <v>50</v>
      </c>
      <c r="BI16" s="78">
        <f t="shared" si="8"/>
        <v>9</v>
      </c>
      <c r="BK16" s="79">
        <f>MMULT(AZ16:BA16,[8]Coefficients!$B$36:$B$37)+[8]Coefficients!$F$36</f>
        <v>2.1027423595399823E-3</v>
      </c>
      <c r="BL16" s="79">
        <f>(BK16*[8]Standardisation_Parameters!$B$6)+[8]Standardisation_Parameters!$B$5</f>
        <v>44.505312826786458</v>
      </c>
      <c r="BM16" s="79">
        <f t="shared" si="9"/>
        <v>45</v>
      </c>
      <c r="BN16" s="79">
        <f>VLOOKUP(MATCH(BL16,[8]mapping_table!$B$2:$B$21,1),[8]mapping_table!$A$1:$D$21,4,0)</f>
        <v>45</v>
      </c>
      <c r="BO16" s="79">
        <f t="shared" si="10"/>
        <v>9</v>
      </c>
      <c r="BP16" s="78">
        <f t="shared" si="11"/>
        <v>9</v>
      </c>
      <c r="BQ16" s="78">
        <f>VLOOKUP(MATCH(BO16,[9]mapping_table!$B$2:$B$21,1),[9]mapping_table!$A$1:$D$21,4,0)</f>
        <v>10</v>
      </c>
      <c r="BR16" s="78">
        <f t="shared" si="12"/>
        <v>2</v>
      </c>
      <c r="BT16" s="79" t="e">
        <f>MMULT(BI16:BJ16,[9]Coefficients!$B$36:$B$37)+[9]Coefficients!$F$36</f>
        <v>#VALUE!</v>
      </c>
      <c r="BU16" s="79" t="e">
        <f>(BT16*[9]Standardisation_Parameters!$B$6)+[9]Standardisation_Parameters!$B$5</f>
        <v>#VALUE!</v>
      </c>
      <c r="BV16" s="79" t="e">
        <f t="shared" si="13"/>
        <v>#VALUE!</v>
      </c>
      <c r="BW16" s="79" t="e">
        <f>VLOOKUP(MATCH(BU16,[9]mapping_table!$B$2:$B$21,1),[9]mapping_table!$A$1:$D$21,4,0)</f>
        <v>#VALUE!</v>
      </c>
      <c r="BX16" s="79" t="e">
        <f t="shared" si="14"/>
        <v>#VALUE!</v>
      </c>
    </row>
    <row r="17" spans="1:76" x14ac:dyDescent="0.25">
      <c r="A17" s="74" t="s">
        <v>17</v>
      </c>
      <c r="B17" s="74" t="s">
        <v>160</v>
      </c>
      <c r="C17" s="74" t="s">
        <v>566</v>
      </c>
      <c r="D17" s="75"/>
      <c r="E17" s="75">
        <v>-7.9651537965153798</v>
      </c>
      <c r="F17" s="75"/>
      <c r="G17" s="75">
        <v>7</v>
      </c>
      <c r="H17" s="75">
        <v>6.2084000000000001</v>
      </c>
      <c r="I17" s="75">
        <v>16970</v>
      </c>
      <c r="J17" s="75">
        <v>8.3435589576976295</v>
      </c>
      <c r="K17" s="75">
        <v>29.38283412026</v>
      </c>
      <c r="L17" s="75"/>
      <c r="M17" s="75"/>
      <c r="N17" s="75"/>
      <c r="O17" s="75">
        <v>1.03593413748803</v>
      </c>
      <c r="P17" s="75">
        <v>1.5</v>
      </c>
      <c r="Q17" s="75">
        <f>VLOOKUP(C17,High_Raw!$D:$CD,9,FALSE)</f>
        <v>2.0439287658820202</v>
      </c>
      <c r="R17" s="75">
        <f>VLOOKUP(C17,High_Raw!$D:$CD,36,FALSE)</f>
        <v>5.2725446064068597</v>
      </c>
      <c r="S17" s="148">
        <v>25.1111111111111</v>
      </c>
      <c r="T17" s="149">
        <f t="shared" si="0"/>
        <v>25</v>
      </c>
      <c r="U17" s="41">
        <f>VLOOKUP(MATCH(S17,[8]mapping_table!$B$2:$B$21,1),[8]mapping_table!$A$1:$D$21,4,0)</f>
        <v>30</v>
      </c>
      <c r="V17" s="41">
        <f t="shared" si="1"/>
        <v>5</v>
      </c>
      <c r="W17" s="695"/>
      <c r="X17" s="75" t="str">
        <f t="shared" si="2"/>
        <v/>
      </c>
      <c r="Y17">
        <f>IF(ISBLANK(E17),"",(E17-[8]Standardisation_Parameters!$J$5)/[8]Standardisation_Parameters!$J$6)</f>
        <v>-0.94653881277710605</v>
      </c>
      <c r="Z17" t="str">
        <f>IF(ISBLANK(F17),"",(F17-[8]Standardisation_Parameters!$G$5)/[8]Standardisation_Parameters!$G$6)</f>
        <v/>
      </c>
      <c r="AA17">
        <f>IF(ISBLANK(G17),"",(G17-[8]Standardisation_Parameters!$L$5)/[8]Standardisation_Parameters!$L$6)</f>
        <v>0.1334130063337543</v>
      </c>
      <c r="AB17" s="75">
        <f t="shared" si="3"/>
        <v>6.2084000000000001</v>
      </c>
      <c r="AC17">
        <f>IF(ISBLANK(I17),"",(I17-[8]Standardisation_Parameters!$K$5)/[8]Standardisation_Parameters!$K$6)</f>
        <v>0.17953179974784786</v>
      </c>
      <c r="AD17">
        <f>IF(ISBLANK(J17),"",(J17-[8]Standardisation_Parameters!$M$5)/[8]Standardisation_Parameters!$M$6)</f>
        <v>0.15490174421168207</v>
      </c>
      <c r="AE17">
        <f>IF(ISBLANK(K17),"",(K17-[8]Standardisation_Parameters!$N$5)/[8]Standardisation_Parameters!$N$6)</f>
        <v>-0.39789898602036422</v>
      </c>
      <c r="AF17" s="75" t="str">
        <f t="shared" si="4"/>
        <v/>
      </c>
      <c r="AG17" t="str">
        <f>IF(ISBLANK(M17),"",(M17-[8]Standardisation_Parameters!$O$5)/[8]Standardisation_Parameters!$O$6)</f>
        <v/>
      </c>
      <c r="AH17" s="75" t="str">
        <f t="shared" si="5"/>
        <v/>
      </c>
      <c r="AI17" s="75">
        <f>IF(ISBLANK(O17),"",(O17-[8]Standardisation_Parameters!$Q$5)/[8]Standardisation_Parameters!$Q$6)</f>
        <v>1.0036332145927018</v>
      </c>
      <c r="AJ17" s="75">
        <f t="shared" si="6"/>
        <v>1.5</v>
      </c>
      <c r="AK17" s="695"/>
      <c r="AL17">
        <f>IF(X17="",[8]Buckets!$K$15,IF(X17&lt;=[8]Buckets!$D$13,[8]Buckets!$K$13,IF(AND(X17&gt;[8]Buckets!$D$13,X17&lt;=[8]Buckets!$D$14),[8]Buckets!$K$14,IF(X17&gt;[8]Buckets!$D$14,[8]Buckets!$K$15))))</f>
        <v>0.39300000000000002</v>
      </c>
      <c r="AM17">
        <f>IF(Y17="",[8]Buckets!$K$60,IF(Y17&lt;=[8]Buckets!$D$55,[8]Buckets!$K$55,IF(AND(Y17&gt;[8]Buckets!$D$55,Y17&lt;=[8]Buckets!$D$56),[8]Buckets!$K$56,IF(AND(Y17&gt;[8]Buckets!$D$56,Y17&lt;=[8]Buckets!$D$57),[8]Buckets!$K$57,IF(AND(Y17&gt;[8]Buckets!$D$57,Y17&lt;=[8]Buckets!$D$58),[8]Buckets!$K$58,IF(AND(Y17&gt;[8]Buckets!$D$58,Y17&lt;=[8]Buckets!$D$59),[8]Buckets!$K$59,IF(Y17&gt;[8]Buckets!$D$59,[8]Buckets!$K$60)))))))</f>
        <v>-0.59049999999999991</v>
      </c>
      <c r="AN17">
        <f>IF(Z17="",[8]Buckets!$K$78,IF(Z17&lt;=[8]Buckets!$D$73,[8]Buckets!$K$73,IF(AND(Z17&gt;[8]Buckets!$D$73,Z17&lt;=[8]Buckets!$D$74),[8]Buckets!$K$74,IF(AND(Z17&gt;[8]Buckets!$D$74,Z17&lt;=[8]Buckets!$D$75),[8]Buckets!$K$75,IF(AND(Z17&gt;[8]Buckets!$D$75,Z17&lt;=[8]Buckets!$D$76),[8]Buckets!$K$76,IF(AND(Z17&gt;[8]Buckets!$D$76,Z17&lt;=[8]Buckets!$D$77),[8]Buckets!$K$77,IF(Z17&gt;[8]Buckets!$D$77,[8]Buckets!$K$78)))))))</f>
        <v>0.17619999999999991</v>
      </c>
      <c r="AO17">
        <f>IF(AA17="",[8]Buckets!$K$37,IF(AA17&lt;=[8]Buckets!$D$37,[8]Buckets!$K$37,IF(AND(AA17&gt;[8]Buckets!$D$37,AA17&lt;=[8]Buckets!$D$38),[8]Buckets!$K$38,IF(AND(AA17&gt;[8]Buckets!$D$38,AA17&lt;=[8]Buckets!$D$39),[8]Buckets!$K$39,IF(AND(AA17&gt;[8]Buckets!$D$39,AA17&lt;=[8]Buckets!$D$40),[8]Buckets!$K$40,IF(AND(AA17&gt;[8]Buckets!$D$40,AA17&lt;=[8]Buckets!$D$41),[8]Buckets!$K$41,IF(AA17&gt;[8]Buckets!$D$41,[8]Buckets!$K$42)))))))</f>
        <v>-6.1800000000000077E-2</v>
      </c>
      <c r="AP17">
        <f>IF(AB17="",[8]Buckets!$K$24,IF(AB17&lt;=[8]Buckets!$D$19,[8]Buckets!$K$19,IF(AND(AB17&gt;[8]Buckets!$D$19,AB17&lt;=[8]Buckets!$D$20),[8]Buckets!$K$20,IF(AND(AB17&gt;[8]Buckets!$D$20,AB17&lt;=[8]Buckets!$D$21),[8]Buckets!$K$21,IF(AND(AB17&gt;[8]Buckets!$D$21,AB17&lt;=[8]Buckets!$D$22),[8]Buckets!$K$22,IF(AND(AB17&gt;[8]Buckets!$D$22,AB17&lt;=[8]Buckets!$D$23),[8]Buckets!$K$23,IF(AB17&gt;[8]Buckets!$D$23,[8]Buckets!$K$24)))))))</f>
        <v>-7.4999999999999956E-2</v>
      </c>
      <c r="AQ17">
        <f>IF(AC17="",[8]Buckets!$K$28,IF(AC17&lt;=[8]Buckets!$D$28,[8]Buckets!$K$28,IF(AND(AC17&gt;[8]Buckets!$D$28,AC17&lt;=[8]Buckets!$D$29),[8]Buckets!$K$29,IF(AND(AC17&gt;[8]Buckets!$D$29,AC17&lt;=[8]Buckets!$D$30),[8]Buckets!$K$30,IF(AND(AC17&gt;[8]Buckets!$D$30,AC17&lt;=[8]Buckets!$D$31),[8]Buckets!$K$31,IF(AND(AC17&gt;[8]Buckets!$D$31,AC17&lt;=[8]Buckets!$D$32),[8]Buckets!$K$32,IF(AC17&gt;[8]Buckets!$D$32,[8]Buckets!$K$33)))))))</f>
        <v>-0.70050000000000012</v>
      </c>
      <c r="AR17">
        <f>IF(AD17="",[8]Buckets!$K$46,IF(AD17&lt;=[8]Buckets!$D$46,[8]Buckets!$K$46,IF(AND(AD17&gt;[8]Buckets!$D$46,AD17&lt;=[8]Buckets!$D$47),[8]Buckets!$K$47,IF(AND(AD17&gt;[8]Buckets!$D$47,AD17&lt;=[8]Buckets!$D$48),[8]Buckets!$K$48,IF(AND(AD17&gt;[8]Buckets!$D$48,AD17&lt;=[8]Buckets!$D$49),[8]Buckets!$K$49,IF(AND(AD17&gt;[8]Buckets!$D$49,AD17&lt;=[8]Buckets!$D$50),[8]Buckets!$K$50,IF(AD17&gt;[8]Buckets!$D$50,[8]Buckets!$K$51)))))))</f>
        <v>-0.55919999999999992</v>
      </c>
      <c r="AS17">
        <f>IF(AE17="",[8]Buckets!$K$64,IF(AE17&lt;=[8]Buckets!$D$64,[8]Buckets!$K$64,IF(AND(AE17&gt;[8]Buckets!$D$64,AE17&lt;=[8]Buckets!$D$65),[8]Buckets!$K$65,IF(AND(AE17&gt;[8]Buckets!$D$65,AE17&lt;=[8]Buckets!$D$66),[8]Buckets!$K$66,IF(AND(AE17&gt;[8]Buckets!$D$66,AE17&lt;=[8]Buckets!$D$67),[8]Buckets!$K$67,IF(AND(AE17&gt;[8]Buckets!$D$67,AE17&lt;=[8]Buckets!$D$68),[8]Buckets!$K$68,IF(AE17&gt;[8]Buckets!$D$68,[8]Buckets!$K$69)))))))</f>
        <v>-7.0299999999999974E-2</v>
      </c>
      <c r="AT17">
        <f>IF(AF17="",[8]Buckets!$K$87,IF(AF17&lt;=[8]Buckets!$D$82,[8]Buckets!$K$82,IF(AND(AF17&gt;[8]Buckets!$D$82,AF17&lt;=[8]Buckets!$D$83),[8]Buckets!$K$83,IF(AND(AF17&gt;[8]Buckets!$D$83,AF17&lt;=[8]Buckets!$D$84),[8]Buckets!$K$84,IF(AND(AF17&gt;[8]Buckets!$D$84,AF17&lt;=[8]Buckets!$D$85),[8]Buckets!$K$85,IF(AND(AF17&gt;[8]Buckets!$D$85,AF17&lt;=[8]Buckets!$D$86),[8]Buckets!$K$86,IF(AF17&gt;[8]Buckets!$D$86,[8]Buckets!$K$87)))))))</f>
        <v>0.34609999999999985</v>
      </c>
      <c r="AU17">
        <f>IF(AG17="",[8]Buckets!$K$95,IF(AG17&lt;=[8]Buckets!$D$90,[8]Buckets!$K$90,IF(AND(AG17&gt;[8]Buckets!$D$90,AG17&lt;=[8]Buckets!$D$91),[8]Buckets!$K$91,IF(AND(AG17&gt;[8]Buckets!$D$91,AG17&lt;=[8]Buckets!$D$92),[8]Buckets!$K$92,IF(AND(AG17&gt;[8]Buckets!$D$92,AG17&lt;=[8]Buckets!$D$93),[8]Buckets!$K$93,IF(AND(AG17&gt;[8]Buckets!$D$93,AG17&lt;=[8]Buckets!$D$94),[8]Buckets!$K$94,IF(AG17&gt;[8]Buckets!$D$94,[8]Buckets!$K$95)))))))</f>
        <v>0.50539999999999985</v>
      </c>
      <c r="AV17">
        <f>IF(AH17="",[8]Buckets!$K$103,IF(AH17&lt;=[8]Buckets!$D$99,[8]Buckets!$K$99,IF(AND(AH17&gt;[8]Buckets!$D$99,AH17&lt;=[8]Buckets!$D$100),[8]Buckets!$K$100,IF(AND(AH17&gt;[8]Buckets!$D$100,AH17&lt;=[8]Buckets!$D$101),[8]Buckets!$K$101,IF(AND(AH17&gt;[8]Buckets!$D$101,AH17&lt;=[8]Buckets!$D$102),[8]Buckets!$K$102,IF(AH17&gt;[8]Buckets!$D$102,[8]Buckets!$K$103))))))</f>
        <v>0.72730000000000006</v>
      </c>
      <c r="AW17">
        <f>IF(AI17="",[8]Buckets!$K$116,IF(AI17&lt;=[8]Buckets!$D$116,[8]Buckets!$K$116,IF(AND(AI17&gt;[8]Buckets!$D$116,AI17&lt;=[8]Buckets!$D$117),[8]Buckets!$K$117,IF(AND(AI17&gt;[8]Buckets!$D$117,AI17&lt;=[8]Buckets!$D$118),[8]Buckets!$K$118,IF(AND(AI17&gt;[8]Buckets!$D$118,AI17&lt;=[8]Buckets!$D$119),[8]Buckets!$K$119,IF(AND(AI17&gt;[8]Buckets!$D$119,AI17&lt;=[8]Buckets!$D$120),[8]Buckets!$K$120,IF(AI17&gt;[8]Buckets!$D$120,[8]Buckets!$K$121)))))))</f>
        <v>-1.2489000000000001</v>
      </c>
      <c r="AX17">
        <f>IF(AJ17="",[8]Buckets!$K$130,IF(AJ17&lt;=[8]Buckets!$D$125,[8]Buckets!$K$125,IF(AND(AJ17&gt;[8]Buckets!$D$125,AJ17&lt;=[8]Buckets!$D$126),[8]Buckets!$K$126,IF(AND(AJ17&gt;[8]Buckets!$D$126,AJ17&lt;=[8]Buckets!$D$127),[8]Buckets!$K$127,IF(AND(AJ17&gt;[8]Buckets!$D$127,AJ17&lt;=[8]Buckets!$D$128),[8]Buckets!$K$128,IF(AND(AJ17&gt;[8]Buckets!$D$128,AJ17&lt;=[8]Buckets!$D$129),[8]Buckets!$K$129,IF(AJ17&gt;[8]Buckets!$D$129,[8]Buckets!$K$130)))))))</f>
        <v>-1.2012999999999998</v>
      </c>
      <c r="AY17" s="695"/>
      <c r="AZ17">
        <f>MMULT(AL17:AT17,[8]Coefficients!$B$6:$B$14)+[8]Coefficients!$F$5</f>
        <v>0.12141264900000004</v>
      </c>
      <c r="BA17">
        <f>MMULT(AU17:AX17,[8]Coefficients!$B$20:$B$23)+[8]Coefficients!$F$19</f>
        <v>-0.45218807400000011</v>
      </c>
      <c r="BB17">
        <f>(AZ17*[8]Standardisation_Parameters!$B$6)+[8]Standardisation_Parameters!$B$5</f>
        <v>46.508584493534741</v>
      </c>
      <c r="BC17">
        <f>(BA17*[8]Standardisation_Parameters!$B$6)+[8]Standardisation_Parameters!$B$5</f>
        <v>36.877547903463686</v>
      </c>
      <c r="BD17">
        <v>18</v>
      </c>
      <c r="BE17" s="78">
        <f>MMULT(AZ17:BA17,[8]Coefficients!$B$29:$B$30)+[8]Coefficients!$F$29</f>
        <v>-0.26841706354359007</v>
      </c>
      <c r="BF17" s="78">
        <f>(BE17*[8]Standardisation_Parameters!$B$6)+[8]Standardisation_Parameters!$B$5</f>
        <v>39.963153020282924</v>
      </c>
      <c r="BG17" s="78">
        <f t="shared" si="7"/>
        <v>40</v>
      </c>
      <c r="BH17" s="78">
        <f>VLOOKUP(MATCH(BF17,[8]mapping_table!$B$2:$B$21,1),[8]mapping_table!$A$1:$D$21,4,0)</f>
        <v>40</v>
      </c>
      <c r="BI17" s="78">
        <f t="shared" si="8"/>
        <v>8</v>
      </c>
      <c r="BK17" s="79">
        <f>MMULT(AZ17:BA17,[8]Coefficients!$B$36:$B$37)+[8]Coefficients!$F$36</f>
        <v>-0.13741686975303</v>
      </c>
      <c r="BL17" s="79">
        <f>(BK17*[8]Standardisation_Parameters!$B$6)+[8]Standardisation_Parameters!$B$5</f>
        <v>42.162710324019592</v>
      </c>
      <c r="BM17" s="79">
        <f t="shared" si="9"/>
        <v>42</v>
      </c>
      <c r="BN17" s="79">
        <f>VLOOKUP(MATCH(BL17,[8]mapping_table!$B$2:$B$21,1),[8]mapping_table!$A$1:$D$21,4,0)</f>
        <v>45</v>
      </c>
      <c r="BO17" s="79">
        <f t="shared" si="10"/>
        <v>8</v>
      </c>
      <c r="BP17" s="78">
        <f t="shared" si="11"/>
        <v>8</v>
      </c>
      <c r="BQ17" s="78">
        <f>VLOOKUP(MATCH(BO17,[9]mapping_table!$B$2:$B$21,1),[9]mapping_table!$A$1:$D$21,4,0)</f>
        <v>10</v>
      </c>
      <c r="BR17" s="78">
        <f t="shared" si="12"/>
        <v>2</v>
      </c>
      <c r="BT17" s="79" t="e">
        <f>MMULT(BI17:BJ17,[9]Coefficients!$B$36:$B$37)+[9]Coefficients!$F$36</f>
        <v>#VALUE!</v>
      </c>
      <c r="BU17" s="79" t="e">
        <f>(BT17*[9]Standardisation_Parameters!$B$6)+[9]Standardisation_Parameters!$B$5</f>
        <v>#VALUE!</v>
      </c>
      <c r="BV17" s="79" t="e">
        <f t="shared" si="13"/>
        <v>#VALUE!</v>
      </c>
      <c r="BW17" s="79" t="e">
        <f>VLOOKUP(MATCH(BU17,[9]mapping_table!$B$2:$B$21,1),[9]mapping_table!$A$1:$D$21,4,0)</f>
        <v>#VALUE!</v>
      </c>
      <c r="BX17" s="79" t="e">
        <f t="shared" si="14"/>
        <v>#VALUE!</v>
      </c>
    </row>
    <row r="18" spans="1:76" hidden="1" x14ac:dyDescent="0.25">
      <c r="A18" s="74" t="s">
        <v>23</v>
      </c>
      <c r="B18" s="74" t="s">
        <v>160</v>
      </c>
      <c r="C18" s="74" t="s">
        <v>179</v>
      </c>
      <c r="D18" s="75">
        <v>1</v>
      </c>
      <c r="E18" s="75">
        <v>-3.06249282021827</v>
      </c>
      <c r="F18" s="75">
        <v>0.16031270132728301</v>
      </c>
      <c r="G18" s="75">
        <v>1.17</v>
      </c>
      <c r="H18" s="75">
        <v>1.897</v>
      </c>
      <c r="I18" s="75">
        <v>50660</v>
      </c>
      <c r="J18" s="75">
        <v>-12.7575774754959</v>
      </c>
      <c r="K18" s="75">
        <v>69.831172334960698</v>
      </c>
      <c r="L18" s="75">
        <v>1</v>
      </c>
      <c r="M18" s="75">
        <v>6.5573770491803298</v>
      </c>
      <c r="N18" s="75">
        <v>1</v>
      </c>
      <c r="O18" s="75">
        <v>1.7553717146087899</v>
      </c>
      <c r="P18" s="75">
        <v>1</v>
      </c>
      <c r="Q18" s="75">
        <f>VLOOKUP(C18,High_Raw!$D:$CD,9,FALSE)</f>
        <v>2.3593142435885901</v>
      </c>
      <c r="R18" s="75">
        <f>VLOOKUP(C18,High_Raw!$D:$CD,36,FALSE)</f>
        <v>34.251592451862898</v>
      </c>
      <c r="S18" s="148">
        <v>18.8888888888889</v>
      </c>
      <c r="T18" s="149">
        <f t="shared" si="0"/>
        <v>19</v>
      </c>
      <c r="U18" s="41">
        <f>VLOOKUP(MATCH(S18,[8]mapping_table!$B$2:$B$21,1),[8]mapping_table!$A$1:$D$21,4,0)</f>
        <v>20</v>
      </c>
      <c r="V18" s="41">
        <f t="shared" si="1"/>
        <v>4</v>
      </c>
      <c r="W18" s="695"/>
      <c r="X18" s="75">
        <f t="shared" si="2"/>
        <v>1</v>
      </c>
      <c r="Y18">
        <f>IF(ISBLANK(E18),"",(E18-[8]Standardisation_Parameters!$J$5)/[8]Standardisation_Parameters!$J$6)</f>
        <v>-0.47014653123194572</v>
      </c>
      <c r="Z18">
        <f>IF(ISBLANK(F18),"",(F18-[8]Standardisation_Parameters!$G$5)/[8]Standardisation_Parameters!$G$6)</f>
        <v>-0.78251119919342427</v>
      </c>
      <c r="AA18">
        <f>IF(ISBLANK(G18),"",(G18-[8]Standardisation_Parameters!$L$5)/[8]Standardisation_Parameters!$L$6)</f>
        <v>-0.9725905293897763</v>
      </c>
      <c r="AB18" s="75">
        <f t="shared" si="3"/>
        <v>1.897</v>
      </c>
      <c r="AC18">
        <f>IF(ISBLANK(I18),"",(I18-[8]Standardisation_Parameters!$K$5)/[8]Standardisation_Parameters!$K$6)</f>
        <v>2.1146931906250042</v>
      </c>
      <c r="AD18">
        <f>IF(ISBLANK(J18),"",(J18-[8]Standardisation_Parameters!$M$5)/[8]Standardisation_Parameters!$M$6)</f>
        <v>-0.36433600534396121</v>
      </c>
      <c r="AE18">
        <f>IF(ISBLANK(K18),"",(K18-[8]Standardisation_Parameters!$N$5)/[8]Standardisation_Parameters!$N$6)</f>
        <v>-4.0111603166195907E-2</v>
      </c>
      <c r="AF18" s="75">
        <f t="shared" si="4"/>
        <v>1</v>
      </c>
      <c r="AG18">
        <f>IF(ISBLANK(M18),"",(M18-[8]Standardisation_Parameters!$O$5)/[8]Standardisation_Parameters!$O$6)</f>
        <v>-1.3612659057514467</v>
      </c>
      <c r="AH18" s="75">
        <f t="shared" si="5"/>
        <v>1</v>
      </c>
      <c r="AI18" s="75">
        <f>IF(ISBLANK(O18),"",(O18-[8]Standardisation_Parameters!$Q$5)/[8]Standardisation_Parameters!$Q$6)</f>
        <v>1.7343941189643306</v>
      </c>
      <c r="AJ18" s="75">
        <f t="shared" si="6"/>
        <v>1</v>
      </c>
      <c r="AK18" s="695"/>
      <c r="AL18">
        <f>IF(X18="",[8]Buckets!$K$15,IF(X18&lt;=[8]Buckets!$D$13,[8]Buckets!$K$13,IF(AND(X18&gt;[8]Buckets!$D$13,X18&lt;=[8]Buckets!$D$14),[8]Buckets!$K$14,IF(X18&gt;[8]Buckets!$D$14,[8]Buckets!$K$15))))</f>
        <v>-0.72019999999999995</v>
      </c>
      <c r="AM18">
        <f>IF(Y18="",[8]Buckets!$K$60,IF(Y18&lt;=[8]Buckets!$D$55,[8]Buckets!$K$55,IF(AND(Y18&gt;[8]Buckets!$D$55,Y18&lt;=[8]Buckets!$D$56),[8]Buckets!$K$56,IF(AND(Y18&gt;[8]Buckets!$D$56,Y18&lt;=[8]Buckets!$D$57),[8]Buckets!$K$57,IF(AND(Y18&gt;[8]Buckets!$D$57,Y18&lt;=[8]Buckets!$D$58),[8]Buckets!$K$58,IF(AND(Y18&gt;[8]Buckets!$D$58,Y18&lt;=[8]Buckets!$D$59),[8]Buckets!$K$59,IF(Y18&gt;[8]Buckets!$D$59,[8]Buckets!$K$60)))))))</f>
        <v>-0.54849999999999999</v>
      </c>
      <c r="AN18">
        <f>IF(Z18="",[8]Buckets!$K$78,IF(Z18&lt;=[8]Buckets!$D$73,[8]Buckets!$K$73,IF(AND(Z18&gt;[8]Buckets!$D$73,Z18&lt;=[8]Buckets!$D$74),[8]Buckets!$K$74,IF(AND(Z18&gt;[8]Buckets!$D$74,Z18&lt;=[8]Buckets!$D$75),[8]Buckets!$K$75,IF(AND(Z18&gt;[8]Buckets!$D$75,Z18&lt;=[8]Buckets!$D$76),[8]Buckets!$K$76,IF(AND(Z18&gt;[8]Buckets!$D$76,Z18&lt;=[8]Buckets!$D$77),[8]Buckets!$K$77,IF(Z18&gt;[8]Buckets!$D$77,[8]Buckets!$K$78)))))))</f>
        <v>-1.1417999999999999</v>
      </c>
      <c r="AO18">
        <f>IF(AA18="",[8]Buckets!$K$37,IF(AA18&lt;=[8]Buckets!$D$37,[8]Buckets!$K$37,IF(AND(AA18&gt;[8]Buckets!$D$37,AA18&lt;=[8]Buckets!$D$38),[8]Buckets!$K$38,IF(AND(AA18&gt;[8]Buckets!$D$38,AA18&lt;=[8]Buckets!$D$39),[8]Buckets!$K$39,IF(AND(AA18&gt;[8]Buckets!$D$39,AA18&lt;=[8]Buckets!$D$40),[8]Buckets!$K$40,IF(AND(AA18&gt;[8]Buckets!$D$40,AA18&lt;=[8]Buckets!$D$41),[8]Buckets!$K$41,IF(AA18&gt;[8]Buckets!$D$41,[8]Buckets!$K$42)))))))</f>
        <v>-1.1850000000000001</v>
      </c>
      <c r="AP18">
        <f>IF(AB18="",[8]Buckets!$K$24,IF(AB18&lt;=[8]Buckets!$D$19,[8]Buckets!$K$19,IF(AND(AB18&gt;[8]Buckets!$D$19,AB18&lt;=[8]Buckets!$D$20),[8]Buckets!$K$20,IF(AND(AB18&gt;[8]Buckets!$D$20,AB18&lt;=[8]Buckets!$D$21),[8]Buckets!$K$21,IF(AND(AB18&gt;[8]Buckets!$D$21,AB18&lt;=[8]Buckets!$D$22),[8]Buckets!$K$22,IF(AND(AB18&gt;[8]Buckets!$D$22,AB18&lt;=[8]Buckets!$D$23),[8]Buckets!$K$23,IF(AB18&gt;[8]Buckets!$D$23,[8]Buckets!$K$24)))))))</f>
        <v>-0.93840000000000001</v>
      </c>
      <c r="AQ18">
        <f>IF(AC18="",[8]Buckets!$K$28,IF(AC18&lt;=[8]Buckets!$D$28,[8]Buckets!$K$28,IF(AND(AC18&gt;[8]Buckets!$D$28,AC18&lt;=[8]Buckets!$D$29),[8]Buckets!$K$29,IF(AND(AC18&gt;[8]Buckets!$D$29,AC18&lt;=[8]Buckets!$D$30),[8]Buckets!$K$30,IF(AND(AC18&gt;[8]Buckets!$D$30,AC18&lt;=[8]Buckets!$D$31),[8]Buckets!$K$31,IF(AND(AC18&gt;[8]Buckets!$D$31,AC18&lt;=[8]Buckets!$D$32),[8]Buckets!$K$32,IF(AC18&gt;[8]Buckets!$D$32,[8]Buckets!$K$33)))))))</f>
        <v>-1.5579000000000001</v>
      </c>
      <c r="AR18">
        <f>IF(AD18="",[8]Buckets!$K$46,IF(AD18&lt;=[8]Buckets!$D$46,[8]Buckets!$K$46,IF(AND(AD18&gt;[8]Buckets!$D$46,AD18&lt;=[8]Buckets!$D$47),[8]Buckets!$K$47,IF(AND(AD18&gt;[8]Buckets!$D$47,AD18&lt;=[8]Buckets!$D$48),[8]Buckets!$K$48,IF(AND(AD18&gt;[8]Buckets!$D$48,AD18&lt;=[8]Buckets!$D$49),[8]Buckets!$K$49,IF(AND(AD18&gt;[8]Buckets!$D$49,AD18&lt;=[8]Buckets!$D$50),[8]Buckets!$K$50,IF(AD18&gt;[8]Buckets!$D$50,[8]Buckets!$K$51)))))))</f>
        <v>-0.26459999999999995</v>
      </c>
      <c r="AS18">
        <f>IF(AE18="",[8]Buckets!$K$64,IF(AE18&lt;=[8]Buckets!$D$64,[8]Buckets!$K$64,IF(AND(AE18&gt;[8]Buckets!$D$64,AE18&lt;=[8]Buckets!$D$65),[8]Buckets!$K$65,IF(AND(AE18&gt;[8]Buckets!$D$65,AE18&lt;=[8]Buckets!$D$66),[8]Buckets!$K$66,IF(AND(AE18&gt;[8]Buckets!$D$66,AE18&lt;=[8]Buckets!$D$67),[8]Buckets!$K$67,IF(AND(AE18&gt;[8]Buckets!$D$67,AE18&lt;=[8]Buckets!$D$68),[8]Buckets!$K$68,IF(AE18&gt;[8]Buckets!$D$68,[8]Buckets!$K$69)))))))</f>
        <v>-0.6238999999999999</v>
      </c>
      <c r="AT18">
        <f>IF(AF18="",[8]Buckets!$K$87,IF(AF18&lt;=[8]Buckets!$D$82,[8]Buckets!$K$82,IF(AND(AF18&gt;[8]Buckets!$D$82,AF18&lt;=[8]Buckets!$D$83),[8]Buckets!$K$83,IF(AND(AF18&gt;[8]Buckets!$D$83,AF18&lt;=[8]Buckets!$D$84),[8]Buckets!$K$84,IF(AND(AF18&gt;[8]Buckets!$D$84,AF18&lt;=[8]Buckets!$D$85),[8]Buckets!$K$85,IF(AND(AF18&gt;[8]Buckets!$D$85,AF18&lt;=[8]Buckets!$D$86),[8]Buckets!$K$86,IF(AF18&gt;[8]Buckets!$D$86,[8]Buckets!$K$87)))))))</f>
        <v>-1.6049</v>
      </c>
      <c r="AU18">
        <f>IF(AG18="",[8]Buckets!$K$95,IF(AG18&lt;=[8]Buckets!$D$90,[8]Buckets!$K$90,IF(AND(AG18&gt;[8]Buckets!$D$90,AG18&lt;=[8]Buckets!$D$91),[8]Buckets!$K$91,IF(AND(AG18&gt;[8]Buckets!$D$91,AG18&lt;=[8]Buckets!$D$92),[8]Buckets!$K$92,IF(AND(AG18&gt;[8]Buckets!$D$92,AG18&lt;=[8]Buckets!$D$93),[8]Buckets!$K$93,IF(AND(AG18&gt;[8]Buckets!$D$93,AG18&lt;=[8]Buckets!$D$94),[8]Buckets!$K$94,IF(AG18&gt;[8]Buckets!$D$94,[8]Buckets!$K$95)))))))</f>
        <v>-1.4845999999999999</v>
      </c>
      <c r="AV18">
        <f>IF(AH18="",[8]Buckets!$K$103,IF(AH18&lt;=[8]Buckets!$D$99,[8]Buckets!$K$99,IF(AND(AH18&gt;[8]Buckets!$D$99,AH18&lt;=[8]Buckets!$D$100),[8]Buckets!$K$100,IF(AND(AH18&gt;[8]Buckets!$D$100,AH18&lt;=[8]Buckets!$D$101),[8]Buckets!$K$101,IF(AND(AH18&gt;[8]Buckets!$D$101,AH18&lt;=[8]Buckets!$D$102),[8]Buckets!$K$102,IF(AH18&gt;[8]Buckets!$D$102,[8]Buckets!$K$103))))))</f>
        <v>-1.5026999999999999</v>
      </c>
      <c r="AW18">
        <f>IF(AI18="",[8]Buckets!$K$116,IF(AI18&lt;=[8]Buckets!$D$116,[8]Buckets!$K$116,IF(AND(AI18&gt;[8]Buckets!$D$116,AI18&lt;=[8]Buckets!$D$117),[8]Buckets!$K$117,IF(AND(AI18&gt;[8]Buckets!$D$117,AI18&lt;=[8]Buckets!$D$118),[8]Buckets!$K$118,IF(AND(AI18&gt;[8]Buckets!$D$118,AI18&lt;=[8]Buckets!$D$119),[8]Buckets!$K$119,IF(AND(AI18&gt;[8]Buckets!$D$119,AI18&lt;=[8]Buckets!$D$120),[8]Buckets!$K$120,IF(AI18&gt;[8]Buckets!$D$120,[8]Buckets!$K$121)))))))</f>
        <v>-1.6469000000000003</v>
      </c>
      <c r="AX18">
        <f>IF(AJ18="",[8]Buckets!$K$130,IF(AJ18&lt;=[8]Buckets!$D$125,[8]Buckets!$K$125,IF(AND(AJ18&gt;[8]Buckets!$D$125,AJ18&lt;=[8]Buckets!$D$126),[8]Buckets!$K$126,IF(AND(AJ18&gt;[8]Buckets!$D$126,AJ18&lt;=[8]Buckets!$D$127),[8]Buckets!$K$127,IF(AND(AJ18&gt;[8]Buckets!$D$127,AJ18&lt;=[8]Buckets!$D$128),[8]Buckets!$K$128,IF(AND(AJ18&gt;[8]Buckets!$D$128,AJ18&lt;=[8]Buckets!$D$129),[8]Buckets!$K$129,IF(AJ18&gt;[8]Buckets!$D$129,[8]Buckets!$K$130)))))))</f>
        <v>-1.4505999999999999</v>
      </c>
      <c r="AY18" s="695"/>
      <c r="AZ18">
        <f>MMULT(AL18:AT18,[8]Coefficients!$B$6:$B$14)+[8]Coefficients!$F$5</f>
        <v>-1.8012787089999998</v>
      </c>
      <c r="BA18">
        <f>MMULT(AU18:AX18,[8]Coefficients!$B$20:$B$23)+[8]Coefficients!$F$19</f>
        <v>-1.740825834</v>
      </c>
      <c r="BB18">
        <f>(AZ18*[8]Standardisation_Parameters!$B$6)+[8]Standardisation_Parameters!$B$5</f>
        <v>14.225656530224978</v>
      </c>
      <c r="BC18">
        <f>(BA18*[8]Standardisation_Parameters!$B$6)+[8]Standardisation_Parameters!$B$5</f>
        <v>15.240689858730718</v>
      </c>
      <c r="BD18">
        <v>19</v>
      </c>
      <c r="BE18" s="78">
        <f>MMULT(AZ18:BA18,[8]Coefficients!$B$29:$B$30)+[8]Coefficients!$F$29</f>
        <v>-1.8243266885295699</v>
      </c>
      <c r="BF18" s="78">
        <f>(BE18*[8]Standardisation_Parameters!$B$6)+[8]Standardisation_Parameters!$B$5</f>
        <v>13.838669685062825</v>
      </c>
      <c r="BG18" s="78">
        <f t="shared" si="7"/>
        <v>14</v>
      </c>
      <c r="BH18" s="78">
        <f>VLOOKUP(MATCH(BF18,[8]mapping_table!$B$2:$B$21,1),[8]mapping_table!$A$1:$D$21,4,0)</f>
        <v>15</v>
      </c>
      <c r="BI18" s="78">
        <f t="shared" si="8"/>
        <v>3</v>
      </c>
      <c r="BK18" s="79">
        <f>MMULT(AZ18:BA18,[8]Coefficients!$B$36:$B$37)+[8]Coefficients!$F$36</f>
        <v>-1.8525325143155698</v>
      </c>
      <c r="BL18" s="79">
        <f>(BK18*[8]Standardisation_Parameters!$B$6)+[8]Standardisation_Parameters!$B$5</f>
        <v>13.365080079426757</v>
      </c>
      <c r="BM18" s="79">
        <f t="shared" si="9"/>
        <v>13</v>
      </c>
      <c r="BN18" s="79">
        <f>VLOOKUP(MATCH(BL18,[8]mapping_table!$B$2:$B$21,1),[8]mapping_table!$A$1:$D$21,4,0)</f>
        <v>15</v>
      </c>
      <c r="BO18" s="79">
        <f t="shared" si="10"/>
        <v>3</v>
      </c>
      <c r="BP18" s="78">
        <f t="shared" si="11"/>
        <v>3</v>
      </c>
      <c r="BQ18" s="78">
        <f>VLOOKUP(MATCH(BO18,[9]mapping_table!$B$2:$B$21,1),[9]mapping_table!$A$1:$D$21,4,0)</f>
        <v>5</v>
      </c>
      <c r="BR18" s="78">
        <f t="shared" si="12"/>
        <v>1</v>
      </c>
      <c r="BT18" s="79" t="e">
        <f>MMULT(BI18:BJ18,[9]Coefficients!$B$36:$B$37)+[9]Coefficients!$F$36</f>
        <v>#VALUE!</v>
      </c>
      <c r="BU18" s="79" t="e">
        <f>(BT18*[9]Standardisation_Parameters!$B$6)+[9]Standardisation_Parameters!$B$5</f>
        <v>#VALUE!</v>
      </c>
      <c r="BV18" s="79" t="e">
        <f t="shared" si="13"/>
        <v>#VALUE!</v>
      </c>
      <c r="BW18" s="79" t="e">
        <f>VLOOKUP(MATCH(BU18,[9]mapping_table!$B$2:$B$21,1),[9]mapping_table!$A$1:$D$21,4,0)</f>
        <v>#VALUE!</v>
      </c>
      <c r="BX18" s="79" t="e">
        <f t="shared" si="14"/>
        <v>#VALUE!</v>
      </c>
    </row>
    <row r="19" spans="1:76" hidden="1" x14ac:dyDescent="0.25">
      <c r="A19" s="74" t="s">
        <v>42</v>
      </c>
      <c r="B19" s="74" t="s">
        <v>160</v>
      </c>
      <c r="C19" s="74" t="s">
        <v>180</v>
      </c>
      <c r="D19" s="75">
        <v>1</v>
      </c>
      <c r="E19" s="75">
        <v>10.4818325434439</v>
      </c>
      <c r="F19" s="75">
        <v>0.207806183625522</v>
      </c>
      <c r="G19" s="75">
        <v>0.121</v>
      </c>
      <c r="H19" s="75">
        <v>0.71919999999999995</v>
      </c>
      <c r="I19" s="75">
        <v>79800</v>
      </c>
      <c r="J19" s="75">
        <v>-19.051695404456702</v>
      </c>
      <c r="K19" s="75">
        <v>235.02426167150699</v>
      </c>
      <c r="L19" s="75">
        <v>2</v>
      </c>
      <c r="M19" s="75">
        <v>12.021857923497301</v>
      </c>
      <c r="N19" s="75">
        <v>1</v>
      </c>
      <c r="O19" s="75">
        <v>1.761822232324</v>
      </c>
      <c r="P19" s="75">
        <v>1.25</v>
      </c>
      <c r="Q19" s="75">
        <f>VLOOKUP(C19,High_Raw!$D:$CD,9,FALSE)</f>
        <v>2.1080948033710398</v>
      </c>
      <c r="R19" s="75">
        <f>VLOOKUP(C19,High_Raw!$D:$CD,36,FALSE)</f>
        <v>10.060117212419</v>
      </c>
      <c r="S19" s="148">
        <v>10.5555555555556</v>
      </c>
      <c r="T19" s="149">
        <f t="shared" si="0"/>
        <v>11</v>
      </c>
      <c r="U19" s="41">
        <f>VLOOKUP(MATCH(S19,[8]mapping_table!$B$2:$B$21,1),[8]mapping_table!$A$1:$D$21,4,0)</f>
        <v>15</v>
      </c>
      <c r="V19" s="41">
        <f t="shared" si="1"/>
        <v>2</v>
      </c>
      <c r="W19" s="695"/>
      <c r="X19" s="75">
        <f t="shared" si="2"/>
        <v>1</v>
      </c>
      <c r="Y19">
        <f>IF(ISBLANK(E19),"",(E19-[8]Standardisation_Parameters!$J$5)/[8]Standardisation_Parameters!$J$6)</f>
        <v>0.84595753820717645</v>
      </c>
      <c r="Z19">
        <f>IF(ISBLANK(F19),"",(F19-[8]Standardisation_Parameters!$G$5)/[8]Standardisation_Parameters!$G$6)</f>
        <v>-0.77849216345562189</v>
      </c>
      <c r="AA19">
        <f>IF(ISBLANK(G19),"",(G19-[8]Standardisation_Parameters!$L$5)/[8]Standardisation_Parameters!$L$6)</f>
        <v>-1.1715952822155025</v>
      </c>
      <c r="AB19" s="75">
        <f t="shared" si="3"/>
        <v>0.71919999999999995</v>
      </c>
      <c r="AC19">
        <f>IF(ISBLANK(I19),"",(I19-[8]Standardisation_Parameters!$K$5)/[8]Standardisation_Parameters!$K$6)</f>
        <v>3.7885015293059281</v>
      </c>
      <c r="AD19">
        <f>IF(ISBLANK(J19),"",(J19-[8]Standardisation_Parameters!$M$5)/[8]Standardisation_Parameters!$M$6)</f>
        <v>-0.51921598724533502</v>
      </c>
      <c r="AE19">
        <f>IF(ISBLANK(K19),"",(K19-[8]Standardisation_Parameters!$N$5)/[8]Standardisation_Parameters!$N$6)</f>
        <v>1.4211104323496349</v>
      </c>
      <c r="AF19" s="75">
        <f t="shared" si="4"/>
        <v>2</v>
      </c>
      <c r="AG19">
        <f>IF(ISBLANK(M19),"",(M19-[8]Standardisation_Parameters!$O$5)/[8]Standardisation_Parameters!$O$6)</f>
        <v>-1.1625031164662127</v>
      </c>
      <c r="AH19" s="75">
        <f t="shared" si="5"/>
        <v>1</v>
      </c>
      <c r="AI19" s="75">
        <f>IF(ISBLANK(O19),"",(O19-[8]Standardisation_Parameters!$Q$5)/[8]Standardisation_Parameters!$Q$6)</f>
        <v>1.7409461622675135</v>
      </c>
      <c r="AJ19" s="75">
        <f t="shared" si="6"/>
        <v>1.25</v>
      </c>
      <c r="AK19" s="695"/>
      <c r="AL19">
        <f>IF(X19="",[8]Buckets!$K$15,IF(X19&lt;=[8]Buckets!$D$13,[8]Buckets!$K$13,IF(AND(X19&gt;[8]Buckets!$D$13,X19&lt;=[8]Buckets!$D$14),[8]Buckets!$K$14,IF(X19&gt;[8]Buckets!$D$14,[8]Buckets!$K$15))))</f>
        <v>-0.72019999999999995</v>
      </c>
      <c r="AM19">
        <f>IF(Y19="",[8]Buckets!$K$60,IF(Y19&lt;=[8]Buckets!$D$55,[8]Buckets!$K$55,IF(AND(Y19&gt;[8]Buckets!$D$55,Y19&lt;=[8]Buckets!$D$56),[8]Buckets!$K$56,IF(AND(Y19&gt;[8]Buckets!$D$56,Y19&lt;=[8]Buckets!$D$57),[8]Buckets!$K$57,IF(AND(Y19&gt;[8]Buckets!$D$57,Y19&lt;=[8]Buckets!$D$58),[8]Buckets!$K$58,IF(AND(Y19&gt;[8]Buckets!$D$58,Y19&lt;=[8]Buckets!$D$59),[8]Buckets!$K$59,IF(Y19&gt;[8]Buckets!$D$59,[8]Buckets!$K$60)))))))</f>
        <v>-0.38049999999999995</v>
      </c>
      <c r="AN19">
        <f>IF(Z19="",[8]Buckets!$K$78,IF(Z19&lt;=[8]Buckets!$D$73,[8]Buckets!$K$73,IF(AND(Z19&gt;[8]Buckets!$D$73,Z19&lt;=[8]Buckets!$D$74),[8]Buckets!$K$74,IF(AND(Z19&gt;[8]Buckets!$D$74,Z19&lt;=[8]Buckets!$D$75),[8]Buckets!$K$75,IF(AND(Z19&gt;[8]Buckets!$D$75,Z19&lt;=[8]Buckets!$D$76),[8]Buckets!$K$76,IF(AND(Z19&gt;[8]Buckets!$D$76,Z19&lt;=[8]Buckets!$D$77),[8]Buckets!$K$77,IF(Z19&gt;[8]Buckets!$D$77,[8]Buckets!$K$78)))))))</f>
        <v>-1.1417999999999999</v>
      </c>
      <c r="AO19">
        <f>IF(AA19="",[8]Buckets!$K$37,IF(AA19&lt;=[8]Buckets!$D$37,[8]Buckets!$K$37,IF(AND(AA19&gt;[8]Buckets!$D$37,AA19&lt;=[8]Buckets!$D$38),[8]Buckets!$K$38,IF(AND(AA19&gt;[8]Buckets!$D$38,AA19&lt;=[8]Buckets!$D$39),[8]Buckets!$K$39,IF(AND(AA19&gt;[8]Buckets!$D$39,AA19&lt;=[8]Buckets!$D$40),[8]Buckets!$K$40,IF(AND(AA19&gt;[8]Buckets!$D$40,AA19&lt;=[8]Buckets!$D$41),[8]Buckets!$K$41,IF(AA19&gt;[8]Buckets!$D$41,[8]Buckets!$K$42)))))))</f>
        <v>-1.1850000000000001</v>
      </c>
      <c r="AP19">
        <f>IF(AB19="",[8]Buckets!$K$24,IF(AB19&lt;=[8]Buckets!$D$19,[8]Buckets!$K$19,IF(AND(AB19&gt;[8]Buckets!$D$19,AB19&lt;=[8]Buckets!$D$20),[8]Buckets!$K$20,IF(AND(AB19&gt;[8]Buckets!$D$20,AB19&lt;=[8]Buckets!$D$21),[8]Buckets!$K$21,IF(AND(AB19&gt;[8]Buckets!$D$21,AB19&lt;=[8]Buckets!$D$22),[8]Buckets!$K$22,IF(AND(AB19&gt;[8]Buckets!$D$22,AB19&lt;=[8]Buckets!$D$23),[8]Buckets!$K$23,IF(AB19&gt;[8]Buckets!$D$23,[8]Buckets!$K$24)))))))</f>
        <v>-0.93840000000000001</v>
      </c>
      <c r="AQ19">
        <f>IF(AC19="",[8]Buckets!$K$28,IF(AC19&lt;=[8]Buckets!$D$28,[8]Buckets!$K$28,IF(AND(AC19&gt;[8]Buckets!$D$28,AC19&lt;=[8]Buckets!$D$29),[8]Buckets!$K$29,IF(AND(AC19&gt;[8]Buckets!$D$29,AC19&lt;=[8]Buckets!$D$30),[8]Buckets!$K$30,IF(AND(AC19&gt;[8]Buckets!$D$30,AC19&lt;=[8]Buckets!$D$31),[8]Buckets!$K$31,IF(AND(AC19&gt;[8]Buckets!$D$31,AC19&lt;=[8]Buckets!$D$32),[8]Buckets!$K$32,IF(AC19&gt;[8]Buckets!$D$32,[8]Buckets!$K$33)))))))</f>
        <v>-1.5579000000000001</v>
      </c>
      <c r="AR19">
        <f>IF(AD19="",[8]Buckets!$K$46,IF(AD19&lt;=[8]Buckets!$D$46,[8]Buckets!$K$46,IF(AND(AD19&gt;[8]Buckets!$D$46,AD19&lt;=[8]Buckets!$D$47),[8]Buckets!$K$47,IF(AND(AD19&gt;[8]Buckets!$D$47,AD19&lt;=[8]Buckets!$D$48),[8]Buckets!$K$48,IF(AND(AD19&gt;[8]Buckets!$D$48,AD19&lt;=[8]Buckets!$D$49),[8]Buckets!$K$49,IF(AND(AD19&gt;[8]Buckets!$D$49,AD19&lt;=[8]Buckets!$D$50),[8]Buckets!$K$50,IF(AD19&gt;[8]Buckets!$D$50,[8]Buckets!$K$51)))))))</f>
        <v>-0.11729999999999999</v>
      </c>
      <c r="AS19">
        <f>IF(AE19="",[8]Buckets!$K$64,IF(AE19&lt;=[8]Buckets!$D$64,[8]Buckets!$K$64,IF(AND(AE19&gt;[8]Buckets!$D$64,AE19&lt;=[8]Buckets!$D$65),[8]Buckets!$K$65,IF(AND(AE19&gt;[8]Buckets!$D$65,AE19&lt;=[8]Buckets!$D$66),[8]Buckets!$K$66,IF(AND(AE19&gt;[8]Buckets!$D$66,AE19&lt;=[8]Buckets!$D$67),[8]Buckets!$K$67,IF(AND(AE19&gt;[8]Buckets!$D$67,AE19&lt;=[8]Buckets!$D$68),[8]Buckets!$K$68,IF(AE19&gt;[8]Buckets!$D$68,[8]Buckets!$K$69)))))))</f>
        <v>-1.1775</v>
      </c>
      <c r="AT19">
        <f>IF(AF19="",[8]Buckets!$K$87,IF(AF19&lt;=[8]Buckets!$D$82,[8]Buckets!$K$82,IF(AND(AF19&gt;[8]Buckets!$D$82,AF19&lt;=[8]Buckets!$D$83),[8]Buckets!$K$83,IF(AND(AF19&gt;[8]Buckets!$D$83,AF19&lt;=[8]Buckets!$D$84),[8]Buckets!$K$84,IF(AND(AF19&gt;[8]Buckets!$D$84,AF19&lt;=[8]Buckets!$D$85),[8]Buckets!$K$85,IF(AND(AF19&gt;[8]Buckets!$D$85,AF19&lt;=[8]Buckets!$D$86),[8]Buckets!$K$86,IF(AF19&gt;[8]Buckets!$D$86,[8]Buckets!$K$87)))))))</f>
        <v>-1.1183000000000001</v>
      </c>
      <c r="AU19">
        <f>IF(AG19="",[8]Buckets!$K$95,IF(AG19&lt;=[8]Buckets!$D$90,[8]Buckets!$K$90,IF(AND(AG19&gt;[8]Buckets!$D$90,AG19&lt;=[8]Buckets!$D$91),[8]Buckets!$K$91,IF(AND(AG19&gt;[8]Buckets!$D$91,AG19&lt;=[8]Buckets!$D$92),[8]Buckets!$K$92,IF(AND(AG19&gt;[8]Buckets!$D$92,AG19&lt;=[8]Buckets!$D$93),[8]Buckets!$K$93,IF(AND(AG19&gt;[8]Buckets!$D$93,AG19&lt;=[8]Buckets!$D$94),[8]Buckets!$K$94,IF(AG19&gt;[8]Buckets!$D$94,[8]Buckets!$K$95)))))))</f>
        <v>-1.0866</v>
      </c>
      <c r="AV19">
        <f>IF(AH19="",[8]Buckets!$K$103,IF(AH19&lt;=[8]Buckets!$D$99,[8]Buckets!$K$99,IF(AND(AH19&gt;[8]Buckets!$D$99,AH19&lt;=[8]Buckets!$D$100),[8]Buckets!$K$100,IF(AND(AH19&gt;[8]Buckets!$D$100,AH19&lt;=[8]Buckets!$D$101),[8]Buckets!$K$101,IF(AND(AH19&gt;[8]Buckets!$D$101,AH19&lt;=[8]Buckets!$D$102),[8]Buckets!$K$102,IF(AH19&gt;[8]Buckets!$D$102,[8]Buckets!$K$103))))))</f>
        <v>-1.5026999999999999</v>
      </c>
      <c r="AW19">
        <f>IF(AI19="",[8]Buckets!$K$116,IF(AI19&lt;=[8]Buckets!$D$116,[8]Buckets!$K$116,IF(AND(AI19&gt;[8]Buckets!$D$116,AI19&lt;=[8]Buckets!$D$117),[8]Buckets!$K$117,IF(AND(AI19&gt;[8]Buckets!$D$117,AI19&lt;=[8]Buckets!$D$118),[8]Buckets!$K$118,IF(AND(AI19&gt;[8]Buckets!$D$118,AI19&lt;=[8]Buckets!$D$119),[8]Buckets!$K$119,IF(AND(AI19&gt;[8]Buckets!$D$119,AI19&lt;=[8]Buckets!$D$120),[8]Buckets!$K$120,IF(AI19&gt;[8]Buckets!$D$120,[8]Buckets!$K$121)))))))</f>
        <v>-1.6469000000000003</v>
      </c>
      <c r="AX19">
        <f>IF(AJ19="",[8]Buckets!$K$130,IF(AJ19&lt;=[8]Buckets!$D$125,[8]Buckets!$K$125,IF(AND(AJ19&gt;[8]Buckets!$D$125,AJ19&lt;=[8]Buckets!$D$126),[8]Buckets!$K$126,IF(AND(AJ19&gt;[8]Buckets!$D$126,AJ19&lt;=[8]Buckets!$D$127),[8]Buckets!$K$127,IF(AND(AJ19&gt;[8]Buckets!$D$127,AJ19&lt;=[8]Buckets!$D$128),[8]Buckets!$K$128,IF(AND(AJ19&gt;[8]Buckets!$D$128,AJ19&lt;=[8]Buckets!$D$129),[8]Buckets!$K$129,IF(AJ19&gt;[8]Buckets!$D$129,[8]Buckets!$K$130)))))))</f>
        <v>-1.4505999999999999</v>
      </c>
      <c r="AY19" s="695"/>
      <c r="AZ19">
        <f>MMULT(AL19:AT19,[8]Coefficients!$B$6:$B$14)+[8]Coefficients!$F$5</f>
        <v>-1.5939977670000001</v>
      </c>
      <c r="BA19">
        <f>MMULT(AU19:AX19,[8]Coefficients!$B$20:$B$23)+[8]Coefficients!$F$19</f>
        <v>-1.675482194</v>
      </c>
      <c r="BB19">
        <f>(AZ19*[8]Standardisation_Parameters!$B$6)+[8]Standardisation_Parameters!$B$5</f>
        <v>17.706004892384193</v>
      </c>
      <c r="BC19">
        <f>(BA19*[8]Standardisation_Parameters!$B$6)+[8]Standardisation_Parameters!$B$5</f>
        <v>16.337841522830747</v>
      </c>
      <c r="BD19">
        <v>20</v>
      </c>
      <c r="BE19" s="78">
        <f>MMULT(AZ19:BA19,[8]Coefficients!$B$29:$B$30)+[8]Coefficients!$F$29</f>
        <v>-1.7105831748245501</v>
      </c>
      <c r="BF19" s="78">
        <f>(BE19*[8]Standardisation_Parameters!$B$6)+[8]Standardisation_Parameters!$B$5</f>
        <v>15.748478892845664</v>
      </c>
      <c r="BG19" s="78">
        <f t="shared" si="7"/>
        <v>16</v>
      </c>
      <c r="BH19" s="78">
        <f>VLOOKUP(MATCH(BF19,[8]mapping_table!$B$2:$B$21,1),[8]mapping_table!$A$1:$D$21,4,0)</f>
        <v>20</v>
      </c>
      <c r="BI19" s="78">
        <f t="shared" si="8"/>
        <v>3</v>
      </c>
      <c r="BK19" s="79">
        <f>MMULT(AZ19:BA19,[8]Coefficients!$B$36:$B$37)+[8]Coefficients!$F$36</f>
        <v>-1.7057155863391098</v>
      </c>
      <c r="BL19" s="79">
        <f>(BK19*[8]Standardisation_Parameters!$B$6)+[8]Standardisation_Parameters!$B$5</f>
        <v>15.83020808342879</v>
      </c>
      <c r="BM19" s="79">
        <f t="shared" si="9"/>
        <v>16</v>
      </c>
      <c r="BN19" s="79">
        <f>VLOOKUP(MATCH(BL19,[8]mapping_table!$B$2:$B$21,1),[8]mapping_table!$A$1:$D$21,4,0)</f>
        <v>20</v>
      </c>
      <c r="BO19" s="79">
        <f t="shared" si="10"/>
        <v>3</v>
      </c>
      <c r="BP19" s="78">
        <f t="shared" si="11"/>
        <v>3</v>
      </c>
      <c r="BQ19" s="78">
        <f>VLOOKUP(MATCH(BO19,[9]mapping_table!$B$2:$B$21,1),[9]mapping_table!$A$1:$D$21,4,0)</f>
        <v>5</v>
      </c>
      <c r="BR19" s="78">
        <f t="shared" si="12"/>
        <v>1</v>
      </c>
      <c r="BT19" s="79" t="e">
        <f>MMULT(BI19:BJ19,[9]Coefficients!$B$36:$B$37)+[9]Coefficients!$F$36</f>
        <v>#VALUE!</v>
      </c>
      <c r="BU19" s="79" t="e">
        <f>(BT19*[9]Standardisation_Parameters!$B$6)+[9]Standardisation_Parameters!$B$5</f>
        <v>#VALUE!</v>
      </c>
      <c r="BV19" s="79" t="e">
        <f t="shared" si="13"/>
        <v>#VALUE!</v>
      </c>
      <c r="BW19" s="79" t="e">
        <f>VLOOKUP(MATCH(BU19,[9]mapping_table!$B$2:$B$21,1),[9]mapping_table!$A$1:$D$21,4,0)</f>
        <v>#VALUE!</v>
      </c>
      <c r="BX19" s="79" t="e">
        <f t="shared" si="14"/>
        <v>#VALUE!</v>
      </c>
    </row>
    <row r="20" spans="1:76" hidden="1" x14ac:dyDescent="0.25">
      <c r="A20" s="74" t="s">
        <v>24</v>
      </c>
      <c r="B20" s="74" t="s">
        <v>160</v>
      </c>
      <c r="C20" s="74" t="s">
        <v>181</v>
      </c>
      <c r="D20" s="75">
        <v>1</v>
      </c>
      <c r="E20" s="75">
        <v>1.1020376081252601</v>
      </c>
      <c r="F20" s="75">
        <v>11.4816</v>
      </c>
      <c r="G20" s="75">
        <v>5.25</v>
      </c>
      <c r="H20" s="75">
        <v>3.8717999999999999</v>
      </c>
      <c r="I20" s="75">
        <v>13700</v>
      </c>
      <c r="J20" s="75">
        <v>-6.74642748708514</v>
      </c>
      <c r="K20" s="75">
        <v>43.439912263935803</v>
      </c>
      <c r="L20" s="75">
        <v>3</v>
      </c>
      <c r="M20" s="75">
        <v>22.404371584699501</v>
      </c>
      <c r="N20" s="75">
        <v>2</v>
      </c>
      <c r="O20" s="75">
        <v>1.3705443917020499</v>
      </c>
      <c r="P20" s="75">
        <v>2</v>
      </c>
      <c r="Q20" s="75">
        <f>VLOOKUP(C20,High_Raw!$D:$CD,9,FALSE)</f>
        <v>3.0909899385148401</v>
      </c>
      <c r="R20" s="75">
        <f>VLOOKUP(C20,High_Raw!$D:$CD,36,FALSE)</f>
        <v>53.3764120498574</v>
      </c>
      <c r="S20" s="148">
        <v>23.7777777777778</v>
      </c>
      <c r="T20" s="149">
        <f t="shared" si="0"/>
        <v>24</v>
      </c>
      <c r="U20" s="41">
        <f>VLOOKUP(MATCH(S20,[8]mapping_table!$B$2:$B$21,1),[8]mapping_table!$A$1:$D$21,4,0)</f>
        <v>25</v>
      </c>
      <c r="V20" s="41">
        <f t="shared" si="1"/>
        <v>5</v>
      </c>
      <c r="W20" s="695"/>
      <c r="X20" s="75">
        <f t="shared" si="2"/>
        <v>1</v>
      </c>
      <c r="Y20">
        <f>IF(ISBLANK(E20),"",(E20-[8]Standardisation_Parameters!$J$5)/[8]Standardisation_Parameters!$J$6)</f>
        <v>-6.5478502601244881E-2</v>
      </c>
      <c r="Z20">
        <f>IF(ISBLANK(F20),"",(F20-[8]Standardisation_Parameters!$G$5)/[8]Standardisation_Parameters!$G$6)</f>
        <v>0.17552885281981834</v>
      </c>
      <c r="AA20">
        <f>IF(ISBLANK(G20),"",(G20-[8]Standardisation_Parameters!$L$5)/[8]Standardisation_Parameters!$L$6)</f>
        <v>-0.19857776339457819</v>
      </c>
      <c r="AB20" s="75">
        <f t="shared" si="3"/>
        <v>3.8717999999999999</v>
      </c>
      <c r="AC20">
        <f>IF(ISBLANK(I20),"",(I20-[8]Standardisation_Parameters!$K$5)/[8]Standardisation_Parameters!$K$6)</f>
        <v>-8.2977564459277581E-3</v>
      </c>
      <c r="AD20">
        <f>IF(ISBLANK(J20),"",(J20-[8]Standardisation_Parameters!$M$5)/[8]Standardisation_Parameters!$M$6)</f>
        <v>-0.21641904352033414</v>
      </c>
      <c r="AE20">
        <f>IF(ISBLANK(K20),"",(K20-[8]Standardisation_Parameters!$N$5)/[8]Standardisation_Parameters!$N$6)</f>
        <v>-0.27355654275592439</v>
      </c>
      <c r="AF20" s="75">
        <f t="shared" si="4"/>
        <v>3</v>
      </c>
      <c r="AG20">
        <f>IF(ISBLANK(M20),"",(M20-[8]Standardisation_Parameters!$O$5)/[8]Standardisation_Parameters!$O$6)</f>
        <v>-0.78485381682426969</v>
      </c>
      <c r="AH20" s="75">
        <f t="shared" si="5"/>
        <v>2</v>
      </c>
      <c r="AI20" s="75">
        <f>IF(ISBLANK(O20),"",(O20-[8]Standardisation_Parameters!$Q$5)/[8]Standardisation_Parameters!$Q$6)</f>
        <v>1.3435099457471191</v>
      </c>
      <c r="AJ20" s="75">
        <f t="shared" si="6"/>
        <v>2</v>
      </c>
      <c r="AK20" s="695"/>
      <c r="AL20">
        <f>IF(X20="",[8]Buckets!$K$15,IF(X20&lt;=[8]Buckets!$D$13,[8]Buckets!$K$13,IF(AND(X20&gt;[8]Buckets!$D$13,X20&lt;=[8]Buckets!$D$14),[8]Buckets!$K$14,IF(X20&gt;[8]Buckets!$D$14,[8]Buckets!$K$15))))</f>
        <v>-0.72019999999999995</v>
      </c>
      <c r="AM20">
        <f>IF(Y20="",[8]Buckets!$K$60,IF(Y20&lt;=[8]Buckets!$D$55,[8]Buckets!$K$55,IF(AND(Y20&gt;[8]Buckets!$D$55,Y20&lt;=[8]Buckets!$D$56),[8]Buckets!$K$56,IF(AND(Y20&gt;[8]Buckets!$D$56,Y20&lt;=[8]Buckets!$D$57),[8]Buckets!$K$57,IF(AND(Y20&gt;[8]Buckets!$D$57,Y20&lt;=[8]Buckets!$D$58),[8]Buckets!$K$58,IF(AND(Y20&gt;[8]Buckets!$D$58,Y20&lt;=[8]Buckets!$D$59),[8]Buckets!$K$59,IF(Y20&gt;[8]Buckets!$D$59,[8]Buckets!$K$60)))))))</f>
        <v>-0.46449999999999991</v>
      </c>
      <c r="AN20">
        <f>IF(Z20="",[8]Buckets!$K$78,IF(Z20&lt;=[8]Buckets!$D$73,[8]Buckets!$K$73,IF(AND(Z20&gt;[8]Buckets!$D$73,Z20&lt;=[8]Buckets!$D$74),[8]Buckets!$K$74,IF(AND(Z20&gt;[8]Buckets!$D$74,Z20&lt;=[8]Buckets!$D$75),[8]Buckets!$K$75,IF(AND(Z20&gt;[8]Buckets!$D$75,Z20&lt;=[8]Buckets!$D$76),[8]Buckets!$K$76,IF(AND(Z20&gt;[8]Buckets!$D$76,Z20&lt;=[8]Buckets!$D$77),[8]Buckets!$K$77,IF(Z20&gt;[8]Buckets!$D$77,[8]Buckets!$K$78)))))))</f>
        <v>-0.35099999999999998</v>
      </c>
      <c r="AO20">
        <f>IF(AA20="",[8]Buckets!$K$37,IF(AA20&lt;=[8]Buckets!$D$37,[8]Buckets!$K$37,IF(AND(AA20&gt;[8]Buckets!$D$37,AA20&lt;=[8]Buckets!$D$38),[8]Buckets!$K$38,IF(AND(AA20&gt;[8]Buckets!$D$38,AA20&lt;=[8]Buckets!$D$39),[8]Buckets!$K$39,IF(AND(AA20&gt;[8]Buckets!$D$39,AA20&lt;=[8]Buckets!$D$40),[8]Buckets!$K$40,IF(AND(AA20&gt;[8]Buckets!$D$40,AA20&lt;=[8]Buckets!$D$41),[8]Buckets!$K$41,IF(AA20&gt;[8]Buckets!$D$41,[8]Buckets!$K$42)))))))</f>
        <v>-0.34260000000000002</v>
      </c>
      <c r="AP20">
        <f>IF(AB20="",[8]Buckets!$K$24,IF(AB20&lt;=[8]Buckets!$D$19,[8]Buckets!$K$19,IF(AND(AB20&gt;[8]Buckets!$D$19,AB20&lt;=[8]Buckets!$D$20),[8]Buckets!$K$20,IF(AND(AB20&gt;[8]Buckets!$D$20,AB20&lt;=[8]Buckets!$D$21),[8]Buckets!$K$21,IF(AND(AB20&gt;[8]Buckets!$D$21,AB20&lt;=[8]Buckets!$D$22),[8]Buckets!$K$22,IF(AND(AB20&gt;[8]Buckets!$D$22,AB20&lt;=[8]Buckets!$D$23),[8]Buckets!$K$23,IF(AB20&gt;[8]Buckets!$D$23,[8]Buckets!$K$24)))))))</f>
        <v>-0.53339999999999999</v>
      </c>
      <c r="AQ20">
        <f>IF(AC20="",[8]Buckets!$K$28,IF(AC20&lt;=[8]Buckets!$D$28,[8]Buckets!$K$28,IF(AND(AC20&gt;[8]Buckets!$D$28,AC20&lt;=[8]Buckets!$D$29),[8]Buckets!$K$29,IF(AND(AC20&gt;[8]Buckets!$D$29,AC20&lt;=[8]Buckets!$D$30),[8]Buckets!$K$30,IF(AND(AC20&gt;[8]Buckets!$D$30,AC20&lt;=[8]Buckets!$D$31),[8]Buckets!$K$31,IF(AND(AC20&gt;[8]Buckets!$D$31,AC20&lt;=[8]Buckets!$D$32),[8]Buckets!$K$32,IF(AC20&gt;[8]Buckets!$D$32,[8]Buckets!$K$33)))))))</f>
        <v>-0.27120000000000011</v>
      </c>
      <c r="AR20">
        <f>IF(AD20="",[8]Buckets!$K$46,IF(AD20&lt;=[8]Buckets!$D$46,[8]Buckets!$K$46,IF(AND(AD20&gt;[8]Buckets!$D$46,AD20&lt;=[8]Buckets!$D$47),[8]Buckets!$K$47,IF(AND(AD20&gt;[8]Buckets!$D$47,AD20&lt;=[8]Buckets!$D$48),[8]Buckets!$K$48,IF(AND(AD20&gt;[8]Buckets!$D$48,AD20&lt;=[8]Buckets!$D$49),[8]Buckets!$K$49,IF(AND(AD20&gt;[8]Buckets!$D$49,AD20&lt;=[8]Buckets!$D$50),[8]Buckets!$K$50,IF(AD20&gt;[8]Buckets!$D$50,[8]Buckets!$K$51)))))))</f>
        <v>-0.26459999999999995</v>
      </c>
      <c r="AS20">
        <f>IF(AE20="",[8]Buckets!$K$64,IF(AE20&lt;=[8]Buckets!$D$64,[8]Buckets!$K$64,IF(AND(AE20&gt;[8]Buckets!$D$64,AE20&lt;=[8]Buckets!$D$65),[8]Buckets!$K$65,IF(AND(AE20&gt;[8]Buckets!$D$65,AE20&lt;=[8]Buckets!$D$66),[8]Buckets!$K$66,IF(AND(AE20&gt;[8]Buckets!$D$66,AE20&lt;=[8]Buckets!$D$67),[8]Buckets!$K$67,IF(AND(AE20&gt;[8]Buckets!$D$67,AE20&lt;=[8]Buckets!$D$68),[8]Buckets!$K$68,IF(AE20&gt;[8]Buckets!$D$68,[8]Buckets!$K$69)))))))</f>
        <v>-0.34710000000000002</v>
      </c>
      <c r="AT20">
        <f>IF(AF20="",[8]Buckets!$K$87,IF(AF20&lt;=[8]Buckets!$D$82,[8]Buckets!$K$82,IF(AND(AF20&gt;[8]Buckets!$D$82,AF20&lt;=[8]Buckets!$D$83),[8]Buckets!$K$83,IF(AND(AF20&gt;[8]Buckets!$D$83,AF20&lt;=[8]Buckets!$D$84),[8]Buckets!$K$84,IF(AND(AF20&gt;[8]Buckets!$D$84,AF20&lt;=[8]Buckets!$D$85),[8]Buckets!$K$85,IF(AND(AF20&gt;[8]Buckets!$D$85,AF20&lt;=[8]Buckets!$D$86),[8]Buckets!$K$86,IF(AF20&gt;[8]Buckets!$D$86,[8]Buckets!$K$87)))))))</f>
        <v>-0.67990000000000017</v>
      </c>
      <c r="AU20">
        <f>IF(AG20="",[8]Buckets!$K$95,IF(AG20&lt;=[8]Buckets!$D$90,[8]Buckets!$K$90,IF(AND(AG20&gt;[8]Buckets!$D$90,AG20&lt;=[8]Buckets!$D$91),[8]Buckets!$K$91,IF(AND(AG20&gt;[8]Buckets!$D$91,AG20&lt;=[8]Buckets!$D$92),[8]Buckets!$K$92,IF(AND(AG20&gt;[8]Buckets!$D$92,AG20&lt;=[8]Buckets!$D$93),[8]Buckets!$K$93,IF(AND(AG20&gt;[8]Buckets!$D$93,AG20&lt;=[8]Buckets!$D$94),[8]Buckets!$K$94,IF(AG20&gt;[8]Buckets!$D$94,[8]Buckets!$K$95)))))))</f>
        <v>-0.6886000000000001</v>
      </c>
      <c r="AV20">
        <f>IF(AH20="",[8]Buckets!$K$103,IF(AH20&lt;=[8]Buckets!$D$99,[8]Buckets!$K$99,IF(AND(AH20&gt;[8]Buckets!$D$99,AH20&lt;=[8]Buckets!$D$100),[8]Buckets!$K$100,IF(AND(AH20&gt;[8]Buckets!$D$100,AH20&lt;=[8]Buckets!$D$101),[8]Buckets!$K$101,IF(AND(AH20&gt;[8]Buckets!$D$101,AH20&lt;=[8]Buckets!$D$102),[8]Buckets!$K$102,IF(AH20&gt;[8]Buckets!$D$102,[8]Buckets!$K$103))))))</f>
        <v>-0.89000000000000012</v>
      </c>
      <c r="AW20">
        <f>IF(AI20="",[8]Buckets!$K$116,IF(AI20&lt;=[8]Buckets!$D$116,[8]Buckets!$K$116,IF(AND(AI20&gt;[8]Buckets!$D$116,AI20&lt;=[8]Buckets!$D$117),[8]Buckets!$K$117,IF(AND(AI20&gt;[8]Buckets!$D$117,AI20&lt;=[8]Buckets!$D$118),[8]Buckets!$K$118,IF(AND(AI20&gt;[8]Buckets!$D$118,AI20&lt;=[8]Buckets!$D$119),[8]Buckets!$K$119,IF(AND(AI20&gt;[8]Buckets!$D$119,AI20&lt;=[8]Buckets!$D$120),[8]Buckets!$K$120,IF(AI20&gt;[8]Buckets!$D$120,[8]Buckets!$K$121)))))))</f>
        <v>-1.2489000000000001</v>
      </c>
      <c r="AX20">
        <f>IF(AJ20="",[8]Buckets!$K$130,IF(AJ20&lt;=[8]Buckets!$D$125,[8]Buckets!$K$125,IF(AND(AJ20&gt;[8]Buckets!$D$125,AJ20&lt;=[8]Buckets!$D$126),[8]Buckets!$K$126,IF(AND(AJ20&gt;[8]Buckets!$D$126,AJ20&lt;=[8]Buckets!$D$127),[8]Buckets!$K$127,IF(AND(AJ20&gt;[8]Buckets!$D$127,AJ20&lt;=[8]Buckets!$D$128),[8]Buckets!$K$128,IF(AND(AJ20&gt;[8]Buckets!$D$128,AJ20&lt;=[8]Buckets!$D$129),[8]Buckets!$K$129,IF(AJ20&gt;[8]Buckets!$D$129,[8]Buckets!$K$130)))))))</f>
        <v>-0.8657999999999999</v>
      </c>
      <c r="AY20" s="695"/>
      <c r="AZ20">
        <f>MMULT(AL20:AT20,[8]Coefficients!$B$6:$B$14)+[8]Coefficients!$F$5</f>
        <v>-0.36612164600000008</v>
      </c>
      <c r="BA20">
        <f>MMULT(AU20:AX20,[8]Coefficients!$B$20:$B$23)+[8]Coefficients!$F$19</f>
        <v>-1.0984712680000002</v>
      </c>
      <c r="BB20">
        <f>(AZ20*[8]Standardisation_Parameters!$B$6)+[8]Standardisation_Parameters!$B$5</f>
        <v>38.322645310087275</v>
      </c>
      <c r="BC20">
        <f>(BA20*[8]Standardisation_Parameters!$B$6)+[8]Standardisation_Parameters!$B$5</f>
        <v>26.026137088624132</v>
      </c>
      <c r="BD20">
        <v>21</v>
      </c>
      <c r="BE20" s="78">
        <f>MMULT(AZ20:BA20,[8]Coefficients!$B$29:$B$30)+[8]Coefficients!$F$29</f>
        <v>-0.89742085754062029</v>
      </c>
      <c r="BF20" s="78">
        <f>(BE20*[8]Standardisation_Parameters!$B$6)+[8]Standardisation_Parameters!$B$5</f>
        <v>29.401871779919301</v>
      </c>
      <c r="BG20" s="78">
        <f t="shared" si="7"/>
        <v>29</v>
      </c>
      <c r="BH20" s="78">
        <f>VLOOKUP(MATCH(BF20,[8]mapping_table!$B$2:$B$21,1),[8]mapping_table!$A$1:$D$21,4,0)</f>
        <v>30</v>
      </c>
      <c r="BI20" s="78">
        <f t="shared" si="8"/>
        <v>6</v>
      </c>
      <c r="BK20" s="79">
        <f>MMULT(AZ20:BA20,[8]Coefficients!$B$36:$B$37)+[8]Coefficients!$F$36</f>
        <v>-0.73770262120078012</v>
      </c>
      <c r="BL20" s="79">
        <f>(BK20*[8]Standardisation_Parameters!$B$6)+[8]Standardisation_Parameters!$B$5</f>
        <v>32.083619059185921</v>
      </c>
      <c r="BM20" s="79">
        <f t="shared" si="9"/>
        <v>32</v>
      </c>
      <c r="BN20" s="79">
        <f>VLOOKUP(MATCH(BL20,[8]mapping_table!$B$2:$B$21,1),[8]mapping_table!$A$1:$D$21,4,0)</f>
        <v>35</v>
      </c>
      <c r="BO20" s="79">
        <f t="shared" si="10"/>
        <v>6</v>
      </c>
      <c r="BP20" s="78">
        <f t="shared" si="11"/>
        <v>6</v>
      </c>
      <c r="BQ20" s="78">
        <f>VLOOKUP(MATCH(BO20,[9]mapping_table!$B$2:$B$21,1),[9]mapping_table!$A$1:$D$21,4,0)</f>
        <v>10</v>
      </c>
      <c r="BR20" s="78">
        <f t="shared" si="12"/>
        <v>1</v>
      </c>
      <c r="BT20" s="79" t="e">
        <f>MMULT(BI20:BJ20,[9]Coefficients!$B$36:$B$37)+[9]Coefficients!$F$36</f>
        <v>#VALUE!</v>
      </c>
      <c r="BU20" s="79" t="e">
        <f>(BT20*[9]Standardisation_Parameters!$B$6)+[9]Standardisation_Parameters!$B$5</f>
        <v>#VALUE!</v>
      </c>
      <c r="BV20" s="79" t="e">
        <f t="shared" si="13"/>
        <v>#VALUE!</v>
      </c>
      <c r="BW20" s="79" t="e">
        <f>VLOOKUP(MATCH(BU20,[9]mapping_table!$B$2:$B$21,1),[9]mapping_table!$A$1:$D$21,4,0)</f>
        <v>#VALUE!</v>
      </c>
      <c r="BX20" s="79" t="e">
        <f t="shared" si="14"/>
        <v>#VALUE!</v>
      </c>
    </row>
    <row r="21" spans="1:76" hidden="1" x14ac:dyDescent="0.25">
      <c r="A21" s="74" t="s">
        <v>38</v>
      </c>
      <c r="B21" s="74" t="s">
        <v>158</v>
      </c>
      <c r="C21" s="74" t="s">
        <v>182</v>
      </c>
      <c r="D21" s="75">
        <v>1</v>
      </c>
      <c r="E21" s="75">
        <v>-1.22780133252574</v>
      </c>
      <c r="F21" s="75">
        <v>14.0541</v>
      </c>
      <c r="G21" s="75">
        <v>4.0330000000000004</v>
      </c>
      <c r="H21" s="75">
        <v>4.4862000000000002</v>
      </c>
      <c r="I21" s="75">
        <v>6940</v>
      </c>
      <c r="J21" s="75">
        <v>-6.7127261213707001</v>
      </c>
      <c r="K21" s="75">
        <v>21.528572332907501</v>
      </c>
      <c r="L21" s="75">
        <v>4</v>
      </c>
      <c r="M21" s="75">
        <v>25.683060109289599</v>
      </c>
      <c r="N21" s="75">
        <v>4</v>
      </c>
      <c r="O21" s="75">
        <v>-0.263263658990187</v>
      </c>
      <c r="P21" s="75">
        <v>3.75</v>
      </c>
      <c r="Q21" s="75">
        <f>VLOOKUP(C21,High_Raw!$D:$CD,9,FALSE)</f>
        <v>2.1003210468878302</v>
      </c>
      <c r="R21" s="75">
        <f>VLOOKUP(C21,High_Raw!$D:$CD,36,FALSE)</f>
        <v>25.227101690890201</v>
      </c>
      <c r="S21" s="148">
        <v>46.4444444444444</v>
      </c>
      <c r="T21" s="149">
        <f t="shared" si="0"/>
        <v>46</v>
      </c>
      <c r="U21" s="41">
        <f>VLOOKUP(MATCH(S21,[8]mapping_table!$B$2:$B$21,1),[8]mapping_table!$A$1:$D$21,4,0)</f>
        <v>50</v>
      </c>
      <c r="V21" s="41">
        <f t="shared" si="1"/>
        <v>9</v>
      </c>
      <c r="W21" s="695"/>
      <c r="X21" s="75">
        <f t="shared" si="2"/>
        <v>1</v>
      </c>
      <c r="Y21">
        <f>IF(ISBLANK(E21),"",(E21-[8]Standardisation_Parameters!$J$5)/[8]Standardisation_Parameters!$J$6)</f>
        <v>-0.29186929199818779</v>
      </c>
      <c r="Z21">
        <f>IF(ISBLANK(F21),"",(F21-[8]Standardisation_Parameters!$G$5)/[8]Standardisation_Parameters!$G$6)</f>
        <v>0.39322123786272828</v>
      </c>
      <c r="AA21">
        <f>IF(ISBLANK(G21),"",(G21-[8]Standardisation_Parameters!$L$5)/[8]Standardisation_Parameters!$L$6)</f>
        <v>-0.42945363011422422</v>
      </c>
      <c r="AB21" s="75">
        <f t="shared" si="3"/>
        <v>4.4862000000000002</v>
      </c>
      <c r="AC21">
        <f>IF(ISBLANK(I21),"",(I21-[8]Standardisation_Parameters!$K$5)/[8]Standardisation_Parameters!$K$6)</f>
        <v>-0.39659371970890123</v>
      </c>
      <c r="AD21">
        <f>IF(ISBLANK(J21),"",(J21-[8]Standardisation_Parameters!$M$5)/[8]Standardisation_Parameters!$M$6)</f>
        <v>-0.21558975068362271</v>
      </c>
      <c r="AE21">
        <f>IF(ISBLANK(K21),"",(K21-[8]Standardisation_Parameters!$N$5)/[8]Standardisation_Parameters!$N$6)</f>
        <v>-0.46737417074197091</v>
      </c>
      <c r="AF21" s="75">
        <f t="shared" si="4"/>
        <v>4</v>
      </c>
      <c r="AG21">
        <f>IF(ISBLANK(M21),"",(M21-[8]Standardisation_Parameters!$O$5)/[8]Standardisation_Parameters!$O$6)</f>
        <v>-0.66559614325313232</v>
      </c>
      <c r="AH21" s="75">
        <f t="shared" si="5"/>
        <v>4</v>
      </c>
      <c r="AI21" s="75">
        <f>IF(ISBLANK(O21),"",(O21-[8]Standardisation_Parameters!$Q$5)/[8]Standardisation_Parameters!$Q$6)</f>
        <v>-0.31601283518916673</v>
      </c>
      <c r="AJ21" s="75">
        <f t="shared" si="6"/>
        <v>3.75</v>
      </c>
      <c r="AK21" s="695"/>
      <c r="AL21">
        <f>IF(X21="",[8]Buckets!$K$15,IF(X21&lt;=[8]Buckets!$D$13,[8]Buckets!$K$13,IF(AND(X21&gt;[8]Buckets!$D$13,X21&lt;=[8]Buckets!$D$14),[8]Buckets!$K$14,IF(X21&gt;[8]Buckets!$D$14,[8]Buckets!$K$15))))</f>
        <v>-0.72019999999999995</v>
      </c>
      <c r="AM21">
        <f>IF(Y21="",[8]Buckets!$K$60,IF(Y21&lt;=[8]Buckets!$D$55,[8]Buckets!$K$55,IF(AND(Y21&gt;[8]Buckets!$D$55,Y21&lt;=[8]Buckets!$D$56),[8]Buckets!$K$56,IF(AND(Y21&gt;[8]Buckets!$D$56,Y21&lt;=[8]Buckets!$D$57),[8]Buckets!$K$57,IF(AND(Y21&gt;[8]Buckets!$D$57,Y21&lt;=[8]Buckets!$D$58),[8]Buckets!$K$58,IF(AND(Y21&gt;[8]Buckets!$D$58,Y21&lt;=[8]Buckets!$D$59),[8]Buckets!$K$59,IF(Y21&gt;[8]Buckets!$D$59,[8]Buckets!$K$60)))))))</f>
        <v>-0.50649999999999995</v>
      </c>
      <c r="AN21">
        <f>IF(Z21="",[8]Buckets!$K$78,IF(Z21&lt;=[8]Buckets!$D$73,[8]Buckets!$K$73,IF(AND(Z21&gt;[8]Buckets!$D$73,Z21&lt;=[8]Buckets!$D$74),[8]Buckets!$K$74,IF(AND(Z21&gt;[8]Buckets!$D$74,Z21&lt;=[8]Buckets!$D$75),[8]Buckets!$K$75,IF(AND(Z21&gt;[8]Buckets!$D$75,Z21&lt;=[8]Buckets!$D$76),[8]Buckets!$K$76,IF(AND(Z21&gt;[8]Buckets!$D$76,Z21&lt;=[8]Buckets!$D$77),[8]Buckets!$K$77,IF(Z21&gt;[8]Buckets!$D$77,[8]Buckets!$K$78)))))))</f>
        <v>-8.7399999999999922E-2</v>
      </c>
      <c r="AO21">
        <f>IF(AA21="",[8]Buckets!$K$37,IF(AA21&lt;=[8]Buckets!$D$37,[8]Buckets!$K$37,IF(AND(AA21&gt;[8]Buckets!$D$37,AA21&lt;=[8]Buckets!$D$38),[8]Buckets!$K$38,IF(AND(AA21&gt;[8]Buckets!$D$38,AA21&lt;=[8]Buckets!$D$39),[8]Buckets!$K$39,IF(AND(AA21&gt;[8]Buckets!$D$39,AA21&lt;=[8]Buckets!$D$40),[8]Buckets!$K$40,IF(AND(AA21&gt;[8]Buckets!$D$40,AA21&lt;=[8]Buckets!$D$41),[8]Buckets!$K$41,IF(AA21&gt;[8]Buckets!$D$41,[8]Buckets!$K$42)))))))</f>
        <v>-0.62339999999999995</v>
      </c>
      <c r="AP21">
        <f>IF(AB21="",[8]Buckets!$K$24,IF(AB21&lt;=[8]Buckets!$D$19,[8]Buckets!$K$19,IF(AND(AB21&gt;[8]Buckets!$D$19,AB21&lt;=[8]Buckets!$D$20),[8]Buckets!$K$20,IF(AND(AB21&gt;[8]Buckets!$D$20,AB21&lt;=[8]Buckets!$D$21),[8]Buckets!$K$21,IF(AND(AB21&gt;[8]Buckets!$D$21,AB21&lt;=[8]Buckets!$D$22),[8]Buckets!$K$22,IF(AND(AB21&gt;[8]Buckets!$D$22,AB21&lt;=[8]Buckets!$D$23),[8]Buckets!$K$23,IF(AB21&gt;[8]Buckets!$D$23,[8]Buckets!$K$24)))))))</f>
        <v>-0.53339999999999999</v>
      </c>
      <c r="AQ21">
        <f>IF(AC21="",[8]Buckets!$K$28,IF(AC21&lt;=[8]Buckets!$D$28,[8]Buckets!$K$28,IF(AND(AC21&gt;[8]Buckets!$D$28,AC21&lt;=[8]Buckets!$D$29),[8]Buckets!$K$29,IF(AND(AC21&gt;[8]Buckets!$D$29,AC21&lt;=[8]Buckets!$D$30),[8]Buckets!$K$30,IF(AND(AC21&gt;[8]Buckets!$D$30,AC21&lt;=[8]Buckets!$D$31),[8]Buckets!$K$31,IF(AND(AC21&gt;[8]Buckets!$D$31,AC21&lt;=[8]Buckets!$D$32),[8]Buckets!$K$32,IF(AC21&gt;[8]Buckets!$D$32,[8]Buckets!$K$33)))))))</f>
        <v>0.15849999999999986</v>
      </c>
      <c r="AR21">
        <f>IF(AD21="",[8]Buckets!$K$46,IF(AD21&lt;=[8]Buckets!$D$46,[8]Buckets!$K$46,IF(AND(AD21&gt;[8]Buckets!$D$46,AD21&lt;=[8]Buckets!$D$47),[8]Buckets!$K$47,IF(AND(AD21&gt;[8]Buckets!$D$47,AD21&lt;=[8]Buckets!$D$48),[8]Buckets!$K$48,IF(AND(AD21&gt;[8]Buckets!$D$48,AD21&lt;=[8]Buckets!$D$49),[8]Buckets!$K$49,IF(AND(AD21&gt;[8]Buckets!$D$49,AD21&lt;=[8]Buckets!$D$50),[8]Buckets!$K$50,IF(AD21&gt;[8]Buckets!$D$50,[8]Buckets!$K$51)))))))</f>
        <v>-0.26459999999999995</v>
      </c>
      <c r="AS21">
        <f>IF(AE21="",[8]Buckets!$K$64,IF(AE21&lt;=[8]Buckets!$D$64,[8]Buckets!$K$64,IF(AND(AE21&gt;[8]Buckets!$D$64,AE21&lt;=[8]Buckets!$D$65),[8]Buckets!$K$65,IF(AND(AE21&gt;[8]Buckets!$D$65,AE21&lt;=[8]Buckets!$D$66),[8]Buckets!$K$66,IF(AND(AE21&gt;[8]Buckets!$D$66,AE21&lt;=[8]Buckets!$D$67),[8]Buckets!$K$67,IF(AND(AE21&gt;[8]Buckets!$D$67,AE21&lt;=[8]Buckets!$D$68),[8]Buckets!$K$68,IF(AE21&gt;[8]Buckets!$D$68,[8]Buckets!$K$69)))))))</f>
        <v>0.20650000000000002</v>
      </c>
      <c r="AT21">
        <f>IF(AF21="",[8]Buckets!$K$87,IF(AF21&lt;=[8]Buckets!$D$82,[8]Buckets!$K$82,IF(AND(AF21&gt;[8]Buckets!$D$82,AF21&lt;=[8]Buckets!$D$83),[8]Buckets!$K$83,IF(AND(AF21&gt;[8]Buckets!$D$83,AF21&lt;=[8]Buckets!$D$84),[8]Buckets!$K$84,IF(AND(AF21&gt;[8]Buckets!$D$84,AF21&lt;=[8]Buckets!$D$85),[8]Buckets!$K$85,IF(AND(AF21&gt;[8]Buckets!$D$85,AF21&lt;=[8]Buckets!$D$86),[8]Buckets!$K$86,IF(AF21&gt;[8]Buckets!$D$86,[8]Buckets!$K$87)))))))</f>
        <v>-0.28970000000000007</v>
      </c>
      <c r="AU21">
        <f>IF(AG21="",[8]Buckets!$K$95,IF(AG21&lt;=[8]Buckets!$D$90,[8]Buckets!$K$90,IF(AND(AG21&gt;[8]Buckets!$D$90,AG21&lt;=[8]Buckets!$D$91),[8]Buckets!$K$91,IF(AND(AG21&gt;[8]Buckets!$D$91,AG21&lt;=[8]Buckets!$D$92),[8]Buckets!$K$92,IF(AND(AG21&gt;[8]Buckets!$D$92,AG21&lt;=[8]Buckets!$D$93),[8]Buckets!$K$93,IF(AND(AG21&gt;[8]Buckets!$D$93,AG21&lt;=[8]Buckets!$D$94),[8]Buckets!$K$94,IF(AG21&gt;[8]Buckets!$D$94,[8]Buckets!$K$95)))))))</f>
        <v>-0.29059999999999997</v>
      </c>
      <c r="AV21">
        <f>IF(AH21="",[8]Buckets!$K$103,IF(AH21&lt;=[8]Buckets!$D$99,[8]Buckets!$K$99,IF(AND(AH21&gt;[8]Buckets!$D$99,AH21&lt;=[8]Buckets!$D$100),[8]Buckets!$K$100,IF(AND(AH21&gt;[8]Buckets!$D$100,AH21&lt;=[8]Buckets!$D$101),[8]Buckets!$K$101,IF(AND(AH21&gt;[8]Buckets!$D$101,AH21&lt;=[8]Buckets!$D$102),[8]Buckets!$K$102,IF(AH21&gt;[8]Buckets!$D$102,[8]Buckets!$K$103))))))</f>
        <v>0.22500000000000009</v>
      </c>
      <c r="AW21">
        <f>IF(AI21="",[8]Buckets!$K$116,IF(AI21&lt;=[8]Buckets!$D$116,[8]Buckets!$K$116,IF(AND(AI21&gt;[8]Buckets!$D$116,AI21&lt;=[8]Buckets!$D$117),[8]Buckets!$K$117,IF(AND(AI21&gt;[8]Buckets!$D$117,AI21&lt;=[8]Buckets!$D$118),[8]Buckets!$K$118,IF(AND(AI21&gt;[8]Buckets!$D$118,AI21&lt;=[8]Buckets!$D$119),[8]Buckets!$K$119,IF(AND(AI21&gt;[8]Buckets!$D$119,AI21&lt;=[8]Buckets!$D$120),[8]Buckets!$K$120,IF(AI21&gt;[8]Buckets!$D$120,[8]Buckets!$K$121)))))))</f>
        <v>0.2451000000000001</v>
      </c>
      <c r="AX21">
        <f>IF(AJ21="",[8]Buckets!$K$130,IF(AJ21&lt;=[8]Buckets!$D$125,[8]Buckets!$K$125,IF(AND(AJ21&gt;[8]Buckets!$D$125,AJ21&lt;=[8]Buckets!$D$126),[8]Buckets!$K$126,IF(AND(AJ21&gt;[8]Buckets!$D$126,AJ21&lt;=[8]Buckets!$D$127),[8]Buckets!$K$127,IF(AND(AJ21&gt;[8]Buckets!$D$127,AJ21&lt;=[8]Buckets!$D$128),[8]Buckets!$K$128,IF(AND(AJ21&gt;[8]Buckets!$D$128,AJ21&lt;=[8]Buckets!$D$129),[8]Buckets!$K$129,IF(AJ21&gt;[8]Buckets!$D$129,[8]Buckets!$K$130)))))))</f>
        <v>0.65790000000000037</v>
      </c>
      <c r="AY21" s="695"/>
      <c r="AZ21">
        <f>MMULT(AL21:AT21,[8]Coefficients!$B$6:$B$14)+[8]Coefficients!$F$5</f>
        <v>5.5994242999999999E-2</v>
      </c>
      <c r="BA21">
        <f>MMULT(AU21:AX21,[8]Coefficients!$B$20:$B$23)+[8]Coefficients!$F$19</f>
        <v>0.36760331200000013</v>
      </c>
      <c r="BB21">
        <f>(AZ21*[8]Standardisation_Parameters!$B$6)+[8]Standardisation_Parameters!$B$5</f>
        <v>45.410177471739331</v>
      </c>
      <c r="BC21">
        <f>(BA21*[8]Standardisation_Parameters!$B$6)+[8]Standardisation_Parameters!$B$5</f>
        <v>50.642246095434174</v>
      </c>
      <c r="BD21">
        <v>22</v>
      </c>
      <c r="BE21" s="78">
        <f>MMULT(AZ21:BA21,[8]Coefficients!$B$29:$B$30)+[8]Coefficients!$F$29</f>
        <v>0.31239779508247012</v>
      </c>
      <c r="BF21" s="78">
        <f>(BE21*[8]Standardisation_Parameters!$B$6)+[8]Standardisation_Parameters!$B$5</f>
        <v>49.715318474726629</v>
      </c>
      <c r="BG21" s="78">
        <f t="shared" si="7"/>
        <v>50</v>
      </c>
      <c r="BH21" s="78">
        <f>VLOOKUP(MATCH(BF21,[8]mapping_table!$B$2:$B$21,1),[8]mapping_table!$A$1:$D$21,4,0)</f>
        <v>50</v>
      </c>
      <c r="BI21" s="78">
        <f t="shared" si="8"/>
        <v>10</v>
      </c>
      <c r="BK21" s="79">
        <f>MMULT(AZ21:BA21,[8]Coefficients!$B$36:$B$37)+[8]Coefficients!$F$36</f>
        <v>0.25124561597779005</v>
      </c>
      <c r="BL21" s="79">
        <f>(BK21*[8]Standardisation_Parameters!$B$6)+[8]Standardisation_Parameters!$B$5</f>
        <v>48.688543488392185</v>
      </c>
      <c r="BM21" s="79">
        <f t="shared" si="9"/>
        <v>49</v>
      </c>
      <c r="BN21" s="79">
        <f>VLOOKUP(MATCH(BL21,[8]mapping_table!$B$2:$B$21,1),[8]mapping_table!$A$1:$D$21,4,0)</f>
        <v>50</v>
      </c>
      <c r="BO21" s="79">
        <f t="shared" si="10"/>
        <v>10</v>
      </c>
      <c r="BP21" s="78">
        <f t="shared" si="11"/>
        <v>10</v>
      </c>
      <c r="BQ21" s="78">
        <f>VLOOKUP(MATCH(BO21,[9]mapping_table!$B$2:$B$21,1),[9]mapping_table!$A$1:$D$21,4,0)</f>
        <v>15</v>
      </c>
      <c r="BR21" s="78">
        <f t="shared" si="12"/>
        <v>2</v>
      </c>
      <c r="BT21" s="79" t="e">
        <f>MMULT(BI21:BJ21,[9]Coefficients!$B$36:$B$37)+[9]Coefficients!$F$36</f>
        <v>#VALUE!</v>
      </c>
      <c r="BU21" s="79" t="e">
        <f>(BT21*[9]Standardisation_Parameters!$B$6)+[9]Standardisation_Parameters!$B$5</f>
        <v>#VALUE!</v>
      </c>
      <c r="BV21" s="79" t="e">
        <f t="shared" si="13"/>
        <v>#VALUE!</v>
      </c>
      <c r="BW21" s="79" t="e">
        <f>VLOOKUP(MATCH(BU21,[9]mapping_table!$B$2:$B$21,1),[9]mapping_table!$A$1:$D$21,4,0)</f>
        <v>#VALUE!</v>
      </c>
      <c r="BX21" s="79" t="e">
        <f t="shared" si="14"/>
        <v>#VALUE!</v>
      </c>
    </row>
    <row r="22" spans="1:76" hidden="1" x14ac:dyDescent="0.25">
      <c r="A22" s="74" t="s">
        <v>28</v>
      </c>
      <c r="B22" s="74" t="s">
        <v>158</v>
      </c>
      <c r="C22" s="74" t="s">
        <v>183</v>
      </c>
      <c r="D22" s="75">
        <v>1</v>
      </c>
      <c r="E22" s="75">
        <v>7.34268301637446E-3</v>
      </c>
      <c r="F22" s="75">
        <v>6.1</v>
      </c>
      <c r="G22" s="75">
        <v>21</v>
      </c>
      <c r="H22" s="75">
        <v>8.2332000000000001</v>
      </c>
      <c r="I22" s="75">
        <v>8660</v>
      </c>
      <c r="J22" s="75">
        <v>-10.151885058584</v>
      </c>
      <c r="K22" s="75">
        <v>25.508188701725398</v>
      </c>
      <c r="L22" s="75">
        <v>4</v>
      </c>
      <c r="M22" s="75">
        <v>66.120218579235001</v>
      </c>
      <c r="N22" s="75">
        <v>3</v>
      </c>
      <c r="O22" s="75">
        <v>0.463136902838162</v>
      </c>
      <c r="P22" s="75">
        <v>2</v>
      </c>
      <c r="Q22" s="75">
        <f>VLOOKUP(C22,High_Raw!$D:$CD,9,FALSE)</f>
        <v>3.322591052176</v>
      </c>
      <c r="R22" s="75">
        <f>VLOOKUP(C22,High_Raw!$D:$CD,36,FALSE)</f>
        <v>31.6446014307122</v>
      </c>
      <c r="S22" s="148">
        <v>35.3333333333333</v>
      </c>
      <c r="T22" s="149">
        <f t="shared" si="0"/>
        <v>35</v>
      </c>
      <c r="U22" s="41">
        <f>VLOOKUP(MATCH(S22,[8]mapping_table!$B$2:$B$21,1),[8]mapping_table!$A$1:$D$21,4,0)</f>
        <v>40</v>
      </c>
      <c r="V22" s="41">
        <f t="shared" si="1"/>
        <v>7</v>
      </c>
      <c r="W22" s="695"/>
      <c r="X22" s="75">
        <f t="shared" si="2"/>
        <v>1</v>
      </c>
      <c r="Y22">
        <f>IF(ISBLANK(E22),"",(E22-[8]Standardisation_Parameters!$J$5)/[8]Standardisation_Parameters!$J$6)</f>
        <v>-0.17185016800700031</v>
      </c>
      <c r="Z22">
        <f>IF(ISBLANK(F22),"",(F22-[8]Standardisation_Parameters!$G$5)/[8]Standardisation_Parameters!$G$6)</f>
        <v>-0.27987769308763516</v>
      </c>
      <c r="AA22">
        <f>IF(ISBLANK(G22),"",(G22-[8]Standardisation_Parameters!$L$5)/[8]Standardisation_Parameters!$L$6)</f>
        <v>2.7893391641604142</v>
      </c>
      <c r="AB22" s="75">
        <f t="shared" si="3"/>
        <v>8.2332000000000001</v>
      </c>
      <c r="AC22">
        <f>IF(ISBLANK(I22),"",(I22-[8]Standardisation_Parameters!$K$5)/[8]Standardisation_Parameters!$K$6)</f>
        <v>-0.2977965219556003</v>
      </c>
      <c r="AD22">
        <f>IF(ISBLANK(J22),"",(J22-[8]Standardisation_Parameters!$M$5)/[8]Standardisation_Parameters!$M$6)</f>
        <v>-0.30021747453046344</v>
      </c>
      <c r="AE22">
        <f>IF(ISBLANK(K22),"",(K22-[8]Standardisation_Parameters!$N$5)/[8]Standardisation_Parameters!$N$6)</f>
        <v>-0.43217231602534195</v>
      </c>
      <c r="AF22" s="75">
        <f t="shared" si="4"/>
        <v>4</v>
      </c>
      <c r="AG22">
        <f>IF(ISBLANK(M22),"",(M22-[8]Standardisation_Parameters!$O$5)/[8]Standardisation_Parameters!$O$6)</f>
        <v>0.80524849745759275</v>
      </c>
      <c r="AH22" s="75">
        <f t="shared" si="5"/>
        <v>3</v>
      </c>
      <c r="AI22" s="75">
        <f>IF(ISBLANK(O22),"",(O22-[8]Standardisation_Parameters!$Q$5)/[8]Standardisation_Parameters!$Q$6)</f>
        <v>0.42182064526669627</v>
      </c>
      <c r="AJ22" s="75">
        <f t="shared" si="6"/>
        <v>2</v>
      </c>
      <c r="AK22" s="695"/>
      <c r="AL22">
        <f>IF(X22="",[8]Buckets!$K$15,IF(X22&lt;=[8]Buckets!$D$13,[8]Buckets!$K$13,IF(AND(X22&gt;[8]Buckets!$D$13,X22&lt;=[8]Buckets!$D$14),[8]Buckets!$K$14,IF(X22&gt;[8]Buckets!$D$14,[8]Buckets!$K$15))))</f>
        <v>-0.72019999999999995</v>
      </c>
      <c r="AM22">
        <f>IF(Y22="",[8]Buckets!$K$60,IF(Y22&lt;=[8]Buckets!$D$55,[8]Buckets!$K$55,IF(AND(Y22&gt;[8]Buckets!$D$55,Y22&lt;=[8]Buckets!$D$56),[8]Buckets!$K$56,IF(AND(Y22&gt;[8]Buckets!$D$56,Y22&lt;=[8]Buckets!$D$57),[8]Buckets!$K$57,IF(AND(Y22&gt;[8]Buckets!$D$57,Y22&lt;=[8]Buckets!$D$58),[8]Buckets!$K$58,IF(AND(Y22&gt;[8]Buckets!$D$58,Y22&lt;=[8]Buckets!$D$59),[8]Buckets!$K$59,IF(Y22&gt;[8]Buckets!$D$59,[8]Buckets!$K$60)))))))</f>
        <v>-0.50649999999999995</v>
      </c>
      <c r="AN22">
        <f>IF(Z22="",[8]Buckets!$K$78,IF(Z22&lt;=[8]Buckets!$D$73,[8]Buckets!$K$73,IF(AND(Z22&gt;[8]Buckets!$D$73,Z22&lt;=[8]Buckets!$D$74),[8]Buckets!$K$74,IF(AND(Z22&gt;[8]Buckets!$D$74,Z22&lt;=[8]Buckets!$D$75),[8]Buckets!$K$75,IF(AND(Z22&gt;[8]Buckets!$D$75,Z22&lt;=[8]Buckets!$D$76),[8]Buckets!$K$76,IF(AND(Z22&gt;[8]Buckets!$D$76,Z22&lt;=[8]Buckets!$D$77),[8]Buckets!$K$77,IF(Z22&gt;[8]Buckets!$D$77,[8]Buckets!$K$78)))))))</f>
        <v>-0.61460000000000004</v>
      </c>
      <c r="AO22">
        <f>IF(AA22="",[8]Buckets!$K$37,IF(AA22&lt;=[8]Buckets!$D$37,[8]Buckets!$K$37,IF(AND(AA22&gt;[8]Buckets!$D$37,AA22&lt;=[8]Buckets!$D$38),[8]Buckets!$K$38,IF(AND(AA22&gt;[8]Buckets!$D$38,AA22&lt;=[8]Buckets!$D$39),[8]Buckets!$K$39,IF(AND(AA22&gt;[8]Buckets!$D$39,AA22&lt;=[8]Buckets!$D$40),[8]Buckets!$K$40,IF(AND(AA22&gt;[8]Buckets!$D$40,AA22&lt;=[8]Buckets!$D$41),[8]Buckets!$K$41,IF(AA22&gt;[8]Buckets!$D$41,[8]Buckets!$K$42)))))))</f>
        <v>0.21900000000000008</v>
      </c>
      <c r="AP22">
        <f>IF(AB22="",[8]Buckets!$K$24,IF(AB22&lt;=[8]Buckets!$D$19,[8]Buckets!$K$19,IF(AND(AB22&gt;[8]Buckets!$D$19,AB22&lt;=[8]Buckets!$D$20),[8]Buckets!$K$20,IF(AND(AB22&gt;[8]Buckets!$D$20,AB22&lt;=[8]Buckets!$D$21),[8]Buckets!$K$21,IF(AND(AB22&gt;[8]Buckets!$D$21,AB22&lt;=[8]Buckets!$D$22),[8]Buckets!$K$22,IF(AND(AB22&gt;[8]Buckets!$D$22,AB22&lt;=[8]Buckets!$D$23),[8]Buckets!$K$23,IF(AB22&gt;[8]Buckets!$D$23,[8]Buckets!$K$24)))))))</f>
        <v>-7.4999999999999956E-2</v>
      </c>
      <c r="AQ22">
        <f>IF(AC22="",[8]Buckets!$K$28,IF(AC22&lt;=[8]Buckets!$D$28,[8]Buckets!$K$28,IF(AND(AC22&gt;[8]Buckets!$D$28,AC22&lt;=[8]Buckets!$D$29),[8]Buckets!$K$29,IF(AND(AC22&gt;[8]Buckets!$D$29,AC22&lt;=[8]Buckets!$D$30),[8]Buckets!$K$30,IF(AND(AC22&gt;[8]Buckets!$D$30,AC22&lt;=[8]Buckets!$D$31),[8]Buckets!$K$31,IF(AND(AC22&gt;[8]Buckets!$D$31,AC22&lt;=[8]Buckets!$D$32),[8]Buckets!$K$32,IF(AC22&gt;[8]Buckets!$D$32,[8]Buckets!$K$33)))))))</f>
        <v>-0.27120000000000011</v>
      </c>
      <c r="AR22">
        <f>IF(AD22="",[8]Buckets!$K$46,IF(AD22&lt;=[8]Buckets!$D$46,[8]Buckets!$K$46,IF(AND(AD22&gt;[8]Buckets!$D$46,AD22&lt;=[8]Buckets!$D$47),[8]Buckets!$K$47,IF(AND(AD22&gt;[8]Buckets!$D$47,AD22&lt;=[8]Buckets!$D$48),[8]Buckets!$K$48,IF(AND(AD22&gt;[8]Buckets!$D$48,AD22&lt;=[8]Buckets!$D$49),[8]Buckets!$K$49,IF(AND(AD22&gt;[8]Buckets!$D$49,AD22&lt;=[8]Buckets!$D$50),[8]Buckets!$K$50,IF(AD22&gt;[8]Buckets!$D$50,[8]Buckets!$K$51)))))))</f>
        <v>-0.26459999999999995</v>
      </c>
      <c r="AS22">
        <f>IF(AE22="",[8]Buckets!$K$64,IF(AE22&lt;=[8]Buckets!$D$64,[8]Buckets!$K$64,IF(AND(AE22&gt;[8]Buckets!$D$64,AE22&lt;=[8]Buckets!$D$65),[8]Buckets!$K$65,IF(AND(AE22&gt;[8]Buckets!$D$65,AE22&lt;=[8]Buckets!$D$66),[8]Buckets!$K$66,IF(AND(AE22&gt;[8]Buckets!$D$66,AE22&lt;=[8]Buckets!$D$67),[8]Buckets!$K$67,IF(AND(AE22&gt;[8]Buckets!$D$67,AE22&lt;=[8]Buckets!$D$68),[8]Buckets!$K$68,IF(AE22&gt;[8]Buckets!$D$68,[8]Buckets!$K$69)))))))</f>
        <v>-7.0299999999999974E-2</v>
      </c>
      <c r="AT22">
        <f>IF(AF22="",[8]Buckets!$K$87,IF(AF22&lt;=[8]Buckets!$D$82,[8]Buckets!$K$82,IF(AND(AF22&gt;[8]Buckets!$D$82,AF22&lt;=[8]Buckets!$D$83),[8]Buckets!$K$83,IF(AND(AF22&gt;[8]Buckets!$D$83,AF22&lt;=[8]Buckets!$D$84),[8]Buckets!$K$84,IF(AND(AF22&gt;[8]Buckets!$D$84,AF22&lt;=[8]Buckets!$D$85),[8]Buckets!$K$85,IF(AND(AF22&gt;[8]Buckets!$D$85,AF22&lt;=[8]Buckets!$D$86),[8]Buckets!$K$86,IF(AF22&gt;[8]Buckets!$D$86,[8]Buckets!$K$87)))))))</f>
        <v>-0.28970000000000007</v>
      </c>
      <c r="AU22">
        <f>IF(AG22="",[8]Buckets!$K$95,IF(AG22&lt;=[8]Buckets!$D$90,[8]Buckets!$K$90,IF(AND(AG22&gt;[8]Buckets!$D$90,AG22&lt;=[8]Buckets!$D$91),[8]Buckets!$K$91,IF(AND(AG22&gt;[8]Buckets!$D$91,AG22&lt;=[8]Buckets!$D$92),[8]Buckets!$K$92,IF(AND(AG22&gt;[8]Buckets!$D$92,AG22&lt;=[8]Buckets!$D$93),[8]Buckets!$K$93,IF(AND(AG22&gt;[8]Buckets!$D$93,AG22&lt;=[8]Buckets!$D$94),[8]Buckets!$K$94,IF(AG22&gt;[8]Buckets!$D$94,[8]Buckets!$K$95)))))))</f>
        <v>0.50539999999999985</v>
      </c>
      <c r="AV22">
        <f>IF(AH22="",[8]Buckets!$K$103,IF(AH22&lt;=[8]Buckets!$D$99,[8]Buckets!$K$99,IF(AND(AH22&gt;[8]Buckets!$D$99,AH22&lt;=[8]Buckets!$D$100),[8]Buckets!$K$100,IF(AND(AH22&gt;[8]Buckets!$D$100,AH22&lt;=[8]Buckets!$D$101),[8]Buckets!$K$101,IF(AND(AH22&gt;[8]Buckets!$D$101,AH22&lt;=[8]Buckets!$D$102),[8]Buckets!$K$102,IF(AH22&gt;[8]Buckets!$D$102,[8]Buckets!$K$103))))))</f>
        <v>-0.31409999999999982</v>
      </c>
      <c r="AW22">
        <f>IF(AI22="",[8]Buckets!$K$116,IF(AI22&lt;=[8]Buckets!$D$116,[8]Buckets!$K$116,IF(AND(AI22&gt;[8]Buckets!$D$116,AI22&lt;=[8]Buckets!$D$117),[8]Buckets!$K$117,IF(AND(AI22&gt;[8]Buckets!$D$117,AI22&lt;=[8]Buckets!$D$118),[8]Buckets!$K$118,IF(AND(AI22&gt;[8]Buckets!$D$118,AI22&lt;=[8]Buckets!$D$119),[8]Buckets!$K$119,IF(AND(AI22&gt;[8]Buckets!$D$119,AI22&lt;=[8]Buckets!$D$120),[8]Buckets!$K$120,IF(AI22&gt;[8]Buckets!$D$120,[8]Buckets!$K$121)))))))</f>
        <v>-0.30289999999999995</v>
      </c>
      <c r="AX22">
        <f>IF(AJ22="",[8]Buckets!$K$130,IF(AJ22&lt;=[8]Buckets!$D$125,[8]Buckets!$K$125,IF(AND(AJ22&gt;[8]Buckets!$D$125,AJ22&lt;=[8]Buckets!$D$126),[8]Buckets!$K$126,IF(AND(AJ22&gt;[8]Buckets!$D$126,AJ22&lt;=[8]Buckets!$D$127),[8]Buckets!$K$127,IF(AND(AJ22&gt;[8]Buckets!$D$127,AJ22&lt;=[8]Buckets!$D$128),[8]Buckets!$K$128,IF(AND(AJ22&gt;[8]Buckets!$D$128,AJ22&lt;=[8]Buckets!$D$129),[8]Buckets!$K$129,IF(AJ22&gt;[8]Buckets!$D$129,[8]Buckets!$K$130)))))))</f>
        <v>-0.8657999999999999</v>
      </c>
      <c r="AY22" s="695"/>
      <c r="AZ22">
        <f>MMULT(AL22:AT22,[8]Coefficients!$B$6:$B$14)+[8]Coefficients!$F$5</f>
        <v>2.2833190000000059E-2</v>
      </c>
      <c r="BA22">
        <f>MMULT(AU22:AX22,[8]Coefficients!$B$20:$B$23)+[8]Coefficients!$F$19</f>
        <v>-0.25722320599999998</v>
      </c>
      <c r="BB22">
        <f>(AZ22*[8]Standardisation_Parameters!$B$6)+[8]Standardisation_Parameters!$B$5</f>
        <v>44.853387178418373</v>
      </c>
      <c r="BC22">
        <f>(BA22*[8]Standardisation_Parameters!$B$6)+[8]Standardisation_Parameters!$B$5</f>
        <v>40.151103361458418</v>
      </c>
      <c r="BD22">
        <v>23</v>
      </c>
      <c r="BE22" s="78">
        <f>MMULT(AZ22:BA22,[8]Coefficients!$B$29:$B$30)+[8]Coefficients!$F$29</f>
        <v>-0.15663805018901997</v>
      </c>
      <c r="BF22" s="78">
        <f>(BE22*[8]Standardisation_Parameters!$B$6)+[8]Standardisation_Parameters!$B$5</f>
        <v>41.839977306677532</v>
      </c>
      <c r="BG22" s="78">
        <f t="shared" si="7"/>
        <v>42</v>
      </c>
      <c r="BH22" s="78">
        <f>VLOOKUP(MATCH(BF22,[8]mapping_table!$B$2:$B$21,1),[8]mapping_table!$A$1:$D$21,4,0)</f>
        <v>45</v>
      </c>
      <c r="BI22" s="78">
        <f t="shared" si="8"/>
        <v>8</v>
      </c>
      <c r="BK22" s="79">
        <f>MMULT(AZ22:BA22,[8]Coefficients!$B$36:$B$37)+[8]Coefficients!$F$36</f>
        <v>-9.0241674560899945E-2</v>
      </c>
      <c r="BL22" s="79">
        <f>(BK22*[8]Standardisation_Parameters!$B$6)+[8]Standardisation_Parameters!$B$5</f>
        <v>42.954804916688282</v>
      </c>
      <c r="BM22" s="79">
        <f t="shared" si="9"/>
        <v>43</v>
      </c>
      <c r="BN22" s="79">
        <f>VLOOKUP(MATCH(BL22,[8]mapping_table!$B$2:$B$21,1),[8]mapping_table!$A$1:$D$21,4,0)</f>
        <v>45</v>
      </c>
      <c r="BO22" s="79">
        <f t="shared" si="10"/>
        <v>9</v>
      </c>
      <c r="BP22" s="78">
        <f t="shared" si="11"/>
        <v>9</v>
      </c>
      <c r="BQ22" s="78">
        <f>VLOOKUP(MATCH(BO22,[9]mapping_table!$B$2:$B$21,1),[9]mapping_table!$A$1:$D$21,4,0)</f>
        <v>10</v>
      </c>
      <c r="BR22" s="78">
        <f t="shared" si="12"/>
        <v>2</v>
      </c>
      <c r="BT22" s="79" t="e">
        <f>MMULT(BI22:BJ22,[9]Coefficients!$B$36:$B$37)+[9]Coefficients!$F$36</f>
        <v>#VALUE!</v>
      </c>
      <c r="BU22" s="79" t="e">
        <f>(BT22*[9]Standardisation_Parameters!$B$6)+[9]Standardisation_Parameters!$B$5</f>
        <v>#VALUE!</v>
      </c>
      <c r="BV22" s="79" t="e">
        <f t="shared" si="13"/>
        <v>#VALUE!</v>
      </c>
      <c r="BW22" s="79" t="e">
        <f>VLOOKUP(MATCH(BU22,[9]mapping_table!$B$2:$B$21,1),[9]mapping_table!$A$1:$D$21,4,0)</f>
        <v>#VALUE!</v>
      </c>
      <c r="BX22" s="79" t="e">
        <f t="shared" si="14"/>
        <v>#VALUE!</v>
      </c>
    </row>
    <row r="23" spans="1:76" hidden="1" x14ac:dyDescent="0.25">
      <c r="A23" s="74" t="s">
        <v>296</v>
      </c>
      <c r="B23" s="74" t="s">
        <v>158</v>
      </c>
      <c r="C23" s="74" t="s">
        <v>569</v>
      </c>
      <c r="D23" s="75">
        <v>6</v>
      </c>
      <c r="E23" s="75">
        <v>1.6567939638625999</v>
      </c>
      <c r="F23" s="75">
        <v>11.8</v>
      </c>
      <c r="G23" s="75"/>
      <c r="H23" s="75">
        <v>3.36</v>
      </c>
      <c r="I23" s="75">
        <v>5380</v>
      </c>
      <c r="J23" s="75">
        <v>-1.4725525621292399</v>
      </c>
      <c r="K23" s="75">
        <v>35.727595819787197</v>
      </c>
      <c r="L23" s="75">
        <v>7</v>
      </c>
      <c r="M23" s="75"/>
      <c r="N23" s="75">
        <v>6</v>
      </c>
      <c r="O23" s="75">
        <v>-0.50998277319420604</v>
      </c>
      <c r="P23" s="75">
        <v>2</v>
      </c>
      <c r="Q23" s="75">
        <f>VLOOKUP(C23,High_Raw!$D:$CD,9,FALSE)</f>
        <v>2.2680155863662002</v>
      </c>
      <c r="R23" s="75">
        <f>VLOOKUP(C23,High_Raw!$D:$CD,36,FALSE)</f>
        <v>0</v>
      </c>
      <c r="S23" s="148">
        <v>51.3333333333333</v>
      </c>
      <c r="T23" s="149">
        <f t="shared" si="0"/>
        <v>51</v>
      </c>
      <c r="U23" s="41">
        <f>VLOOKUP(MATCH(S23,[8]mapping_table!$B$2:$B$21,1),[8]mapping_table!$A$1:$D$21,4,0)</f>
        <v>55</v>
      </c>
      <c r="V23" s="41">
        <f t="shared" si="1"/>
        <v>10</v>
      </c>
      <c r="W23" s="695"/>
      <c r="X23" s="75">
        <f t="shared" si="2"/>
        <v>6</v>
      </c>
      <c r="Y23">
        <f>IF(ISBLANK(E23),"",(E23-[8]Standardisation_Parameters!$J$5)/[8]Standardisation_Parameters!$J$6)</f>
        <v>-1.1572746668066521E-2</v>
      </c>
      <c r="Z23">
        <f>IF(ISBLANK(F23),"",(F23-[8]Standardisation_Parameters!$G$5)/[8]Standardisation_Parameters!$G$6)</f>
        <v>0.20247278105992045</v>
      </c>
      <c r="AA23" t="str">
        <f>IF(ISBLANK(G23),"",(G23-[8]Standardisation_Parameters!$L$5)/[8]Standardisation_Parameters!$L$6)</f>
        <v/>
      </c>
      <c r="AB23" s="75">
        <f t="shared" si="3"/>
        <v>3.36</v>
      </c>
      <c r="AC23">
        <f>IF(ISBLANK(I23),"",(I23-[8]Standardisation_Parameters!$K$5)/[8]Standardisation_Parameters!$K$6)</f>
        <v>-0.48620048046189507</v>
      </c>
      <c r="AD23">
        <f>IF(ISBLANK(J23),"",(J23-[8]Standardisation_Parameters!$M$5)/[8]Standardisation_Parameters!$M$6)</f>
        <v>-8.6644282045195919E-2</v>
      </c>
      <c r="AE23">
        <f>IF(ISBLANK(K23),"",(K23-[8]Standardisation_Parameters!$N$5)/[8]Standardisation_Parameters!$N$6)</f>
        <v>-0.34177614430415854</v>
      </c>
      <c r="AF23" s="75">
        <f t="shared" si="4"/>
        <v>7</v>
      </c>
      <c r="AG23" t="str">
        <f>IF(ISBLANK(M23),"",(M23-[8]Standardisation_Parameters!$O$5)/[8]Standardisation_Parameters!$O$6)</f>
        <v/>
      </c>
      <c r="AH23" s="75">
        <f t="shared" si="5"/>
        <v>6</v>
      </c>
      <c r="AI23" s="75">
        <f>IF(ISBLANK(O23),"",(O23-[8]Standardisation_Parameters!$Q$5)/[8]Standardisation_Parameters!$Q$6)</f>
        <v>-0.56661509555905198</v>
      </c>
      <c r="AJ23" s="75">
        <f t="shared" si="6"/>
        <v>2</v>
      </c>
      <c r="AK23" s="695"/>
      <c r="AL23">
        <f>IF(X23="",[8]Buckets!$K$15,IF(X23&lt;=[8]Buckets!$D$13,[8]Buckets!$K$13,IF(AND(X23&gt;[8]Buckets!$D$13,X23&lt;=[8]Buckets!$D$14),[8]Buckets!$K$14,IF(X23&gt;[8]Buckets!$D$14,[8]Buckets!$K$15))))</f>
        <v>0.39300000000000002</v>
      </c>
      <c r="AM23">
        <f>IF(Y23="",[8]Buckets!$K$60,IF(Y23&lt;=[8]Buckets!$D$55,[8]Buckets!$K$55,IF(AND(Y23&gt;[8]Buckets!$D$55,Y23&lt;=[8]Buckets!$D$56),[8]Buckets!$K$56,IF(AND(Y23&gt;[8]Buckets!$D$56,Y23&lt;=[8]Buckets!$D$57),[8]Buckets!$K$57,IF(AND(Y23&gt;[8]Buckets!$D$57,Y23&lt;=[8]Buckets!$D$58),[8]Buckets!$K$58,IF(AND(Y23&gt;[8]Buckets!$D$58,Y23&lt;=[8]Buckets!$D$59),[8]Buckets!$K$59,IF(Y23&gt;[8]Buckets!$D$59,[8]Buckets!$K$60)))))))</f>
        <v>-0.46449999999999991</v>
      </c>
      <c r="AN23">
        <f>IF(Z23="",[8]Buckets!$K$78,IF(Z23&lt;=[8]Buckets!$D$73,[8]Buckets!$K$73,IF(AND(Z23&gt;[8]Buckets!$D$73,Z23&lt;=[8]Buckets!$D$74),[8]Buckets!$K$74,IF(AND(Z23&gt;[8]Buckets!$D$74,Z23&lt;=[8]Buckets!$D$75),[8]Buckets!$K$75,IF(AND(Z23&gt;[8]Buckets!$D$75,Z23&lt;=[8]Buckets!$D$76),[8]Buckets!$K$76,IF(AND(Z23&gt;[8]Buckets!$D$76,Z23&lt;=[8]Buckets!$D$77),[8]Buckets!$K$77,IF(Z23&gt;[8]Buckets!$D$77,[8]Buckets!$K$78)))))))</f>
        <v>-0.35099999999999998</v>
      </c>
      <c r="AO23">
        <f>IF(AA23="",[8]Buckets!$K$37,IF(AA23&lt;=[8]Buckets!$D$37,[8]Buckets!$K$37,IF(AND(AA23&gt;[8]Buckets!$D$37,AA23&lt;=[8]Buckets!$D$38),[8]Buckets!$K$38,IF(AND(AA23&gt;[8]Buckets!$D$38,AA23&lt;=[8]Buckets!$D$39),[8]Buckets!$K$39,IF(AND(AA23&gt;[8]Buckets!$D$39,AA23&lt;=[8]Buckets!$D$40),[8]Buckets!$K$40,IF(AND(AA23&gt;[8]Buckets!$D$40,AA23&lt;=[8]Buckets!$D$41),[8]Buckets!$K$41,IF(AA23&gt;[8]Buckets!$D$41,[8]Buckets!$K$42)))))))</f>
        <v>-1.1850000000000001</v>
      </c>
      <c r="AP23">
        <f>IF(AB23="",[8]Buckets!$K$24,IF(AB23&lt;=[8]Buckets!$D$19,[8]Buckets!$K$19,IF(AND(AB23&gt;[8]Buckets!$D$19,AB23&lt;=[8]Buckets!$D$20),[8]Buckets!$K$20,IF(AND(AB23&gt;[8]Buckets!$D$20,AB23&lt;=[8]Buckets!$D$21),[8]Buckets!$K$21,IF(AND(AB23&gt;[8]Buckets!$D$21,AB23&lt;=[8]Buckets!$D$22),[8]Buckets!$K$22,IF(AND(AB23&gt;[8]Buckets!$D$22,AB23&lt;=[8]Buckets!$D$23),[8]Buckets!$K$23,IF(AB23&gt;[8]Buckets!$D$23,[8]Buckets!$K$24)))))))</f>
        <v>-0.53339999999999999</v>
      </c>
      <c r="AQ23">
        <f>IF(AC23="",[8]Buckets!$K$28,IF(AC23&lt;=[8]Buckets!$D$28,[8]Buckets!$K$28,IF(AND(AC23&gt;[8]Buckets!$D$28,AC23&lt;=[8]Buckets!$D$29),[8]Buckets!$K$29,IF(AND(AC23&gt;[8]Buckets!$D$29,AC23&lt;=[8]Buckets!$D$30),[8]Buckets!$K$30,IF(AND(AC23&gt;[8]Buckets!$D$30,AC23&lt;=[8]Buckets!$D$31),[8]Buckets!$K$31,IF(AND(AC23&gt;[8]Buckets!$D$31,AC23&lt;=[8]Buckets!$D$32),[8]Buckets!$K$32,IF(AC23&gt;[8]Buckets!$D$32,[8]Buckets!$K$33)))))))</f>
        <v>0.15849999999999986</v>
      </c>
      <c r="AR23">
        <f>IF(AD23="",[8]Buckets!$K$46,IF(AD23&lt;=[8]Buckets!$D$46,[8]Buckets!$K$46,IF(AND(AD23&gt;[8]Buckets!$D$46,AD23&lt;=[8]Buckets!$D$47),[8]Buckets!$K$47,IF(AND(AD23&gt;[8]Buckets!$D$47,AD23&lt;=[8]Buckets!$D$48),[8]Buckets!$K$48,IF(AND(AD23&gt;[8]Buckets!$D$48,AD23&lt;=[8]Buckets!$D$49),[8]Buckets!$K$49,IF(AND(AD23&gt;[8]Buckets!$D$49,AD23&lt;=[8]Buckets!$D$50),[8]Buckets!$K$50,IF(AD23&gt;[8]Buckets!$D$50,[8]Buckets!$K$51)))))))</f>
        <v>-0.41189999999999993</v>
      </c>
      <c r="AS23">
        <f>IF(AE23="",[8]Buckets!$K$64,IF(AE23&lt;=[8]Buckets!$D$64,[8]Buckets!$K$64,IF(AND(AE23&gt;[8]Buckets!$D$64,AE23&lt;=[8]Buckets!$D$65),[8]Buckets!$K$65,IF(AND(AE23&gt;[8]Buckets!$D$65,AE23&lt;=[8]Buckets!$D$66),[8]Buckets!$K$66,IF(AND(AE23&gt;[8]Buckets!$D$66,AE23&lt;=[8]Buckets!$D$67),[8]Buckets!$K$67,IF(AND(AE23&gt;[8]Buckets!$D$67,AE23&lt;=[8]Buckets!$D$68),[8]Buckets!$K$68,IF(AE23&gt;[8]Buckets!$D$68,[8]Buckets!$K$69)))))))</f>
        <v>-7.0299999999999974E-2</v>
      </c>
      <c r="AT23">
        <f>IF(AF23="",[8]Buckets!$K$87,IF(AF23&lt;=[8]Buckets!$D$82,[8]Buckets!$K$82,IF(AND(AF23&gt;[8]Buckets!$D$82,AF23&lt;=[8]Buckets!$D$83),[8]Buckets!$K$83,IF(AND(AF23&gt;[8]Buckets!$D$83,AF23&lt;=[8]Buckets!$D$84),[8]Buckets!$K$84,IF(AND(AF23&gt;[8]Buckets!$D$84,AF23&lt;=[8]Buckets!$D$85),[8]Buckets!$K$85,IF(AND(AF23&gt;[8]Buckets!$D$85,AF23&lt;=[8]Buckets!$D$86),[8]Buckets!$K$86,IF(AF23&gt;[8]Buckets!$D$86,[8]Buckets!$K$87)))))))</f>
        <v>0.34609999999999985</v>
      </c>
      <c r="AU23">
        <f>IF(AG23="",[8]Buckets!$K$95,IF(AG23&lt;=[8]Buckets!$D$90,[8]Buckets!$K$90,IF(AND(AG23&gt;[8]Buckets!$D$90,AG23&lt;=[8]Buckets!$D$91),[8]Buckets!$K$91,IF(AND(AG23&gt;[8]Buckets!$D$91,AG23&lt;=[8]Buckets!$D$92),[8]Buckets!$K$92,IF(AND(AG23&gt;[8]Buckets!$D$92,AG23&lt;=[8]Buckets!$D$93),[8]Buckets!$K$93,IF(AND(AG23&gt;[8]Buckets!$D$93,AG23&lt;=[8]Buckets!$D$94),[8]Buckets!$K$94,IF(AG23&gt;[8]Buckets!$D$94,[8]Buckets!$K$95)))))))</f>
        <v>0.50539999999999985</v>
      </c>
      <c r="AV23">
        <f>IF(AH23="",[8]Buckets!$K$103,IF(AH23&lt;=[8]Buckets!$D$99,[8]Buckets!$K$99,IF(AND(AH23&gt;[8]Buckets!$D$99,AH23&lt;=[8]Buckets!$D$100),[8]Buckets!$K$100,IF(AND(AH23&gt;[8]Buckets!$D$100,AH23&lt;=[8]Buckets!$D$101),[8]Buckets!$K$101,IF(AND(AH23&gt;[8]Buckets!$D$101,AH23&lt;=[8]Buckets!$D$102),[8]Buckets!$K$102,IF(AH23&gt;[8]Buckets!$D$102,[8]Buckets!$K$103))))))</f>
        <v>0.72730000000000006</v>
      </c>
      <c r="AW23">
        <f>IF(AI23="",[8]Buckets!$K$116,IF(AI23&lt;=[8]Buckets!$D$116,[8]Buckets!$K$116,IF(AND(AI23&gt;[8]Buckets!$D$116,AI23&lt;=[8]Buckets!$D$117),[8]Buckets!$K$117,IF(AND(AI23&gt;[8]Buckets!$D$117,AI23&lt;=[8]Buckets!$D$118),[8]Buckets!$K$118,IF(AND(AI23&gt;[8]Buckets!$D$118,AI23&lt;=[8]Buckets!$D$119),[8]Buckets!$K$119,IF(AND(AI23&gt;[8]Buckets!$D$119,AI23&lt;=[8]Buckets!$D$120),[8]Buckets!$K$120,IF(AI23&gt;[8]Buckets!$D$120,[8]Buckets!$K$121)))))))</f>
        <v>0.2451000000000001</v>
      </c>
      <c r="AX23">
        <f>IF(AJ23="",[8]Buckets!$K$130,IF(AJ23&lt;=[8]Buckets!$D$125,[8]Buckets!$K$125,IF(AND(AJ23&gt;[8]Buckets!$D$125,AJ23&lt;=[8]Buckets!$D$126),[8]Buckets!$K$126,IF(AND(AJ23&gt;[8]Buckets!$D$126,AJ23&lt;=[8]Buckets!$D$127),[8]Buckets!$K$127,IF(AND(AJ23&gt;[8]Buckets!$D$127,AJ23&lt;=[8]Buckets!$D$128),[8]Buckets!$K$128,IF(AND(AJ23&gt;[8]Buckets!$D$128,AJ23&lt;=[8]Buckets!$D$129),[8]Buckets!$K$129,IF(AJ23&gt;[8]Buckets!$D$129,[8]Buckets!$K$130)))))))</f>
        <v>-0.8657999999999999</v>
      </c>
      <c r="AY23" s="695"/>
      <c r="AZ23">
        <f>MMULT(AL23:AT23,[8]Coefficients!$B$6:$B$14)+[8]Coefficients!$F$5</f>
        <v>0.28429509299999989</v>
      </c>
      <c r="BA23">
        <f>MMULT(AU23:AX23,[8]Coefficients!$B$20:$B$23)+[8]Coefficients!$F$19</f>
        <v>0.34400912600000005</v>
      </c>
      <c r="BB23">
        <f>(AZ23*[8]Standardisation_Parameters!$B$6)+[8]Standardisation_Parameters!$B$5</f>
        <v>49.243460366493146</v>
      </c>
      <c r="BC23">
        <f>(BA23*[8]Standardisation_Parameters!$B$6)+[8]Standardisation_Parameters!$B$5</f>
        <v>50.246088176576492</v>
      </c>
      <c r="BD23">
        <v>24</v>
      </c>
      <c r="BE23" s="78">
        <f>MMULT(AZ23:BA23,[8]Coefficients!$B$29:$B$30)+[8]Coefficients!$F$29</f>
        <v>0.36754888231045002</v>
      </c>
      <c r="BF23" s="78">
        <f>(BE23*[8]Standardisation_Parameters!$B$6)+[8]Standardisation_Parameters!$B$5</f>
        <v>50.641332194334289</v>
      </c>
      <c r="BG23" s="78">
        <f t="shared" si="7"/>
        <v>51</v>
      </c>
      <c r="BH23" s="78">
        <f>VLOOKUP(MATCH(BF23,[8]mapping_table!$B$2:$B$21,1),[8]mapping_table!$A$1:$D$21,4,0)</f>
        <v>55</v>
      </c>
      <c r="BI23" s="78">
        <f t="shared" si="8"/>
        <v>10</v>
      </c>
      <c r="BK23" s="79">
        <f>MMULT(AZ23:BA23,[8]Coefficients!$B$36:$B$37)+[8]Coefficients!$F$36</f>
        <v>0.36348690766468994</v>
      </c>
      <c r="BL23" s="79">
        <f>(BK23*[8]Standardisation_Parameters!$B$6)+[8]Standardisation_Parameters!$B$5</f>
        <v>50.573129654008596</v>
      </c>
      <c r="BM23" s="79">
        <f t="shared" si="9"/>
        <v>51</v>
      </c>
      <c r="BN23" s="79">
        <f>VLOOKUP(MATCH(BL23,[8]mapping_table!$B$2:$B$21,1),[8]mapping_table!$A$1:$D$21,4,0)</f>
        <v>55</v>
      </c>
      <c r="BO23" s="79">
        <f t="shared" si="10"/>
        <v>10</v>
      </c>
      <c r="BP23" s="78">
        <f t="shared" si="11"/>
        <v>10</v>
      </c>
      <c r="BQ23" s="78">
        <f>VLOOKUP(MATCH(BO23,[9]mapping_table!$B$2:$B$21,1),[9]mapping_table!$A$1:$D$21,4,0)</f>
        <v>15</v>
      </c>
      <c r="BR23" s="78">
        <f t="shared" si="12"/>
        <v>2</v>
      </c>
      <c r="BT23" s="79" t="e">
        <f>MMULT(BI23:BJ23,[9]Coefficients!$B$36:$B$37)+[9]Coefficients!$F$36</f>
        <v>#VALUE!</v>
      </c>
      <c r="BU23" s="79" t="e">
        <f>(BT23*[9]Standardisation_Parameters!$B$6)+[9]Standardisation_Parameters!$B$5</f>
        <v>#VALUE!</v>
      </c>
      <c r="BV23" s="79" t="e">
        <f t="shared" si="13"/>
        <v>#VALUE!</v>
      </c>
      <c r="BW23" s="79" t="e">
        <f>VLOOKUP(MATCH(BU23,[9]mapping_table!$B$2:$B$21,1),[9]mapping_table!$A$1:$D$21,4,0)</f>
        <v>#VALUE!</v>
      </c>
      <c r="BX23" s="79" t="e">
        <f t="shared" si="14"/>
        <v>#VALUE!</v>
      </c>
    </row>
    <row r="24" spans="1:76" x14ac:dyDescent="0.25">
      <c r="A24" s="74" t="s">
        <v>295</v>
      </c>
      <c r="B24" s="74" t="s">
        <v>160</v>
      </c>
      <c r="C24" s="74" t="s">
        <v>568</v>
      </c>
      <c r="D24" s="75"/>
      <c r="E24" s="75">
        <v>-15.8913043478261</v>
      </c>
      <c r="F24" s="75"/>
      <c r="G24" s="75">
        <v>4.8</v>
      </c>
      <c r="H24" s="75">
        <v>1.3118000000000001</v>
      </c>
      <c r="I24" s="75">
        <v>58730</v>
      </c>
      <c r="J24" s="75">
        <v>-31.470384137877801</v>
      </c>
      <c r="K24" s="75">
        <v>10.414920211082899</v>
      </c>
      <c r="L24" s="75"/>
      <c r="M24" s="75"/>
      <c r="N24" s="75"/>
      <c r="O24" s="75">
        <v>0.87582321944934005</v>
      </c>
      <c r="P24" s="75">
        <v>1.5</v>
      </c>
      <c r="Q24" s="75">
        <f>VLOOKUP(C24,High_Raw!$D:$CD,9,FALSE)</f>
        <v>4.3730776576685697</v>
      </c>
      <c r="R24" s="75">
        <f>VLOOKUP(C24,High_Raw!$D:$CD,36,FALSE)</f>
        <v>1.0401643834249701</v>
      </c>
      <c r="S24" s="148">
        <v>24.7777777777778</v>
      </c>
      <c r="T24" s="149">
        <f t="shared" si="0"/>
        <v>25</v>
      </c>
      <c r="U24" s="41">
        <f>VLOOKUP(MATCH(S24,[8]mapping_table!$B$2:$B$21,1),[8]mapping_table!$A$1:$D$21,4,0)</f>
        <v>25</v>
      </c>
      <c r="V24" s="41">
        <f t="shared" si="1"/>
        <v>5</v>
      </c>
      <c r="W24" s="695"/>
      <c r="X24" s="75" t="str">
        <f t="shared" si="2"/>
        <v/>
      </c>
      <c r="Y24">
        <f>IF(ISBLANK(E24),"",(E24-[8]Standardisation_Parameters!$J$5)/[8]Standardisation_Parameters!$J$6)</f>
        <v>-1.7167240169478533</v>
      </c>
      <c r="Z24" t="str">
        <f>IF(ISBLANK(F24),"",(F24-[8]Standardisation_Parameters!$G$5)/[8]Standardisation_Parameters!$G$6)</f>
        <v/>
      </c>
      <c r="AA24">
        <f>IF(ISBLANK(G24),"",(G24-[8]Standardisation_Parameters!$L$5)/[8]Standardisation_Parameters!$L$6)</f>
        <v>-0.28394681846757802</v>
      </c>
      <c r="AB24" s="75">
        <f t="shared" si="3"/>
        <v>1.3118000000000001</v>
      </c>
      <c r="AC24">
        <f>IF(ISBLANK(I24),"",(I24-[8]Standardisation_Parameters!$K$5)/[8]Standardisation_Parameters!$K$6)</f>
        <v>2.5782358568279915</v>
      </c>
      <c r="AD24">
        <f>IF(ISBLANK(J24),"",(J24-[8]Standardisation_Parameters!$M$5)/[8]Standardisation_Parameters!$M$6)</f>
        <v>-0.82480388819980932</v>
      </c>
      <c r="AE24">
        <f>IF(ISBLANK(K24),"",(K24-[8]Standardisation_Parameters!$N$5)/[8]Standardisation_Parameters!$N$6)</f>
        <v>-0.56568042217590808</v>
      </c>
      <c r="AF24" s="75" t="str">
        <f t="shared" si="4"/>
        <v/>
      </c>
      <c r="AG24" t="str">
        <f>IF(ISBLANK(M24),"",(M24-[8]Standardisation_Parameters!$O$5)/[8]Standardisation_Parameters!$O$6)</f>
        <v/>
      </c>
      <c r="AH24" s="75" t="str">
        <f t="shared" si="5"/>
        <v/>
      </c>
      <c r="AI24" s="75">
        <f>IF(ISBLANK(O24),"",(O24-[8]Standardisation_Parameters!$Q$5)/[8]Standardisation_Parameters!$Q$6)</f>
        <v>0.84100228873256233</v>
      </c>
      <c r="AJ24" s="75">
        <f t="shared" si="6"/>
        <v>1.5</v>
      </c>
      <c r="AK24" s="695"/>
      <c r="AL24">
        <f>IF(X24="",[8]Buckets!$K$15,IF(X24&lt;=[8]Buckets!$D$13,[8]Buckets!$K$13,IF(AND(X24&gt;[8]Buckets!$D$13,X24&lt;=[8]Buckets!$D$14),[8]Buckets!$K$14,IF(X24&gt;[8]Buckets!$D$14,[8]Buckets!$K$15))))</f>
        <v>0.39300000000000002</v>
      </c>
      <c r="AM24">
        <f>IF(Y24="",[8]Buckets!$K$60,IF(Y24&lt;=[8]Buckets!$D$55,[8]Buckets!$K$55,IF(AND(Y24&gt;[8]Buckets!$D$55,Y24&lt;=[8]Buckets!$D$56),[8]Buckets!$K$56,IF(AND(Y24&gt;[8]Buckets!$D$56,Y24&lt;=[8]Buckets!$D$57),[8]Buckets!$K$57,IF(AND(Y24&gt;[8]Buckets!$D$57,Y24&lt;=[8]Buckets!$D$58),[8]Buckets!$K$58,IF(AND(Y24&gt;[8]Buckets!$D$58,Y24&lt;=[8]Buckets!$D$59),[8]Buckets!$K$59,IF(Y24&gt;[8]Buckets!$D$59,[8]Buckets!$K$60)))))))</f>
        <v>-0.59049999999999991</v>
      </c>
      <c r="AN24">
        <f>IF(Z24="",[8]Buckets!$K$78,IF(Z24&lt;=[8]Buckets!$D$73,[8]Buckets!$K$73,IF(AND(Z24&gt;[8]Buckets!$D$73,Z24&lt;=[8]Buckets!$D$74),[8]Buckets!$K$74,IF(AND(Z24&gt;[8]Buckets!$D$74,Z24&lt;=[8]Buckets!$D$75),[8]Buckets!$K$75,IF(AND(Z24&gt;[8]Buckets!$D$75,Z24&lt;=[8]Buckets!$D$76),[8]Buckets!$K$76,IF(AND(Z24&gt;[8]Buckets!$D$76,Z24&lt;=[8]Buckets!$D$77),[8]Buckets!$K$77,IF(Z24&gt;[8]Buckets!$D$77,[8]Buckets!$K$78)))))))</f>
        <v>0.17619999999999991</v>
      </c>
      <c r="AO24">
        <f>IF(AA24="",[8]Buckets!$K$37,IF(AA24&lt;=[8]Buckets!$D$37,[8]Buckets!$K$37,IF(AND(AA24&gt;[8]Buckets!$D$37,AA24&lt;=[8]Buckets!$D$38),[8]Buckets!$K$38,IF(AND(AA24&gt;[8]Buckets!$D$38,AA24&lt;=[8]Buckets!$D$39),[8]Buckets!$K$39,IF(AND(AA24&gt;[8]Buckets!$D$39,AA24&lt;=[8]Buckets!$D$40),[8]Buckets!$K$40,IF(AND(AA24&gt;[8]Buckets!$D$40,AA24&lt;=[8]Buckets!$D$41),[8]Buckets!$K$41,IF(AA24&gt;[8]Buckets!$D$41,[8]Buckets!$K$42)))))))</f>
        <v>-0.34260000000000002</v>
      </c>
      <c r="AP24">
        <f>IF(AB24="",[8]Buckets!$K$24,IF(AB24&lt;=[8]Buckets!$D$19,[8]Buckets!$K$19,IF(AND(AB24&gt;[8]Buckets!$D$19,AB24&lt;=[8]Buckets!$D$20),[8]Buckets!$K$20,IF(AND(AB24&gt;[8]Buckets!$D$20,AB24&lt;=[8]Buckets!$D$21),[8]Buckets!$K$21,IF(AND(AB24&gt;[8]Buckets!$D$21,AB24&lt;=[8]Buckets!$D$22),[8]Buckets!$K$22,IF(AND(AB24&gt;[8]Buckets!$D$22,AB24&lt;=[8]Buckets!$D$23),[8]Buckets!$K$23,IF(AB24&gt;[8]Buckets!$D$23,[8]Buckets!$K$24)))))))</f>
        <v>-0.93840000000000001</v>
      </c>
      <c r="AQ24">
        <f>IF(AC24="",[8]Buckets!$K$28,IF(AC24&lt;=[8]Buckets!$D$28,[8]Buckets!$K$28,IF(AND(AC24&gt;[8]Buckets!$D$28,AC24&lt;=[8]Buckets!$D$29),[8]Buckets!$K$29,IF(AND(AC24&gt;[8]Buckets!$D$29,AC24&lt;=[8]Buckets!$D$30),[8]Buckets!$K$30,IF(AND(AC24&gt;[8]Buckets!$D$30,AC24&lt;=[8]Buckets!$D$31),[8]Buckets!$K$31,IF(AND(AC24&gt;[8]Buckets!$D$31,AC24&lt;=[8]Buckets!$D$32),[8]Buckets!$K$32,IF(AC24&gt;[8]Buckets!$D$32,[8]Buckets!$K$33)))))))</f>
        <v>-1.5579000000000001</v>
      </c>
      <c r="AR24">
        <f>IF(AD24="",[8]Buckets!$K$46,IF(AD24&lt;=[8]Buckets!$D$46,[8]Buckets!$K$46,IF(AND(AD24&gt;[8]Buckets!$D$46,AD24&lt;=[8]Buckets!$D$47),[8]Buckets!$K$47,IF(AND(AD24&gt;[8]Buckets!$D$47,AD24&lt;=[8]Buckets!$D$48),[8]Buckets!$K$48,IF(AND(AD24&gt;[8]Buckets!$D$48,AD24&lt;=[8]Buckets!$D$49),[8]Buckets!$K$49,IF(AND(AD24&gt;[8]Buckets!$D$49,AD24&lt;=[8]Buckets!$D$50),[8]Buckets!$K$50,IF(AD24&gt;[8]Buckets!$D$50,[8]Buckets!$K$51)))))))</f>
        <v>-0.11729999999999999</v>
      </c>
      <c r="AS24">
        <f>IF(AE24="",[8]Buckets!$K$64,IF(AE24&lt;=[8]Buckets!$D$64,[8]Buckets!$K$64,IF(AND(AE24&gt;[8]Buckets!$D$64,AE24&lt;=[8]Buckets!$D$65),[8]Buckets!$K$65,IF(AND(AE24&gt;[8]Buckets!$D$65,AE24&lt;=[8]Buckets!$D$66),[8]Buckets!$K$66,IF(AND(AE24&gt;[8]Buckets!$D$66,AE24&lt;=[8]Buckets!$D$67),[8]Buckets!$K$67,IF(AND(AE24&gt;[8]Buckets!$D$67,AE24&lt;=[8]Buckets!$D$68),[8]Buckets!$K$68,IF(AE24&gt;[8]Buckets!$D$68,[8]Buckets!$K$69)))))))</f>
        <v>0.20650000000000002</v>
      </c>
      <c r="AT24">
        <f>IF(AF24="",[8]Buckets!$K$87,IF(AF24&lt;=[8]Buckets!$D$82,[8]Buckets!$K$82,IF(AND(AF24&gt;[8]Buckets!$D$82,AF24&lt;=[8]Buckets!$D$83),[8]Buckets!$K$83,IF(AND(AF24&gt;[8]Buckets!$D$83,AF24&lt;=[8]Buckets!$D$84),[8]Buckets!$K$84,IF(AND(AF24&gt;[8]Buckets!$D$84,AF24&lt;=[8]Buckets!$D$85),[8]Buckets!$K$85,IF(AND(AF24&gt;[8]Buckets!$D$85,AF24&lt;=[8]Buckets!$D$86),[8]Buckets!$K$86,IF(AF24&gt;[8]Buckets!$D$86,[8]Buckets!$K$87)))))))</f>
        <v>0.34609999999999985</v>
      </c>
      <c r="AU24">
        <f>IF(AG24="",[8]Buckets!$K$95,IF(AG24&lt;=[8]Buckets!$D$90,[8]Buckets!$K$90,IF(AND(AG24&gt;[8]Buckets!$D$90,AG24&lt;=[8]Buckets!$D$91),[8]Buckets!$K$91,IF(AND(AG24&gt;[8]Buckets!$D$91,AG24&lt;=[8]Buckets!$D$92),[8]Buckets!$K$92,IF(AND(AG24&gt;[8]Buckets!$D$92,AG24&lt;=[8]Buckets!$D$93),[8]Buckets!$K$93,IF(AND(AG24&gt;[8]Buckets!$D$93,AG24&lt;=[8]Buckets!$D$94),[8]Buckets!$K$94,IF(AG24&gt;[8]Buckets!$D$94,[8]Buckets!$K$95)))))))</f>
        <v>0.50539999999999985</v>
      </c>
      <c r="AV24">
        <f>IF(AH24="",[8]Buckets!$K$103,IF(AH24&lt;=[8]Buckets!$D$99,[8]Buckets!$K$99,IF(AND(AH24&gt;[8]Buckets!$D$99,AH24&lt;=[8]Buckets!$D$100),[8]Buckets!$K$100,IF(AND(AH24&gt;[8]Buckets!$D$100,AH24&lt;=[8]Buckets!$D$101),[8]Buckets!$K$101,IF(AND(AH24&gt;[8]Buckets!$D$101,AH24&lt;=[8]Buckets!$D$102),[8]Buckets!$K$102,IF(AH24&gt;[8]Buckets!$D$102,[8]Buckets!$K$103))))))</f>
        <v>0.72730000000000006</v>
      </c>
      <c r="AW24">
        <f>IF(AI24="",[8]Buckets!$K$116,IF(AI24&lt;=[8]Buckets!$D$116,[8]Buckets!$K$116,IF(AND(AI24&gt;[8]Buckets!$D$116,AI24&lt;=[8]Buckets!$D$117),[8]Buckets!$K$117,IF(AND(AI24&gt;[8]Buckets!$D$117,AI24&lt;=[8]Buckets!$D$118),[8]Buckets!$K$118,IF(AND(AI24&gt;[8]Buckets!$D$118,AI24&lt;=[8]Buckets!$D$119),[8]Buckets!$K$119,IF(AND(AI24&gt;[8]Buckets!$D$119,AI24&lt;=[8]Buckets!$D$120),[8]Buckets!$K$120,IF(AI24&gt;[8]Buckets!$D$120,[8]Buckets!$K$121)))))))</f>
        <v>-0.80090000000000017</v>
      </c>
      <c r="AX24">
        <f>IF(AJ24="",[8]Buckets!$K$130,IF(AJ24&lt;=[8]Buckets!$D$125,[8]Buckets!$K$125,IF(AND(AJ24&gt;[8]Buckets!$D$125,AJ24&lt;=[8]Buckets!$D$126),[8]Buckets!$K$126,IF(AND(AJ24&gt;[8]Buckets!$D$126,AJ24&lt;=[8]Buckets!$D$127),[8]Buckets!$K$127,IF(AND(AJ24&gt;[8]Buckets!$D$127,AJ24&lt;=[8]Buckets!$D$128),[8]Buckets!$K$128,IF(AND(AJ24&gt;[8]Buckets!$D$128,AJ24&lt;=[8]Buckets!$D$129),[8]Buckets!$K$129,IF(AJ24&gt;[8]Buckets!$D$129,[8]Buckets!$K$130)))))))</f>
        <v>-1.2012999999999998</v>
      </c>
      <c r="AY24" s="695"/>
      <c r="AZ24">
        <f>MMULT(AL24:AT24,[8]Coefficients!$B$6:$B$14)+[8]Coefficients!$F$5</f>
        <v>-0.48804983899999987</v>
      </c>
      <c r="BA24">
        <f>MMULT(AU24:AX24,[8]Coefficients!$B$20:$B$23)+[8]Coefficients!$F$19</f>
        <v>-0.23428087400000008</v>
      </c>
      <c r="BB24">
        <f>(AZ24*[8]Standardisation_Parameters!$B$6)+[8]Standardisation_Parameters!$B$5</f>
        <v>36.2754113352022</v>
      </c>
      <c r="BC24">
        <f>(BA24*[8]Standardisation_Parameters!$B$6)+[8]Standardisation_Parameters!$B$5</f>
        <v>40.536316332944786</v>
      </c>
      <c r="BD24">
        <v>25</v>
      </c>
      <c r="BE24" s="78">
        <f>MMULT(AZ24:BA24,[8]Coefficients!$B$29:$B$30)+[8]Coefficients!$F$29</f>
        <v>-0.30196189035567006</v>
      </c>
      <c r="BF24" s="78">
        <f>(BE24*[8]Standardisation_Parameters!$B$6)+[8]Standardisation_Parameters!$B$5</f>
        <v>39.399918977018409</v>
      </c>
      <c r="BG24" s="78">
        <f t="shared" si="7"/>
        <v>39</v>
      </c>
      <c r="BH24" s="78">
        <f>VLOOKUP(MATCH(BF24,[8]mapping_table!$B$2:$B$21,1),[8]mapping_table!$A$1:$D$21,4,0)</f>
        <v>40</v>
      </c>
      <c r="BI24" s="78">
        <f t="shared" si="8"/>
        <v>8</v>
      </c>
      <c r="BK24" s="79">
        <f>MMULT(AZ24:BA24,[8]Coefficients!$B$36:$B$37)+[8]Coefficients!$F$36</f>
        <v>-0.35686438911647</v>
      </c>
      <c r="BL24" s="79">
        <f>(BK24*[8]Standardisation_Parameters!$B$6)+[8]Standardisation_Parameters!$B$5</f>
        <v>38.478079179317191</v>
      </c>
      <c r="BM24" s="79">
        <f t="shared" si="9"/>
        <v>38</v>
      </c>
      <c r="BN24" s="79">
        <f>VLOOKUP(MATCH(BL24,[8]mapping_table!$B$2:$B$21,1),[8]mapping_table!$A$1:$D$21,4,0)</f>
        <v>40</v>
      </c>
      <c r="BO24" s="79">
        <f t="shared" si="10"/>
        <v>8</v>
      </c>
      <c r="BP24" s="78">
        <f t="shared" si="11"/>
        <v>8</v>
      </c>
      <c r="BQ24" s="78">
        <f>VLOOKUP(MATCH(BO24,[9]mapping_table!$B$2:$B$21,1),[9]mapping_table!$A$1:$D$21,4,0)</f>
        <v>10</v>
      </c>
      <c r="BR24" s="78">
        <f t="shared" si="12"/>
        <v>2</v>
      </c>
      <c r="BT24" s="79" t="e">
        <f>MMULT(BI24:BJ24,[9]Coefficients!$B$36:$B$37)+[9]Coefficients!$F$36</f>
        <v>#VALUE!</v>
      </c>
      <c r="BU24" s="79" t="e">
        <f>(BT24*[9]Standardisation_Parameters!$B$6)+[9]Standardisation_Parameters!$B$5</f>
        <v>#VALUE!</v>
      </c>
      <c r="BV24" s="79" t="e">
        <f t="shared" si="13"/>
        <v>#VALUE!</v>
      </c>
      <c r="BW24" s="79" t="e">
        <f>VLOOKUP(MATCH(BU24,[9]mapping_table!$B$2:$B$21,1),[9]mapping_table!$A$1:$D$21,4,0)</f>
        <v>#VALUE!</v>
      </c>
      <c r="BX24" s="79" t="e">
        <f t="shared" si="14"/>
        <v>#VALUE!</v>
      </c>
    </row>
    <row r="25" spans="1:76" hidden="1" x14ac:dyDescent="0.25">
      <c r="A25" s="74" t="s">
        <v>26</v>
      </c>
      <c r="B25" s="74" t="s">
        <v>160</v>
      </c>
      <c r="C25" s="74" t="s">
        <v>184</v>
      </c>
      <c r="D25" s="75">
        <v>3</v>
      </c>
      <c r="E25" s="75">
        <v>-6.1469763716459704</v>
      </c>
      <c r="F25" s="75">
        <v>9.6999999999999993</v>
      </c>
      <c r="G25" s="75">
        <v>1.391</v>
      </c>
      <c r="H25" s="75">
        <v>2.617</v>
      </c>
      <c r="I25" s="75">
        <v>30480</v>
      </c>
      <c r="J25" s="75">
        <v>19.929638442291701</v>
      </c>
      <c r="K25" s="75">
        <v>132.37834485384201</v>
      </c>
      <c r="L25" s="75">
        <v>6</v>
      </c>
      <c r="M25" s="75">
        <v>26.775956284153001</v>
      </c>
      <c r="N25" s="75">
        <v>3</v>
      </c>
      <c r="O25" s="75">
        <v>1.06152645779295</v>
      </c>
      <c r="P25" s="75">
        <v>2</v>
      </c>
      <c r="Q25" s="75">
        <f>VLOOKUP(C25,High_Raw!$D:$CD,9,FALSE)</f>
        <v>2.7142039348582498</v>
      </c>
      <c r="R25" s="75">
        <f>VLOOKUP(C25,High_Raw!$D:$CD,36,FALSE)</f>
        <v>6.0379766743034802</v>
      </c>
      <c r="S25" s="148">
        <v>30.4444444444444</v>
      </c>
      <c r="T25" s="149">
        <f t="shared" si="0"/>
        <v>30</v>
      </c>
      <c r="U25" s="41">
        <f>VLOOKUP(MATCH(S25,[8]mapping_table!$B$2:$B$21,1),[8]mapping_table!$A$1:$D$21,4,0)</f>
        <v>35</v>
      </c>
      <c r="V25" s="41">
        <f t="shared" si="1"/>
        <v>6</v>
      </c>
      <c r="W25" s="695"/>
      <c r="X25" s="75">
        <f t="shared" si="2"/>
        <v>3</v>
      </c>
      <c r="Y25">
        <f>IF(ISBLANK(E25),"",(E25-[8]Standardisation_Parameters!$J$5)/[8]Standardisation_Parameters!$J$6)</f>
        <v>-0.76986624743451093</v>
      </c>
      <c r="Z25">
        <f>IF(ISBLANK(F25),"",(F25-[8]Standardisation_Parameters!$G$5)/[8]Standardisation_Parameters!$G$6)</f>
        <v>2.4764711637136706E-2</v>
      </c>
      <c r="AA25">
        <f>IF(ISBLANK(G25),"",(G25-[8]Standardisation_Parameters!$L$5)/[8]Standardisation_Parameters!$L$6)</f>
        <v>-0.93066483789836973</v>
      </c>
      <c r="AB25" s="75">
        <f t="shared" si="3"/>
        <v>2.617</v>
      </c>
      <c r="AC25">
        <f>IF(ISBLANK(I25),"",(I25-[8]Standardisation_Parameters!$K$5)/[8]Standardisation_Parameters!$K$6)</f>
        <v>0.95554932396127568</v>
      </c>
      <c r="AD25">
        <f>IF(ISBLANK(J25),"",(J25-[8]Standardisation_Parameters!$M$5)/[8]Standardisation_Parameters!$M$6)</f>
        <v>0.44000154709670419</v>
      </c>
      <c r="AE25">
        <f>IF(ISBLANK(K25),"",(K25-[8]Standardisation_Parameters!$N$5)/[8]Standardisation_Parameters!$N$6)</f>
        <v>0.51315189660164728</v>
      </c>
      <c r="AF25" s="75">
        <f t="shared" si="4"/>
        <v>6</v>
      </c>
      <c r="AG25">
        <f>IF(ISBLANK(M25),"",(M25-[8]Standardisation_Parameters!$O$5)/[8]Standardisation_Parameters!$O$6)</f>
        <v>-0.6258435853960852</v>
      </c>
      <c r="AH25" s="75">
        <f t="shared" si="5"/>
        <v>3</v>
      </c>
      <c r="AI25" s="75">
        <f>IF(ISBLANK(O25),"",(O25-[8]Standardisation_Parameters!$Q$5)/[8]Standardisation_Parameters!$Q$6)</f>
        <v>1.0296283359565843</v>
      </c>
      <c r="AJ25" s="75">
        <f t="shared" si="6"/>
        <v>2</v>
      </c>
      <c r="AK25" s="695"/>
      <c r="AL25">
        <f>IF(X25="",[8]Buckets!$K$15,IF(X25&lt;=[8]Buckets!$D$13,[8]Buckets!$K$13,IF(AND(X25&gt;[8]Buckets!$D$13,X25&lt;=[8]Buckets!$D$14),[8]Buckets!$K$14,IF(X25&gt;[8]Buckets!$D$14,[8]Buckets!$K$15))))</f>
        <v>0.39300000000000002</v>
      </c>
      <c r="AM25">
        <f>IF(Y25="",[8]Buckets!$K$60,IF(Y25&lt;=[8]Buckets!$D$55,[8]Buckets!$K$55,IF(AND(Y25&gt;[8]Buckets!$D$55,Y25&lt;=[8]Buckets!$D$56),[8]Buckets!$K$56,IF(AND(Y25&gt;[8]Buckets!$D$56,Y25&lt;=[8]Buckets!$D$57),[8]Buckets!$K$57,IF(AND(Y25&gt;[8]Buckets!$D$57,Y25&lt;=[8]Buckets!$D$58),[8]Buckets!$K$58,IF(AND(Y25&gt;[8]Buckets!$D$58,Y25&lt;=[8]Buckets!$D$59),[8]Buckets!$K$59,IF(Y25&gt;[8]Buckets!$D$59,[8]Buckets!$K$60)))))))</f>
        <v>-0.59049999999999991</v>
      </c>
      <c r="AN25">
        <f>IF(Z25="",[8]Buckets!$K$78,IF(Z25&lt;=[8]Buckets!$D$73,[8]Buckets!$K$73,IF(AND(Z25&gt;[8]Buckets!$D$73,Z25&lt;=[8]Buckets!$D$74),[8]Buckets!$K$74,IF(AND(Z25&gt;[8]Buckets!$D$74,Z25&lt;=[8]Buckets!$D$75),[8]Buckets!$K$75,IF(AND(Z25&gt;[8]Buckets!$D$75,Z25&lt;=[8]Buckets!$D$76),[8]Buckets!$K$76,IF(AND(Z25&gt;[8]Buckets!$D$76,Z25&lt;=[8]Buckets!$D$77),[8]Buckets!$K$77,IF(Z25&gt;[8]Buckets!$D$77,[8]Buckets!$K$78)))))))</f>
        <v>-0.35099999999999998</v>
      </c>
      <c r="AO25">
        <f>IF(AA25="",[8]Buckets!$K$37,IF(AA25&lt;=[8]Buckets!$D$37,[8]Buckets!$K$37,IF(AND(AA25&gt;[8]Buckets!$D$37,AA25&lt;=[8]Buckets!$D$38),[8]Buckets!$K$38,IF(AND(AA25&gt;[8]Buckets!$D$38,AA25&lt;=[8]Buckets!$D$39),[8]Buckets!$K$39,IF(AND(AA25&gt;[8]Buckets!$D$39,AA25&lt;=[8]Buckets!$D$40),[8]Buckets!$K$40,IF(AND(AA25&gt;[8]Buckets!$D$40,AA25&lt;=[8]Buckets!$D$41),[8]Buckets!$K$41,IF(AA25&gt;[8]Buckets!$D$41,[8]Buckets!$K$42)))))))</f>
        <v>-0.9042</v>
      </c>
      <c r="AP25">
        <f>IF(AB25="",[8]Buckets!$K$24,IF(AB25&lt;=[8]Buckets!$D$19,[8]Buckets!$K$19,IF(AND(AB25&gt;[8]Buckets!$D$19,AB25&lt;=[8]Buckets!$D$20),[8]Buckets!$K$20,IF(AND(AB25&gt;[8]Buckets!$D$20,AB25&lt;=[8]Buckets!$D$21),[8]Buckets!$K$21,IF(AND(AB25&gt;[8]Buckets!$D$21,AB25&lt;=[8]Buckets!$D$22),[8]Buckets!$K$22,IF(AND(AB25&gt;[8]Buckets!$D$22,AB25&lt;=[8]Buckets!$D$23),[8]Buckets!$K$23,IF(AB25&gt;[8]Buckets!$D$23,[8]Buckets!$K$24)))))))</f>
        <v>-0.93840000000000001</v>
      </c>
      <c r="AQ25">
        <f>IF(AC25="",[8]Buckets!$K$28,IF(AC25&lt;=[8]Buckets!$D$28,[8]Buckets!$K$28,IF(AND(AC25&gt;[8]Buckets!$D$28,AC25&lt;=[8]Buckets!$D$29),[8]Buckets!$K$29,IF(AND(AC25&gt;[8]Buckets!$D$29,AC25&lt;=[8]Buckets!$D$30),[8]Buckets!$K$30,IF(AND(AC25&gt;[8]Buckets!$D$30,AC25&lt;=[8]Buckets!$D$31),[8]Buckets!$K$31,IF(AND(AC25&gt;[8]Buckets!$D$31,AC25&lt;=[8]Buckets!$D$32),[8]Buckets!$K$32,IF(AC25&gt;[8]Buckets!$D$32,[8]Buckets!$K$33)))))))</f>
        <v>-1.1294000000000004</v>
      </c>
      <c r="AR25">
        <f>IF(AD25="",[8]Buckets!$K$46,IF(AD25&lt;=[8]Buckets!$D$46,[8]Buckets!$K$46,IF(AND(AD25&gt;[8]Buckets!$D$46,AD25&lt;=[8]Buckets!$D$47),[8]Buckets!$K$47,IF(AND(AD25&gt;[8]Buckets!$D$47,AD25&lt;=[8]Buckets!$D$48),[8]Buckets!$K$48,IF(AND(AD25&gt;[8]Buckets!$D$48,AD25&lt;=[8]Buckets!$D$49),[8]Buckets!$K$49,IF(AND(AD25&gt;[8]Buckets!$D$49,AD25&lt;=[8]Buckets!$D$50),[8]Buckets!$K$50,IF(AD25&gt;[8]Buckets!$D$50,[8]Buckets!$K$51)))))))</f>
        <v>-0.70649999999999991</v>
      </c>
      <c r="AS25">
        <f>IF(AE25="",[8]Buckets!$K$64,IF(AE25&lt;=[8]Buckets!$D$64,[8]Buckets!$K$64,IF(AND(AE25&gt;[8]Buckets!$D$64,AE25&lt;=[8]Buckets!$D$65),[8]Buckets!$K$65,IF(AND(AE25&gt;[8]Buckets!$D$65,AE25&lt;=[8]Buckets!$D$66),[8]Buckets!$K$66,IF(AND(AE25&gt;[8]Buckets!$D$66,AE25&lt;=[8]Buckets!$D$67),[8]Buckets!$K$67,IF(AND(AE25&gt;[8]Buckets!$D$67,AE25&lt;=[8]Buckets!$D$68),[8]Buckets!$K$68,IF(AE25&gt;[8]Buckets!$D$68,[8]Buckets!$K$69)))))))</f>
        <v>-0.90069999999999983</v>
      </c>
      <c r="AT25">
        <f>IF(AF25="",[8]Buckets!$K$87,IF(AF25&lt;=[8]Buckets!$D$82,[8]Buckets!$K$82,IF(AND(AF25&gt;[8]Buckets!$D$82,AF25&lt;=[8]Buckets!$D$83),[8]Buckets!$K$83,IF(AND(AF25&gt;[8]Buckets!$D$83,AF25&lt;=[8]Buckets!$D$84),[8]Buckets!$K$84,IF(AND(AF25&gt;[8]Buckets!$D$84,AF25&lt;=[8]Buckets!$D$85),[8]Buckets!$K$85,IF(AND(AF25&gt;[8]Buckets!$D$85,AF25&lt;=[8]Buckets!$D$86),[8]Buckets!$K$86,IF(AF25&gt;[8]Buckets!$D$86,[8]Buckets!$K$87)))))))</f>
        <v>0.34609999999999985</v>
      </c>
      <c r="AU25">
        <f>IF(AG25="",[8]Buckets!$K$95,IF(AG25&lt;=[8]Buckets!$D$90,[8]Buckets!$K$90,IF(AND(AG25&gt;[8]Buckets!$D$90,AG25&lt;=[8]Buckets!$D$91),[8]Buckets!$K$91,IF(AND(AG25&gt;[8]Buckets!$D$91,AG25&lt;=[8]Buckets!$D$92),[8]Buckets!$K$92,IF(AND(AG25&gt;[8]Buckets!$D$92,AG25&lt;=[8]Buckets!$D$93),[8]Buckets!$K$93,IF(AND(AG25&gt;[8]Buckets!$D$93,AG25&lt;=[8]Buckets!$D$94),[8]Buckets!$K$94,IF(AG25&gt;[8]Buckets!$D$94,[8]Buckets!$K$95)))))))</f>
        <v>-0.29059999999999997</v>
      </c>
      <c r="AV25">
        <f>IF(AH25="",[8]Buckets!$K$103,IF(AH25&lt;=[8]Buckets!$D$99,[8]Buckets!$K$99,IF(AND(AH25&gt;[8]Buckets!$D$99,AH25&lt;=[8]Buckets!$D$100),[8]Buckets!$K$100,IF(AND(AH25&gt;[8]Buckets!$D$100,AH25&lt;=[8]Buckets!$D$101),[8]Buckets!$K$101,IF(AND(AH25&gt;[8]Buckets!$D$101,AH25&lt;=[8]Buckets!$D$102),[8]Buckets!$K$102,IF(AH25&gt;[8]Buckets!$D$102,[8]Buckets!$K$103))))))</f>
        <v>-0.31409999999999982</v>
      </c>
      <c r="AW25">
        <f>IF(AI25="",[8]Buckets!$K$116,IF(AI25&lt;=[8]Buckets!$D$116,[8]Buckets!$K$116,IF(AND(AI25&gt;[8]Buckets!$D$116,AI25&lt;=[8]Buckets!$D$117),[8]Buckets!$K$117,IF(AND(AI25&gt;[8]Buckets!$D$117,AI25&lt;=[8]Buckets!$D$118),[8]Buckets!$K$118,IF(AND(AI25&gt;[8]Buckets!$D$118,AI25&lt;=[8]Buckets!$D$119),[8]Buckets!$K$119,IF(AND(AI25&gt;[8]Buckets!$D$119,AI25&lt;=[8]Buckets!$D$120),[8]Buckets!$K$120,IF(AI25&gt;[8]Buckets!$D$120,[8]Buckets!$K$121)))))))</f>
        <v>-1.2489000000000001</v>
      </c>
      <c r="AX25">
        <f>IF(AJ25="",[8]Buckets!$K$130,IF(AJ25&lt;=[8]Buckets!$D$125,[8]Buckets!$K$125,IF(AND(AJ25&gt;[8]Buckets!$D$125,AJ25&lt;=[8]Buckets!$D$126),[8]Buckets!$K$126,IF(AND(AJ25&gt;[8]Buckets!$D$126,AJ25&lt;=[8]Buckets!$D$127),[8]Buckets!$K$127,IF(AND(AJ25&gt;[8]Buckets!$D$127,AJ25&lt;=[8]Buckets!$D$128),[8]Buckets!$K$128,IF(AND(AJ25&gt;[8]Buckets!$D$128,AJ25&lt;=[8]Buckets!$D$129),[8]Buckets!$K$129,IF(AJ25&gt;[8]Buckets!$D$129,[8]Buckets!$K$130)))))))</f>
        <v>-0.8657999999999999</v>
      </c>
      <c r="AY25" s="695"/>
      <c r="AZ25">
        <f>MMULT(AL25:AT25,[8]Coefficients!$B$6:$B$14)+[8]Coefficients!$F$5</f>
        <v>-0.83099395799999987</v>
      </c>
      <c r="BA25">
        <f>MMULT(AU25:AX25,[8]Coefficients!$B$20:$B$23)+[8]Coefficients!$F$19</f>
        <v>-0.84804488599999994</v>
      </c>
      <c r="BB25">
        <f>(AZ25*[8]Standardisation_Parameters!$B$6)+[8]Standardisation_Parameters!$B$5</f>
        <v>30.517211901345</v>
      </c>
      <c r="BC25">
        <f>(BA25*[8]Standardisation_Parameters!$B$6)+[8]Standardisation_Parameters!$B$5</f>
        <v>30.230918483505867</v>
      </c>
      <c r="BD25">
        <v>26</v>
      </c>
      <c r="BE25" s="78">
        <f>MMULT(AZ25:BA25,[8]Coefficients!$B$29:$B$30)+[8]Coefficients!$F$29</f>
        <v>-0.86120809045329993</v>
      </c>
      <c r="BF25" s="78">
        <f>(BE25*[8]Standardisation_Parameters!$B$6)+[8]Standardisation_Parameters!$B$5</f>
        <v>30.009901844842531</v>
      </c>
      <c r="BG25" s="78">
        <f t="shared" si="7"/>
        <v>30</v>
      </c>
      <c r="BH25" s="78">
        <f>VLOOKUP(MATCH(BF25,[8]mapping_table!$B$2:$B$21,1),[8]mapping_table!$A$1:$D$21,4,0)</f>
        <v>35</v>
      </c>
      <c r="BI25" s="78">
        <f t="shared" si="8"/>
        <v>6</v>
      </c>
      <c r="BK25" s="79">
        <f>MMULT(AZ25:BA25,[8]Coefficients!$B$36:$B$37)+[8]Coefficients!$F$36</f>
        <v>-0.86149776931813993</v>
      </c>
      <c r="BL25" s="79">
        <f>(BK25*[8]Standardisation_Parameters!$B$6)+[8]Standardisation_Parameters!$B$5</f>
        <v>30.005037995069031</v>
      </c>
      <c r="BM25" s="79">
        <f t="shared" si="9"/>
        <v>30</v>
      </c>
      <c r="BN25" s="79">
        <f>VLOOKUP(MATCH(BL25,[8]mapping_table!$B$2:$B$21,1),[8]mapping_table!$A$1:$D$21,4,0)</f>
        <v>35</v>
      </c>
      <c r="BO25" s="79">
        <f t="shared" si="10"/>
        <v>6</v>
      </c>
      <c r="BP25" s="78">
        <f t="shared" si="11"/>
        <v>6</v>
      </c>
      <c r="BQ25" s="78">
        <f>VLOOKUP(MATCH(BO25,[9]mapping_table!$B$2:$B$21,1),[9]mapping_table!$A$1:$D$21,4,0)</f>
        <v>10</v>
      </c>
      <c r="BR25" s="78">
        <f t="shared" si="12"/>
        <v>1</v>
      </c>
      <c r="BT25" s="79" t="e">
        <f>MMULT(BI25:BJ25,[9]Coefficients!$B$36:$B$37)+[9]Coefficients!$F$36</f>
        <v>#VALUE!</v>
      </c>
      <c r="BU25" s="79" t="e">
        <f>(BT25*[9]Standardisation_Parameters!$B$6)+[9]Standardisation_Parameters!$B$5</f>
        <v>#VALUE!</v>
      </c>
      <c r="BV25" s="79" t="e">
        <f t="shared" si="13"/>
        <v>#VALUE!</v>
      </c>
      <c r="BW25" s="79" t="e">
        <f>VLOOKUP(MATCH(BU25,[9]mapping_table!$B$2:$B$21,1),[9]mapping_table!$A$1:$D$21,4,0)</f>
        <v>#VALUE!</v>
      </c>
      <c r="BX25" s="79" t="e">
        <f t="shared" si="14"/>
        <v>#VALUE!</v>
      </c>
    </row>
    <row r="26" spans="1:76" hidden="1" x14ac:dyDescent="0.25">
      <c r="A26" s="74" t="s">
        <v>185</v>
      </c>
      <c r="B26" s="74" t="s">
        <v>160</v>
      </c>
      <c r="C26" s="74" t="s">
        <v>186</v>
      </c>
      <c r="D26" s="75">
        <v>1</v>
      </c>
      <c r="E26" s="75">
        <v>-1.4728479853479901</v>
      </c>
      <c r="F26" s="75">
        <v>10.3</v>
      </c>
      <c r="G26" s="75">
        <v>1.2</v>
      </c>
      <c r="H26" s="75">
        <v>2.7254</v>
      </c>
      <c r="I26" s="75">
        <v>20720</v>
      </c>
      <c r="J26" s="75">
        <v>5.4942688328504801</v>
      </c>
      <c r="K26" s="75">
        <v>43.001588515667898</v>
      </c>
      <c r="L26" s="75">
        <v>3</v>
      </c>
      <c r="M26" s="75">
        <v>38.251366120218599</v>
      </c>
      <c r="N26" s="75">
        <v>2</v>
      </c>
      <c r="O26" s="75">
        <v>1.01332198156678</v>
      </c>
      <c r="P26" s="75">
        <v>2</v>
      </c>
      <c r="Q26" s="75">
        <f>VLOOKUP(C26,High_Raw!$D:$CD,9,FALSE)</f>
        <v>3.87984391438625</v>
      </c>
      <c r="R26" s="75">
        <f>VLOOKUP(C26,High_Raw!$D:$CD,36,FALSE)</f>
        <v>4.8000250971047196</v>
      </c>
      <c r="S26" s="148">
        <v>32.1111111111111</v>
      </c>
      <c r="T26" s="149">
        <f t="shared" si="0"/>
        <v>32</v>
      </c>
      <c r="U26" s="41">
        <f>VLOOKUP(MATCH(S26,[8]mapping_table!$B$2:$B$21,1),[8]mapping_table!$A$1:$D$21,4,0)</f>
        <v>35</v>
      </c>
      <c r="V26" s="41">
        <f t="shared" si="1"/>
        <v>6</v>
      </c>
      <c r="W26" s="695"/>
      <c r="X26" s="75">
        <f t="shared" si="2"/>
        <v>1</v>
      </c>
      <c r="Y26">
        <f>IF(ISBLANK(E26),"",(E26-[8]Standardisation_Parameters!$J$5)/[8]Standardisation_Parameters!$J$6)</f>
        <v>-0.31568051096425359</v>
      </c>
      <c r="Z26">
        <f>IF(ISBLANK(F26),"",(F26-[8]Standardisation_Parameters!$G$5)/[8]Standardisation_Parameters!$G$6)</f>
        <v>7.5538445757932143E-2</v>
      </c>
      <c r="AA26">
        <f>IF(ISBLANK(G26),"",(G26-[8]Standardisation_Parameters!$L$5)/[8]Standardisation_Parameters!$L$6)</f>
        <v>-0.96689925905157625</v>
      </c>
      <c r="AB26" s="75">
        <f t="shared" si="3"/>
        <v>2.7254</v>
      </c>
      <c r="AC26">
        <f>IF(ISBLANK(I26),"",(I26-[8]Standardisation_Parameters!$K$5)/[8]Standardisation_Parameters!$K$6)</f>
        <v>0.3949326669425447</v>
      </c>
      <c r="AD26">
        <f>IF(ISBLANK(J26),"",(J26-[8]Standardisation_Parameters!$M$5)/[8]Standardisation_Parameters!$M$6)</f>
        <v>8.4788980525198274E-2</v>
      </c>
      <c r="AE26">
        <f>IF(ISBLANK(K26),"",(K26-[8]Standardisation_Parameters!$N$5)/[8]Standardisation_Parameters!$N$6)</f>
        <v>-0.27743375288760302</v>
      </c>
      <c r="AF26" s="75">
        <f t="shared" si="4"/>
        <v>3</v>
      </c>
      <c r="AG26">
        <f>IF(ISBLANK(M26),"",(M26-[8]Standardisation_Parameters!$O$5)/[8]Standardisation_Parameters!$O$6)</f>
        <v>-0.20844172789709525</v>
      </c>
      <c r="AH26" s="75">
        <f t="shared" si="5"/>
        <v>2</v>
      </c>
      <c r="AI26" s="75">
        <f>IF(ISBLANK(O26),"",(O26-[8]Standardisation_Parameters!$Q$5)/[8]Standardisation_Parameters!$Q$6)</f>
        <v>0.98066516283074712</v>
      </c>
      <c r="AJ26" s="75">
        <f t="shared" si="6"/>
        <v>2</v>
      </c>
      <c r="AK26" s="695"/>
      <c r="AL26">
        <f>IF(X26="",[8]Buckets!$K$15,IF(X26&lt;=[8]Buckets!$D$13,[8]Buckets!$K$13,IF(AND(X26&gt;[8]Buckets!$D$13,X26&lt;=[8]Buckets!$D$14),[8]Buckets!$K$14,IF(X26&gt;[8]Buckets!$D$14,[8]Buckets!$K$15))))</f>
        <v>-0.72019999999999995</v>
      </c>
      <c r="AM26">
        <f>IF(Y26="",[8]Buckets!$K$60,IF(Y26&lt;=[8]Buckets!$D$55,[8]Buckets!$K$55,IF(AND(Y26&gt;[8]Buckets!$D$55,Y26&lt;=[8]Buckets!$D$56),[8]Buckets!$K$56,IF(AND(Y26&gt;[8]Buckets!$D$56,Y26&lt;=[8]Buckets!$D$57),[8]Buckets!$K$57,IF(AND(Y26&gt;[8]Buckets!$D$57,Y26&lt;=[8]Buckets!$D$58),[8]Buckets!$K$58,IF(AND(Y26&gt;[8]Buckets!$D$58,Y26&lt;=[8]Buckets!$D$59),[8]Buckets!$K$59,IF(Y26&gt;[8]Buckets!$D$59,[8]Buckets!$K$60)))))))</f>
        <v>-0.50649999999999995</v>
      </c>
      <c r="AN26">
        <f>IF(Z26="",[8]Buckets!$K$78,IF(Z26&lt;=[8]Buckets!$D$73,[8]Buckets!$K$73,IF(AND(Z26&gt;[8]Buckets!$D$73,Z26&lt;=[8]Buckets!$D$74),[8]Buckets!$K$74,IF(AND(Z26&gt;[8]Buckets!$D$74,Z26&lt;=[8]Buckets!$D$75),[8]Buckets!$K$75,IF(AND(Z26&gt;[8]Buckets!$D$75,Z26&lt;=[8]Buckets!$D$76),[8]Buckets!$K$76,IF(AND(Z26&gt;[8]Buckets!$D$76,Z26&lt;=[8]Buckets!$D$77),[8]Buckets!$K$77,IF(Z26&gt;[8]Buckets!$D$77,[8]Buckets!$K$78)))))))</f>
        <v>-0.35099999999999998</v>
      </c>
      <c r="AO26">
        <f>IF(AA26="",[8]Buckets!$K$37,IF(AA26&lt;=[8]Buckets!$D$37,[8]Buckets!$K$37,IF(AND(AA26&gt;[8]Buckets!$D$37,AA26&lt;=[8]Buckets!$D$38),[8]Buckets!$K$38,IF(AND(AA26&gt;[8]Buckets!$D$38,AA26&lt;=[8]Buckets!$D$39),[8]Buckets!$K$39,IF(AND(AA26&gt;[8]Buckets!$D$39,AA26&lt;=[8]Buckets!$D$40),[8]Buckets!$K$40,IF(AND(AA26&gt;[8]Buckets!$D$40,AA26&lt;=[8]Buckets!$D$41),[8]Buckets!$K$41,IF(AA26&gt;[8]Buckets!$D$41,[8]Buckets!$K$42)))))))</f>
        <v>-1.1850000000000001</v>
      </c>
      <c r="AP26">
        <f>IF(AB26="",[8]Buckets!$K$24,IF(AB26&lt;=[8]Buckets!$D$19,[8]Buckets!$K$19,IF(AND(AB26&gt;[8]Buckets!$D$19,AB26&lt;=[8]Buckets!$D$20),[8]Buckets!$K$20,IF(AND(AB26&gt;[8]Buckets!$D$20,AB26&lt;=[8]Buckets!$D$21),[8]Buckets!$K$21,IF(AND(AB26&gt;[8]Buckets!$D$21,AB26&lt;=[8]Buckets!$D$22),[8]Buckets!$K$22,IF(AND(AB26&gt;[8]Buckets!$D$22,AB26&lt;=[8]Buckets!$D$23),[8]Buckets!$K$23,IF(AB26&gt;[8]Buckets!$D$23,[8]Buckets!$K$24)))))))</f>
        <v>-0.93840000000000001</v>
      </c>
      <c r="AQ26">
        <f>IF(AC26="",[8]Buckets!$K$28,IF(AC26&lt;=[8]Buckets!$D$28,[8]Buckets!$K$28,IF(AND(AC26&gt;[8]Buckets!$D$28,AC26&lt;=[8]Buckets!$D$29),[8]Buckets!$K$29,IF(AND(AC26&gt;[8]Buckets!$D$29,AC26&lt;=[8]Buckets!$D$30),[8]Buckets!$K$30,IF(AND(AC26&gt;[8]Buckets!$D$30,AC26&lt;=[8]Buckets!$D$31),[8]Buckets!$K$31,IF(AND(AC26&gt;[8]Buckets!$D$31,AC26&lt;=[8]Buckets!$D$32),[8]Buckets!$K$32,IF(AC26&gt;[8]Buckets!$D$32,[8]Buckets!$K$33)))))))</f>
        <v>-0.70050000000000012</v>
      </c>
      <c r="AR26">
        <f>IF(AD26="",[8]Buckets!$K$46,IF(AD26&lt;=[8]Buckets!$D$46,[8]Buckets!$K$46,IF(AND(AD26&gt;[8]Buckets!$D$46,AD26&lt;=[8]Buckets!$D$47),[8]Buckets!$K$47,IF(AND(AD26&gt;[8]Buckets!$D$47,AD26&lt;=[8]Buckets!$D$48),[8]Buckets!$K$48,IF(AND(AD26&gt;[8]Buckets!$D$48,AD26&lt;=[8]Buckets!$D$49),[8]Buckets!$K$49,IF(AND(AD26&gt;[8]Buckets!$D$49,AD26&lt;=[8]Buckets!$D$50),[8]Buckets!$K$50,IF(AD26&gt;[8]Buckets!$D$50,[8]Buckets!$K$51)))))))</f>
        <v>-0.41189999999999993</v>
      </c>
      <c r="AS26">
        <f>IF(AE26="",[8]Buckets!$K$64,IF(AE26&lt;=[8]Buckets!$D$64,[8]Buckets!$K$64,IF(AND(AE26&gt;[8]Buckets!$D$64,AE26&lt;=[8]Buckets!$D$65),[8]Buckets!$K$65,IF(AND(AE26&gt;[8]Buckets!$D$65,AE26&lt;=[8]Buckets!$D$66),[8]Buckets!$K$66,IF(AND(AE26&gt;[8]Buckets!$D$66,AE26&lt;=[8]Buckets!$D$67),[8]Buckets!$K$67,IF(AND(AE26&gt;[8]Buckets!$D$67,AE26&lt;=[8]Buckets!$D$68),[8]Buckets!$K$68,IF(AE26&gt;[8]Buckets!$D$68,[8]Buckets!$K$69)))))))</f>
        <v>-0.34710000000000002</v>
      </c>
      <c r="AT26">
        <f>IF(AF26="",[8]Buckets!$K$87,IF(AF26&lt;=[8]Buckets!$D$82,[8]Buckets!$K$82,IF(AND(AF26&gt;[8]Buckets!$D$82,AF26&lt;=[8]Buckets!$D$83),[8]Buckets!$K$83,IF(AND(AF26&gt;[8]Buckets!$D$83,AF26&lt;=[8]Buckets!$D$84),[8]Buckets!$K$84,IF(AND(AF26&gt;[8]Buckets!$D$84,AF26&lt;=[8]Buckets!$D$85),[8]Buckets!$K$85,IF(AND(AF26&gt;[8]Buckets!$D$85,AF26&lt;=[8]Buckets!$D$86),[8]Buckets!$K$86,IF(AF26&gt;[8]Buckets!$D$86,[8]Buckets!$K$87)))))))</f>
        <v>-0.67990000000000017</v>
      </c>
      <c r="AU26">
        <f>IF(AG26="",[8]Buckets!$K$95,IF(AG26&lt;=[8]Buckets!$D$90,[8]Buckets!$K$90,IF(AND(AG26&gt;[8]Buckets!$D$90,AG26&lt;=[8]Buckets!$D$91),[8]Buckets!$K$91,IF(AND(AG26&gt;[8]Buckets!$D$91,AG26&lt;=[8]Buckets!$D$92),[8]Buckets!$K$92,IF(AND(AG26&gt;[8]Buckets!$D$92,AG26&lt;=[8]Buckets!$D$93),[8]Buckets!$K$93,IF(AND(AG26&gt;[8]Buckets!$D$93,AG26&lt;=[8]Buckets!$D$94),[8]Buckets!$K$94,IF(AG26&gt;[8]Buckets!$D$94,[8]Buckets!$K$95)))))))</f>
        <v>0.10740000000000016</v>
      </c>
      <c r="AV26">
        <f>IF(AH26="",[8]Buckets!$K$103,IF(AH26&lt;=[8]Buckets!$D$99,[8]Buckets!$K$99,IF(AND(AH26&gt;[8]Buckets!$D$99,AH26&lt;=[8]Buckets!$D$100),[8]Buckets!$K$100,IF(AND(AH26&gt;[8]Buckets!$D$100,AH26&lt;=[8]Buckets!$D$101),[8]Buckets!$K$101,IF(AND(AH26&gt;[8]Buckets!$D$101,AH26&lt;=[8]Buckets!$D$102),[8]Buckets!$K$102,IF(AH26&gt;[8]Buckets!$D$102,[8]Buckets!$K$103))))))</f>
        <v>-0.89000000000000012</v>
      </c>
      <c r="AW26">
        <f>IF(AI26="",[8]Buckets!$K$116,IF(AI26&lt;=[8]Buckets!$D$116,[8]Buckets!$K$116,IF(AND(AI26&gt;[8]Buckets!$D$116,AI26&lt;=[8]Buckets!$D$117),[8]Buckets!$K$117,IF(AND(AI26&gt;[8]Buckets!$D$117,AI26&lt;=[8]Buckets!$D$118),[8]Buckets!$K$118,IF(AND(AI26&gt;[8]Buckets!$D$118,AI26&lt;=[8]Buckets!$D$119),[8]Buckets!$K$119,IF(AND(AI26&gt;[8]Buckets!$D$119,AI26&lt;=[8]Buckets!$D$120),[8]Buckets!$K$120,IF(AI26&gt;[8]Buckets!$D$120,[8]Buckets!$K$121)))))))</f>
        <v>-1.2489000000000001</v>
      </c>
      <c r="AX26">
        <f>IF(AJ26="",[8]Buckets!$K$130,IF(AJ26&lt;=[8]Buckets!$D$125,[8]Buckets!$K$125,IF(AND(AJ26&gt;[8]Buckets!$D$125,AJ26&lt;=[8]Buckets!$D$126),[8]Buckets!$K$126,IF(AND(AJ26&gt;[8]Buckets!$D$126,AJ26&lt;=[8]Buckets!$D$127),[8]Buckets!$K$127,IF(AND(AJ26&gt;[8]Buckets!$D$127,AJ26&lt;=[8]Buckets!$D$128),[8]Buckets!$K$128,IF(AND(AJ26&gt;[8]Buckets!$D$128,AJ26&lt;=[8]Buckets!$D$129),[8]Buckets!$K$129,IF(AJ26&gt;[8]Buckets!$D$129,[8]Buckets!$K$130)))))))</f>
        <v>-0.8657999999999999</v>
      </c>
      <c r="AY26" s="695"/>
      <c r="AZ26">
        <f>MMULT(AL26:AT26,[8]Coefficients!$B$6:$B$14)+[8]Coefficients!$F$5</f>
        <v>-0.92523302900000015</v>
      </c>
      <c r="BA26">
        <f>MMULT(AU26:AX26,[8]Coefficients!$B$20:$B$23)+[8]Coefficients!$F$19</f>
        <v>-0.96778398799999998</v>
      </c>
      <c r="BB26">
        <f>(AZ26*[8]Standardisation_Parameters!$B$6)+[8]Standardisation_Parameters!$B$5</f>
        <v>28.934891822896795</v>
      </c>
      <c r="BC26">
        <f>(BA26*[8]Standardisation_Parameters!$B$6)+[8]Standardisation_Parameters!$B$5</f>
        <v>28.220440416824193</v>
      </c>
      <c r="BD26">
        <v>27</v>
      </c>
      <c r="BE26" s="78">
        <f>MMULT(AZ26:BA26,[8]Coefficients!$B$29:$B$30)+[8]Coefficients!$F$29</f>
        <v>-0.97898746180905016</v>
      </c>
      <c r="BF26" s="78">
        <f>(BE26*[8]Standardisation_Parameters!$B$6)+[8]Standardisation_Parameters!$B$5</f>
        <v>28.032328613849941</v>
      </c>
      <c r="BG26" s="78">
        <f t="shared" si="7"/>
        <v>28</v>
      </c>
      <c r="BH26" s="78">
        <f>VLOOKUP(MATCH(BF26,[8]mapping_table!$B$2:$B$21,1),[8]mapping_table!$A$1:$D$21,4,0)</f>
        <v>30</v>
      </c>
      <c r="BI26" s="78">
        <f t="shared" si="8"/>
        <v>6</v>
      </c>
      <c r="BK26" s="79">
        <f>MMULT(AZ26:BA26,[8]Coefficients!$B$36:$B$37)+[8]Coefficients!$F$36</f>
        <v>-0.97484727328757004</v>
      </c>
      <c r="BL26" s="79">
        <f>(BK26*[8]Standardisation_Parameters!$B$6)+[8]Standardisation_Parameters!$B$5</f>
        <v>28.101844403390128</v>
      </c>
      <c r="BM26" s="79">
        <f t="shared" si="9"/>
        <v>28</v>
      </c>
      <c r="BN26" s="79">
        <f>VLOOKUP(MATCH(BL26,[8]mapping_table!$B$2:$B$21,1),[8]mapping_table!$A$1:$D$21,4,0)</f>
        <v>30</v>
      </c>
      <c r="BO26" s="79">
        <f t="shared" si="10"/>
        <v>6</v>
      </c>
      <c r="BP26" s="78">
        <f t="shared" si="11"/>
        <v>6</v>
      </c>
      <c r="BQ26" s="78">
        <f>VLOOKUP(MATCH(BO26,[9]mapping_table!$B$2:$B$21,1),[9]mapping_table!$A$1:$D$21,4,0)</f>
        <v>10</v>
      </c>
      <c r="BR26" s="78">
        <f t="shared" si="12"/>
        <v>1</v>
      </c>
      <c r="BT26" s="79" t="e">
        <f>MMULT(BI26:BJ26,[9]Coefficients!$B$36:$B$37)+[9]Coefficients!$F$36</f>
        <v>#VALUE!</v>
      </c>
      <c r="BU26" s="79" t="e">
        <f>(BT26*[9]Standardisation_Parameters!$B$6)+[9]Standardisation_Parameters!$B$5</f>
        <v>#VALUE!</v>
      </c>
      <c r="BV26" s="79" t="e">
        <f t="shared" si="13"/>
        <v>#VALUE!</v>
      </c>
      <c r="BW26" s="79" t="e">
        <f>VLOOKUP(MATCH(BU26,[9]mapping_table!$B$2:$B$21,1),[9]mapping_table!$A$1:$D$21,4,0)</f>
        <v>#VALUE!</v>
      </c>
      <c r="BX26" s="79" t="e">
        <f t="shared" si="14"/>
        <v>#VALUE!</v>
      </c>
    </row>
    <row r="27" spans="1:76" hidden="1" x14ac:dyDescent="0.25">
      <c r="A27" s="74" t="s">
        <v>187</v>
      </c>
      <c r="B27" s="74" t="s">
        <v>160</v>
      </c>
      <c r="C27" s="74" t="s">
        <v>188</v>
      </c>
      <c r="D27" s="75">
        <v>1</v>
      </c>
      <c r="E27" s="75">
        <v>4.1149020594070498</v>
      </c>
      <c r="F27" s="75">
        <v>0.25482256531034803</v>
      </c>
      <c r="G27" s="75">
        <v>1.391</v>
      </c>
      <c r="H27" s="75">
        <v>1.7345999999999999</v>
      </c>
      <c r="I27" s="75">
        <v>43820</v>
      </c>
      <c r="J27" s="75">
        <v>-4.4018876352692997</v>
      </c>
      <c r="K27" s="75">
        <v>154.46076989261701</v>
      </c>
      <c r="L27" s="75">
        <v>1</v>
      </c>
      <c r="M27" s="75">
        <v>10.3825136612022</v>
      </c>
      <c r="N27" s="75">
        <v>1</v>
      </c>
      <c r="O27" s="75">
        <v>1.6168631068341399</v>
      </c>
      <c r="P27" s="75">
        <v>1.75</v>
      </c>
      <c r="Q27" s="75">
        <f>VLOOKUP(C27,High_Raw!$D:$CD,9,FALSE)</f>
        <v>3.6540973167117499</v>
      </c>
      <c r="R27" s="75">
        <f>VLOOKUP(C27,High_Raw!$D:$CD,36,FALSE)</f>
        <v>9.6380845744164407</v>
      </c>
      <c r="S27" s="148">
        <v>20</v>
      </c>
      <c r="T27" s="149">
        <f t="shared" si="0"/>
        <v>20</v>
      </c>
      <c r="U27" s="41">
        <f>VLOOKUP(MATCH(S27,[8]mapping_table!$B$2:$B$21,1),[8]mapping_table!$A$1:$D$21,4,0)</f>
        <v>25</v>
      </c>
      <c r="V27" s="41">
        <f t="shared" si="1"/>
        <v>4</v>
      </c>
      <c r="W27" s="695"/>
      <c r="X27" s="75">
        <f t="shared" si="2"/>
        <v>1</v>
      </c>
      <c r="Y27">
        <f>IF(ISBLANK(E27),"",(E27-[8]Standardisation_Parameters!$J$5)/[8]Standardisation_Parameters!$J$6)</f>
        <v>0.22728197520289228</v>
      </c>
      <c r="Z27">
        <f>IF(ISBLANK(F27),"",(F27-[8]Standardisation_Parameters!$G$5)/[8]Standardisation_Parameters!$G$6)</f>
        <v>-0.77451350135064312</v>
      </c>
      <c r="AA27">
        <f>IF(ISBLANK(G27),"",(G27-[8]Standardisation_Parameters!$L$5)/[8]Standardisation_Parameters!$L$6)</f>
        <v>-0.93066483789836973</v>
      </c>
      <c r="AB27" s="75">
        <f t="shared" si="3"/>
        <v>1.7345999999999999</v>
      </c>
      <c r="AC27">
        <f>IF(ISBLANK(I27),"",(I27-[8]Standardisation_Parameters!$K$5)/[8]Standardisation_Parameters!$K$6)</f>
        <v>1.7218020088618771</v>
      </c>
      <c r="AD27">
        <f>IF(ISBLANK(J27),"",(J27-[8]Standardisation_Parameters!$M$5)/[8]Standardisation_Parameters!$M$6)</f>
        <v>-0.15872671968485735</v>
      </c>
      <c r="AE27">
        <f>IF(ISBLANK(K27),"",(K27-[8]Standardisation_Parameters!$N$5)/[8]Standardisation_Parameters!$N$6)</f>
        <v>0.70848286470617039</v>
      </c>
      <c r="AF27" s="75">
        <f t="shared" si="4"/>
        <v>1</v>
      </c>
      <c r="AG27">
        <f>IF(ISBLANK(M27),"",(M27-[8]Standardisation_Parameters!$O$5)/[8]Standardisation_Parameters!$O$6)</f>
        <v>-1.2221319532517831</v>
      </c>
      <c r="AH27" s="75">
        <f t="shared" si="5"/>
        <v>1</v>
      </c>
      <c r="AI27" s="75">
        <f>IF(ISBLANK(O27),"",(O27-[8]Standardisation_Parameters!$Q$5)/[8]Standardisation_Parameters!$Q$6)</f>
        <v>1.5937055051088593</v>
      </c>
      <c r="AJ27" s="75">
        <f t="shared" si="6"/>
        <v>1.75</v>
      </c>
      <c r="AK27" s="695"/>
      <c r="AL27">
        <f>IF(X27="",[8]Buckets!$K$15,IF(X27&lt;=[8]Buckets!$D$13,[8]Buckets!$K$13,IF(AND(X27&gt;[8]Buckets!$D$13,X27&lt;=[8]Buckets!$D$14),[8]Buckets!$K$14,IF(X27&gt;[8]Buckets!$D$14,[8]Buckets!$K$15))))</f>
        <v>-0.72019999999999995</v>
      </c>
      <c r="AM27">
        <f>IF(Y27="",[8]Buckets!$K$60,IF(Y27&lt;=[8]Buckets!$D$55,[8]Buckets!$K$55,IF(AND(Y27&gt;[8]Buckets!$D$55,Y27&lt;=[8]Buckets!$D$56),[8]Buckets!$K$56,IF(AND(Y27&gt;[8]Buckets!$D$56,Y27&lt;=[8]Buckets!$D$57),[8]Buckets!$K$57,IF(AND(Y27&gt;[8]Buckets!$D$57,Y27&lt;=[8]Buckets!$D$58),[8]Buckets!$K$58,IF(AND(Y27&gt;[8]Buckets!$D$58,Y27&lt;=[8]Buckets!$D$59),[8]Buckets!$K$59,IF(Y27&gt;[8]Buckets!$D$59,[8]Buckets!$K$60)))))))</f>
        <v>-0.46449999999999991</v>
      </c>
      <c r="AN27">
        <f>IF(Z27="",[8]Buckets!$K$78,IF(Z27&lt;=[8]Buckets!$D$73,[8]Buckets!$K$73,IF(AND(Z27&gt;[8]Buckets!$D$73,Z27&lt;=[8]Buckets!$D$74),[8]Buckets!$K$74,IF(AND(Z27&gt;[8]Buckets!$D$74,Z27&lt;=[8]Buckets!$D$75),[8]Buckets!$K$75,IF(AND(Z27&gt;[8]Buckets!$D$75,Z27&lt;=[8]Buckets!$D$76),[8]Buckets!$K$76,IF(AND(Z27&gt;[8]Buckets!$D$76,Z27&lt;=[8]Buckets!$D$77),[8]Buckets!$K$77,IF(Z27&gt;[8]Buckets!$D$77,[8]Buckets!$K$78)))))))</f>
        <v>-1.1417999999999999</v>
      </c>
      <c r="AO27">
        <f>IF(AA27="",[8]Buckets!$K$37,IF(AA27&lt;=[8]Buckets!$D$37,[8]Buckets!$K$37,IF(AND(AA27&gt;[8]Buckets!$D$37,AA27&lt;=[8]Buckets!$D$38),[8]Buckets!$K$38,IF(AND(AA27&gt;[8]Buckets!$D$38,AA27&lt;=[8]Buckets!$D$39),[8]Buckets!$K$39,IF(AND(AA27&gt;[8]Buckets!$D$39,AA27&lt;=[8]Buckets!$D$40),[8]Buckets!$K$40,IF(AND(AA27&gt;[8]Buckets!$D$40,AA27&lt;=[8]Buckets!$D$41),[8]Buckets!$K$41,IF(AA27&gt;[8]Buckets!$D$41,[8]Buckets!$K$42)))))))</f>
        <v>-0.9042</v>
      </c>
      <c r="AP27">
        <f>IF(AB27="",[8]Buckets!$K$24,IF(AB27&lt;=[8]Buckets!$D$19,[8]Buckets!$K$19,IF(AND(AB27&gt;[8]Buckets!$D$19,AB27&lt;=[8]Buckets!$D$20),[8]Buckets!$K$20,IF(AND(AB27&gt;[8]Buckets!$D$20,AB27&lt;=[8]Buckets!$D$21),[8]Buckets!$K$21,IF(AND(AB27&gt;[8]Buckets!$D$21,AB27&lt;=[8]Buckets!$D$22),[8]Buckets!$K$22,IF(AND(AB27&gt;[8]Buckets!$D$22,AB27&lt;=[8]Buckets!$D$23),[8]Buckets!$K$23,IF(AB27&gt;[8]Buckets!$D$23,[8]Buckets!$K$24)))))))</f>
        <v>-0.93840000000000001</v>
      </c>
      <c r="AQ27">
        <f>IF(AC27="",[8]Buckets!$K$28,IF(AC27&lt;=[8]Buckets!$D$28,[8]Buckets!$K$28,IF(AND(AC27&gt;[8]Buckets!$D$28,AC27&lt;=[8]Buckets!$D$29),[8]Buckets!$K$29,IF(AND(AC27&gt;[8]Buckets!$D$29,AC27&lt;=[8]Buckets!$D$30),[8]Buckets!$K$30,IF(AND(AC27&gt;[8]Buckets!$D$30,AC27&lt;=[8]Buckets!$D$31),[8]Buckets!$K$31,IF(AND(AC27&gt;[8]Buckets!$D$31,AC27&lt;=[8]Buckets!$D$32),[8]Buckets!$K$32,IF(AC27&gt;[8]Buckets!$D$32,[8]Buckets!$K$33)))))))</f>
        <v>-1.5579000000000001</v>
      </c>
      <c r="AR27">
        <f>IF(AD27="",[8]Buckets!$K$46,IF(AD27&lt;=[8]Buckets!$D$46,[8]Buckets!$K$46,IF(AND(AD27&gt;[8]Buckets!$D$46,AD27&lt;=[8]Buckets!$D$47),[8]Buckets!$K$47,IF(AND(AD27&gt;[8]Buckets!$D$47,AD27&lt;=[8]Buckets!$D$48),[8]Buckets!$K$48,IF(AND(AD27&gt;[8]Buckets!$D$48,AD27&lt;=[8]Buckets!$D$49),[8]Buckets!$K$49,IF(AND(AD27&gt;[8]Buckets!$D$49,AD27&lt;=[8]Buckets!$D$50),[8]Buckets!$K$50,IF(AD27&gt;[8]Buckets!$D$50,[8]Buckets!$K$51)))))))</f>
        <v>-0.26459999999999995</v>
      </c>
      <c r="AS27">
        <f>IF(AE27="",[8]Buckets!$K$64,IF(AE27&lt;=[8]Buckets!$D$64,[8]Buckets!$K$64,IF(AND(AE27&gt;[8]Buckets!$D$64,AE27&lt;=[8]Buckets!$D$65),[8]Buckets!$K$65,IF(AND(AE27&gt;[8]Buckets!$D$65,AE27&lt;=[8]Buckets!$D$66),[8]Buckets!$K$66,IF(AND(AE27&gt;[8]Buckets!$D$66,AE27&lt;=[8]Buckets!$D$67),[8]Buckets!$K$67,IF(AND(AE27&gt;[8]Buckets!$D$67,AE27&lt;=[8]Buckets!$D$68),[8]Buckets!$K$68,IF(AE27&gt;[8]Buckets!$D$68,[8]Buckets!$K$69)))))))</f>
        <v>-1.1775</v>
      </c>
      <c r="AT27">
        <f>IF(AF27="",[8]Buckets!$K$87,IF(AF27&lt;=[8]Buckets!$D$82,[8]Buckets!$K$82,IF(AND(AF27&gt;[8]Buckets!$D$82,AF27&lt;=[8]Buckets!$D$83),[8]Buckets!$K$83,IF(AND(AF27&gt;[8]Buckets!$D$83,AF27&lt;=[8]Buckets!$D$84),[8]Buckets!$K$84,IF(AND(AF27&gt;[8]Buckets!$D$84,AF27&lt;=[8]Buckets!$D$85),[8]Buckets!$K$85,IF(AND(AF27&gt;[8]Buckets!$D$85,AF27&lt;=[8]Buckets!$D$86),[8]Buckets!$K$86,IF(AF27&gt;[8]Buckets!$D$86,[8]Buckets!$K$87)))))))</f>
        <v>-1.6049</v>
      </c>
      <c r="AU27">
        <f>IF(AG27="",[8]Buckets!$K$95,IF(AG27&lt;=[8]Buckets!$D$90,[8]Buckets!$K$90,IF(AND(AG27&gt;[8]Buckets!$D$90,AG27&lt;=[8]Buckets!$D$91),[8]Buckets!$K$91,IF(AND(AG27&gt;[8]Buckets!$D$91,AG27&lt;=[8]Buckets!$D$92),[8]Buckets!$K$92,IF(AND(AG27&gt;[8]Buckets!$D$92,AG27&lt;=[8]Buckets!$D$93),[8]Buckets!$K$93,IF(AND(AG27&gt;[8]Buckets!$D$93,AG27&lt;=[8]Buckets!$D$94),[8]Buckets!$K$94,IF(AG27&gt;[8]Buckets!$D$94,[8]Buckets!$K$95)))))))</f>
        <v>-1.0866</v>
      </c>
      <c r="AV27">
        <f>IF(AH27="",[8]Buckets!$K$103,IF(AH27&lt;=[8]Buckets!$D$99,[8]Buckets!$K$99,IF(AND(AH27&gt;[8]Buckets!$D$99,AH27&lt;=[8]Buckets!$D$100),[8]Buckets!$K$100,IF(AND(AH27&gt;[8]Buckets!$D$100,AH27&lt;=[8]Buckets!$D$101),[8]Buckets!$K$101,IF(AND(AH27&gt;[8]Buckets!$D$101,AH27&lt;=[8]Buckets!$D$102),[8]Buckets!$K$102,IF(AH27&gt;[8]Buckets!$D$102,[8]Buckets!$K$103))))))</f>
        <v>-1.5026999999999999</v>
      </c>
      <c r="AW27">
        <f>IF(AI27="",[8]Buckets!$K$116,IF(AI27&lt;=[8]Buckets!$D$116,[8]Buckets!$K$116,IF(AND(AI27&gt;[8]Buckets!$D$116,AI27&lt;=[8]Buckets!$D$117),[8]Buckets!$K$117,IF(AND(AI27&gt;[8]Buckets!$D$117,AI27&lt;=[8]Buckets!$D$118),[8]Buckets!$K$118,IF(AND(AI27&gt;[8]Buckets!$D$118,AI27&lt;=[8]Buckets!$D$119),[8]Buckets!$K$119,IF(AND(AI27&gt;[8]Buckets!$D$119,AI27&lt;=[8]Buckets!$D$120),[8]Buckets!$K$120,IF(AI27&gt;[8]Buckets!$D$120,[8]Buckets!$K$121)))))))</f>
        <v>-1.2489000000000001</v>
      </c>
      <c r="AX27">
        <f>IF(AJ27="",[8]Buckets!$K$130,IF(AJ27&lt;=[8]Buckets!$D$125,[8]Buckets!$K$125,IF(AND(AJ27&gt;[8]Buckets!$D$125,AJ27&lt;=[8]Buckets!$D$126),[8]Buckets!$K$126,IF(AND(AJ27&gt;[8]Buckets!$D$126,AJ27&lt;=[8]Buckets!$D$127),[8]Buckets!$K$127,IF(AND(AJ27&gt;[8]Buckets!$D$127,AJ27&lt;=[8]Buckets!$D$128),[8]Buckets!$K$128,IF(AND(AJ27&gt;[8]Buckets!$D$128,AJ27&lt;=[8]Buckets!$D$129),[8]Buckets!$K$129,IF(AJ27&gt;[8]Buckets!$D$129,[8]Buckets!$K$130)))))))</f>
        <v>-1.2012999999999998</v>
      </c>
      <c r="AY27" s="695"/>
      <c r="AZ27">
        <f>MMULT(AL27:AT27,[8]Coefficients!$B$6:$B$14)+[8]Coefficients!$F$5</f>
        <v>-1.8207752129999999</v>
      </c>
      <c r="BA27">
        <f>MMULT(AU27:AX27,[8]Coefficients!$B$20:$B$23)+[8]Coefficients!$F$19</f>
        <v>-1.4302400339999999</v>
      </c>
      <c r="BB27">
        <f>(AZ27*[8]Standardisation_Parameters!$B$6)+[8]Standardisation_Parameters!$B$5</f>
        <v>13.898300695629093</v>
      </c>
      <c r="BC27">
        <f>(BA27*[8]Standardisation_Parameters!$B$6)+[8]Standardisation_Parameters!$B$5</f>
        <v>20.455577295608112</v>
      </c>
      <c r="BD27">
        <v>28</v>
      </c>
      <c r="BE27" s="78">
        <f>MMULT(AZ27:BA27,[8]Coefficients!$B$29:$B$30)+[8]Coefficients!$F$29</f>
        <v>-1.60260100210821</v>
      </c>
      <c r="BF27" s="78">
        <f>(BE27*[8]Standardisation_Parameters!$B$6)+[8]Standardisation_Parameters!$B$5</f>
        <v>17.561552368533114</v>
      </c>
      <c r="BG27" s="78">
        <f t="shared" si="7"/>
        <v>18</v>
      </c>
      <c r="BH27" s="78">
        <f>VLOOKUP(MATCH(BF27,[8]mapping_table!$B$2:$B$21,1),[8]mapping_table!$A$1:$D$21,4,0)</f>
        <v>20</v>
      </c>
      <c r="BI27" s="78">
        <f t="shared" si="8"/>
        <v>4</v>
      </c>
      <c r="BK27" s="79">
        <f>MMULT(AZ27:BA27,[8]Coefficients!$B$36:$B$37)+[8]Coefficients!$F$36</f>
        <v>-1.7024014334610897</v>
      </c>
      <c r="BL27" s="79">
        <f>(BK27*[8]Standardisation_Parameters!$B$6)+[8]Standardisation_Parameters!$B$5</f>
        <v>15.885854330641244</v>
      </c>
      <c r="BM27" s="79">
        <f t="shared" si="9"/>
        <v>16</v>
      </c>
      <c r="BN27" s="79">
        <f>VLOOKUP(MATCH(BL27,[8]mapping_table!$B$2:$B$21,1),[8]mapping_table!$A$1:$D$21,4,0)</f>
        <v>20</v>
      </c>
      <c r="BO27" s="79">
        <f t="shared" si="10"/>
        <v>3</v>
      </c>
      <c r="BP27" s="78">
        <f t="shared" si="11"/>
        <v>3</v>
      </c>
      <c r="BQ27" s="78">
        <f>VLOOKUP(MATCH(BO27,[9]mapping_table!$B$2:$B$21,1),[9]mapping_table!$A$1:$D$21,4,0)</f>
        <v>5</v>
      </c>
      <c r="BR27" s="78">
        <f t="shared" si="12"/>
        <v>1</v>
      </c>
      <c r="BT27" s="79" t="e">
        <f>MMULT(BI27:BJ27,[9]Coefficients!$B$36:$B$37)+[9]Coefficients!$F$36</f>
        <v>#VALUE!</v>
      </c>
      <c r="BU27" s="79" t="e">
        <f>(BT27*[9]Standardisation_Parameters!$B$6)+[9]Standardisation_Parameters!$B$5</f>
        <v>#VALUE!</v>
      </c>
      <c r="BV27" s="79" t="e">
        <f t="shared" si="13"/>
        <v>#VALUE!</v>
      </c>
      <c r="BW27" s="79" t="e">
        <f>VLOOKUP(MATCH(BU27,[9]mapping_table!$B$2:$B$21,1),[9]mapping_table!$A$1:$D$21,4,0)</f>
        <v>#VALUE!</v>
      </c>
      <c r="BX27" s="79" t="e">
        <f t="shared" si="14"/>
        <v>#VALUE!</v>
      </c>
    </row>
    <row r="28" spans="1:76" hidden="1" x14ac:dyDescent="0.25">
      <c r="A28" s="74" t="s">
        <v>30</v>
      </c>
      <c r="B28" s="74" t="s">
        <v>160</v>
      </c>
      <c r="C28" s="74" t="s">
        <v>189</v>
      </c>
      <c r="D28" s="75">
        <v>1</v>
      </c>
      <c r="E28" s="75">
        <v>2.9408234305605601</v>
      </c>
      <c r="F28" s="75">
        <v>0.24967870634408901</v>
      </c>
      <c r="G28" s="75">
        <v>1.0580000000000001</v>
      </c>
      <c r="H28" s="75">
        <v>2.2974000000000001</v>
      </c>
      <c r="I28" s="75">
        <v>59680</v>
      </c>
      <c r="J28" s="75">
        <v>0</v>
      </c>
      <c r="K28" s="75">
        <v>196.03436609547001</v>
      </c>
      <c r="L28" s="75">
        <v>2</v>
      </c>
      <c r="M28" s="75">
        <v>2.7322404371584699</v>
      </c>
      <c r="N28" s="75">
        <v>1</v>
      </c>
      <c r="O28" s="75">
        <v>1.9163524057100301</v>
      </c>
      <c r="P28" s="75">
        <v>1.75</v>
      </c>
      <c r="Q28" s="75">
        <f>VLOOKUP(C28,High_Raw!$D:$CD,9,FALSE)</f>
        <v>3.1020989990649901</v>
      </c>
      <c r="R28" s="75">
        <f>VLOOKUP(C28,High_Raw!$D:$CD,36,FALSE)</f>
        <v>18.6765769628981</v>
      </c>
      <c r="S28" s="148">
        <v>15.5555555555556</v>
      </c>
      <c r="T28" s="149">
        <f t="shared" si="0"/>
        <v>16</v>
      </c>
      <c r="U28" s="41">
        <f>VLOOKUP(MATCH(S28,[8]mapping_table!$B$2:$B$21,1),[8]mapping_table!$A$1:$D$21,4,0)</f>
        <v>20</v>
      </c>
      <c r="V28" s="41">
        <f t="shared" si="1"/>
        <v>3</v>
      </c>
      <c r="W28" s="695"/>
      <c r="X28" s="75">
        <f t="shared" si="2"/>
        <v>1</v>
      </c>
      <c r="Y28">
        <f>IF(ISBLANK(E28),"",(E28-[8]Standardisation_Parameters!$J$5)/[8]Standardisation_Parameters!$J$6)</f>
        <v>0.11319658373614673</v>
      </c>
      <c r="Z28">
        <f>IF(ISBLANK(F28),"",(F28-[8]Standardisation_Parameters!$G$5)/[8]Standardisation_Parameters!$G$6)</f>
        <v>-0.77494878956315605</v>
      </c>
      <c r="AA28">
        <f>IF(ISBLANK(G28),"",(G28-[8]Standardisation_Parameters!$L$5)/[8]Standardisation_Parameters!$L$6)</f>
        <v>-0.99383793865238956</v>
      </c>
      <c r="AB28" s="75">
        <f t="shared" si="3"/>
        <v>2.2974000000000001</v>
      </c>
      <c r="AC28">
        <f>IF(ISBLANK(I28),"",(I28-[8]Standardisation_Parameters!$K$5)/[8]Standardisation_Parameters!$K$6)</f>
        <v>2.6328040765173149</v>
      </c>
      <c r="AD28">
        <f>IF(ISBLANK(J28),"",(J28-[8]Standardisation_Parameters!$M$5)/[8]Standardisation_Parameters!$M$6)</f>
        <v>-5.0409035622183011E-2</v>
      </c>
      <c r="AE28">
        <f>IF(ISBLANK(K28),"",(K28-[8]Standardisation_Parameters!$N$5)/[8]Standardisation_Parameters!$N$6)</f>
        <v>1.0762237618055899</v>
      </c>
      <c r="AF28" s="75">
        <f t="shared" si="4"/>
        <v>2</v>
      </c>
      <c r="AG28">
        <f>IF(ISBLANK(M28),"",(M28-[8]Standardisation_Parameters!$O$5)/[8]Standardisation_Parameters!$O$6)</f>
        <v>-1.5003998582511098</v>
      </c>
      <c r="AH28" s="75">
        <f t="shared" si="5"/>
        <v>1</v>
      </c>
      <c r="AI28" s="75">
        <f>IF(ISBLANK(O28),"",(O28-[8]Standardisation_Parameters!$Q$5)/[8]Standardisation_Parameters!$Q$6)</f>
        <v>1.8979085073652109</v>
      </c>
      <c r="AJ28" s="75">
        <f t="shared" si="6"/>
        <v>1.75</v>
      </c>
      <c r="AK28" s="695"/>
      <c r="AL28">
        <f>IF(X28="",[8]Buckets!$K$15,IF(X28&lt;=[8]Buckets!$D$13,[8]Buckets!$K$13,IF(AND(X28&gt;[8]Buckets!$D$13,X28&lt;=[8]Buckets!$D$14),[8]Buckets!$K$14,IF(X28&gt;[8]Buckets!$D$14,[8]Buckets!$K$15))))</f>
        <v>-0.72019999999999995</v>
      </c>
      <c r="AM28">
        <f>IF(Y28="",[8]Buckets!$K$60,IF(Y28&lt;=[8]Buckets!$D$55,[8]Buckets!$K$55,IF(AND(Y28&gt;[8]Buckets!$D$55,Y28&lt;=[8]Buckets!$D$56),[8]Buckets!$K$56,IF(AND(Y28&gt;[8]Buckets!$D$56,Y28&lt;=[8]Buckets!$D$57),[8]Buckets!$K$57,IF(AND(Y28&gt;[8]Buckets!$D$57,Y28&lt;=[8]Buckets!$D$58),[8]Buckets!$K$58,IF(AND(Y28&gt;[8]Buckets!$D$58,Y28&lt;=[8]Buckets!$D$59),[8]Buckets!$K$59,IF(Y28&gt;[8]Buckets!$D$59,[8]Buckets!$K$60)))))))</f>
        <v>-0.46449999999999991</v>
      </c>
      <c r="AN28">
        <f>IF(Z28="",[8]Buckets!$K$78,IF(Z28&lt;=[8]Buckets!$D$73,[8]Buckets!$K$73,IF(AND(Z28&gt;[8]Buckets!$D$73,Z28&lt;=[8]Buckets!$D$74),[8]Buckets!$K$74,IF(AND(Z28&gt;[8]Buckets!$D$74,Z28&lt;=[8]Buckets!$D$75),[8]Buckets!$K$75,IF(AND(Z28&gt;[8]Buckets!$D$75,Z28&lt;=[8]Buckets!$D$76),[8]Buckets!$K$76,IF(AND(Z28&gt;[8]Buckets!$D$76,Z28&lt;=[8]Buckets!$D$77),[8]Buckets!$K$77,IF(Z28&gt;[8]Buckets!$D$77,[8]Buckets!$K$78)))))))</f>
        <v>-1.1417999999999999</v>
      </c>
      <c r="AO28">
        <f>IF(AA28="",[8]Buckets!$K$37,IF(AA28&lt;=[8]Buckets!$D$37,[8]Buckets!$K$37,IF(AND(AA28&gt;[8]Buckets!$D$37,AA28&lt;=[8]Buckets!$D$38),[8]Buckets!$K$38,IF(AND(AA28&gt;[8]Buckets!$D$38,AA28&lt;=[8]Buckets!$D$39),[8]Buckets!$K$39,IF(AND(AA28&gt;[8]Buckets!$D$39,AA28&lt;=[8]Buckets!$D$40),[8]Buckets!$K$40,IF(AND(AA28&gt;[8]Buckets!$D$40,AA28&lt;=[8]Buckets!$D$41),[8]Buckets!$K$41,IF(AA28&gt;[8]Buckets!$D$41,[8]Buckets!$K$42)))))))</f>
        <v>-1.1850000000000001</v>
      </c>
      <c r="AP28">
        <f>IF(AB28="",[8]Buckets!$K$24,IF(AB28&lt;=[8]Buckets!$D$19,[8]Buckets!$K$19,IF(AND(AB28&gt;[8]Buckets!$D$19,AB28&lt;=[8]Buckets!$D$20),[8]Buckets!$K$20,IF(AND(AB28&gt;[8]Buckets!$D$20,AB28&lt;=[8]Buckets!$D$21),[8]Buckets!$K$21,IF(AND(AB28&gt;[8]Buckets!$D$21,AB28&lt;=[8]Buckets!$D$22),[8]Buckets!$K$22,IF(AND(AB28&gt;[8]Buckets!$D$22,AB28&lt;=[8]Buckets!$D$23),[8]Buckets!$K$23,IF(AB28&gt;[8]Buckets!$D$23,[8]Buckets!$K$24)))))))</f>
        <v>-0.93840000000000001</v>
      </c>
      <c r="AQ28">
        <f>IF(AC28="",[8]Buckets!$K$28,IF(AC28&lt;=[8]Buckets!$D$28,[8]Buckets!$K$28,IF(AND(AC28&gt;[8]Buckets!$D$28,AC28&lt;=[8]Buckets!$D$29),[8]Buckets!$K$29,IF(AND(AC28&gt;[8]Buckets!$D$29,AC28&lt;=[8]Buckets!$D$30),[8]Buckets!$K$30,IF(AND(AC28&gt;[8]Buckets!$D$30,AC28&lt;=[8]Buckets!$D$31),[8]Buckets!$K$31,IF(AND(AC28&gt;[8]Buckets!$D$31,AC28&lt;=[8]Buckets!$D$32),[8]Buckets!$K$32,IF(AC28&gt;[8]Buckets!$D$32,[8]Buckets!$K$33)))))))</f>
        <v>-1.5579000000000001</v>
      </c>
      <c r="AR28">
        <f>IF(AD28="",[8]Buckets!$K$46,IF(AD28&lt;=[8]Buckets!$D$46,[8]Buckets!$K$46,IF(AND(AD28&gt;[8]Buckets!$D$46,AD28&lt;=[8]Buckets!$D$47),[8]Buckets!$K$47,IF(AND(AD28&gt;[8]Buckets!$D$47,AD28&lt;=[8]Buckets!$D$48),[8]Buckets!$K$48,IF(AND(AD28&gt;[8]Buckets!$D$48,AD28&lt;=[8]Buckets!$D$49),[8]Buckets!$K$49,IF(AND(AD28&gt;[8]Buckets!$D$49,AD28&lt;=[8]Buckets!$D$50),[8]Buckets!$K$50,IF(AD28&gt;[8]Buckets!$D$50,[8]Buckets!$K$51)))))))</f>
        <v>-0.41189999999999993</v>
      </c>
      <c r="AS28">
        <f>IF(AE28="",[8]Buckets!$K$64,IF(AE28&lt;=[8]Buckets!$D$64,[8]Buckets!$K$64,IF(AND(AE28&gt;[8]Buckets!$D$64,AE28&lt;=[8]Buckets!$D$65),[8]Buckets!$K$65,IF(AND(AE28&gt;[8]Buckets!$D$65,AE28&lt;=[8]Buckets!$D$66),[8]Buckets!$K$66,IF(AND(AE28&gt;[8]Buckets!$D$66,AE28&lt;=[8]Buckets!$D$67),[8]Buckets!$K$67,IF(AND(AE28&gt;[8]Buckets!$D$67,AE28&lt;=[8]Buckets!$D$68),[8]Buckets!$K$68,IF(AE28&gt;[8]Buckets!$D$68,[8]Buckets!$K$69)))))))</f>
        <v>-1.1775</v>
      </c>
      <c r="AT28">
        <f>IF(AF28="",[8]Buckets!$K$87,IF(AF28&lt;=[8]Buckets!$D$82,[8]Buckets!$K$82,IF(AND(AF28&gt;[8]Buckets!$D$82,AF28&lt;=[8]Buckets!$D$83),[8]Buckets!$K$83,IF(AND(AF28&gt;[8]Buckets!$D$83,AF28&lt;=[8]Buckets!$D$84),[8]Buckets!$K$84,IF(AND(AF28&gt;[8]Buckets!$D$84,AF28&lt;=[8]Buckets!$D$85),[8]Buckets!$K$85,IF(AND(AF28&gt;[8]Buckets!$D$85,AF28&lt;=[8]Buckets!$D$86),[8]Buckets!$K$86,IF(AF28&gt;[8]Buckets!$D$86,[8]Buckets!$K$87)))))))</f>
        <v>-1.1183000000000001</v>
      </c>
      <c r="AU28">
        <f>IF(AG28="",[8]Buckets!$K$95,IF(AG28&lt;=[8]Buckets!$D$90,[8]Buckets!$K$90,IF(AND(AG28&gt;[8]Buckets!$D$90,AG28&lt;=[8]Buckets!$D$91),[8]Buckets!$K$91,IF(AND(AG28&gt;[8]Buckets!$D$91,AG28&lt;=[8]Buckets!$D$92),[8]Buckets!$K$92,IF(AND(AG28&gt;[8]Buckets!$D$92,AG28&lt;=[8]Buckets!$D$93),[8]Buckets!$K$93,IF(AND(AG28&gt;[8]Buckets!$D$93,AG28&lt;=[8]Buckets!$D$94),[8]Buckets!$K$94,IF(AG28&gt;[8]Buckets!$D$94,[8]Buckets!$K$95)))))))</f>
        <v>-1.4845999999999999</v>
      </c>
      <c r="AV28">
        <f>IF(AH28="",[8]Buckets!$K$103,IF(AH28&lt;=[8]Buckets!$D$99,[8]Buckets!$K$99,IF(AND(AH28&gt;[8]Buckets!$D$99,AH28&lt;=[8]Buckets!$D$100),[8]Buckets!$K$100,IF(AND(AH28&gt;[8]Buckets!$D$100,AH28&lt;=[8]Buckets!$D$101),[8]Buckets!$K$101,IF(AND(AH28&gt;[8]Buckets!$D$101,AH28&lt;=[8]Buckets!$D$102),[8]Buckets!$K$102,IF(AH28&gt;[8]Buckets!$D$102,[8]Buckets!$K$103))))))</f>
        <v>-1.5026999999999999</v>
      </c>
      <c r="AW28">
        <f>IF(AI28="",[8]Buckets!$K$116,IF(AI28&lt;=[8]Buckets!$D$116,[8]Buckets!$K$116,IF(AND(AI28&gt;[8]Buckets!$D$116,AI28&lt;=[8]Buckets!$D$117),[8]Buckets!$K$117,IF(AND(AI28&gt;[8]Buckets!$D$117,AI28&lt;=[8]Buckets!$D$118),[8]Buckets!$K$118,IF(AND(AI28&gt;[8]Buckets!$D$118,AI28&lt;=[8]Buckets!$D$119),[8]Buckets!$K$119,IF(AND(AI28&gt;[8]Buckets!$D$119,AI28&lt;=[8]Buckets!$D$120),[8]Buckets!$K$120,IF(AI28&gt;[8]Buckets!$D$120,[8]Buckets!$K$121)))))))</f>
        <v>-1.6469000000000003</v>
      </c>
      <c r="AX28">
        <f>IF(AJ28="",[8]Buckets!$K$130,IF(AJ28&lt;=[8]Buckets!$D$125,[8]Buckets!$K$125,IF(AND(AJ28&gt;[8]Buckets!$D$125,AJ28&lt;=[8]Buckets!$D$126),[8]Buckets!$K$126,IF(AND(AJ28&gt;[8]Buckets!$D$126,AJ28&lt;=[8]Buckets!$D$127),[8]Buckets!$K$127,IF(AND(AJ28&gt;[8]Buckets!$D$127,AJ28&lt;=[8]Buckets!$D$128),[8]Buckets!$K$128,IF(AND(AJ28&gt;[8]Buckets!$D$128,AJ28&lt;=[8]Buckets!$D$129),[8]Buckets!$K$129,IF(AJ28&gt;[8]Buckets!$D$129,[8]Buckets!$K$130)))))))</f>
        <v>-1.2012999999999998</v>
      </c>
      <c r="AY28" s="695"/>
      <c r="AZ28">
        <f>MMULT(AL28:AT28,[8]Coefficients!$B$6:$B$14)+[8]Coefficients!$F$5</f>
        <v>-1.7370244350000001</v>
      </c>
      <c r="BA28">
        <f>MMULT(AU28:AX28,[8]Coefficients!$B$20:$B$23)+[8]Coefficients!$F$19</f>
        <v>-1.689170874</v>
      </c>
      <c r="BB28">
        <f>(AZ28*[8]Standardisation_Parameters!$B$6)+[8]Standardisation_Parameters!$B$5</f>
        <v>15.304517206560714</v>
      </c>
      <c r="BC28">
        <f>(BA28*[8]Standardisation_Parameters!$B$6)+[8]Standardisation_Parameters!$B$5</f>
        <v>16.108001892817288</v>
      </c>
      <c r="BD28">
        <v>29</v>
      </c>
      <c r="BE28" s="78">
        <f>MMULT(AZ28:BA28,[8]Coefficients!$B$29:$B$30)+[8]Coefficients!$F$29</f>
        <v>-1.7660262966720301</v>
      </c>
      <c r="BF28" s="78">
        <f>(BE28*[8]Standardisation_Parameters!$B$6)+[8]Standardisation_Parameters!$B$5</f>
        <v>14.817561769191958</v>
      </c>
      <c r="BG28" s="78">
        <f t="shared" si="7"/>
        <v>15</v>
      </c>
      <c r="BH28" s="78">
        <f>VLOOKUP(MATCH(BF28,[8]mapping_table!$B$2:$B$21,1),[8]mapping_table!$A$1:$D$21,4,0)</f>
        <v>15</v>
      </c>
      <c r="BI28" s="78">
        <f t="shared" si="8"/>
        <v>3</v>
      </c>
      <c r="BK28" s="79">
        <f>MMULT(AZ28:BA28,[8]Coefficients!$B$36:$B$37)+[8]Coefficients!$F$36</f>
        <v>-1.7907689746339499</v>
      </c>
      <c r="BL28" s="79">
        <f>(BK28*[8]Standardisation_Parameters!$B$6)+[8]Standardisation_Parameters!$B$5</f>
        <v>14.402120108760865</v>
      </c>
      <c r="BM28" s="79">
        <f t="shared" si="9"/>
        <v>14</v>
      </c>
      <c r="BN28" s="79">
        <f>VLOOKUP(MATCH(BL28,[8]mapping_table!$B$2:$B$21,1),[8]mapping_table!$A$1:$D$21,4,0)</f>
        <v>15</v>
      </c>
      <c r="BO28" s="79">
        <f t="shared" si="10"/>
        <v>3</v>
      </c>
      <c r="BP28" s="78">
        <f t="shared" si="11"/>
        <v>3</v>
      </c>
      <c r="BQ28" s="78">
        <f>VLOOKUP(MATCH(BO28,[9]mapping_table!$B$2:$B$21,1),[9]mapping_table!$A$1:$D$21,4,0)</f>
        <v>5</v>
      </c>
      <c r="BR28" s="78">
        <f t="shared" si="12"/>
        <v>1</v>
      </c>
      <c r="BT28" s="79" t="e">
        <f>MMULT(BI28:BJ28,[9]Coefficients!$B$36:$B$37)+[9]Coefficients!$F$36</f>
        <v>#VALUE!</v>
      </c>
      <c r="BU28" s="79" t="e">
        <f>(BT28*[9]Standardisation_Parameters!$B$6)+[9]Standardisation_Parameters!$B$5</f>
        <v>#VALUE!</v>
      </c>
      <c r="BV28" s="79" t="e">
        <f t="shared" si="13"/>
        <v>#VALUE!</v>
      </c>
      <c r="BW28" s="79" t="e">
        <f>VLOOKUP(MATCH(BU28,[9]mapping_table!$B$2:$B$21,1),[9]mapping_table!$A$1:$D$21,4,0)</f>
        <v>#VALUE!</v>
      </c>
      <c r="BX28" s="79" t="e">
        <f t="shared" si="14"/>
        <v>#VALUE!</v>
      </c>
    </row>
    <row r="29" spans="1:76" hidden="1" x14ac:dyDescent="0.25">
      <c r="A29" s="74" t="s">
        <v>190</v>
      </c>
      <c r="B29" s="74" t="s">
        <v>158</v>
      </c>
      <c r="C29" s="74" t="s">
        <v>191</v>
      </c>
      <c r="D29" s="75">
        <v>5</v>
      </c>
      <c r="E29" s="75">
        <v>-0.96903652487599601</v>
      </c>
      <c r="F29" s="75">
        <v>8.0809999999999995</v>
      </c>
      <c r="G29" s="75">
        <v>6</v>
      </c>
      <c r="H29" s="75">
        <v>4.7759999999999998</v>
      </c>
      <c r="I29" s="75">
        <v>4620</v>
      </c>
      <c r="J29" s="75">
        <v>2.3218580581842101</v>
      </c>
      <c r="K29" s="75">
        <v>26.836001166699202</v>
      </c>
      <c r="L29" s="75">
        <v>7</v>
      </c>
      <c r="M29" s="75">
        <v>71.584699453551906</v>
      </c>
      <c r="N29" s="75">
        <v>7</v>
      </c>
      <c r="O29" s="75">
        <v>-1.13975530787941</v>
      </c>
      <c r="P29" s="75">
        <v>3.5</v>
      </c>
      <c r="Q29" s="75">
        <f>VLOOKUP(C29,High_Raw!$D:$CD,9,FALSE)</f>
        <v>3.50426243309487</v>
      </c>
      <c r="R29" s="75">
        <f>VLOOKUP(C29,High_Raw!$D:$CD,36,FALSE)</f>
        <v>8.2459845711865096</v>
      </c>
      <c r="S29" s="148">
        <v>65.1111111111111</v>
      </c>
      <c r="T29" s="149">
        <f t="shared" si="0"/>
        <v>65</v>
      </c>
      <c r="U29" s="41">
        <f>VLOOKUP(MATCH(S29,[8]mapping_table!$B$2:$B$21,1),[8]mapping_table!$A$1:$D$21,4,0)</f>
        <v>70</v>
      </c>
      <c r="V29" s="41">
        <f t="shared" si="1"/>
        <v>13</v>
      </c>
      <c r="W29" s="695"/>
      <c r="X29" s="75">
        <f t="shared" si="2"/>
        <v>5</v>
      </c>
      <c r="Y29">
        <f>IF(ISBLANK(E29),"",(E29-[8]Standardisation_Parameters!$J$5)/[8]Standardisation_Parameters!$J$6)</f>
        <v>-0.26672507792834971</v>
      </c>
      <c r="Z29">
        <f>IF(ISBLANK(F29),"",(F29-[8]Standardisation_Parameters!$G$5)/[8]Standardisation_Parameters!$G$6)</f>
        <v>-0.11223974759880931</v>
      </c>
      <c r="AA29">
        <f>IF(ISBLANK(G29),"",(G29-[8]Standardisation_Parameters!$L$5)/[8]Standardisation_Parameters!$L$6)</f>
        <v>-5.6296004939578558E-2</v>
      </c>
      <c r="AB29" s="75">
        <f t="shared" si="3"/>
        <v>4.7759999999999998</v>
      </c>
      <c r="AC29">
        <f>IF(ISBLANK(I29),"",(I29-[8]Standardisation_Parameters!$K$5)/[8]Standardisation_Parameters!$K$6)</f>
        <v>-0.5298550562133536</v>
      </c>
      <c r="AD29">
        <f>IF(ISBLANK(J29),"",(J29-[8]Standardisation_Parameters!$M$5)/[8]Standardisation_Parameters!$M$6)</f>
        <v>6.7251550758459216E-3</v>
      </c>
      <c r="AE29">
        <f>IF(ISBLANK(K29),"",(K29-[8]Standardisation_Parameters!$N$5)/[8]Standardisation_Parameters!$N$6)</f>
        <v>-0.42042709810705781</v>
      </c>
      <c r="AF29" s="75">
        <f t="shared" si="4"/>
        <v>7</v>
      </c>
      <c r="AG29">
        <f>IF(ISBLANK(M29),"",(M29-[8]Standardisation_Parameters!$O$5)/[8]Standardisation_Parameters!$O$6)</f>
        <v>1.0040112867428244</v>
      </c>
      <c r="AH29" s="75">
        <f t="shared" si="5"/>
        <v>7</v>
      </c>
      <c r="AI29" s="75">
        <f>IF(ISBLANK(O29),"",(O29-[8]Standardisation_Parameters!$Q$5)/[8]Standardisation_Parameters!$Q$6)</f>
        <v>-1.2062997070256622</v>
      </c>
      <c r="AJ29" s="75">
        <f t="shared" si="6"/>
        <v>3.5</v>
      </c>
      <c r="AK29" s="695"/>
      <c r="AL29">
        <f>IF(X29="",[8]Buckets!$K$15,IF(X29&lt;=[8]Buckets!$D$13,[8]Buckets!$K$13,IF(AND(X29&gt;[8]Buckets!$D$13,X29&lt;=[8]Buckets!$D$14),[8]Buckets!$K$14,IF(X29&gt;[8]Buckets!$D$14,[8]Buckets!$K$15))))</f>
        <v>0.39300000000000002</v>
      </c>
      <c r="AM29">
        <f>IF(Y29="",[8]Buckets!$K$60,IF(Y29&lt;=[8]Buckets!$D$55,[8]Buckets!$K$55,IF(AND(Y29&gt;[8]Buckets!$D$55,Y29&lt;=[8]Buckets!$D$56),[8]Buckets!$K$56,IF(AND(Y29&gt;[8]Buckets!$D$56,Y29&lt;=[8]Buckets!$D$57),[8]Buckets!$K$57,IF(AND(Y29&gt;[8]Buckets!$D$57,Y29&lt;=[8]Buckets!$D$58),[8]Buckets!$K$58,IF(AND(Y29&gt;[8]Buckets!$D$58,Y29&lt;=[8]Buckets!$D$59),[8]Buckets!$K$59,IF(Y29&gt;[8]Buckets!$D$59,[8]Buckets!$K$60)))))))</f>
        <v>-0.50649999999999995</v>
      </c>
      <c r="AN29">
        <f>IF(Z29="",[8]Buckets!$K$78,IF(Z29&lt;=[8]Buckets!$D$73,[8]Buckets!$K$73,IF(AND(Z29&gt;[8]Buckets!$D$73,Z29&lt;=[8]Buckets!$D$74),[8]Buckets!$K$74,IF(AND(Z29&gt;[8]Buckets!$D$74,Z29&lt;=[8]Buckets!$D$75),[8]Buckets!$K$75,IF(AND(Z29&gt;[8]Buckets!$D$75,Z29&lt;=[8]Buckets!$D$76),[8]Buckets!$K$76,IF(AND(Z29&gt;[8]Buckets!$D$76,Z29&lt;=[8]Buckets!$D$77),[8]Buckets!$K$77,IF(Z29&gt;[8]Buckets!$D$77,[8]Buckets!$K$78)))))))</f>
        <v>-0.35099999999999998</v>
      </c>
      <c r="AO29">
        <f>IF(AA29="",[8]Buckets!$K$37,IF(AA29&lt;=[8]Buckets!$D$37,[8]Buckets!$K$37,IF(AND(AA29&gt;[8]Buckets!$D$37,AA29&lt;=[8]Buckets!$D$38),[8]Buckets!$K$38,IF(AND(AA29&gt;[8]Buckets!$D$38,AA29&lt;=[8]Buckets!$D$39),[8]Buckets!$K$39,IF(AND(AA29&gt;[8]Buckets!$D$39,AA29&lt;=[8]Buckets!$D$40),[8]Buckets!$K$40,IF(AND(AA29&gt;[8]Buckets!$D$40,AA29&lt;=[8]Buckets!$D$41),[8]Buckets!$K$41,IF(AA29&gt;[8]Buckets!$D$41,[8]Buckets!$K$42)))))))</f>
        <v>-6.1800000000000077E-2</v>
      </c>
      <c r="AP29">
        <f>IF(AB29="",[8]Buckets!$K$24,IF(AB29&lt;=[8]Buckets!$D$19,[8]Buckets!$K$19,IF(AND(AB29&gt;[8]Buckets!$D$19,AB29&lt;=[8]Buckets!$D$20),[8]Buckets!$K$20,IF(AND(AB29&gt;[8]Buckets!$D$20,AB29&lt;=[8]Buckets!$D$21),[8]Buckets!$K$21,IF(AND(AB29&gt;[8]Buckets!$D$21,AB29&lt;=[8]Buckets!$D$22),[8]Buckets!$K$22,IF(AND(AB29&gt;[8]Buckets!$D$22,AB29&lt;=[8]Buckets!$D$23),[8]Buckets!$K$23,IF(AB29&gt;[8]Buckets!$D$23,[8]Buckets!$K$24)))))))</f>
        <v>-0.53339999999999999</v>
      </c>
      <c r="AQ29">
        <f>IF(AC29="",[8]Buckets!$K$28,IF(AC29&lt;=[8]Buckets!$D$28,[8]Buckets!$K$28,IF(AND(AC29&gt;[8]Buckets!$D$28,AC29&lt;=[8]Buckets!$D$29),[8]Buckets!$K$29,IF(AND(AC29&gt;[8]Buckets!$D$29,AC29&lt;=[8]Buckets!$D$30),[8]Buckets!$K$30,IF(AND(AC29&gt;[8]Buckets!$D$30,AC29&lt;=[8]Buckets!$D$31),[8]Buckets!$K$31,IF(AND(AC29&gt;[8]Buckets!$D$31,AC29&lt;=[8]Buckets!$D$32),[8]Buckets!$K$32,IF(AC29&gt;[8]Buckets!$D$32,[8]Buckets!$K$33)))))))</f>
        <v>0.58859999999999979</v>
      </c>
      <c r="AR29">
        <f>IF(AD29="",[8]Buckets!$K$46,IF(AD29&lt;=[8]Buckets!$D$46,[8]Buckets!$K$46,IF(AND(AD29&gt;[8]Buckets!$D$46,AD29&lt;=[8]Buckets!$D$47),[8]Buckets!$K$47,IF(AND(AD29&gt;[8]Buckets!$D$47,AD29&lt;=[8]Buckets!$D$48),[8]Buckets!$K$48,IF(AND(AD29&gt;[8]Buckets!$D$48,AD29&lt;=[8]Buckets!$D$49),[8]Buckets!$K$49,IF(AND(AD29&gt;[8]Buckets!$D$49,AD29&lt;=[8]Buckets!$D$50),[8]Buckets!$K$50,IF(AD29&gt;[8]Buckets!$D$50,[8]Buckets!$K$51)))))))</f>
        <v>-0.41189999999999993</v>
      </c>
      <c r="AS29">
        <f>IF(AE29="",[8]Buckets!$K$64,IF(AE29&lt;=[8]Buckets!$D$64,[8]Buckets!$K$64,IF(AND(AE29&gt;[8]Buckets!$D$64,AE29&lt;=[8]Buckets!$D$65),[8]Buckets!$K$65,IF(AND(AE29&gt;[8]Buckets!$D$65,AE29&lt;=[8]Buckets!$D$66),[8]Buckets!$K$66,IF(AND(AE29&gt;[8]Buckets!$D$66,AE29&lt;=[8]Buckets!$D$67),[8]Buckets!$K$67,IF(AND(AE29&gt;[8]Buckets!$D$67,AE29&lt;=[8]Buckets!$D$68),[8]Buckets!$K$68,IF(AE29&gt;[8]Buckets!$D$68,[8]Buckets!$K$69)))))))</f>
        <v>-7.0299999999999974E-2</v>
      </c>
      <c r="AT29">
        <f>IF(AF29="",[8]Buckets!$K$87,IF(AF29&lt;=[8]Buckets!$D$82,[8]Buckets!$K$82,IF(AND(AF29&gt;[8]Buckets!$D$82,AF29&lt;=[8]Buckets!$D$83),[8]Buckets!$K$83,IF(AND(AF29&gt;[8]Buckets!$D$83,AF29&lt;=[8]Buckets!$D$84),[8]Buckets!$K$84,IF(AND(AF29&gt;[8]Buckets!$D$84,AF29&lt;=[8]Buckets!$D$85),[8]Buckets!$K$85,IF(AND(AF29&gt;[8]Buckets!$D$85,AF29&lt;=[8]Buckets!$D$86),[8]Buckets!$K$86,IF(AF29&gt;[8]Buckets!$D$86,[8]Buckets!$K$87)))))))</f>
        <v>0.34609999999999985</v>
      </c>
      <c r="AU29">
        <f>IF(AG29="",[8]Buckets!$K$95,IF(AG29&lt;=[8]Buckets!$D$90,[8]Buckets!$K$90,IF(AND(AG29&gt;[8]Buckets!$D$90,AG29&lt;=[8]Buckets!$D$91),[8]Buckets!$K$91,IF(AND(AG29&gt;[8]Buckets!$D$91,AG29&lt;=[8]Buckets!$D$92),[8]Buckets!$K$92,IF(AND(AG29&gt;[8]Buckets!$D$92,AG29&lt;=[8]Buckets!$D$93),[8]Buckets!$K$93,IF(AND(AG29&gt;[8]Buckets!$D$93,AG29&lt;=[8]Buckets!$D$94),[8]Buckets!$K$94,IF(AG29&gt;[8]Buckets!$D$94,[8]Buckets!$K$95)))))))</f>
        <v>0.50539999999999985</v>
      </c>
      <c r="AV29">
        <f>IF(AH29="",[8]Buckets!$K$103,IF(AH29&lt;=[8]Buckets!$D$99,[8]Buckets!$K$99,IF(AND(AH29&gt;[8]Buckets!$D$99,AH29&lt;=[8]Buckets!$D$100),[8]Buckets!$K$100,IF(AND(AH29&gt;[8]Buckets!$D$100,AH29&lt;=[8]Buckets!$D$101),[8]Buckets!$K$101,IF(AND(AH29&gt;[8]Buckets!$D$101,AH29&lt;=[8]Buckets!$D$102),[8]Buckets!$K$102,IF(AH29&gt;[8]Buckets!$D$102,[8]Buckets!$K$103))))))</f>
        <v>0.72730000000000006</v>
      </c>
      <c r="AW29">
        <f>IF(AI29="",[8]Buckets!$K$116,IF(AI29&lt;=[8]Buckets!$D$116,[8]Buckets!$K$116,IF(AND(AI29&gt;[8]Buckets!$D$116,AI29&lt;=[8]Buckets!$D$117),[8]Buckets!$K$117,IF(AND(AI29&gt;[8]Buckets!$D$117,AI29&lt;=[8]Buckets!$D$118),[8]Buckets!$K$118,IF(AND(AI29&gt;[8]Buckets!$D$118,AI29&lt;=[8]Buckets!$D$119),[8]Buckets!$K$119,IF(AND(AI29&gt;[8]Buckets!$D$119,AI29&lt;=[8]Buckets!$D$120),[8]Buckets!$K$120,IF(AI29&gt;[8]Buckets!$D$120,[8]Buckets!$K$121)))))))</f>
        <v>0.84310000000000007</v>
      </c>
      <c r="AX29">
        <f>IF(AJ29="",[8]Buckets!$K$130,IF(AJ29&lt;=[8]Buckets!$D$125,[8]Buckets!$K$125,IF(AND(AJ29&gt;[8]Buckets!$D$125,AJ29&lt;=[8]Buckets!$D$126),[8]Buckets!$K$126,IF(AND(AJ29&gt;[8]Buckets!$D$126,AJ29&lt;=[8]Buckets!$D$127),[8]Buckets!$K$127,IF(AND(AJ29&gt;[8]Buckets!$D$127,AJ29&lt;=[8]Buckets!$D$128),[8]Buckets!$K$128,IF(AND(AJ29&gt;[8]Buckets!$D$128,AJ29&lt;=[8]Buckets!$D$129),[8]Buckets!$K$129,IF(AJ29&gt;[8]Buckets!$D$129,[8]Buckets!$K$130)))))))</f>
        <v>0.65790000000000037</v>
      </c>
      <c r="AY29" s="695"/>
      <c r="AZ29">
        <f>MMULT(AL29:AT29,[8]Coefficients!$B$6:$B$14)+[8]Coefficients!$F$5</f>
        <v>0.62662254599999989</v>
      </c>
      <c r="BA29">
        <f>MMULT(AU29:AX29,[8]Coefficients!$B$20:$B$23)+[8]Coefficients!$F$19</f>
        <v>0.95058696600000014</v>
      </c>
      <c r="BB29">
        <f>(AZ29*[8]Standardisation_Parameters!$B$6)+[8]Standardisation_Parameters!$B$5</f>
        <v>54.991305676703519</v>
      </c>
      <c r="BC29">
        <f>(BA29*[8]Standardisation_Parameters!$B$6)+[8]Standardisation_Parameters!$B$5</f>
        <v>60.430826684596582</v>
      </c>
      <c r="BD29">
        <v>30</v>
      </c>
      <c r="BE29" s="78">
        <f>MMULT(AZ29:BA29,[8]Coefficients!$B$29:$B$30)+[8]Coefficients!$F$29</f>
        <v>0.92132598971598012</v>
      </c>
      <c r="BF29" s="78">
        <f>(BE29*[8]Standardisation_Parameters!$B$6)+[8]Standardisation_Parameters!$B$5</f>
        <v>59.939520586203471</v>
      </c>
      <c r="BG29" s="78">
        <f t="shared" si="7"/>
        <v>60</v>
      </c>
      <c r="BH29" s="78">
        <f>VLOOKUP(MATCH(BF29,[8]mapping_table!$B$2:$B$21,1),[8]mapping_table!$A$1:$D$21,4,0)</f>
        <v>60</v>
      </c>
      <c r="BI29" s="78">
        <f t="shared" si="8"/>
        <v>12</v>
      </c>
      <c r="BK29" s="79">
        <f>MMULT(AZ29:BA29,[8]Coefficients!$B$36:$B$37)+[8]Coefficients!$F$36</f>
        <v>0.86406456210257987</v>
      </c>
      <c r="BL29" s="79">
        <f>(BK29*[8]Standardisation_Parameters!$B$6)+[8]Standardisation_Parameters!$B$5</f>
        <v>58.978073219714773</v>
      </c>
      <c r="BM29" s="79">
        <f t="shared" si="9"/>
        <v>59</v>
      </c>
      <c r="BN29" s="79">
        <f>VLOOKUP(MATCH(BL29,[8]mapping_table!$B$2:$B$21,1),[8]mapping_table!$A$1:$D$21,4,0)</f>
        <v>60</v>
      </c>
      <c r="BO29" s="79">
        <f t="shared" si="10"/>
        <v>12</v>
      </c>
      <c r="BP29" s="78">
        <f t="shared" si="11"/>
        <v>12</v>
      </c>
      <c r="BQ29" s="78">
        <f>VLOOKUP(MATCH(BO29,[9]mapping_table!$B$2:$B$21,1),[9]mapping_table!$A$1:$D$21,4,0)</f>
        <v>15</v>
      </c>
      <c r="BR29" s="78">
        <f t="shared" si="12"/>
        <v>2</v>
      </c>
      <c r="BT29" s="79" t="e">
        <f>MMULT(BI29:BJ29,[9]Coefficients!$B$36:$B$37)+[9]Coefficients!$F$36</f>
        <v>#VALUE!</v>
      </c>
      <c r="BU29" s="79" t="e">
        <f>(BT29*[9]Standardisation_Parameters!$B$6)+[9]Standardisation_Parameters!$B$5</f>
        <v>#VALUE!</v>
      </c>
      <c r="BV29" s="79" t="e">
        <f t="shared" si="13"/>
        <v>#VALUE!</v>
      </c>
      <c r="BW29" s="79" t="e">
        <f>VLOOKUP(MATCH(BU29,[9]mapping_table!$B$2:$B$21,1),[9]mapping_table!$A$1:$D$21,4,0)</f>
        <v>#VALUE!</v>
      </c>
      <c r="BX29" s="79" t="e">
        <f t="shared" si="14"/>
        <v>#VALUE!</v>
      </c>
    </row>
    <row r="30" spans="1:76" hidden="1" x14ac:dyDescent="0.25">
      <c r="A30" s="74" t="s">
        <v>192</v>
      </c>
      <c r="B30" s="74" t="s">
        <v>160</v>
      </c>
      <c r="C30" s="74" t="s">
        <v>193</v>
      </c>
      <c r="D30" s="75">
        <v>1</v>
      </c>
      <c r="E30" s="75">
        <v>-3.1913910831436598</v>
      </c>
      <c r="F30" s="75">
        <v>0.41108364282193399</v>
      </c>
      <c r="G30" s="75">
        <v>1.4</v>
      </c>
      <c r="H30" s="75">
        <v>2.3672</v>
      </c>
      <c r="I30" s="75">
        <v>32380</v>
      </c>
      <c r="J30" s="75">
        <v>-11.594076346608301</v>
      </c>
      <c r="K30" s="75">
        <v>164.46867744576301</v>
      </c>
      <c r="L30" s="75">
        <v>4</v>
      </c>
      <c r="M30" s="75">
        <v>24.590163934426201</v>
      </c>
      <c r="N30" s="75">
        <v>2</v>
      </c>
      <c r="O30" s="75">
        <v>1.20378237343242</v>
      </c>
      <c r="P30" s="75">
        <v>2.75</v>
      </c>
      <c r="Q30" s="75">
        <f>VLOOKUP(C30,High_Raw!$D:$CD,9,FALSE)</f>
        <v>2.60132308643121</v>
      </c>
      <c r="R30" s="75">
        <f>VLOOKUP(C30,High_Raw!$D:$CD,36,FALSE)</f>
        <v>7.8996813511373301</v>
      </c>
      <c r="S30" s="148">
        <v>31.2222222222222</v>
      </c>
      <c r="T30" s="149">
        <f t="shared" si="0"/>
        <v>31</v>
      </c>
      <c r="U30" s="41">
        <f>VLOOKUP(MATCH(S30,[8]mapping_table!$B$2:$B$21,1),[8]mapping_table!$A$1:$D$21,4,0)</f>
        <v>35</v>
      </c>
      <c r="V30" s="41">
        <f t="shared" si="1"/>
        <v>6</v>
      </c>
      <c r="W30" s="695"/>
      <c r="X30" s="75">
        <f t="shared" si="2"/>
        <v>1</v>
      </c>
      <c r="Y30">
        <f>IF(ISBLANK(E30),"",(E30-[8]Standardisation_Parameters!$J$5)/[8]Standardisation_Parameters!$J$6)</f>
        <v>-0.48267159422510686</v>
      </c>
      <c r="Z30">
        <f>IF(ISBLANK(F30),"",(F30-[8]Standardisation_Parameters!$G$5)/[8]Standardisation_Parameters!$G$6)</f>
        <v>-0.76129023734563939</v>
      </c>
      <c r="AA30">
        <f>IF(ISBLANK(G30),"",(G30-[8]Standardisation_Parameters!$L$5)/[8]Standardisation_Parameters!$L$6)</f>
        <v>-0.92895745679690989</v>
      </c>
      <c r="AB30" s="75">
        <f t="shared" si="3"/>
        <v>2.3672</v>
      </c>
      <c r="AC30">
        <f>IF(ISBLANK(I30),"",(I30-[8]Standardisation_Parameters!$K$5)/[8]Standardisation_Parameters!$K$6)</f>
        <v>1.064685763339922</v>
      </c>
      <c r="AD30">
        <f>IF(ISBLANK(J30),"",(J30-[8]Standardisation_Parameters!$M$5)/[8]Standardisation_Parameters!$M$6)</f>
        <v>-0.33570561808108829</v>
      </c>
      <c r="AE30">
        <f>IF(ISBLANK(K30),"",(K30-[8]Standardisation_Parameters!$N$5)/[8]Standardisation_Parameters!$N$6)</f>
        <v>0.79700820862215815</v>
      </c>
      <c r="AF30" s="75">
        <f t="shared" si="4"/>
        <v>4</v>
      </c>
      <c r="AG30">
        <f>IF(ISBLANK(M30),"",(M30-[8]Standardisation_Parameters!$O$5)/[8]Standardisation_Parameters!$O$6)</f>
        <v>-0.70534870111017922</v>
      </c>
      <c r="AH30" s="75">
        <f t="shared" si="5"/>
        <v>2</v>
      </c>
      <c r="AI30" s="75">
        <f>IF(ISBLANK(O30),"",(O30-[8]Standardisation_Parameters!$Q$5)/[8]Standardisation_Parameters!$Q$6)</f>
        <v>1.1741232370721875</v>
      </c>
      <c r="AJ30" s="75">
        <f t="shared" si="6"/>
        <v>2.75</v>
      </c>
      <c r="AK30" s="695"/>
      <c r="AL30">
        <f>IF(X30="",[8]Buckets!$K$15,IF(X30&lt;=[8]Buckets!$D$13,[8]Buckets!$K$13,IF(AND(X30&gt;[8]Buckets!$D$13,X30&lt;=[8]Buckets!$D$14),[8]Buckets!$K$14,IF(X30&gt;[8]Buckets!$D$14,[8]Buckets!$K$15))))</f>
        <v>-0.72019999999999995</v>
      </c>
      <c r="AM30">
        <f>IF(Y30="",[8]Buckets!$K$60,IF(Y30&lt;=[8]Buckets!$D$55,[8]Buckets!$K$55,IF(AND(Y30&gt;[8]Buckets!$D$55,Y30&lt;=[8]Buckets!$D$56),[8]Buckets!$K$56,IF(AND(Y30&gt;[8]Buckets!$D$56,Y30&lt;=[8]Buckets!$D$57),[8]Buckets!$K$57,IF(AND(Y30&gt;[8]Buckets!$D$57,Y30&lt;=[8]Buckets!$D$58),[8]Buckets!$K$58,IF(AND(Y30&gt;[8]Buckets!$D$58,Y30&lt;=[8]Buckets!$D$59),[8]Buckets!$K$59,IF(Y30&gt;[8]Buckets!$D$59,[8]Buckets!$K$60)))))))</f>
        <v>-0.54849999999999999</v>
      </c>
      <c r="AN30">
        <f>IF(Z30="",[8]Buckets!$K$78,IF(Z30&lt;=[8]Buckets!$D$73,[8]Buckets!$K$73,IF(AND(Z30&gt;[8]Buckets!$D$73,Z30&lt;=[8]Buckets!$D$74),[8]Buckets!$K$74,IF(AND(Z30&gt;[8]Buckets!$D$74,Z30&lt;=[8]Buckets!$D$75),[8]Buckets!$K$75,IF(AND(Z30&gt;[8]Buckets!$D$75,Z30&lt;=[8]Buckets!$D$76),[8]Buckets!$K$76,IF(AND(Z30&gt;[8]Buckets!$D$76,Z30&lt;=[8]Buckets!$D$77),[8]Buckets!$K$77,IF(Z30&gt;[8]Buckets!$D$77,[8]Buckets!$K$78)))))))</f>
        <v>-1.1417999999999999</v>
      </c>
      <c r="AO30">
        <f>IF(AA30="",[8]Buckets!$K$37,IF(AA30&lt;=[8]Buckets!$D$37,[8]Buckets!$K$37,IF(AND(AA30&gt;[8]Buckets!$D$37,AA30&lt;=[8]Buckets!$D$38),[8]Buckets!$K$38,IF(AND(AA30&gt;[8]Buckets!$D$38,AA30&lt;=[8]Buckets!$D$39),[8]Buckets!$K$39,IF(AND(AA30&gt;[8]Buckets!$D$39,AA30&lt;=[8]Buckets!$D$40),[8]Buckets!$K$40,IF(AND(AA30&gt;[8]Buckets!$D$40,AA30&lt;=[8]Buckets!$D$41),[8]Buckets!$K$41,IF(AA30&gt;[8]Buckets!$D$41,[8]Buckets!$K$42)))))))</f>
        <v>-0.9042</v>
      </c>
      <c r="AP30">
        <f>IF(AB30="",[8]Buckets!$K$24,IF(AB30&lt;=[8]Buckets!$D$19,[8]Buckets!$K$19,IF(AND(AB30&gt;[8]Buckets!$D$19,AB30&lt;=[8]Buckets!$D$20),[8]Buckets!$K$20,IF(AND(AB30&gt;[8]Buckets!$D$20,AB30&lt;=[8]Buckets!$D$21),[8]Buckets!$K$21,IF(AND(AB30&gt;[8]Buckets!$D$21,AB30&lt;=[8]Buckets!$D$22),[8]Buckets!$K$22,IF(AND(AB30&gt;[8]Buckets!$D$22,AB30&lt;=[8]Buckets!$D$23),[8]Buckets!$K$23,IF(AB30&gt;[8]Buckets!$D$23,[8]Buckets!$K$24)))))))</f>
        <v>-0.93840000000000001</v>
      </c>
      <c r="AQ30">
        <f>IF(AC30="",[8]Buckets!$K$28,IF(AC30&lt;=[8]Buckets!$D$28,[8]Buckets!$K$28,IF(AND(AC30&gt;[8]Buckets!$D$28,AC30&lt;=[8]Buckets!$D$29),[8]Buckets!$K$29,IF(AND(AC30&gt;[8]Buckets!$D$29,AC30&lt;=[8]Buckets!$D$30),[8]Buckets!$K$30,IF(AND(AC30&gt;[8]Buckets!$D$30,AC30&lt;=[8]Buckets!$D$31),[8]Buckets!$K$31,IF(AND(AC30&gt;[8]Buckets!$D$31,AC30&lt;=[8]Buckets!$D$32),[8]Buckets!$K$32,IF(AC30&gt;[8]Buckets!$D$32,[8]Buckets!$K$33)))))))</f>
        <v>-1.1294000000000004</v>
      </c>
      <c r="AR30">
        <f>IF(AD30="",[8]Buckets!$K$46,IF(AD30&lt;=[8]Buckets!$D$46,[8]Buckets!$K$46,IF(AND(AD30&gt;[8]Buckets!$D$46,AD30&lt;=[8]Buckets!$D$47),[8]Buckets!$K$47,IF(AND(AD30&gt;[8]Buckets!$D$47,AD30&lt;=[8]Buckets!$D$48),[8]Buckets!$K$48,IF(AND(AD30&gt;[8]Buckets!$D$48,AD30&lt;=[8]Buckets!$D$49),[8]Buckets!$K$49,IF(AND(AD30&gt;[8]Buckets!$D$49,AD30&lt;=[8]Buckets!$D$50),[8]Buckets!$K$50,IF(AD30&gt;[8]Buckets!$D$50,[8]Buckets!$K$51)))))))</f>
        <v>-0.26459999999999995</v>
      </c>
      <c r="AS30">
        <f>IF(AE30="",[8]Buckets!$K$64,IF(AE30&lt;=[8]Buckets!$D$64,[8]Buckets!$K$64,IF(AND(AE30&gt;[8]Buckets!$D$64,AE30&lt;=[8]Buckets!$D$65),[8]Buckets!$K$65,IF(AND(AE30&gt;[8]Buckets!$D$65,AE30&lt;=[8]Buckets!$D$66),[8]Buckets!$K$66,IF(AND(AE30&gt;[8]Buckets!$D$66,AE30&lt;=[8]Buckets!$D$67),[8]Buckets!$K$67,IF(AND(AE30&gt;[8]Buckets!$D$67,AE30&lt;=[8]Buckets!$D$68),[8]Buckets!$K$68,IF(AE30&gt;[8]Buckets!$D$68,[8]Buckets!$K$69)))))))</f>
        <v>-1.1775</v>
      </c>
      <c r="AT30">
        <f>IF(AF30="",[8]Buckets!$K$87,IF(AF30&lt;=[8]Buckets!$D$82,[8]Buckets!$K$82,IF(AND(AF30&gt;[8]Buckets!$D$82,AF30&lt;=[8]Buckets!$D$83),[8]Buckets!$K$83,IF(AND(AF30&gt;[8]Buckets!$D$83,AF30&lt;=[8]Buckets!$D$84),[8]Buckets!$K$84,IF(AND(AF30&gt;[8]Buckets!$D$84,AF30&lt;=[8]Buckets!$D$85),[8]Buckets!$K$85,IF(AND(AF30&gt;[8]Buckets!$D$85,AF30&lt;=[8]Buckets!$D$86),[8]Buckets!$K$86,IF(AF30&gt;[8]Buckets!$D$86,[8]Buckets!$K$87)))))))</f>
        <v>-0.28970000000000007</v>
      </c>
      <c r="AU30">
        <f>IF(AG30="",[8]Buckets!$K$95,IF(AG30&lt;=[8]Buckets!$D$90,[8]Buckets!$K$90,IF(AND(AG30&gt;[8]Buckets!$D$90,AG30&lt;=[8]Buckets!$D$91),[8]Buckets!$K$91,IF(AND(AG30&gt;[8]Buckets!$D$91,AG30&lt;=[8]Buckets!$D$92),[8]Buckets!$K$92,IF(AND(AG30&gt;[8]Buckets!$D$92,AG30&lt;=[8]Buckets!$D$93),[8]Buckets!$K$93,IF(AND(AG30&gt;[8]Buckets!$D$93,AG30&lt;=[8]Buckets!$D$94),[8]Buckets!$K$94,IF(AG30&gt;[8]Buckets!$D$94,[8]Buckets!$K$95)))))))</f>
        <v>-0.6886000000000001</v>
      </c>
      <c r="AV30">
        <f>IF(AH30="",[8]Buckets!$K$103,IF(AH30&lt;=[8]Buckets!$D$99,[8]Buckets!$K$99,IF(AND(AH30&gt;[8]Buckets!$D$99,AH30&lt;=[8]Buckets!$D$100),[8]Buckets!$K$100,IF(AND(AH30&gt;[8]Buckets!$D$100,AH30&lt;=[8]Buckets!$D$101),[8]Buckets!$K$101,IF(AND(AH30&gt;[8]Buckets!$D$101,AH30&lt;=[8]Buckets!$D$102),[8]Buckets!$K$102,IF(AH30&gt;[8]Buckets!$D$102,[8]Buckets!$K$103))))))</f>
        <v>-0.89000000000000012</v>
      </c>
      <c r="AW30">
        <f>IF(AI30="",[8]Buckets!$K$116,IF(AI30&lt;=[8]Buckets!$D$116,[8]Buckets!$K$116,IF(AND(AI30&gt;[8]Buckets!$D$116,AI30&lt;=[8]Buckets!$D$117),[8]Buckets!$K$117,IF(AND(AI30&gt;[8]Buckets!$D$117,AI30&lt;=[8]Buckets!$D$118),[8]Buckets!$K$118,IF(AND(AI30&gt;[8]Buckets!$D$118,AI30&lt;=[8]Buckets!$D$119),[8]Buckets!$K$119,IF(AND(AI30&gt;[8]Buckets!$D$119,AI30&lt;=[8]Buckets!$D$120),[8]Buckets!$K$120,IF(AI30&gt;[8]Buckets!$D$120,[8]Buckets!$K$121)))))))</f>
        <v>-1.2489000000000001</v>
      </c>
      <c r="AX30">
        <f>IF(AJ30="",[8]Buckets!$K$130,IF(AJ30&lt;=[8]Buckets!$D$125,[8]Buckets!$K$125,IF(AND(AJ30&gt;[8]Buckets!$D$125,AJ30&lt;=[8]Buckets!$D$126),[8]Buckets!$K$126,IF(AND(AJ30&gt;[8]Buckets!$D$126,AJ30&lt;=[8]Buckets!$D$127),[8]Buckets!$K$127,IF(AND(AJ30&gt;[8]Buckets!$D$127,AJ30&lt;=[8]Buckets!$D$128),[8]Buckets!$K$128,IF(AND(AJ30&gt;[8]Buckets!$D$128,AJ30&lt;=[8]Buckets!$D$129),[8]Buckets!$K$129,IF(AJ30&gt;[8]Buckets!$D$129,[8]Buckets!$K$130)))))))</f>
        <v>6.3799999999999857E-2</v>
      </c>
      <c r="AY30" s="695"/>
      <c r="AZ30">
        <f>MMULT(AL30:AT30,[8]Coefficients!$B$6:$B$14)+[8]Coefficients!$F$5</f>
        <v>-1.2481190040000001</v>
      </c>
      <c r="BA30">
        <f>MMULT(AU30:AX30,[8]Coefficients!$B$20:$B$23)+[8]Coefficients!$F$19</f>
        <v>-0.90585814800000009</v>
      </c>
      <c r="BB30">
        <f>(AZ30*[8]Standardisation_Parameters!$B$6)+[8]Standardisation_Parameters!$B$5</f>
        <v>23.513478433838419</v>
      </c>
      <c r="BC30">
        <f>(BA30*[8]Standardisation_Parameters!$B$6)+[8]Standardisation_Parameters!$B$5</f>
        <v>29.260205547857481</v>
      </c>
      <c r="BD30">
        <v>31</v>
      </c>
      <c r="BE30" s="78">
        <f>MMULT(AZ30:BA30,[8]Coefficients!$B$29:$B$30)+[8]Coefficients!$F$29</f>
        <v>-1.0360322792250003</v>
      </c>
      <c r="BF30" s="78">
        <f>(BE30*[8]Standardisation_Parameters!$B$6)+[8]Standardisation_Parameters!$B$5</f>
        <v>27.074518238483769</v>
      </c>
      <c r="BG30" s="78">
        <f t="shared" si="7"/>
        <v>27</v>
      </c>
      <c r="BH30" s="78">
        <f>VLOOKUP(MATCH(BF30,[8]mapping_table!$B$2:$B$21,1),[8]mapping_table!$A$1:$D$21,4,0)</f>
        <v>30</v>
      </c>
      <c r="BI30" s="78">
        <f t="shared" si="8"/>
        <v>5</v>
      </c>
      <c r="BK30" s="79">
        <f>MMULT(AZ30:BA30,[8]Coefficients!$B$36:$B$37)+[8]Coefficients!$F$36</f>
        <v>-1.1188092900553199</v>
      </c>
      <c r="BL30" s="79">
        <f>(BK30*[8]Standardisation_Parameters!$B$6)+[8]Standardisation_Parameters!$B$5</f>
        <v>25.684651754435567</v>
      </c>
      <c r="BM30" s="79">
        <f t="shared" si="9"/>
        <v>26</v>
      </c>
      <c r="BN30" s="79">
        <f>VLOOKUP(MATCH(BL30,[8]mapping_table!$B$2:$B$21,1),[8]mapping_table!$A$1:$D$21,4,0)</f>
        <v>30</v>
      </c>
      <c r="BO30" s="79">
        <f t="shared" si="10"/>
        <v>5</v>
      </c>
      <c r="BP30" s="78">
        <f t="shared" si="11"/>
        <v>5</v>
      </c>
      <c r="BQ30" s="78">
        <f>VLOOKUP(MATCH(BO30,[9]mapping_table!$B$2:$B$21,1),[9]mapping_table!$A$1:$D$21,4,0)</f>
        <v>10</v>
      </c>
      <c r="BR30" s="78">
        <f t="shared" si="12"/>
        <v>1</v>
      </c>
      <c r="BT30" s="79" t="e">
        <f>MMULT(BI30:BJ30,[9]Coefficients!$B$36:$B$37)+[9]Coefficients!$F$36</f>
        <v>#VALUE!</v>
      </c>
      <c r="BU30" s="79" t="e">
        <f>(BT30*[9]Standardisation_Parameters!$B$6)+[9]Standardisation_Parameters!$B$5</f>
        <v>#VALUE!</v>
      </c>
      <c r="BV30" s="79" t="e">
        <f t="shared" si="13"/>
        <v>#VALUE!</v>
      </c>
      <c r="BW30" s="79" t="e">
        <f>VLOOKUP(MATCH(BU30,[9]mapping_table!$B$2:$B$21,1),[9]mapping_table!$A$1:$D$21,4,0)</f>
        <v>#VALUE!</v>
      </c>
      <c r="BX30" s="79" t="e">
        <f t="shared" si="14"/>
        <v>#VALUE!</v>
      </c>
    </row>
    <row r="31" spans="1:76" hidden="1" x14ac:dyDescent="0.25">
      <c r="A31" s="74" t="s">
        <v>194</v>
      </c>
      <c r="B31" s="74" t="s">
        <v>160</v>
      </c>
      <c r="C31" s="74" t="s">
        <v>195</v>
      </c>
      <c r="D31" s="75">
        <v>2</v>
      </c>
      <c r="E31" s="75">
        <v>4.8838451268357801</v>
      </c>
      <c r="F31" s="75">
        <v>10.6</v>
      </c>
      <c r="G31" s="75">
        <v>2</v>
      </c>
      <c r="H31" s="75">
        <v>4.9665999999999997</v>
      </c>
      <c r="I31" s="75">
        <v>16840</v>
      </c>
      <c r="J31" s="75">
        <v>-12.5582504783924</v>
      </c>
      <c r="K31" s="75">
        <v>118.912388504836</v>
      </c>
      <c r="L31" s="75">
        <v>6</v>
      </c>
      <c r="M31" s="75">
        <v>9.8360655737704903</v>
      </c>
      <c r="N31" s="75">
        <v>3</v>
      </c>
      <c r="O31" s="75">
        <v>1.1769062988577199</v>
      </c>
      <c r="P31" s="75">
        <v>2</v>
      </c>
      <c r="Q31" s="75">
        <f>VLOOKUP(C31,High_Raw!$D:$CD,9,FALSE)</f>
        <v>9.1403224669592493</v>
      </c>
      <c r="R31" s="75">
        <f>VLOOKUP(C31,High_Raw!$D:$CD,36,FALSE)</f>
        <v>19.6918078814927</v>
      </c>
      <c r="S31" s="148">
        <v>26.4444444444444</v>
      </c>
      <c r="T31" s="149">
        <f t="shared" si="0"/>
        <v>26</v>
      </c>
      <c r="U31" s="41">
        <f>VLOOKUP(MATCH(S31,[8]mapping_table!$B$2:$B$21,1),[8]mapping_table!$A$1:$D$21,4,0)</f>
        <v>30</v>
      </c>
      <c r="V31" s="41">
        <f t="shared" si="1"/>
        <v>5</v>
      </c>
      <c r="W31" s="695"/>
      <c r="X31" s="75">
        <f t="shared" si="2"/>
        <v>2</v>
      </c>
      <c r="Y31">
        <f>IF(ISBLANK(E31),"",(E31-[8]Standardisation_Parameters!$J$5)/[8]Standardisation_Parameters!$J$6)</f>
        <v>0.3020002851251461</v>
      </c>
      <c r="Z31">
        <f>IF(ISBLANK(F31),"",(F31-[8]Standardisation_Parameters!$G$5)/[8]Standardisation_Parameters!$G$6)</f>
        <v>0.10092531281832971</v>
      </c>
      <c r="AA31">
        <f>IF(ISBLANK(G31),"",(G31-[8]Standardisation_Parameters!$L$5)/[8]Standardisation_Parameters!$L$6)</f>
        <v>-0.81513205003291</v>
      </c>
      <c r="AB31" s="75">
        <f t="shared" si="3"/>
        <v>4.9665999999999997</v>
      </c>
      <c r="AC31">
        <f>IF(ISBLANK(I31),"",(I31-[8]Standardisation_Parameters!$K$5)/[8]Standardisation_Parameters!$K$6)</f>
        <v>0.17206456968509837</v>
      </c>
      <c r="AD31">
        <f>IF(ISBLANK(J31),"",(J31-[8]Standardisation_Parameters!$M$5)/[8]Standardisation_Parameters!$M$6)</f>
        <v>-0.35943114622751593</v>
      </c>
      <c r="AE31">
        <f>IF(ISBLANK(K31),"",(K31-[8]Standardisation_Parameters!$N$5)/[8]Standardisation_Parameters!$N$6)</f>
        <v>0.39403824465961829</v>
      </c>
      <c r="AF31" s="75">
        <f t="shared" si="4"/>
        <v>6</v>
      </c>
      <c r="AG31">
        <f>IF(ISBLANK(M31),"",(M31-[8]Standardisation_Parameters!$O$5)/[8]Standardisation_Parameters!$O$6)</f>
        <v>-1.242008232180307</v>
      </c>
      <c r="AH31" s="75">
        <f t="shared" si="5"/>
        <v>3</v>
      </c>
      <c r="AI31" s="75">
        <f>IF(ISBLANK(O31),"",(O31-[8]Standardisation_Parameters!$Q$5)/[8]Standardisation_Parameters!$Q$6)</f>
        <v>1.1468241562530177</v>
      </c>
      <c r="AJ31" s="75">
        <f t="shared" si="6"/>
        <v>2</v>
      </c>
      <c r="AK31" s="695"/>
      <c r="AL31">
        <f>IF(X31="",[8]Buckets!$K$15,IF(X31&lt;=[8]Buckets!$D$13,[8]Buckets!$K$13,IF(AND(X31&gt;[8]Buckets!$D$13,X31&lt;=[8]Buckets!$D$14),[8]Buckets!$K$14,IF(X31&gt;[8]Buckets!$D$14,[8]Buckets!$K$15))))</f>
        <v>-0.16359999999999997</v>
      </c>
      <c r="AM31">
        <f>IF(Y31="",[8]Buckets!$K$60,IF(Y31&lt;=[8]Buckets!$D$55,[8]Buckets!$K$55,IF(AND(Y31&gt;[8]Buckets!$D$55,Y31&lt;=[8]Buckets!$D$56),[8]Buckets!$K$56,IF(AND(Y31&gt;[8]Buckets!$D$56,Y31&lt;=[8]Buckets!$D$57),[8]Buckets!$K$57,IF(AND(Y31&gt;[8]Buckets!$D$57,Y31&lt;=[8]Buckets!$D$58),[8]Buckets!$K$58,IF(AND(Y31&gt;[8]Buckets!$D$58,Y31&lt;=[8]Buckets!$D$59),[8]Buckets!$K$59,IF(Y31&gt;[8]Buckets!$D$59,[8]Buckets!$K$60)))))))</f>
        <v>-0.42249999999999993</v>
      </c>
      <c r="AN31">
        <f>IF(Z31="",[8]Buckets!$K$78,IF(Z31&lt;=[8]Buckets!$D$73,[8]Buckets!$K$73,IF(AND(Z31&gt;[8]Buckets!$D$73,Z31&lt;=[8]Buckets!$D$74),[8]Buckets!$K$74,IF(AND(Z31&gt;[8]Buckets!$D$74,Z31&lt;=[8]Buckets!$D$75),[8]Buckets!$K$75,IF(AND(Z31&gt;[8]Buckets!$D$75,Z31&lt;=[8]Buckets!$D$76),[8]Buckets!$K$76,IF(AND(Z31&gt;[8]Buckets!$D$76,Z31&lt;=[8]Buckets!$D$77),[8]Buckets!$K$77,IF(Z31&gt;[8]Buckets!$D$77,[8]Buckets!$K$78)))))))</f>
        <v>-0.35099999999999998</v>
      </c>
      <c r="AO31">
        <f>IF(AA31="",[8]Buckets!$K$37,IF(AA31&lt;=[8]Buckets!$D$37,[8]Buckets!$K$37,IF(AND(AA31&gt;[8]Buckets!$D$37,AA31&lt;=[8]Buckets!$D$38),[8]Buckets!$K$38,IF(AND(AA31&gt;[8]Buckets!$D$38,AA31&lt;=[8]Buckets!$D$39),[8]Buckets!$K$39,IF(AND(AA31&gt;[8]Buckets!$D$39,AA31&lt;=[8]Buckets!$D$40),[8]Buckets!$K$40,IF(AND(AA31&gt;[8]Buckets!$D$40,AA31&lt;=[8]Buckets!$D$41),[8]Buckets!$K$41,IF(AA31&gt;[8]Buckets!$D$41,[8]Buckets!$K$42)))))))</f>
        <v>-0.9042</v>
      </c>
      <c r="AP31">
        <f>IF(AB31="",[8]Buckets!$K$24,IF(AB31&lt;=[8]Buckets!$D$19,[8]Buckets!$K$19,IF(AND(AB31&gt;[8]Buckets!$D$19,AB31&lt;=[8]Buckets!$D$20),[8]Buckets!$K$20,IF(AND(AB31&gt;[8]Buckets!$D$20,AB31&lt;=[8]Buckets!$D$21),[8]Buckets!$K$21,IF(AND(AB31&gt;[8]Buckets!$D$21,AB31&lt;=[8]Buckets!$D$22),[8]Buckets!$K$22,IF(AND(AB31&gt;[8]Buckets!$D$22,AB31&lt;=[8]Buckets!$D$23),[8]Buckets!$K$23,IF(AB31&gt;[8]Buckets!$D$23,[8]Buckets!$K$24)))))))</f>
        <v>-0.53339999999999999</v>
      </c>
      <c r="AQ31">
        <f>IF(AC31="",[8]Buckets!$K$28,IF(AC31&lt;=[8]Buckets!$D$28,[8]Buckets!$K$28,IF(AND(AC31&gt;[8]Buckets!$D$28,AC31&lt;=[8]Buckets!$D$29),[8]Buckets!$K$29,IF(AND(AC31&gt;[8]Buckets!$D$29,AC31&lt;=[8]Buckets!$D$30),[8]Buckets!$K$30,IF(AND(AC31&gt;[8]Buckets!$D$30,AC31&lt;=[8]Buckets!$D$31),[8]Buckets!$K$31,IF(AND(AC31&gt;[8]Buckets!$D$31,AC31&lt;=[8]Buckets!$D$32),[8]Buckets!$K$32,IF(AC31&gt;[8]Buckets!$D$32,[8]Buckets!$K$33)))))))</f>
        <v>-0.70050000000000012</v>
      </c>
      <c r="AR31">
        <f>IF(AD31="",[8]Buckets!$K$46,IF(AD31&lt;=[8]Buckets!$D$46,[8]Buckets!$K$46,IF(AND(AD31&gt;[8]Buckets!$D$46,AD31&lt;=[8]Buckets!$D$47),[8]Buckets!$K$47,IF(AND(AD31&gt;[8]Buckets!$D$47,AD31&lt;=[8]Buckets!$D$48),[8]Buckets!$K$48,IF(AND(AD31&gt;[8]Buckets!$D$48,AD31&lt;=[8]Buckets!$D$49),[8]Buckets!$K$49,IF(AND(AD31&gt;[8]Buckets!$D$49,AD31&lt;=[8]Buckets!$D$50),[8]Buckets!$K$50,IF(AD31&gt;[8]Buckets!$D$50,[8]Buckets!$K$51)))))))</f>
        <v>-0.26459999999999995</v>
      </c>
      <c r="AS31">
        <f>IF(AE31="",[8]Buckets!$K$64,IF(AE31&lt;=[8]Buckets!$D$64,[8]Buckets!$K$64,IF(AND(AE31&gt;[8]Buckets!$D$64,AE31&lt;=[8]Buckets!$D$65),[8]Buckets!$K$65,IF(AND(AE31&gt;[8]Buckets!$D$65,AE31&lt;=[8]Buckets!$D$66),[8]Buckets!$K$66,IF(AND(AE31&gt;[8]Buckets!$D$66,AE31&lt;=[8]Buckets!$D$67),[8]Buckets!$K$67,IF(AND(AE31&gt;[8]Buckets!$D$67,AE31&lt;=[8]Buckets!$D$68),[8]Buckets!$K$68,IF(AE31&gt;[8]Buckets!$D$68,[8]Buckets!$K$69)))))))</f>
        <v>-0.90069999999999983</v>
      </c>
      <c r="AT31">
        <f>IF(AF31="",[8]Buckets!$K$87,IF(AF31&lt;=[8]Buckets!$D$82,[8]Buckets!$K$82,IF(AND(AF31&gt;[8]Buckets!$D$82,AF31&lt;=[8]Buckets!$D$83),[8]Buckets!$K$83,IF(AND(AF31&gt;[8]Buckets!$D$83,AF31&lt;=[8]Buckets!$D$84),[8]Buckets!$K$84,IF(AND(AF31&gt;[8]Buckets!$D$84,AF31&lt;=[8]Buckets!$D$85),[8]Buckets!$K$85,IF(AND(AF31&gt;[8]Buckets!$D$85,AF31&lt;=[8]Buckets!$D$86),[8]Buckets!$K$86,IF(AF31&gt;[8]Buckets!$D$86,[8]Buckets!$K$87)))))))</f>
        <v>0.34609999999999985</v>
      </c>
      <c r="AU31">
        <f>IF(AG31="",[8]Buckets!$K$95,IF(AG31&lt;=[8]Buckets!$D$90,[8]Buckets!$K$90,IF(AND(AG31&gt;[8]Buckets!$D$90,AG31&lt;=[8]Buckets!$D$91),[8]Buckets!$K$91,IF(AND(AG31&gt;[8]Buckets!$D$91,AG31&lt;=[8]Buckets!$D$92),[8]Buckets!$K$92,IF(AND(AG31&gt;[8]Buckets!$D$92,AG31&lt;=[8]Buckets!$D$93),[8]Buckets!$K$93,IF(AND(AG31&gt;[8]Buckets!$D$93,AG31&lt;=[8]Buckets!$D$94),[8]Buckets!$K$94,IF(AG31&gt;[8]Buckets!$D$94,[8]Buckets!$K$95)))))))</f>
        <v>-1.0866</v>
      </c>
      <c r="AV31">
        <f>IF(AH31="",[8]Buckets!$K$103,IF(AH31&lt;=[8]Buckets!$D$99,[8]Buckets!$K$99,IF(AND(AH31&gt;[8]Buckets!$D$99,AH31&lt;=[8]Buckets!$D$100),[8]Buckets!$K$100,IF(AND(AH31&gt;[8]Buckets!$D$100,AH31&lt;=[8]Buckets!$D$101),[8]Buckets!$K$101,IF(AND(AH31&gt;[8]Buckets!$D$101,AH31&lt;=[8]Buckets!$D$102),[8]Buckets!$K$102,IF(AH31&gt;[8]Buckets!$D$102,[8]Buckets!$K$103))))))</f>
        <v>-0.31409999999999982</v>
      </c>
      <c r="AW31">
        <f>IF(AI31="",[8]Buckets!$K$116,IF(AI31&lt;=[8]Buckets!$D$116,[8]Buckets!$K$116,IF(AND(AI31&gt;[8]Buckets!$D$116,AI31&lt;=[8]Buckets!$D$117),[8]Buckets!$K$117,IF(AND(AI31&gt;[8]Buckets!$D$117,AI31&lt;=[8]Buckets!$D$118),[8]Buckets!$K$118,IF(AND(AI31&gt;[8]Buckets!$D$118,AI31&lt;=[8]Buckets!$D$119),[8]Buckets!$K$119,IF(AND(AI31&gt;[8]Buckets!$D$119,AI31&lt;=[8]Buckets!$D$120),[8]Buckets!$K$120,IF(AI31&gt;[8]Buckets!$D$120,[8]Buckets!$K$121)))))))</f>
        <v>-1.2489000000000001</v>
      </c>
      <c r="AX31">
        <f>IF(AJ31="",[8]Buckets!$K$130,IF(AJ31&lt;=[8]Buckets!$D$125,[8]Buckets!$K$125,IF(AND(AJ31&gt;[8]Buckets!$D$125,AJ31&lt;=[8]Buckets!$D$126),[8]Buckets!$K$126,IF(AND(AJ31&gt;[8]Buckets!$D$126,AJ31&lt;=[8]Buckets!$D$127),[8]Buckets!$K$127,IF(AND(AJ31&gt;[8]Buckets!$D$127,AJ31&lt;=[8]Buckets!$D$128),[8]Buckets!$K$128,IF(AND(AJ31&gt;[8]Buckets!$D$128,AJ31&lt;=[8]Buckets!$D$129),[8]Buckets!$K$129,IF(AJ31&gt;[8]Buckets!$D$129,[8]Buckets!$K$130)))))))</f>
        <v>-0.8657999999999999</v>
      </c>
      <c r="AY31" s="695"/>
      <c r="AZ31">
        <f>MMULT(AL31:AT31,[8]Coefficients!$B$6:$B$14)+[8]Coefficients!$F$5</f>
        <v>-0.31838801899999991</v>
      </c>
      <c r="BA31">
        <f>MMULT(AU31:AX31,[8]Coefficients!$B$20:$B$23)+[8]Coefficients!$F$19</f>
        <v>-0.97873216600000001</v>
      </c>
      <c r="BB31">
        <f>(AZ31*[8]Standardisation_Parameters!$B$6)+[8]Standardisation_Parameters!$B$5</f>
        <v>39.124116245844455</v>
      </c>
      <c r="BC31">
        <f>(BA31*[8]Standardisation_Parameters!$B$6)+[8]Standardisation_Parameters!$B$5</f>
        <v>28.036615155305807</v>
      </c>
      <c r="BD31">
        <v>32</v>
      </c>
      <c r="BE31" s="78">
        <f>MMULT(AZ31:BA31,[8]Coefficients!$B$29:$B$30)+[8]Coefficients!$F$29</f>
        <v>-0.79440277916491009</v>
      </c>
      <c r="BF31" s="78">
        <f>(BE31*[8]Standardisation_Parameters!$B$6)+[8]Standardisation_Parameters!$B$5</f>
        <v>31.131595684530335</v>
      </c>
      <c r="BG31" s="78">
        <f t="shared" si="7"/>
        <v>31</v>
      </c>
      <c r="BH31" s="78">
        <f>VLOOKUP(MATCH(BF31,[8]mapping_table!$B$2:$B$21,1),[8]mapping_table!$A$1:$D$21,4,0)</f>
        <v>35</v>
      </c>
      <c r="BI31" s="78">
        <f t="shared" si="8"/>
        <v>6</v>
      </c>
      <c r="BK31" s="79">
        <f>MMULT(AZ31:BA31,[8]Coefficients!$B$36:$B$37)+[8]Coefficients!$F$36</f>
        <v>-0.64970462991906996</v>
      </c>
      <c r="BL31" s="79">
        <f>(BK31*[8]Standardisation_Parameters!$B$6)+[8]Standardisation_Parameters!$B$5</f>
        <v>33.561148357709669</v>
      </c>
      <c r="BM31" s="79">
        <f t="shared" si="9"/>
        <v>34</v>
      </c>
      <c r="BN31" s="79">
        <f>VLOOKUP(MATCH(BL31,[8]mapping_table!$B$2:$B$21,1),[8]mapping_table!$A$1:$D$21,4,0)</f>
        <v>35</v>
      </c>
      <c r="BO31" s="79">
        <f t="shared" si="10"/>
        <v>7</v>
      </c>
      <c r="BP31" s="78">
        <f t="shared" si="11"/>
        <v>7</v>
      </c>
      <c r="BQ31" s="78">
        <f>VLOOKUP(MATCH(BO31,[9]mapping_table!$B$2:$B$21,1),[9]mapping_table!$A$1:$D$21,4,0)</f>
        <v>10</v>
      </c>
      <c r="BR31" s="78">
        <f t="shared" si="12"/>
        <v>1</v>
      </c>
      <c r="BT31" s="79" t="e">
        <f>MMULT(BI31:BJ31,[9]Coefficients!$B$36:$B$37)+[9]Coefficients!$F$36</f>
        <v>#VALUE!</v>
      </c>
      <c r="BU31" s="79" t="e">
        <f>(BT31*[9]Standardisation_Parameters!$B$6)+[9]Standardisation_Parameters!$B$5</f>
        <v>#VALUE!</v>
      </c>
      <c r="BV31" s="79" t="e">
        <f t="shared" si="13"/>
        <v>#VALUE!</v>
      </c>
      <c r="BW31" s="79" t="e">
        <f>VLOOKUP(MATCH(BU31,[9]mapping_table!$B$2:$B$21,1),[9]mapping_table!$A$1:$D$21,4,0)</f>
        <v>#VALUE!</v>
      </c>
      <c r="BX31" s="79" t="e">
        <f t="shared" si="14"/>
        <v>#VALUE!</v>
      </c>
    </row>
    <row r="32" spans="1:76" hidden="1" x14ac:dyDescent="0.25">
      <c r="A32" s="74" t="s">
        <v>196</v>
      </c>
      <c r="B32" s="74" t="s">
        <v>160</v>
      </c>
      <c r="C32" s="74" t="s">
        <v>197</v>
      </c>
      <c r="D32" s="75">
        <v>1</v>
      </c>
      <c r="E32" s="75">
        <v>-1.0146341463414601</v>
      </c>
      <c r="F32" s="75">
        <v>0.28829272400992501</v>
      </c>
      <c r="G32" s="75">
        <v>0.8</v>
      </c>
      <c r="H32" s="75">
        <v>2.4318</v>
      </c>
      <c r="I32" s="75">
        <v>50310</v>
      </c>
      <c r="J32" s="75">
        <v>18.285539081621199</v>
      </c>
      <c r="K32" s="75">
        <v>190.04764887377701</v>
      </c>
      <c r="L32" s="75">
        <v>2</v>
      </c>
      <c r="M32" s="75">
        <v>7.6502732240437199</v>
      </c>
      <c r="N32" s="75">
        <v>1</v>
      </c>
      <c r="O32" s="75">
        <v>1.95899258459505</v>
      </c>
      <c r="P32" s="75">
        <v>1</v>
      </c>
      <c r="Q32" s="75">
        <f>VLOOKUP(C32,High_Raw!$D:$CD,9,FALSE)</f>
        <v>5.4183442397101302</v>
      </c>
      <c r="R32" s="75">
        <f>VLOOKUP(C32,High_Raw!$D:$CD,36,FALSE)</f>
        <v>38.7193470595858</v>
      </c>
      <c r="S32" s="148">
        <v>16.2222222222222</v>
      </c>
      <c r="T32" s="149">
        <f t="shared" si="0"/>
        <v>16</v>
      </c>
      <c r="U32" s="41">
        <f>VLOOKUP(MATCH(S32,[8]mapping_table!$B$2:$B$21,1),[8]mapping_table!$A$1:$D$21,4,0)</f>
        <v>20</v>
      </c>
      <c r="V32" s="41">
        <f t="shared" si="1"/>
        <v>3</v>
      </c>
      <c r="W32" s="695"/>
      <c r="X32" s="75">
        <f t="shared" si="2"/>
        <v>1</v>
      </c>
      <c r="Y32">
        <f>IF(ISBLANK(E32),"",(E32-[8]Standardisation_Parameters!$J$5)/[8]Standardisation_Parameters!$J$6)</f>
        <v>-0.27115580545121654</v>
      </c>
      <c r="Z32">
        <f>IF(ISBLANK(F32),"",(F32-[8]Standardisation_Parameters!$G$5)/[8]Standardisation_Parameters!$G$6)</f>
        <v>-0.77168115978598806</v>
      </c>
      <c r="AA32">
        <f>IF(ISBLANK(G32),"",(G32-[8]Standardisation_Parameters!$L$5)/[8]Standardisation_Parameters!$L$6)</f>
        <v>-1.0427828635609095</v>
      </c>
      <c r="AB32" s="75">
        <f t="shared" si="3"/>
        <v>2.4318</v>
      </c>
      <c r="AC32">
        <f>IF(ISBLANK(I32),"",(I32-[8]Standardisation_Parameters!$K$5)/[8]Standardisation_Parameters!$K$6)</f>
        <v>2.0945891096868325</v>
      </c>
      <c r="AD32">
        <f>IF(ISBLANK(J32),"",(J32-[8]Standardisation_Parameters!$M$5)/[8]Standardisation_Parameters!$M$6)</f>
        <v>0.399545031648677</v>
      </c>
      <c r="AE32">
        <f>IF(ISBLANK(K32),"",(K32-[8]Standardisation_Parameters!$N$5)/[8]Standardisation_Parameters!$N$6)</f>
        <v>1.0232680167446213</v>
      </c>
      <c r="AF32" s="75">
        <f t="shared" si="4"/>
        <v>2</v>
      </c>
      <c r="AG32">
        <f>IF(ISBLANK(M32),"",(M32-[8]Standardisation_Parameters!$O$5)/[8]Standardisation_Parameters!$O$6)</f>
        <v>-1.3215133478943999</v>
      </c>
      <c r="AH32" s="75">
        <f t="shared" si="5"/>
        <v>1</v>
      </c>
      <c r="AI32" s="75">
        <f>IF(ISBLANK(O32),"",(O32-[8]Standardisation_Parameters!$Q$5)/[8]Standardisation_Parameters!$Q$6)</f>
        <v>1.9412198059066197</v>
      </c>
      <c r="AJ32" s="75">
        <f t="shared" si="6"/>
        <v>1</v>
      </c>
      <c r="AK32" s="695"/>
      <c r="AL32">
        <f>IF(X32="",[8]Buckets!$K$15,IF(X32&lt;=[8]Buckets!$D$13,[8]Buckets!$K$13,IF(AND(X32&gt;[8]Buckets!$D$13,X32&lt;=[8]Buckets!$D$14),[8]Buckets!$K$14,IF(X32&gt;[8]Buckets!$D$14,[8]Buckets!$K$15))))</f>
        <v>-0.72019999999999995</v>
      </c>
      <c r="AM32">
        <f>IF(Y32="",[8]Buckets!$K$60,IF(Y32&lt;=[8]Buckets!$D$55,[8]Buckets!$K$55,IF(AND(Y32&gt;[8]Buckets!$D$55,Y32&lt;=[8]Buckets!$D$56),[8]Buckets!$K$56,IF(AND(Y32&gt;[8]Buckets!$D$56,Y32&lt;=[8]Buckets!$D$57),[8]Buckets!$K$57,IF(AND(Y32&gt;[8]Buckets!$D$57,Y32&lt;=[8]Buckets!$D$58),[8]Buckets!$K$58,IF(AND(Y32&gt;[8]Buckets!$D$58,Y32&lt;=[8]Buckets!$D$59),[8]Buckets!$K$59,IF(Y32&gt;[8]Buckets!$D$59,[8]Buckets!$K$60)))))))</f>
        <v>-0.50649999999999995</v>
      </c>
      <c r="AN32">
        <f>IF(Z32="",[8]Buckets!$K$78,IF(Z32&lt;=[8]Buckets!$D$73,[8]Buckets!$K$73,IF(AND(Z32&gt;[8]Buckets!$D$73,Z32&lt;=[8]Buckets!$D$74),[8]Buckets!$K$74,IF(AND(Z32&gt;[8]Buckets!$D$74,Z32&lt;=[8]Buckets!$D$75),[8]Buckets!$K$75,IF(AND(Z32&gt;[8]Buckets!$D$75,Z32&lt;=[8]Buckets!$D$76),[8]Buckets!$K$76,IF(AND(Z32&gt;[8]Buckets!$D$76,Z32&lt;=[8]Buckets!$D$77),[8]Buckets!$K$77,IF(Z32&gt;[8]Buckets!$D$77,[8]Buckets!$K$78)))))))</f>
        <v>-1.1417999999999999</v>
      </c>
      <c r="AO32">
        <f>IF(AA32="",[8]Buckets!$K$37,IF(AA32&lt;=[8]Buckets!$D$37,[8]Buckets!$K$37,IF(AND(AA32&gt;[8]Buckets!$D$37,AA32&lt;=[8]Buckets!$D$38),[8]Buckets!$K$38,IF(AND(AA32&gt;[8]Buckets!$D$38,AA32&lt;=[8]Buckets!$D$39),[8]Buckets!$K$39,IF(AND(AA32&gt;[8]Buckets!$D$39,AA32&lt;=[8]Buckets!$D$40),[8]Buckets!$K$40,IF(AND(AA32&gt;[8]Buckets!$D$40,AA32&lt;=[8]Buckets!$D$41),[8]Buckets!$K$41,IF(AA32&gt;[8]Buckets!$D$41,[8]Buckets!$K$42)))))))</f>
        <v>-1.1850000000000001</v>
      </c>
      <c r="AP32">
        <f>IF(AB32="",[8]Buckets!$K$24,IF(AB32&lt;=[8]Buckets!$D$19,[8]Buckets!$K$19,IF(AND(AB32&gt;[8]Buckets!$D$19,AB32&lt;=[8]Buckets!$D$20),[8]Buckets!$K$20,IF(AND(AB32&gt;[8]Buckets!$D$20,AB32&lt;=[8]Buckets!$D$21),[8]Buckets!$K$21,IF(AND(AB32&gt;[8]Buckets!$D$21,AB32&lt;=[8]Buckets!$D$22),[8]Buckets!$K$22,IF(AND(AB32&gt;[8]Buckets!$D$22,AB32&lt;=[8]Buckets!$D$23),[8]Buckets!$K$23,IF(AB32&gt;[8]Buckets!$D$23,[8]Buckets!$K$24)))))))</f>
        <v>-0.93840000000000001</v>
      </c>
      <c r="AQ32">
        <f>IF(AC32="",[8]Buckets!$K$28,IF(AC32&lt;=[8]Buckets!$D$28,[8]Buckets!$K$28,IF(AND(AC32&gt;[8]Buckets!$D$28,AC32&lt;=[8]Buckets!$D$29),[8]Buckets!$K$29,IF(AND(AC32&gt;[8]Buckets!$D$29,AC32&lt;=[8]Buckets!$D$30),[8]Buckets!$K$30,IF(AND(AC32&gt;[8]Buckets!$D$30,AC32&lt;=[8]Buckets!$D$31),[8]Buckets!$K$31,IF(AND(AC32&gt;[8]Buckets!$D$31,AC32&lt;=[8]Buckets!$D$32),[8]Buckets!$K$32,IF(AC32&gt;[8]Buckets!$D$32,[8]Buckets!$K$33)))))))</f>
        <v>-1.5579000000000001</v>
      </c>
      <c r="AR32">
        <f>IF(AD32="",[8]Buckets!$K$46,IF(AD32&lt;=[8]Buckets!$D$46,[8]Buckets!$K$46,IF(AND(AD32&gt;[8]Buckets!$D$46,AD32&lt;=[8]Buckets!$D$47),[8]Buckets!$K$47,IF(AND(AD32&gt;[8]Buckets!$D$47,AD32&lt;=[8]Buckets!$D$48),[8]Buckets!$K$48,IF(AND(AD32&gt;[8]Buckets!$D$48,AD32&lt;=[8]Buckets!$D$49),[8]Buckets!$K$49,IF(AND(AD32&gt;[8]Buckets!$D$49,AD32&lt;=[8]Buckets!$D$50),[8]Buckets!$K$50,IF(AD32&gt;[8]Buckets!$D$50,[8]Buckets!$K$51)))))))</f>
        <v>-0.70649999999999991</v>
      </c>
      <c r="AS32">
        <f>IF(AE32="",[8]Buckets!$K$64,IF(AE32&lt;=[8]Buckets!$D$64,[8]Buckets!$K$64,IF(AND(AE32&gt;[8]Buckets!$D$64,AE32&lt;=[8]Buckets!$D$65),[8]Buckets!$K$65,IF(AND(AE32&gt;[8]Buckets!$D$65,AE32&lt;=[8]Buckets!$D$66),[8]Buckets!$K$66,IF(AND(AE32&gt;[8]Buckets!$D$66,AE32&lt;=[8]Buckets!$D$67),[8]Buckets!$K$67,IF(AND(AE32&gt;[8]Buckets!$D$67,AE32&lt;=[8]Buckets!$D$68),[8]Buckets!$K$68,IF(AE32&gt;[8]Buckets!$D$68,[8]Buckets!$K$69)))))))</f>
        <v>-1.1775</v>
      </c>
      <c r="AT32">
        <f>IF(AF32="",[8]Buckets!$K$87,IF(AF32&lt;=[8]Buckets!$D$82,[8]Buckets!$K$82,IF(AND(AF32&gt;[8]Buckets!$D$82,AF32&lt;=[8]Buckets!$D$83),[8]Buckets!$K$83,IF(AND(AF32&gt;[8]Buckets!$D$83,AF32&lt;=[8]Buckets!$D$84),[8]Buckets!$K$84,IF(AND(AF32&gt;[8]Buckets!$D$84,AF32&lt;=[8]Buckets!$D$85),[8]Buckets!$K$85,IF(AND(AF32&gt;[8]Buckets!$D$85,AF32&lt;=[8]Buckets!$D$86),[8]Buckets!$K$86,IF(AF32&gt;[8]Buckets!$D$86,[8]Buckets!$K$87)))))))</f>
        <v>-1.1183000000000001</v>
      </c>
      <c r="AU32">
        <f>IF(AG32="",[8]Buckets!$K$95,IF(AG32&lt;=[8]Buckets!$D$90,[8]Buckets!$K$90,IF(AND(AG32&gt;[8]Buckets!$D$90,AG32&lt;=[8]Buckets!$D$91),[8]Buckets!$K$91,IF(AND(AG32&gt;[8]Buckets!$D$91,AG32&lt;=[8]Buckets!$D$92),[8]Buckets!$K$92,IF(AND(AG32&gt;[8]Buckets!$D$92,AG32&lt;=[8]Buckets!$D$93),[8]Buckets!$K$93,IF(AND(AG32&gt;[8]Buckets!$D$93,AG32&lt;=[8]Buckets!$D$94),[8]Buckets!$K$94,IF(AG32&gt;[8]Buckets!$D$94,[8]Buckets!$K$95)))))))</f>
        <v>-1.4845999999999999</v>
      </c>
      <c r="AV32">
        <f>IF(AH32="",[8]Buckets!$K$103,IF(AH32&lt;=[8]Buckets!$D$99,[8]Buckets!$K$99,IF(AND(AH32&gt;[8]Buckets!$D$99,AH32&lt;=[8]Buckets!$D$100),[8]Buckets!$K$100,IF(AND(AH32&gt;[8]Buckets!$D$100,AH32&lt;=[8]Buckets!$D$101),[8]Buckets!$K$101,IF(AND(AH32&gt;[8]Buckets!$D$101,AH32&lt;=[8]Buckets!$D$102),[8]Buckets!$K$102,IF(AH32&gt;[8]Buckets!$D$102,[8]Buckets!$K$103))))))</f>
        <v>-1.5026999999999999</v>
      </c>
      <c r="AW32">
        <f>IF(AI32="",[8]Buckets!$K$116,IF(AI32&lt;=[8]Buckets!$D$116,[8]Buckets!$K$116,IF(AND(AI32&gt;[8]Buckets!$D$116,AI32&lt;=[8]Buckets!$D$117),[8]Buckets!$K$117,IF(AND(AI32&gt;[8]Buckets!$D$117,AI32&lt;=[8]Buckets!$D$118),[8]Buckets!$K$118,IF(AND(AI32&gt;[8]Buckets!$D$118,AI32&lt;=[8]Buckets!$D$119),[8]Buckets!$K$119,IF(AND(AI32&gt;[8]Buckets!$D$119,AI32&lt;=[8]Buckets!$D$120),[8]Buckets!$K$120,IF(AI32&gt;[8]Buckets!$D$120,[8]Buckets!$K$121)))))))</f>
        <v>-1.6469000000000003</v>
      </c>
      <c r="AX32">
        <f>IF(AJ32="",[8]Buckets!$K$130,IF(AJ32&lt;=[8]Buckets!$D$125,[8]Buckets!$K$125,IF(AND(AJ32&gt;[8]Buckets!$D$125,AJ32&lt;=[8]Buckets!$D$126),[8]Buckets!$K$126,IF(AND(AJ32&gt;[8]Buckets!$D$126,AJ32&lt;=[8]Buckets!$D$127),[8]Buckets!$K$127,IF(AND(AJ32&gt;[8]Buckets!$D$127,AJ32&lt;=[8]Buckets!$D$128),[8]Buckets!$K$128,IF(AND(AJ32&gt;[8]Buckets!$D$128,AJ32&lt;=[8]Buckets!$D$129),[8]Buckets!$K$129,IF(AJ32&gt;[8]Buckets!$D$129,[8]Buckets!$K$130)))))))</f>
        <v>-1.4505999999999999</v>
      </c>
      <c r="AY32" s="695"/>
      <c r="AZ32">
        <f>MMULT(AL32:AT32,[8]Coefficients!$B$6:$B$14)+[8]Coefficients!$F$5</f>
        <v>-1.8439752030000001</v>
      </c>
      <c r="BA32">
        <f>MMULT(AU32:AX32,[8]Coefficients!$B$20:$B$23)+[8]Coefficients!$F$19</f>
        <v>-1.740825834</v>
      </c>
      <c r="BB32">
        <f>(AZ32*[8]Standardisation_Parameters!$B$6)+[8]Standardisation_Parameters!$B$5</f>
        <v>13.508761520345864</v>
      </c>
      <c r="BC32">
        <f>(BA32*[8]Standardisation_Parameters!$B$6)+[8]Standardisation_Parameters!$B$5</f>
        <v>15.240689858730718</v>
      </c>
      <c r="BD32">
        <v>33</v>
      </c>
      <c r="BE32" s="78">
        <f>MMULT(AZ32:BA32,[8]Coefficients!$B$29:$B$30)+[8]Coefficients!$F$29</f>
        <v>-1.8378789826901101</v>
      </c>
      <c r="BF32" s="78">
        <f>(BE32*[8]Standardisation_Parameters!$B$6)+[8]Standardisation_Parameters!$B$5</f>
        <v>13.611120039977095</v>
      </c>
      <c r="BG32" s="78">
        <f t="shared" si="7"/>
        <v>14</v>
      </c>
      <c r="BH32" s="78">
        <f>VLOOKUP(MATCH(BF32,[8]mapping_table!$B$2:$B$21,1),[8]mapping_table!$A$1:$D$21,4,0)</f>
        <v>15</v>
      </c>
      <c r="BI32" s="78">
        <f t="shared" si="8"/>
        <v>3</v>
      </c>
      <c r="BK32" s="79">
        <f>MMULT(AZ32:BA32,[8]Coefficients!$B$36:$B$37)+[8]Coefficients!$F$36</f>
        <v>-1.8758076540897899</v>
      </c>
      <c r="BL32" s="79">
        <f>(BK32*[8]Standardisation_Parameters!$B$6)+[8]Standardisation_Parameters!$B$5</f>
        <v>12.974279102691355</v>
      </c>
      <c r="BM32" s="79">
        <f t="shared" si="9"/>
        <v>13</v>
      </c>
      <c r="BN32" s="79">
        <f>VLOOKUP(MATCH(BL32,[8]mapping_table!$B$2:$B$21,1),[8]mapping_table!$A$1:$D$21,4,0)</f>
        <v>15</v>
      </c>
      <c r="BO32" s="79">
        <f t="shared" si="10"/>
        <v>3</v>
      </c>
      <c r="BP32" s="78">
        <f t="shared" si="11"/>
        <v>3</v>
      </c>
      <c r="BQ32" s="78">
        <f>VLOOKUP(MATCH(BO32,[9]mapping_table!$B$2:$B$21,1),[9]mapping_table!$A$1:$D$21,4,0)</f>
        <v>5</v>
      </c>
      <c r="BR32" s="78">
        <f t="shared" si="12"/>
        <v>1</v>
      </c>
      <c r="BT32" s="79" t="e">
        <f>MMULT(BI32:BJ32,[9]Coefficients!$B$36:$B$37)+[9]Coefficients!$F$36</f>
        <v>#VALUE!</v>
      </c>
      <c r="BU32" s="79" t="e">
        <f>(BT32*[9]Standardisation_Parameters!$B$6)+[9]Standardisation_Parameters!$B$5</f>
        <v>#VALUE!</v>
      </c>
      <c r="BV32" s="79" t="e">
        <f t="shared" si="13"/>
        <v>#VALUE!</v>
      </c>
      <c r="BW32" s="79" t="e">
        <f>VLOOKUP(MATCH(BU32,[9]mapping_table!$B$2:$B$21,1),[9]mapping_table!$A$1:$D$21,4,0)</f>
        <v>#VALUE!</v>
      </c>
      <c r="BX32" s="79" t="e">
        <f t="shared" si="14"/>
        <v>#VALUE!</v>
      </c>
    </row>
    <row r="33" spans="1:76" hidden="1" x14ac:dyDescent="0.25">
      <c r="A33" s="74" t="s">
        <v>27</v>
      </c>
      <c r="B33" s="74" t="s">
        <v>160</v>
      </c>
      <c r="C33" s="74" t="s">
        <v>198</v>
      </c>
      <c r="D33" s="75">
        <v>1</v>
      </c>
      <c r="E33" s="75">
        <v>-4.8171082949308799</v>
      </c>
      <c r="F33" s="75">
        <v>0.41080141326902597</v>
      </c>
      <c r="G33" s="75">
        <v>1.4</v>
      </c>
      <c r="H33" s="75">
        <v>1.7802</v>
      </c>
      <c r="I33" s="75">
        <v>43890</v>
      </c>
      <c r="J33" s="75">
        <v>-5.0797510149063303</v>
      </c>
      <c r="K33" s="75">
        <v>197.17726577964299</v>
      </c>
      <c r="L33" s="75">
        <v>2</v>
      </c>
      <c r="M33" s="75">
        <v>14.207650273224001</v>
      </c>
      <c r="N33" s="75">
        <v>1</v>
      </c>
      <c r="O33" s="75">
        <v>1.49508588806026</v>
      </c>
      <c r="P33" s="75">
        <v>2.25</v>
      </c>
      <c r="Q33" s="75">
        <f>VLOOKUP(C33,High_Raw!$D:$CD,9,FALSE)</f>
        <v>1.97151875466606</v>
      </c>
      <c r="R33" s="75">
        <f>VLOOKUP(C33,High_Raw!$D:$CD,36,FALSE)</f>
        <v>15.8435276199644</v>
      </c>
      <c r="S33" s="148">
        <v>23.1111111111111</v>
      </c>
      <c r="T33" s="149">
        <f t="shared" si="0"/>
        <v>23</v>
      </c>
      <c r="U33" s="41">
        <f>VLOOKUP(MATCH(S33,[8]mapping_table!$B$2:$B$21,1),[8]mapping_table!$A$1:$D$21,4,0)</f>
        <v>25</v>
      </c>
      <c r="V33" s="41">
        <f t="shared" si="1"/>
        <v>5</v>
      </c>
      <c r="W33" s="695"/>
      <c r="X33" s="75">
        <f t="shared" si="2"/>
        <v>1</v>
      </c>
      <c r="Y33">
        <f>IF(ISBLANK(E33),"",(E33-[8]Standardisation_Parameters!$J$5)/[8]Standardisation_Parameters!$J$6)</f>
        <v>-0.64064277261474545</v>
      </c>
      <c r="Z33">
        <f>IF(ISBLANK(F33),"",(F33-[8]Standardisation_Parameters!$G$5)/[8]Standardisation_Parameters!$G$6)</f>
        <v>-0.7613141204261068</v>
      </c>
      <c r="AA33">
        <f>IF(ISBLANK(G33),"",(G33-[8]Standardisation_Parameters!$L$5)/[8]Standardisation_Parameters!$L$6)</f>
        <v>-0.92895745679690989</v>
      </c>
      <c r="AB33" s="75">
        <f t="shared" si="3"/>
        <v>1.7802</v>
      </c>
      <c r="AC33">
        <f>IF(ISBLANK(I33),"",(I33-[8]Standardisation_Parameters!$K$5)/[8]Standardisation_Parameters!$K$6)</f>
        <v>1.7258228250495116</v>
      </c>
      <c r="AD33">
        <f>IF(ISBLANK(J33),"",(J33-[8]Standardisation_Parameters!$M$5)/[8]Standardisation_Parameters!$M$6)</f>
        <v>-0.17540697085821302</v>
      </c>
      <c r="AE33">
        <f>IF(ISBLANK(K33),"",(K33-[8]Standardisation_Parameters!$N$5)/[8]Standardisation_Parameters!$N$6)</f>
        <v>1.0863333263739678</v>
      </c>
      <c r="AF33" s="75">
        <f t="shared" si="4"/>
        <v>2</v>
      </c>
      <c r="AG33">
        <f>IF(ISBLANK(M33),"",(M33-[8]Standardisation_Parameters!$O$5)/[8]Standardisation_Parameters!$O$6)</f>
        <v>-1.0829980007521223</v>
      </c>
      <c r="AH33" s="75">
        <f t="shared" si="5"/>
        <v>1</v>
      </c>
      <c r="AI33" s="75">
        <f>IF(ISBLANK(O33),"",(O33-[8]Standardisation_Parameters!$Q$5)/[8]Standardisation_Parameters!$Q$6)</f>
        <v>1.4700116178932283</v>
      </c>
      <c r="AJ33" s="75">
        <f t="shared" si="6"/>
        <v>2.25</v>
      </c>
      <c r="AK33" s="695"/>
      <c r="AL33">
        <f>IF(X33="",[8]Buckets!$K$15,IF(X33&lt;=[8]Buckets!$D$13,[8]Buckets!$K$13,IF(AND(X33&gt;[8]Buckets!$D$13,X33&lt;=[8]Buckets!$D$14),[8]Buckets!$K$14,IF(X33&gt;[8]Buckets!$D$14,[8]Buckets!$K$15))))</f>
        <v>-0.72019999999999995</v>
      </c>
      <c r="AM33">
        <f>IF(Y33="",[8]Buckets!$K$60,IF(Y33&lt;=[8]Buckets!$D$55,[8]Buckets!$K$55,IF(AND(Y33&gt;[8]Buckets!$D$55,Y33&lt;=[8]Buckets!$D$56),[8]Buckets!$K$56,IF(AND(Y33&gt;[8]Buckets!$D$56,Y33&lt;=[8]Buckets!$D$57),[8]Buckets!$K$57,IF(AND(Y33&gt;[8]Buckets!$D$57,Y33&lt;=[8]Buckets!$D$58),[8]Buckets!$K$58,IF(AND(Y33&gt;[8]Buckets!$D$58,Y33&lt;=[8]Buckets!$D$59),[8]Buckets!$K$59,IF(Y33&gt;[8]Buckets!$D$59,[8]Buckets!$K$60)))))))</f>
        <v>-0.54849999999999999</v>
      </c>
      <c r="AN33">
        <f>IF(Z33="",[8]Buckets!$K$78,IF(Z33&lt;=[8]Buckets!$D$73,[8]Buckets!$K$73,IF(AND(Z33&gt;[8]Buckets!$D$73,Z33&lt;=[8]Buckets!$D$74),[8]Buckets!$K$74,IF(AND(Z33&gt;[8]Buckets!$D$74,Z33&lt;=[8]Buckets!$D$75),[8]Buckets!$K$75,IF(AND(Z33&gt;[8]Buckets!$D$75,Z33&lt;=[8]Buckets!$D$76),[8]Buckets!$K$76,IF(AND(Z33&gt;[8]Buckets!$D$76,Z33&lt;=[8]Buckets!$D$77),[8]Buckets!$K$77,IF(Z33&gt;[8]Buckets!$D$77,[8]Buckets!$K$78)))))))</f>
        <v>-1.1417999999999999</v>
      </c>
      <c r="AO33">
        <f>IF(AA33="",[8]Buckets!$K$37,IF(AA33&lt;=[8]Buckets!$D$37,[8]Buckets!$K$37,IF(AND(AA33&gt;[8]Buckets!$D$37,AA33&lt;=[8]Buckets!$D$38),[8]Buckets!$K$38,IF(AND(AA33&gt;[8]Buckets!$D$38,AA33&lt;=[8]Buckets!$D$39),[8]Buckets!$K$39,IF(AND(AA33&gt;[8]Buckets!$D$39,AA33&lt;=[8]Buckets!$D$40),[8]Buckets!$K$40,IF(AND(AA33&gt;[8]Buckets!$D$40,AA33&lt;=[8]Buckets!$D$41),[8]Buckets!$K$41,IF(AA33&gt;[8]Buckets!$D$41,[8]Buckets!$K$42)))))))</f>
        <v>-0.9042</v>
      </c>
      <c r="AP33">
        <f>IF(AB33="",[8]Buckets!$K$24,IF(AB33&lt;=[8]Buckets!$D$19,[8]Buckets!$K$19,IF(AND(AB33&gt;[8]Buckets!$D$19,AB33&lt;=[8]Buckets!$D$20),[8]Buckets!$K$20,IF(AND(AB33&gt;[8]Buckets!$D$20,AB33&lt;=[8]Buckets!$D$21),[8]Buckets!$K$21,IF(AND(AB33&gt;[8]Buckets!$D$21,AB33&lt;=[8]Buckets!$D$22),[8]Buckets!$K$22,IF(AND(AB33&gt;[8]Buckets!$D$22,AB33&lt;=[8]Buckets!$D$23),[8]Buckets!$K$23,IF(AB33&gt;[8]Buckets!$D$23,[8]Buckets!$K$24)))))))</f>
        <v>-0.93840000000000001</v>
      </c>
      <c r="AQ33">
        <f>IF(AC33="",[8]Buckets!$K$28,IF(AC33&lt;=[8]Buckets!$D$28,[8]Buckets!$K$28,IF(AND(AC33&gt;[8]Buckets!$D$28,AC33&lt;=[8]Buckets!$D$29),[8]Buckets!$K$29,IF(AND(AC33&gt;[8]Buckets!$D$29,AC33&lt;=[8]Buckets!$D$30),[8]Buckets!$K$30,IF(AND(AC33&gt;[8]Buckets!$D$30,AC33&lt;=[8]Buckets!$D$31),[8]Buckets!$K$31,IF(AND(AC33&gt;[8]Buckets!$D$31,AC33&lt;=[8]Buckets!$D$32),[8]Buckets!$K$32,IF(AC33&gt;[8]Buckets!$D$32,[8]Buckets!$K$33)))))))</f>
        <v>-1.5579000000000001</v>
      </c>
      <c r="AR33">
        <f>IF(AD33="",[8]Buckets!$K$46,IF(AD33&lt;=[8]Buckets!$D$46,[8]Buckets!$K$46,IF(AND(AD33&gt;[8]Buckets!$D$46,AD33&lt;=[8]Buckets!$D$47),[8]Buckets!$K$47,IF(AND(AD33&gt;[8]Buckets!$D$47,AD33&lt;=[8]Buckets!$D$48),[8]Buckets!$K$48,IF(AND(AD33&gt;[8]Buckets!$D$48,AD33&lt;=[8]Buckets!$D$49),[8]Buckets!$K$49,IF(AND(AD33&gt;[8]Buckets!$D$49,AD33&lt;=[8]Buckets!$D$50),[8]Buckets!$K$50,IF(AD33&gt;[8]Buckets!$D$50,[8]Buckets!$K$51)))))))</f>
        <v>-0.26459999999999995</v>
      </c>
      <c r="AS33">
        <f>IF(AE33="",[8]Buckets!$K$64,IF(AE33&lt;=[8]Buckets!$D$64,[8]Buckets!$K$64,IF(AND(AE33&gt;[8]Buckets!$D$64,AE33&lt;=[8]Buckets!$D$65),[8]Buckets!$K$65,IF(AND(AE33&gt;[8]Buckets!$D$65,AE33&lt;=[8]Buckets!$D$66),[8]Buckets!$K$66,IF(AND(AE33&gt;[8]Buckets!$D$66,AE33&lt;=[8]Buckets!$D$67),[8]Buckets!$K$67,IF(AND(AE33&gt;[8]Buckets!$D$67,AE33&lt;=[8]Buckets!$D$68),[8]Buckets!$K$68,IF(AE33&gt;[8]Buckets!$D$68,[8]Buckets!$K$69)))))))</f>
        <v>-1.1775</v>
      </c>
      <c r="AT33">
        <f>IF(AF33="",[8]Buckets!$K$87,IF(AF33&lt;=[8]Buckets!$D$82,[8]Buckets!$K$82,IF(AND(AF33&gt;[8]Buckets!$D$82,AF33&lt;=[8]Buckets!$D$83),[8]Buckets!$K$83,IF(AND(AF33&gt;[8]Buckets!$D$83,AF33&lt;=[8]Buckets!$D$84),[8]Buckets!$K$84,IF(AND(AF33&gt;[8]Buckets!$D$84,AF33&lt;=[8]Buckets!$D$85),[8]Buckets!$K$85,IF(AND(AF33&gt;[8]Buckets!$D$85,AF33&lt;=[8]Buckets!$D$86),[8]Buckets!$K$86,IF(AF33&gt;[8]Buckets!$D$86,[8]Buckets!$K$87)))))))</f>
        <v>-1.1183000000000001</v>
      </c>
      <c r="AU33">
        <f>IF(AG33="",[8]Buckets!$K$95,IF(AG33&lt;=[8]Buckets!$D$90,[8]Buckets!$K$90,IF(AND(AG33&gt;[8]Buckets!$D$90,AG33&lt;=[8]Buckets!$D$91),[8]Buckets!$K$91,IF(AND(AG33&gt;[8]Buckets!$D$91,AG33&lt;=[8]Buckets!$D$92),[8]Buckets!$K$92,IF(AND(AG33&gt;[8]Buckets!$D$92,AG33&lt;=[8]Buckets!$D$93),[8]Buckets!$K$93,IF(AND(AG33&gt;[8]Buckets!$D$93,AG33&lt;=[8]Buckets!$D$94),[8]Buckets!$K$94,IF(AG33&gt;[8]Buckets!$D$94,[8]Buckets!$K$95)))))))</f>
        <v>-1.0866</v>
      </c>
      <c r="AV33">
        <f>IF(AH33="",[8]Buckets!$K$103,IF(AH33&lt;=[8]Buckets!$D$99,[8]Buckets!$K$99,IF(AND(AH33&gt;[8]Buckets!$D$99,AH33&lt;=[8]Buckets!$D$100),[8]Buckets!$K$100,IF(AND(AH33&gt;[8]Buckets!$D$100,AH33&lt;=[8]Buckets!$D$101),[8]Buckets!$K$101,IF(AND(AH33&gt;[8]Buckets!$D$101,AH33&lt;=[8]Buckets!$D$102),[8]Buckets!$K$102,IF(AH33&gt;[8]Buckets!$D$102,[8]Buckets!$K$103))))))</f>
        <v>-1.5026999999999999</v>
      </c>
      <c r="AW33">
        <f>IF(AI33="",[8]Buckets!$K$116,IF(AI33&lt;=[8]Buckets!$D$116,[8]Buckets!$K$116,IF(AND(AI33&gt;[8]Buckets!$D$116,AI33&lt;=[8]Buckets!$D$117),[8]Buckets!$K$117,IF(AND(AI33&gt;[8]Buckets!$D$117,AI33&lt;=[8]Buckets!$D$118),[8]Buckets!$K$118,IF(AND(AI33&gt;[8]Buckets!$D$118,AI33&lt;=[8]Buckets!$D$119),[8]Buckets!$K$119,IF(AND(AI33&gt;[8]Buckets!$D$119,AI33&lt;=[8]Buckets!$D$120),[8]Buckets!$K$120,IF(AI33&gt;[8]Buckets!$D$120,[8]Buckets!$K$121)))))))</f>
        <v>-1.2489000000000001</v>
      </c>
      <c r="AX33">
        <f>IF(AJ33="",[8]Buckets!$K$130,IF(AJ33&lt;=[8]Buckets!$D$125,[8]Buckets!$K$125,IF(AND(AJ33&gt;[8]Buckets!$D$125,AJ33&lt;=[8]Buckets!$D$126),[8]Buckets!$K$126,IF(AND(AJ33&gt;[8]Buckets!$D$126,AJ33&lt;=[8]Buckets!$D$127),[8]Buckets!$K$127,IF(AND(AJ33&gt;[8]Buckets!$D$127,AJ33&lt;=[8]Buckets!$D$128),[8]Buckets!$K$128,IF(AND(AJ33&gt;[8]Buckets!$D$128,AJ33&lt;=[8]Buckets!$D$129),[8]Buckets!$K$129,IF(AJ33&gt;[8]Buckets!$D$129,[8]Buckets!$K$130)))))))</f>
        <v>-0.44409999999999994</v>
      </c>
      <c r="AY33" s="695"/>
      <c r="AZ33">
        <f>MMULT(AL33:AT33,[8]Coefficients!$B$6:$B$14)+[8]Coefficients!$F$5</f>
        <v>-1.7313660809999998</v>
      </c>
      <c r="BA33">
        <f>MMULT(AU33:AX33,[8]Coefficients!$B$20:$B$23)+[8]Coefficients!$F$19</f>
        <v>-1.273348194</v>
      </c>
      <c r="BB33">
        <f>(AZ33*[8]Standardisation_Parameters!$B$6)+[8]Standardisation_Parameters!$B$5</f>
        <v>15.399523736762696</v>
      </c>
      <c r="BC33">
        <f>(BA33*[8]Standardisation_Parameters!$B$6)+[8]Standardisation_Parameters!$B$5</f>
        <v>23.089867998417379</v>
      </c>
      <c r="BD33">
        <v>34</v>
      </c>
      <c r="BE33" s="78">
        <f>MMULT(AZ33:BA33,[8]Coefficients!$B$29:$B$30)+[8]Coefficients!$F$29</f>
        <v>-1.45909127949129</v>
      </c>
      <c r="BF33" s="78">
        <f>(BE33*[8]Standardisation_Parameters!$B$6)+[8]Standardisation_Parameters!$B$5</f>
        <v>19.971150777554826</v>
      </c>
      <c r="BG33" s="78">
        <f t="shared" si="7"/>
        <v>20</v>
      </c>
      <c r="BH33" s="78">
        <f>VLOOKUP(MATCH(BF33,[8]mapping_table!$B$2:$B$21,1),[8]mapping_table!$A$1:$D$21,4,0)</f>
        <v>20</v>
      </c>
      <c r="BI33" s="78">
        <f t="shared" si="8"/>
        <v>4</v>
      </c>
      <c r="BK33" s="79">
        <f>MMULT(AZ33:BA33,[8]Coefficients!$B$36:$B$37)+[8]Coefficients!$F$36</f>
        <v>-1.5724546169499298</v>
      </c>
      <c r="BL33" s="79">
        <f>(BK33*[8]Standardisation_Parameters!$B$6)+[8]Standardisation_Parameters!$B$5</f>
        <v>18.067724914828478</v>
      </c>
      <c r="BM33" s="79">
        <f t="shared" si="9"/>
        <v>18</v>
      </c>
      <c r="BN33" s="79">
        <f>VLOOKUP(MATCH(BL33,[8]mapping_table!$B$2:$B$21,1),[8]mapping_table!$A$1:$D$21,4,0)</f>
        <v>20</v>
      </c>
      <c r="BO33" s="79">
        <f t="shared" si="10"/>
        <v>4</v>
      </c>
      <c r="BP33" s="78">
        <f t="shared" si="11"/>
        <v>4</v>
      </c>
      <c r="BQ33" s="78">
        <f>VLOOKUP(MATCH(BO33,[9]mapping_table!$B$2:$B$21,1),[9]mapping_table!$A$1:$D$21,4,0)</f>
        <v>5</v>
      </c>
      <c r="BR33" s="78">
        <f t="shared" si="12"/>
        <v>1</v>
      </c>
      <c r="BT33" s="79" t="e">
        <f>MMULT(BI33:BJ33,[9]Coefficients!$B$36:$B$37)+[9]Coefficients!$F$36</f>
        <v>#VALUE!</v>
      </c>
      <c r="BU33" s="79" t="e">
        <f>(BT33*[9]Standardisation_Parameters!$B$6)+[9]Standardisation_Parameters!$B$5</f>
        <v>#VALUE!</v>
      </c>
      <c r="BV33" s="79" t="e">
        <f t="shared" si="13"/>
        <v>#VALUE!</v>
      </c>
      <c r="BW33" s="79" t="e">
        <f>VLOOKUP(MATCH(BU33,[9]mapping_table!$B$2:$B$21,1),[9]mapping_table!$A$1:$D$21,4,0)</f>
        <v>#VALUE!</v>
      </c>
      <c r="BX33" s="79" t="e">
        <f t="shared" si="14"/>
        <v>#VALUE!</v>
      </c>
    </row>
    <row r="34" spans="1:76" hidden="1" x14ac:dyDescent="0.25">
      <c r="A34" s="74" t="s">
        <v>45</v>
      </c>
      <c r="B34" s="74" t="s">
        <v>160</v>
      </c>
      <c r="C34" s="74" t="s">
        <v>199</v>
      </c>
      <c r="D34" s="75">
        <v>1</v>
      </c>
      <c r="E34" s="75">
        <v>-3.5436654366543698</v>
      </c>
      <c r="F34" s="75">
        <v>0.33911530388507799</v>
      </c>
      <c r="G34" s="75">
        <v>0.874</v>
      </c>
      <c r="H34" s="75">
        <v>3.1732</v>
      </c>
      <c r="I34" s="75">
        <v>38890</v>
      </c>
      <c r="J34" s="75">
        <v>-6.3412370649770002</v>
      </c>
      <c r="K34" s="75">
        <v>419.38455282353999</v>
      </c>
      <c r="L34" s="75">
        <v>2</v>
      </c>
      <c r="M34" s="75">
        <v>3.27868852459016</v>
      </c>
      <c r="N34" s="75">
        <v>1</v>
      </c>
      <c r="O34" s="75">
        <v>1.6713693823020901</v>
      </c>
      <c r="P34" s="75">
        <v>2.5</v>
      </c>
      <c r="Q34" s="75">
        <f>VLOOKUP(C34,High_Raw!$D:$CD,9,FALSE)</f>
        <v>3.0546195344101399</v>
      </c>
      <c r="R34" s="75">
        <f>VLOOKUP(C34,High_Raw!$D:$CD,36,FALSE)</f>
        <v>25.691538349425201</v>
      </c>
      <c r="S34" s="148">
        <v>28.6666666666667</v>
      </c>
      <c r="T34" s="149">
        <f t="shared" si="0"/>
        <v>29</v>
      </c>
      <c r="U34" s="41">
        <f>VLOOKUP(MATCH(S34,[8]mapping_table!$B$2:$B$21,1),[8]mapping_table!$A$1:$D$21,4,0)</f>
        <v>30</v>
      </c>
      <c r="V34" s="41">
        <f t="shared" si="1"/>
        <v>6</v>
      </c>
      <c r="W34" s="695"/>
      <c r="X34" s="75">
        <f t="shared" si="2"/>
        <v>1</v>
      </c>
      <c r="Y34">
        <f>IF(ISBLANK(E34),"",(E34-[8]Standardisation_Parameters!$J$5)/[8]Standardisation_Parameters!$J$6)</f>
        <v>-0.51690214449366034</v>
      </c>
      <c r="Z34">
        <f>IF(ISBLANK(F34),"",(F34-[8]Standardisation_Parameters!$G$5)/[8]Standardisation_Parameters!$G$6)</f>
        <v>-0.76738040618946468</v>
      </c>
      <c r="AA34">
        <f>IF(ISBLANK(G34),"",(G34-[8]Standardisation_Parameters!$L$5)/[8]Standardisation_Parameters!$L$6)</f>
        <v>-1.0287443967266829</v>
      </c>
      <c r="AB34" s="75">
        <f t="shared" si="3"/>
        <v>3.1732</v>
      </c>
      <c r="AC34">
        <f>IF(ISBLANK(I34),"",(I34-[8]Standardisation_Parameters!$K$5)/[8]Standardisation_Parameters!$K$6)</f>
        <v>1.4386216687899158</v>
      </c>
      <c r="AD34">
        <f>IF(ISBLANK(J34),"",(J34-[8]Standardisation_Parameters!$M$5)/[8]Standardisation_Parameters!$M$6)</f>
        <v>-0.20644848276011013</v>
      </c>
      <c r="AE34">
        <f>IF(ISBLANK(K34),"",(K34-[8]Standardisation_Parameters!$N$5)/[8]Standardisation_Parameters!$N$6)</f>
        <v>3.0518767131147855</v>
      </c>
      <c r="AF34" s="75">
        <f t="shared" si="4"/>
        <v>2</v>
      </c>
      <c r="AG34">
        <f>IF(ISBLANK(M34),"",(M34-[8]Standardisation_Parameters!$O$5)/[8]Standardisation_Parameters!$O$6)</f>
        <v>-1.4805235793225866</v>
      </c>
      <c r="AH34" s="75">
        <f t="shared" si="5"/>
        <v>1</v>
      </c>
      <c r="AI34" s="75">
        <f>IF(ISBLANK(O34),"",(O34-[8]Standardisation_Parameters!$Q$5)/[8]Standardisation_Parameters!$Q$6)</f>
        <v>1.649069662363885</v>
      </c>
      <c r="AJ34" s="75">
        <f t="shared" si="6"/>
        <v>2.5</v>
      </c>
      <c r="AK34" s="695"/>
      <c r="AL34">
        <f>IF(X34="",[8]Buckets!$K$15,IF(X34&lt;=[8]Buckets!$D$13,[8]Buckets!$K$13,IF(AND(X34&gt;[8]Buckets!$D$13,X34&lt;=[8]Buckets!$D$14),[8]Buckets!$K$14,IF(X34&gt;[8]Buckets!$D$14,[8]Buckets!$K$15))))</f>
        <v>-0.72019999999999995</v>
      </c>
      <c r="AM34">
        <f>IF(Y34="",[8]Buckets!$K$60,IF(Y34&lt;=[8]Buckets!$D$55,[8]Buckets!$K$55,IF(AND(Y34&gt;[8]Buckets!$D$55,Y34&lt;=[8]Buckets!$D$56),[8]Buckets!$K$56,IF(AND(Y34&gt;[8]Buckets!$D$56,Y34&lt;=[8]Buckets!$D$57),[8]Buckets!$K$57,IF(AND(Y34&gt;[8]Buckets!$D$57,Y34&lt;=[8]Buckets!$D$58),[8]Buckets!$K$58,IF(AND(Y34&gt;[8]Buckets!$D$58,Y34&lt;=[8]Buckets!$D$59),[8]Buckets!$K$59,IF(Y34&gt;[8]Buckets!$D$59,[8]Buckets!$K$60)))))))</f>
        <v>-0.54849999999999999</v>
      </c>
      <c r="AN34">
        <f>IF(Z34="",[8]Buckets!$K$78,IF(Z34&lt;=[8]Buckets!$D$73,[8]Buckets!$K$73,IF(AND(Z34&gt;[8]Buckets!$D$73,Z34&lt;=[8]Buckets!$D$74),[8]Buckets!$K$74,IF(AND(Z34&gt;[8]Buckets!$D$74,Z34&lt;=[8]Buckets!$D$75),[8]Buckets!$K$75,IF(AND(Z34&gt;[8]Buckets!$D$75,Z34&lt;=[8]Buckets!$D$76),[8]Buckets!$K$76,IF(AND(Z34&gt;[8]Buckets!$D$76,Z34&lt;=[8]Buckets!$D$77),[8]Buckets!$K$77,IF(Z34&gt;[8]Buckets!$D$77,[8]Buckets!$K$78)))))))</f>
        <v>-1.1417999999999999</v>
      </c>
      <c r="AO34">
        <f>IF(AA34="",[8]Buckets!$K$37,IF(AA34&lt;=[8]Buckets!$D$37,[8]Buckets!$K$37,IF(AND(AA34&gt;[8]Buckets!$D$37,AA34&lt;=[8]Buckets!$D$38),[8]Buckets!$K$38,IF(AND(AA34&gt;[8]Buckets!$D$38,AA34&lt;=[8]Buckets!$D$39),[8]Buckets!$K$39,IF(AND(AA34&gt;[8]Buckets!$D$39,AA34&lt;=[8]Buckets!$D$40),[8]Buckets!$K$40,IF(AND(AA34&gt;[8]Buckets!$D$40,AA34&lt;=[8]Buckets!$D$41),[8]Buckets!$K$41,IF(AA34&gt;[8]Buckets!$D$41,[8]Buckets!$K$42)))))))</f>
        <v>-1.1850000000000001</v>
      </c>
      <c r="AP34">
        <f>IF(AB34="",[8]Buckets!$K$24,IF(AB34&lt;=[8]Buckets!$D$19,[8]Buckets!$K$19,IF(AND(AB34&gt;[8]Buckets!$D$19,AB34&lt;=[8]Buckets!$D$20),[8]Buckets!$K$20,IF(AND(AB34&gt;[8]Buckets!$D$20,AB34&lt;=[8]Buckets!$D$21),[8]Buckets!$K$21,IF(AND(AB34&gt;[8]Buckets!$D$21,AB34&lt;=[8]Buckets!$D$22),[8]Buckets!$K$22,IF(AND(AB34&gt;[8]Buckets!$D$22,AB34&lt;=[8]Buckets!$D$23),[8]Buckets!$K$23,IF(AB34&gt;[8]Buckets!$D$23,[8]Buckets!$K$24)))))))</f>
        <v>-0.53339999999999999</v>
      </c>
      <c r="AQ34">
        <f>IF(AC34="",[8]Buckets!$K$28,IF(AC34&lt;=[8]Buckets!$D$28,[8]Buckets!$K$28,IF(AND(AC34&gt;[8]Buckets!$D$28,AC34&lt;=[8]Buckets!$D$29),[8]Buckets!$K$29,IF(AND(AC34&gt;[8]Buckets!$D$29,AC34&lt;=[8]Buckets!$D$30),[8]Buckets!$K$30,IF(AND(AC34&gt;[8]Buckets!$D$30,AC34&lt;=[8]Buckets!$D$31),[8]Buckets!$K$31,IF(AND(AC34&gt;[8]Buckets!$D$31,AC34&lt;=[8]Buckets!$D$32),[8]Buckets!$K$32,IF(AC34&gt;[8]Buckets!$D$32,[8]Buckets!$K$33)))))))</f>
        <v>-1.1294000000000004</v>
      </c>
      <c r="AR34">
        <f>IF(AD34="",[8]Buckets!$K$46,IF(AD34&lt;=[8]Buckets!$D$46,[8]Buckets!$K$46,IF(AND(AD34&gt;[8]Buckets!$D$46,AD34&lt;=[8]Buckets!$D$47),[8]Buckets!$K$47,IF(AND(AD34&gt;[8]Buckets!$D$47,AD34&lt;=[8]Buckets!$D$48),[8]Buckets!$K$48,IF(AND(AD34&gt;[8]Buckets!$D$48,AD34&lt;=[8]Buckets!$D$49),[8]Buckets!$K$49,IF(AND(AD34&gt;[8]Buckets!$D$49,AD34&lt;=[8]Buckets!$D$50),[8]Buckets!$K$50,IF(AD34&gt;[8]Buckets!$D$50,[8]Buckets!$K$51)))))))</f>
        <v>-0.26459999999999995</v>
      </c>
      <c r="AS34">
        <f>IF(AE34="",[8]Buckets!$K$64,IF(AE34&lt;=[8]Buckets!$D$64,[8]Buckets!$K$64,IF(AND(AE34&gt;[8]Buckets!$D$64,AE34&lt;=[8]Buckets!$D$65),[8]Buckets!$K$65,IF(AND(AE34&gt;[8]Buckets!$D$65,AE34&lt;=[8]Buckets!$D$66),[8]Buckets!$K$66,IF(AND(AE34&gt;[8]Buckets!$D$66,AE34&lt;=[8]Buckets!$D$67),[8]Buckets!$K$67,IF(AND(AE34&gt;[8]Buckets!$D$67,AE34&lt;=[8]Buckets!$D$68),[8]Buckets!$K$68,IF(AE34&gt;[8]Buckets!$D$68,[8]Buckets!$K$69)))))))</f>
        <v>-1.1775</v>
      </c>
      <c r="AT34">
        <f>IF(AF34="",[8]Buckets!$K$87,IF(AF34&lt;=[8]Buckets!$D$82,[8]Buckets!$K$82,IF(AND(AF34&gt;[8]Buckets!$D$82,AF34&lt;=[8]Buckets!$D$83),[8]Buckets!$K$83,IF(AND(AF34&gt;[8]Buckets!$D$83,AF34&lt;=[8]Buckets!$D$84),[8]Buckets!$K$84,IF(AND(AF34&gt;[8]Buckets!$D$84,AF34&lt;=[8]Buckets!$D$85),[8]Buckets!$K$85,IF(AND(AF34&gt;[8]Buckets!$D$85,AF34&lt;=[8]Buckets!$D$86),[8]Buckets!$K$86,IF(AF34&gt;[8]Buckets!$D$86,[8]Buckets!$K$87)))))))</f>
        <v>-1.1183000000000001</v>
      </c>
      <c r="AU34">
        <f>IF(AG34="",[8]Buckets!$K$95,IF(AG34&lt;=[8]Buckets!$D$90,[8]Buckets!$K$90,IF(AND(AG34&gt;[8]Buckets!$D$90,AG34&lt;=[8]Buckets!$D$91),[8]Buckets!$K$91,IF(AND(AG34&gt;[8]Buckets!$D$91,AG34&lt;=[8]Buckets!$D$92),[8]Buckets!$K$92,IF(AND(AG34&gt;[8]Buckets!$D$92,AG34&lt;=[8]Buckets!$D$93),[8]Buckets!$K$93,IF(AND(AG34&gt;[8]Buckets!$D$93,AG34&lt;=[8]Buckets!$D$94),[8]Buckets!$K$94,IF(AG34&gt;[8]Buckets!$D$94,[8]Buckets!$K$95)))))))</f>
        <v>-1.4845999999999999</v>
      </c>
      <c r="AV34">
        <f>IF(AH34="",[8]Buckets!$K$103,IF(AH34&lt;=[8]Buckets!$D$99,[8]Buckets!$K$99,IF(AND(AH34&gt;[8]Buckets!$D$99,AH34&lt;=[8]Buckets!$D$100),[8]Buckets!$K$100,IF(AND(AH34&gt;[8]Buckets!$D$100,AH34&lt;=[8]Buckets!$D$101),[8]Buckets!$K$101,IF(AND(AH34&gt;[8]Buckets!$D$101,AH34&lt;=[8]Buckets!$D$102),[8]Buckets!$K$102,IF(AH34&gt;[8]Buckets!$D$102,[8]Buckets!$K$103))))))</f>
        <v>-1.5026999999999999</v>
      </c>
      <c r="AW34">
        <f>IF(AI34="",[8]Buckets!$K$116,IF(AI34&lt;=[8]Buckets!$D$116,[8]Buckets!$K$116,IF(AND(AI34&gt;[8]Buckets!$D$116,AI34&lt;=[8]Buckets!$D$117),[8]Buckets!$K$117,IF(AND(AI34&gt;[8]Buckets!$D$117,AI34&lt;=[8]Buckets!$D$118),[8]Buckets!$K$118,IF(AND(AI34&gt;[8]Buckets!$D$118,AI34&lt;=[8]Buckets!$D$119),[8]Buckets!$K$119,IF(AND(AI34&gt;[8]Buckets!$D$119,AI34&lt;=[8]Buckets!$D$120),[8]Buckets!$K$120,IF(AI34&gt;[8]Buckets!$D$120,[8]Buckets!$K$121)))))))</f>
        <v>-1.2489000000000001</v>
      </c>
      <c r="AX34">
        <f>IF(AJ34="",[8]Buckets!$K$130,IF(AJ34&lt;=[8]Buckets!$D$125,[8]Buckets!$K$125,IF(AND(AJ34&gt;[8]Buckets!$D$125,AJ34&lt;=[8]Buckets!$D$126),[8]Buckets!$K$126,IF(AND(AJ34&gt;[8]Buckets!$D$126,AJ34&lt;=[8]Buckets!$D$127),[8]Buckets!$K$127,IF(AND(AJ34&gt;[8]Buckets!$D$127,AJ34&lt;=[8]Buckets!$D$128),[8]Buckets!$K$128,IF(AND(AJ34&gt;[8]Buckets!$D$128,AJ34&lt;=[8]Buckets!$D$129),[8]Buckets!$K$129,IF(AJ34&gt;[8]Buckets!$D$129,[8]Buckets!$K$130)))))))</f>
        <v>-0.44409999999999994</v>
      </c>
      <c r="AY34" s="695"/>
      <c r="AZ34">
        <f>MMULT(AL34:AT34,[8]Coefficients!$B$6:$B$14)+[8]Coefficients!$F$5</f>
        <v>-1.4136474960000001</v>
      </c>
      <c r="BA34">
        <f>MMULT(AU34:AX34,[8]Coefficients!$B$20:$B$23)+[8]Coefficients!$F$19</f>
        <v>-1.338691834</v>
      </c>
      <c r="BB34">
        <f>(AZ34*[8]Standardisation_Parameters!$B$6)+[8]Standardisation_Parameters!$B$5</f>
        <v>20.734174121226381</v>
      </c>
      <c r="BC34">
        <f>(BA34*[8]Standardisation_Parameters!$B$6)+[8]Standardisation_Parameters!$B$5</f>
        <v>21.992716334317347</v>
      </c>
      <c r="BD34">
        <v>35</v>
      </c>
      <c r="BE34" s="78">
        <f>MMULT(AZ34:BA34,[8]Coefficients!$B$29:$B$30)+[8]Coefficients!$F$29</f>
        <v>-1.4061946933312401</v>
      </c>
      <c r="BF34" s="78">
        <f>(BE34*[8]Standardisation_Parameters!$B$6)+[8]Standardisation_Parameters!$B$5</f>
        <v>20.85931032193756</v>
      </c>
      <c r="BG34" s="78">
        <f t="shared" si="7"/>
        <v>21</v>
      </c>
      <c r="BH34" s="78">
        <f>VLOOKUP(MATCH(BF34,[8]mapping_table!$B$2:$B$21,1),[8]mapping_table!$A$1:$D$21,4,0)</f>
        <v>25</v>
      </c>
      <c r="BI34" s="78">
        <f t="shared" si="8"/>
        <v>4</v>
      </c>
      <c r="BK34" s="79">
        <f>MMULT(AZ34:BA34,[8]Coefficients!$B$36:$B$37)+[8]Coefficients!$F$36</f>
        <v>-1.43307855277288</v>
      </c>
      <c r="BL34" s="79">
        <f>(BK34*[8]Standardisation_Parameters!$B$6)+[8]Standardisation_Parameters!$B$5</f>
        <v>20.40791717757299</v>
      </c>
      <c r="BM34" s="79">
        <f t="shared" si="9"/>
        <v>20</v>
      </c>
      <c r="BN34" s="79">
        <f>VLOOKUP(MATCH(BL34,[8]mapping_table!$B$2:$B$21,1),[8]mapping_table!$A$1:$D$21,4,0)</f>
        <v>25</v>
      </c>
      <c r="BO34" s="79">
        <f t="shared" si="10"/>
        <v>4</v>
      </c>
      <c r="BP34" s="78">
        <f t="shared" si="11"/>
        <v>4</v>
      </c>
      <c r="BQ34" s="78">
        <f>VLOOKUP(MATCH(BO34,[9]mapping_table!$B$2:$B$21,1),[9]mapping_table!$A$1:$D$21,4,0)</f>
        <v>5</v>
      </c>
      <c r="BR34" s="78">
        <f t="shared" si="12"/>
        <v>1</v>
      </c>
      <c r="BT34" s="79" t="e">
        <f>MMULT(BI34:BJ34,[9]Coefficients!$B$36:$B$37)+[9]Coefficients!$F$36</f>
        <v>#VALUE!</v>
      </c>
      <c r="BU34" s="79" t="e">
        <f>(BT34*[9]Standardisation_Parameters!$B$6)+[9]Standardisation_Parameters!$B$5</f>
        <v>#VALUE!</v>
      </c>
      <c r="BV34" s="79" t="e">
        <f t="shared" si="13"/>
        <v>#VALUE!</v>
      </c>
      <c r="BW34" s="79" t="e">
        <f>VLOOKUP(MATCH(BU34,[9]mapping_table!$B$2:$B$21,1),[9]mapping_table!$A$1:$D$21,4,0)</f>
        <v>#VALUE!</v>
      </c>
      <c r="BX34" s="79" t="e">
        <f t="shared" si="14"/>
        <v>#VALUE!</v>
      </c>
    </row>
    <row r="35" spans="1:76" hidden="1" x14ac:dyDescent="0.25">
      <c r="A35" s="74" t="s">
        <v>200</v>
      </c>
      <c r="B35" s="74" t="s">
        <v>158</v>
      </c>
      <c r="C35" s="74" t="s">
        <v>201</v>
      </c>
      <c r="D35" s="75">
        <v>3</v>
      </c>
      <c r="E35" s="75">
        <v>-3.30203784570597</v>
      </c>
      <c r="F35" s="75">
        <v>3.9979210810378599E-2</v>
      </c>
      <c r="G35" s="75">
        <v>8.25</v>
      </c>
      <c r="H35" s="75">
        <v>7.3234000000000004</v>
      </c>
      <c r="I35" s="75">
        <v>3070</v>
      </c>
      <c r="J35" s="75">
        <v>30.878550167015501</v>
      </c>
      <c r="K35" s="75">
        <v>43.952126962665602</v>
      </c>
      <c r="L35" s="75">
        <v>4</v>
      </c>
      <c r="M35" s="75">
        <v>9.2896174863388001</v>
      </c>
      <c r="N35" s="75">
        <v>5</v>
      </c>
      <c r="O35" s="75">
        <v>-0.16219641738318899</v>
      </c>
      <c r="P35" s="75">
        <v>4</v>
      </c>
      <c r="Q35" s="75">
        <f>VLOOKUP(C35,High_Raw!$D:$CD,9,FALSE)</f>
        <v>5.9242721071875097</v>
      </c>
      <c r="R35" s="75">
        <f>VLOOKUP(C35,High_Raw!$D:$CD,36,FALSE)</f>
        <v>8.4948043684795298</v>
      </c>
      <c r="S35" s="148">
        <v>46.4444444444444</v>
      </c>
      <c r="T35" s="149">
        <f t="shared" si="0"/>
        <v>46</v>
      </c>
      <c r="U35" s="41">
        <f>VLOOKUP(MATCH(S35,[8]mapping_table!$B$2:$B$21,1),[8]mapping_table!$A$1:$D$21,4,0)</f>
        <v>50</v>
      </c>
      <c r="V35" s="41">
        <f t="shared" si="1"/>
        <v>9</v>
      </c>
      <c r="W35" s="695"/>
      <c r="X35" s="75">
        <f t="shared" si="2"/>
        <v>3</v>
      </c>
      <c r="Y35">
        <f>IF(ISBLANK(E35),"",(E35-[8]Standardisation_Parameters!$J$5)/[8]Standardisation_Parameters!$J$6)</f>
        <v>-0.49342315626814587</v>
      </c>
      <c r="Z35">
        <f>IF(ISBLANK(F35),"",(F35-[8]Standardisation_Parameters!$G$5)/[8]Standardisation_Parameters!$G$6)</f>
        <v>-0.79269416694897865</v>
      </c>
      <c r="AA35">
        <f>IF(ISBLANK(G35),"",(G35-[8]Standardisation_Parameters!$L$5)/[8]Standardisation_Parameters!$L$6)</f>
        <v>0.37054927042542041</v>
      </c>
      <c r="AB35" s="75">
        <f t="shared" si="3"/>
        <v>7.3234000000000004</v>
      </c>
      <c r="AC35">
        <f>IF(ISBLANK(I35),"",(I35-[8]Standardisation_Parameters!$K$5)/[8]Standardisation_Parameters!$K$6)</f>
        <v>-0.61888741465382835</v>
      </c>
      <c r="AD35">
        <f>IF(ISBLANK(J35),"",(J35-[8]Standardisation_Parameters!$M$5)/[8]Standardisation_Parameters!$M$6)</f>
        <v>0.70942249994576267</v>
      </c>
      <c r="AE35">
        <f>IF(ISBLANK(K35),"",(K35-[8]Standardisation_Parameters!$N$5)/[8]Standardisation_Parameters!$N$6)</f>
        <v>-0.26902572728594876</v>
      </c>
      <c r="AF35" s="75">
        <f t="shared" si="4"/>
        <v>4</v>
      </c>
      <c r="AG35">
        <f>IF(ISBLANK(M35),"",(M35-[8]Standardisation_Parameters!$O$5)/[8]Standardisation_Parameters!$O$6)</f>
        <v>-1.2618845111088304</v>
      </c>
      <c r="AH35" s="75">
        <f t="shared" si="5"/>
        <v>5</v>
      </c>
      <c r="AI35" s="75">
        <f>IF(ISBLANK(O35),"",(O35-[8]Standardisation_Parameters!$Q$5)/[8]Standardisation_Parameters!$Q$6)</f>
        <v>-0.21335488232735947</v>
      </c>
      <c r="AJ35" s="75">
        <f t="shared" si="6"/>
        <v>4</v>
      </c>
      <c r="AK35" s="695"/>
      <c r="AL35">
        <f>IF(X35="",[8]Buckets!$K$15,IF(X35&lt;=[8]Buckets!$D$13,[8]Buckets!$K$13,IF(AND(X35&gt;[8]Buckets!$D$13,X35&lt;=[8]Buckets!$D$14),[8]Buckets!$K$14,IF(X35&gt;[8]Buckets!$D$14,[8]Buckets!$K$15))))</f>
        <v>0.39300000000000002</v>
      </c>
      <c r="AM35">
        <f>IF(Y35="",[8]Buckets!$K$60,IF(Y35&lt;=[8]Buckets!$D$55,[8]Buckets!$K$55,IF(AND(Y35&gt;[8]Buckets!$D$55,Y35&lt;=[8]Buckets!$D$56),[8]Buckets!$K$56,IF(AND(Y35&gt;[8]Buckets!$D$56,Y35&lt;=[8]Buckets!$D$57),[8]Buckets!$K$57,IF(AND(Y35&gt;[8]Buckets!$D$57,Y35&lt;=[8]Buckets!$D$58),[8]Buckets!$K$58,IF(AND(Y35&gt;[8]Buckets!$D$58,Y35&lt;=[8]Buckets!$D$59),[8]Buckets!$K$59,IF(Y35&gt;[8]Buckets!$D$59,[8]Buckets!$K$60)))))))</f>
        <v>-0.54849999999999999</v>
      </c>
      <c r="AN35">
        <f>IF(Z35="",[8]Buckets!$K$78,IF(Z35&lt;=[8]Buckets!$D$73,[8]Buckets!$K$73,IF(AND(Z35&gt;[8]Buckets!$D$73,Z35&lt;=[8]Buckets!$D$74),[8]Buckets!$K$74,IF(AND(Z35&gt;[8]Buckets!$D$74,Z35&lt;=[8]Buckets!$D$75),[8]Buckets!$K$75,IF(AND(Z35&gt;[8]Buckets!$D$75,Z35&lt;=[8]Buckets!$D$76),[8]Buckets!$K$76,IF(AND(Z35&gt;[8]Buckets!$D$76,Z35&lt;=[8]Buckets!$D$77),[8]Buckets!$K$77,IF(Z35&gt;[8]Buckets!$D$77,[8]Buckets!$K$78)))))))</f>
        <v>-1.1417999999999999</v>
      </c>
      <c r="AO35">
        <f>IF(AA35="",[8]Buckets!$K$37,IF(AA35&lt;=[8]Buckets!$D$37,[8]Buckets!$K$37,IF(AND(AA35&gt;[8]Buckets!$D$37,AA35&lt;=[8]Buckets!$D$38),[8]Buckets!$K$38,IF(AND(AA35&gt;[8]Buckets!$D$38,AA35&lt;=[8]Buckets!$D$39),[8]Buckets!$K$39,IF(AND(AA35&gt;[8]Buckets!$D$39,AA35&lt;=[8]Buckets!$D$40),[8]Buckets!$K$40,IF(AND(AA35&gt;[8]Buckets!$D$40,AA35&lt;=[8]Buckets!$D$41),[8]Buckets!$K$41,IF(AA35&gt;[8]Buckets!$D$41,[8]Buckets!$K$42)))))))</f>
        <v>0.21900000000000008</v>
      </c>
      <c r="AP35">
        <f>IF(AB35="",[8]Buckets!$K$24,IF(AB35&lt;=[8]Buckets!$D$19,[8]Buckets!$K$19,IF(AND(AB35&gt;[8]Buckets!$D$19,AB35&lt;=[8]Buckets!$D$20),[8]Buckets!$K$20,IF(AND(AB35&gt;[8]Buckets!$D$20,AB35&lt;=[8]Buckets!$D$21),[8]Buckets!$K$21,IF(AND(AB35&gt;[8]Buckets!$D$21,AB35&lt;=[8]Buckets!$D$22),[8]Buckets!$K$22,IF(AND(AB35&gt;[8]Buckets!$D$22,AB35&lt;=[8]Buckets!$D$23),[8]Buckets!$K$23,IF(AB35&gt;[8]Buckets!$D$23,[8]Buckets!$K$24)))))))</f>
        <v>-7.4999999999999956E-2</v>
      </c>
      <c r="AQ35">
        <f>IF(AC35="",[8]Buckets!$K$28,IF(AC35&lt;=[8]Buckets!$D$28,[8]Buckets!$K$28,IF(AND(AC35&gt;[8]Buckets!$D$28,AC35&lt;=[8]Buckets!$D$29),[8]Buckets!$K$29,IF(AND(AC35&gt;[8]Buckets!$D$29,AC35&lt;=[8]Buckets!$D$30),[8]Buckets!$K$30,IF(AND(AC35&gt;[8]Buckets!$D$30,AC35&lt;=[8]Buckets!$D$31),[8]Buckets!$K$31,IF(AND(AC35&gt;[8]Buckets!$D$31,AC35&lt;=[8]Buckets!$D$32),[8]Buckets!$K$32,IF(AC35&gt;[8]Buckets!$D$32,[8]Buckets!$K$33)))))))</f>
        <v>0.58859999999999979</v>
      </c>
      <c r="AR35">
        <f>IF(AD35="",[8]Buckets!$K$46,IF(AD35&lt;=[8]Buckets!$D$46,[8]Buckets!$K$46,IF(AND(AD35&gt;[8]Buckets!$D$46,AD35&lt;=[8]Buckets!$D$47),[8]Buckets!$K$47,IF(AND(AD35&gt;[8]Buckets!$D$47,AD35&lt;=[8]Buckets!$D$48),[8]Buckets!$K$48,IF(AND(AD35&gt;[8]Buckets!$D$48,AD35&lt;=[8]Buckets!$D$49),[8]Buckets!$K$49,IF(AND(AD35&gt;[8]Buckets!$D$49,AD35&lt;=[8]Buckets!$D$50),[8]Buckets!$K$50,IF(AD35&gt;[8]Buckets!$D$50,[8]Buckets!$K$51)))))))</f>
        <v>-0.70649999999999991</v>
      </c>
      <c r="AS35">
        <f>IF(AE35="",[8]Buckets!$K$64,IF(AE35&lt;=[8]Buckets!$D$64,[8]Buckets!$K$64,IF(AND(AE35&gt;[8]Buckets!$D$64,AE35&lt;=[8]Buckets!$D$65),[8]Buckets!$K$65,IF(AND(AE35&gt;[8]Buckets!$D$65,AE35&lt;=[8]Buckets!$D$66),[8]Buckets!$K$66,IF(AND(AE35&gt;[8]Buckets!$D$66,AE35&lt;=[8]Buckets!$D$67),[8]Buckets!$K$67,IF(AND(AE35&gt;[8]Buckets!$D$67,AE35&lt;=[8]Buckets!$D$68),[8]Buckets!$K$68,IF(AE35&gt;[8]Buckets!$D$68,[8]Buckets!$K$69)))))))</f>
        <v>-0.34710000000000002</v>
      </c>
      <c r="AT35">
        <f>IF(AF35="",[8]Buckets!$K$87,IF(AF35&lt;=[8]Buckets!$D$82,[8]Buckets!$K$82,IF(AND(AF35&gt;[8]Buckets!$D$82,AF35&lt;=[8]Buckets!$D$83),[8]Buckets!$K$83,IF(AND(AF35&gt;[8]Buckets!$D$83,AF35&lt;=[8]Buckets!$D$84),[8]Buckets!$K$84,IF(AND(AF35&gt;[8]Buckets!$D$84,AF35&lt;=[8]Buckets!$D$85),[8]Buckets!$K$85,IF(AND(AF35&gt;[8]Buckets!$D$85,AF35&lt;=[8]Buckets!$D$86),[8]Buckets!$K$86,IF(AF35&gt;[8]Buckets!$D$86,[8]Buckets!$K$87)))))))</f>
        <v>-0.28970000000000007</v>
      </c>
      <c r="AU35">
        <f>IF(AG35="",[8]Buckets!$K$95,IF(AG35&lt;=[8]Buckets!$D$90,[8]Buckets!$K$90,IF(AND(AG35&gt;[8]Buckets!$D$90,AG35&lt;=[8]Buckets!$D$91),[8]Buckets!$K$91,IF(AND(AG35&gt;[8]Buckets!$D$91,AG35&lt;=[8]Buckets!$D$92),[8]Buckets!$K$92,IF(AND(AG35&gt;[8]Buckets!$D$92,AG35&lt;=[8]Buckets!$D$93),[8]Buckets!$K$93,IF(AND(AG35&gt;[8]Buckets!$D$93,AG35&lt;=[8]Buckets!$D$94),[8]Buckets!$K$94,IF(AG35&gt;[8]Buckets!$D$94,[8]Buckets!$K$95)))))))</f>
        <v>-1.0866</v>
      </c>
      <c r="AV35">
        <f>IF(AH35="",[8]Buckets!$K$103,IF(AH35&lt;=[8]Buckets!$D$99,[8]Buckets!$K$99,IF(AND(AH35&gt;[8]Buckets!$D$99,AH35&lt;=[8]Buckets!$D$100),[8]Buckets!$K$100,IF(AND(AH35&gt;[8]Buckets!$D$100,AH35&lt;=[8]Buckets!$D$101),[8]Buckets!$K$101,IF(AND(AH35&gt;[8]Buckets!$D$101,AH35&lt;=[8]Buckets!$D$102),[8]Buckets!$K$102,IF(AH35&gt;[8]Buckets!$D$102,[8]Buckets!$K$103))))))</f>
        <v>0.22500000000000009</v>
      </c>
      <c r="AW35">
        <f>IF(AI35="",[8]Buckets!$K$116,IF(AI35&lt;=[8]Buckets!$D$116,[8]Buckets!$K$116,IF(AND(AI35&gt;[8]Buckets!$D$116,AI35&lt;=[8]Buckets!$D$117),[8]Buckets!$K$117,IF(AND(AI35&gt;[8]Buckets!$D$117,AI35&lt;=[8]Buckets!$D$118),[8]Buckets!$K$118,IF(AND(AI35&gt;[8]Buckets!$D$118,AI35&lt;=[8]Buckets!$D$119),[8]Buckets!$K$119,IF(AND(AI35&gt;[8]Buckets!$D$119,AI35&lt;=[8]Buckets!$D$120),[8]Buckets!$K$120,IF(AI35&gt;[8]Buckets!$D$120,[8]Buckets!$K$121)))))))</f>
        <v>0.2451000000000001</v>
      </c>
      <c r="AX35">
        <f>IF(AJ35="",[8]Buckets!$K$130,IF(AJ35&lt;=[8]Buckets!$D$125,[8]Buckets!$K$125,IF(AND(AJ35&gt;[8]Buckets!$D$125,AJ35&lt;=[8]Buckets!$D$126),[8]Buckets!$K$126,IF(AND(AJ35&gt;[8]Buckets!$D$126,AJ35&lt;=[8]Buckets!$D$127),[8]Buckets!$K$127,IF(AND(AJ35&gt;[8]Buckets!$D$127,AJ35&lt;=[8]Buckets!$D$128),[8]Buckets!$K$128,IF(AND(AJ35&gt;[8]Buckets!$D$128,AJ35&lt;=[8]Buckets!$D$129),[8]Buckets!$K$129,IF(AJ35&gt;[8]Buckets!$D$129,[8]Buckets!$K$130)))))))</f>
        <v>0.65790000000000037</v>
      </c>
      <c r="AY35" s="695"/>
      <c r="AZ35">
        <f>MMULT(AL35:AT35,[8]Coefficients!$B$6:$B$14)+[8]Coefficients!$F$5</f>
        <v>0.37111404999999997</v>
      </c>
      <c r="BA35">
        <f>MMULT(AU35:AX35,[8]Coefficients!$B$20:$B$23)+[8]Coefficients!$F$19</f>
        <v>0.23691603200000017</v>
      </c>
      <c r="BB35">
        <f>(AZ35*[8]Standardisation_Parameters!$B$6)+[8]Standardisation_Parameters!$B$5</f>
        <v>50.701193102961135</v>
      </c>
      <c r="BC35">
        <f>(BA35*[8]Standardisation_Parameters!$B$6)+[8]Standardisation_Parameters!$B$5</f>
        <v>48.44794276723411</v>
      </c>
      <c r="BD35">
        <v>36</v>
      </c>
      <c r="BE35" s="78">
        <f>MMULT(AZ35:BA35,[8]Coefficients!$B$29:$B$30)+[8]Coefficients!$F$29</f>
        <v>0.31651903321274016</v>
      </c>
      <c r="BF35" s="78">
        <f>(BE35*[8]Standardisation_Parameters!$B$6)+[8]Standardisation_Parameters!$B$5</f>
        <v>49.78451607793297</v>
      </c>
      <c r="BG35" s="78">
        <f t="shared" si="7"/>
        <v>50</v>
      </c>
      <c r="BH35" s="78">
        <f>VLOOKUP(MATCH(BF35,[8]mapping_table!$B$2:$B$21,1),[8]mapping_table!$A$1:$D$21,4,0)</f>
        <v>50</v>
      </c>
      <c r="BI35" s="78">
        <f t="shared" si="8"/>
        <v>10</v>
      </c>
      <c r="BK35" s="79">
        <f>MMULT(AZ35:BA35,[8]Coefficients!$B$36:$B$37)+[8]Coefficients!$F$36</f>
        <v>0.35538314023970008</v>
      </c>
      <c r="BL35" s="79">
        <f>(BK35*[8]Standardisation_Parameters!$B$6)+[8]Standardisation_Parameters!$B$5</f>
        <v>50.437063436763772</v>
      </c>
      <c r="BM35" s="79">
        <f t="shared" si="9"/>
        <v>50</v>
      </c>
      <c r="BN35" s="79">
        <f>VLOOKUP(MATCH(BL35,[8]mapping_table!$B$2:$B$21,1),[8]mapping_table!$A$1:$D$21,4,0)</f>
        <v>55</v>
      </c>
      <c r="BO35" s="79">
        <f t="shared" si="10"/>
        <v>10</v>
      </c>
      <c r="BP35" s="78">
        <f t="shared" si="11"/>
        <v>10</v>
      </c>
      <c r="BQ35" s="78">
        <f>VLOOKUP(MATCH(BO35,[9]mapping_table!$B$2:$B$21,1),[9]mapping_table!$A$1:$D$21,4,0)</f>
        <v>15</v>
      </c>
      <c r="BR35" s="78">
        <f t="shared" si="12"/>
        <v>2</v>
      </c>
      <c r="BT35" s="79" t="e">
        <f>MMULT(BI35:BJ35,[9]Coefficients!$B$36:$B$37)+[9]Coefficients!$F$36</f>
        <v>#VALUE!</v>
      </c>
      <c r="BU35" s="79" t="e">
        <f>(BT35*[9]Standardisation_Parameters!$B$6)+[9]Standardisation_Parameters!$B$5</f>
        <v>#VALUE!</v>
      </c>
      <c r="BV35" s="79" t="e">
        <f t="shared" si="13"/>
        <v>#VALUE!</v>
      </c>
      <c r="BW35" s="79" t="e">
        <f>VLOOKUP(MATCH(BU35,[9]mapping_table!$B$2:$B$21,1),[9]mapping_table!$A$1:$D$21,4,0)</f>
        <v>#VALUE!</v>
      </c>
      <c r="BX35" s="79" t="e">
        <f t="shared" si="14"/>
        <v>#VALUE!</v>
      </c>
    </row>
    <row r="36" spans="1:76" hidden="1" x14ac:dyDescent="0.25">
      <c r="A36" s="74" t="s">
        <v>202</v>
      </c>
      <c r="B36" s="74" t="s">
        <v>160</v>
      </c>
      <c r="C36" s="74" t="s">
        <v>203</v>
      </c>
      <c r="D36" s="75">
        <v>3</v>
      </c>
      <c r="E36" s="75">
        <v>-9.6577463378824806</v>
      </c>
      <c r="F36" s="75">
        <v>0.95333674935417601</v>
      </c>
      <c r="G36" s="75">
        <v>1.391</v>
      </c>
      <c r="H36" s="75">
        <v>3.2576000000000001</v>
      </c>
      <c r="I36" s="75">
        <v>26570</v>
      </c>
      <c r="J36" s="75">
        <v>22.691717793373499</v>
      </c>
      <c r="K36" s="75">
        <v>167.97296502789999</v>
      </c>
      <c r="L36" s="75">
        <v>7</v>
      </c>
      <c r="M36" s="75">
        <v>55.191256830601098</v>
      </c>
      <c r="N36" s="75">
        <v>3</v>
      </c>
      <c r="O36" s="75">
        <v>0.57409711763238502</v>
      </c>
      <c r="P36" s="75">
        <v>3</v>
      </c>
      <c r="Q36" s="75">
        <f>VLOOKUP(C36,High_Raw!$D:$CD,9,FALSE)</f>
        <v>3.7093056223503602</v>
      </c>
      <c r="R36" s="75">
        <f>VLOOKUP(C36,High_Raw!$D:$CD,36,FALSE)</f>
        <v>13.990995748959399</v>
      </c>
      <c r="S36" s="148">
        <v>41.6666666666667</v>
      </c>
      <c r="T36" s="149">
        <f t="shared" si="0"/>
        <v>42</v>
      </c>
      <c r="U36" s="41">
        <f>VLOOKUP(MATCH(S36,[8]mapping_table!$B$2:$B$21,1),[8]mapping_table!$A$1:$D$21,4,0)</f>
        <v>45</v>
      </c>
      <c r="V36" s="41">
        <f t="shared" si="1"/>
        <v>8</v>
      </c>
      <c r="W36" s="695"/>
      <c r="X36" s="75">
        <f t="shared" si="2"/>
        <v>3</v>
      </c>
      <c r="Y36">
        <f>IF(ISBLANK(E36),"",(E36-[8]Standardisation_Parameters!$J$5)/[8]Standardisation_Parameters!$J$6)</f>
        <v>-1.1110082766879488</v>
      </c>
      <c r="Z36">
        <f>IF(ISBLANK(F36),"",(F36-[8]Standardisation_Parameters!$G$5)/[8]Standardisation_Parameters!$G$6)</f>
        <v>-0.71540321225023384</v>
      </c>
      <c r="AA36">
        <f>IF(ISBLANK(G36),"",(G36-[8]Standardisation_Parameters!$L$5)/[8]Standardisation_Parameters!$L$6)</f>
        <v>-0.93066483789836973</v>
      </c>
      <c r="AB36" s="75">
        <f t="shared" si="3"/>
        <v>3.2576000000000001</v>
      </c>
      <c r="AC36">
        <f>IF(ISBLANK(I36),"",(I36-[8]Standardisation_Parameters!$K$5)/[8]Standardisation_Parameters!$K$6)</f>
        <v>0.73095801976627173</v>
      </c>
      <c r="AD36">
        <f>IF(ISBLANK(J36),"",(J36-[8]Standardisation_Parameters!$M$5)/[8]Standardisation_Parameters!$M$6)</f>
        <v>0.50796830665443904</v>
      </c>
      <c r="AE36">
        <f>IF(ISBLANK(K36),"",(K36-[8]Standardisation_Parameters!$N$5)/[8]Standardisation_Parameters!$N$6)</f>
        <v>0.82800552366946634</v>
      </c>
      <c r="AF36" s="75">
        <f t="shared" si="4"/>
        <v>7</v>
      </c>
      <c r="AG36">
        <f>IF(ISBLANK(M36),"",(M36-[8]Standardisation_Parameters!$O$5)/[8]Standardisation_Parameters!$O$6)</f>
        <v>0.4077229188871262</v>
      </c>
      <c r="AH36" s="75">
        <f t="shared" si="5"/>
        <v>3</v>
      </c>
      <c r="AI36" s="75">
        <f>IF(ISBLANK(O36),"",(O36-[8]Standardisation_Parameters!$Q$5)/[8]Standardisation_Parameters!$Q$6)</f>
        <v>0.53452727818515755</v>
      </c>
      <c r="AJ36" s="75">
        <f t="shared" si="6"/>
        <v>3</v>
      </c>
      <c r="AK36" s="695"/>
      <c r="AL36">
        <f>IF(X36="",[8]Buckets!$K$15,IF(X36&lt;=[8]Buckets!$D$13,[8]Buckets!$K$13,IF(AND(X36&gt;[8]Buckets!$D$13,X36&lt;=[8]Buckets!$D$14),[8]Buckets!$K$14,IF(X36&gt;[8]Buckets!$D$14,[8]Buckets!$K$15))))</f>
        <v>0.39300000000000002</v>
      </c>
      <c r="AM36">
        <f>IF(Y36="",[8]Buckets!$K$60,IF(Y36&lt;=[8]Buckets!$D$55,[8]Buckets!$K$55,IF(AND(Y36&gt;[8]Buckets!$D$55,Y36&lt;=[8]Buckets!$D$56),[8]Buckets!$K$56,IF(AND(Y36&gt;[8]Buckets!$D$56,Y36&lt;=[8]Buckets!$D$57),[8]Buckets!$K$57,IF(AND(Y36&gt;[8]Buckets!$D$57,Y36&lt;=[8]Buckets!$D$58),[8]Buckets!$K$58,IF(AND(Y36&gt;[8]Buckets!$D$58,Y36&lt;=[8]Buckets!$D$59),[8]Buckets!$K$59,IF(Y36&gt;[8]Buckets!$D$59,[8]Buckets!$K$60)))))))</f>
        <v>-0.59049999999999991</v>
      </c>
      <c r="AN36">
        <f>IF(Z36="",[8]Buckets!$K$78,IF(Z36&lt;=[8]Buckets!$D$73,[8]Buckets!$K$73,IF(AND(Z36&gt;[8]Buckets!$D$73,Z36&lt;=[8]Buckets!$D$74),[8]Buckets!$K$74,IF(AND(Z36&gt;[8]Buckets!$D$74,Z36&lt;=[8]Buckets!$D$75),[8]Buckets!$K$75,IF(AND(Z36&gt;[8]Buckets!$D$75,Z36&lt;=[8]Buckets!$D$76),[8]Buckets!$K$76,IF(AND(Z36&gt;[8]Buckets!$D$76,Z36&lt;=[8]Buckets!$D$77),[8]Buckets!$K$77,IF(Z36&gt;[8]Buckets!$D$77,[8]Buckets!$K$78)))))))</f>
        <v>-0.87819999999999998</v>
      </c>
      <c r="AO36">
        <f>IF(AA36="",[8]Buckets!$K$37,IF(AA36&lt;=[8]Buckets!$D$37,[8]Buckets!$K$37,IF(AND(AA36&gt;[8]Buckets!$D$37,AA36&lt;=[8]Buckets!$D$38),[8]Buckets!$K$38,IF(AND(AA36&gt;[8]Buckets!$D$38,AA36&lt;=[8]Buckets!$D$39),[8]Buckets!$K$39,IF(AND(AA36&gt;[8]Buckets!$D$39,AA36&lt;=[8]Buckets!$D$40),[8]Buckets!$K$40,IF(AND(AA36&gt;[8]Buckets!$D$40,AA36&lt;=[8]Buckets!$D$41),[8]Buckets!$K$41,IF(AA36&gt;[8]Buckets!$D$41,[8]Buckets!$K$42)))))))</f>
        <v>-0.9042</v>
      </c>
      <c r="AP36">
        <f>IF(AB36="",[8]Buckets!$K$24,IF(AB36&lt;=[8]Buckets!$D$19,[8]Buckets!$K$19,IF(AND(AB36&gt;[8]Buckets!$D$19,AB36&lt;=[8]Buckets!$D$20),[8]Buckets!$K$20,IF(AND(AB36&gt;[8]Buckets!$D$20,AB36&lt;=[8]Buckets!$D$21),[8]Buckets!$K$21,IF(AND(AB36&gt;[8]Buckets!$D$21,AB36&lt;=[8]Buckets!$D$22),[8]Buckets!$K$22,IF(AND(AB36&gt;[8]Buckets!$D$22,AB36&lt;=[8]Buckets!$D$23),[8]Buckets!$K$23,IF(AB36&gt;[8]Buckets!$D$23,[8]Buckets!$K$24)))))))</f>
        <v>-0.53339999999999999</v>
      </c>
      <c r="AQ36">
        <f>IF(AC36="",[8]Buckets!$K$28,IF(AC36&lt;=[8]Buckets!$D$28,[8]Buckets!$K$28,IF(AND(AC36&gt;[8]Buckets!$D$28,AC36&lt;=[8]Buckets!$D$29),[8]Buckets!$K$29,IF(AND(AC36&gt;[8]Buckets!$D$29,AC36&lt;=[8]Buckets!$D$30),[8]Buckets!$K$30,IF(AND(AC36&gt;[8]Buckets!$D$30,AC36&lt;=[8]Buckets!$D$31),[8]Buckets!$K$31,IF(AND(AC36&gt;[8]Buckets!$D$31,AC36&lt;=[8]Buckets!$D$32),[8]Buckets!$K$32,IF(AC36&gt;[8]Buckets!$D$32,[8]Buckets!$K$33)))))))</f>
        <v>-0.70050000000000012</v>
      </c>
      <c r="AR36">
        <f>IF(AD36="",[8]Buckets!$K$46,IF(AD36&lt;=[8]Buckets!$D$46,[8]Buckets!$K$46,IF(AND(AD36&gt;[8]Buckets!$D$46,AD36&lt;=[8]Buckets!$D$47),[8]Buckets!$K$47,IF(AND(AD36&gt;[8]Buckets!$D$47,AD36&lt;=[8]Buckets!$D$48),[8]Buckets!$K$48,IF(AND(AD36&gt;[8]Buckets!$D$48,AD36&lt;=[8]Buckets!$D$49),[8]Buckets!$K$49,IF(AND(AD36&gt;[8]Buckets!$D$49,AD36&lt;=[8]Buckets!$D$50),[8]Buckets!$K$50,IF(AD36&gt;[8]Buckets!$D$50,[8]Buckets!$K$51)))))))</f>
        <v>-0.70649999999999991</v>
      </c>
      <c r="AS36">
        <f>IF(AE36="",[8]Buckets!$K$64,IF(AE36&lt;=[8]Buckets!$D$64,[8]Buckets!$K$64,IF(AND(AE36&gt;[8]Buckets!$D$64,AE36&lt;=[8]Buckets!$D$65),[8]Buckets!$K$65,IF(AND(AE36&gt;[8]Buckets!$D$65,AE36&lt;=[8]Buckets!$D$66),[8]Buckets!$K$66,IF(AND(AE36&gt;[8]Buckets!$D$66,AE36&lt;=[8]Buckets!$D$67),[8]Buckets!$K$67,IF(AND(AE36&gt;[8]Buckets!$D$67,AE36&lt;=[8]Buckets!$D$68),[8]Buckets!$K$68,IF(AE36&gt;[8]Buckets!$D$68,[8]Buckets!$K$69)))))))</f>
        <v>-1.1775</v>
      </c>
      <c r="AT36">
        <f>IF(AF36="",[8]Buckets!$K$87,IF(AF36&lt;=[8]Buckets!$D$82,[8]Buckets!$K$82,IF(AND(AF36&gt;[8]Buckets!$D$82,AF36&lt;=[8]Buckets!$D$83),[8]Buckets!$K$83,IF(AND(AF36&gt;[8]Buckets!$D$83,AF36&lt;=[8]Buckets!$D$84),[8]Buckets!$K$84,IF(AND(AF36&gt;[8]Buckets!$D$84,AF36&lt;=[8]Buckets!$D$85),[8]Buckets!$K$85,IF(AND(AF36&gt;[8]Buckets!$D$85,AF36&lt;=[8]Buckets!$D$86),[8]Buckets!$K$86,IF(AF36&gt;[8]Buckets!$D$86,[8]Buckets!$K$87)))))))</f>
        <v>0.34609999999999985</v>
      </c>
      <c r="AU36">
        <f>IF(AG36="",[8]Buckets!$K$95,IF(AG36&lt;=[8]Buckets!$D$90,[8]Buckets!$K$90,IF(AND(AG36&gt;[8]Buckets!$D$90,AG36&lt;=[8]Buckets!$D$91),[8]Buckets!$K$91,IF(AND(AG36&gt;[8]Buckets!$D$91,AG36&lt;=[8]Buckets!$D$92),[8]Buckets!$K$92,IF(AND(AG36&gt;[8]Buckets!$D$92,AG36&lt;=[8]Buckets!$D$93),[8]Buckets!$K$93,IF(AND(AG36&gt;[8]Buckets!$D$93,AG36&lt;=[8]Buckets!$D$94),[8]Buckets!$K$94,IF(AG36&gt;[8]Buckets!$D$94,[8]Buckets!$K$95)))))))</f>
        <v>0.10740000000000016</v>
      </c>
      <c r="AV36">
        <f>IF(AH36="",[8]Buckets!$K$103,IF(AH36&lt;=[8]Buckets!$D$99,[8]Buckets!$K$99,IF(AND(AH36&gt;[8]Buckets!$D$99,AH36&lt;=[8]Buckets!$D$100),[8]Buckets!$K$100,IF(AND(AH36&gt;[8]Buckets!$D$100,AH36&lt;=[8]Buckets!$D$101),[8]Buckets!$K$101,IF(AND(AH36&gt;[8]Buckets!$D$101,AH36&lt;=[8]Buckets!$D$102),[8]Buckets!$K$102,IF(AH36&gt;[8]Buckets!$D$102,[8]Buckets!$K$103))))))</f>
        <v>-0.31409999999999982</v>
      </c>
      <c r="AW36">
        <f>IF(AI36="",[8]Buckets!$K$116,IF(AI36&lt;=[8]Buckets!$D$116,[8]Buckets!$K$116,IF(AND(AI36&gt;[8]Buckets!$D$116,AI36&lt;=[8]Buckets!$D$117),[8]Buckets!$K$117,IF(AND(AI36&gt;[8]Buckets!$D$117,AI36&lt;=[8]Buckets!$D$118),[8]Buckets!$K$118,IF(AND(AI36&gt;[8]Buckets!$D$118,AI36&lt;=[8]Buckets!$D$119),[8]Buckets!$K$119,IF(AND(AI36&gt;[8]Buckets!$D$119,AI36&lt;=[8]Buckets!$D$120),[8]Buckets!$K$120,IF(AI36&gt;[8]Buckets!$D$120,[8]Buckets!$K$121)))))))</f>
        <v>-0.80090000000000017</v>
      </c>
      <c r="AX36">
        <f>IF(AJ36="",[8]Buckets!$K$130,IF(AJ36&lt;=[8]Buckets!$D$125,[8]Buckets!$K$125,IF(AND(AJ36&gt;[8]Buckets!$D$125,AJ36&lt;=[8]Buckets!$D$126),[8]Buckets!$K$126,IF(AND(AJ36&gt;[8]Buckets!$D$126,AJ36&lt;=[8]Buckets!$D$127),[8]Buckets!$K$127,IF(AND(AJ36&gt;[8]Buckets!$D$127,AJ36&lt;=[8]Buckets!$D$128),[8]Buckets!$K$128,IF(AND(AJ36&gt;[8]Buckets!$D$128,AJ36&lt;=[8]Buckets!$D$129),[8]Buckets!$K$129,IF(AJ36&gt;[8]Buckets!$D$129,[8]Buckets!$K$130)))))))</f>
        <v>6.3799999999999857E-2</v>
      </c>
      <c r="AY36" s="695"/>
      <c r="AZ36">
        <f>MMULT(AL36:AT36,[8]Coefficients!$B$6:$B$14)+[8]Coefficients!$F$5</f>
        <v>-0.59426107299999975</v>
      </c>
      <c r="BA36">
        <f>MMULT(AU36:AX36,[8]Coefficients!$B$20:$B$23)+[8]Coefficients!$F$19</f>
        <v>-0.37218092600000008</v>
      </c>
      <c r="BB36">
        <f>(AZ36*[8]Standardisation_Parameters!$B$6)+[8]Standardisation_Parameters!$B$5</f>
        <v>34.492072786428096</v>
      </c>
      <c r="BC36">
        <f>(BA36*[8]Standardisation_Parameters!$B$6)+[8]Standardisation_Parameters!$B$5</f>
        <v>38.220907036320341</v>
      </c>
      <c r="BD36">
        <v>37</v>
      </c>
      <c r="BE36" s="78">
        <f>MMULT(AZ36:BA36,[8]Coefficients!$B$29:$B$30)+[8]Coefficients!$F$29</f>
        <v>-0.43686821429825001</v>
      </c>
      <c r="BF36" s="78">
        <f>(BE36*[8]Standardisation_Parameters!$B$6)+[8]Standardisation_Parameters!$B$5</f>
        <v>37.134775838203076</v>
      </c>
      <c r="BG36" s="78">
        <f t="shared" si="7"/>
        <v>37</v>
      </c>
      <c r="BH36" s="78">
        <f>VLOOKUP(MATCH(BF36,[8]mapping_table!$B$2:$B$21,1),[8]mapping_table!$A$1:$D$21,4,0)</f>
        <v>40</v>
      </c>
      <c r="BI36" s="78">
        <f t="shared" si="8"/>
        <v>7</v>
      </c>
      <c r="BK36" s="79">
        <f>MMULT(AZ36:BA36,[8]Coefficients!$B$36:$B$37)+[8]Coefficients!$F$36</f>
        <v>-0.48614038602208998</v>
      </c>
      <c r="BL36" s="79">
        <f>(BK36*[8]Standardisation_Parameters!$B$6)+[8]Standardisation_Parameters!$B$5</f>
        <v>36.307471984291148</v>
      </c>
      <c r="BM36" s="79">
        <f t="shared" si="9"/>
        <v>36</v>
      </c>
      <c r="BN36" s="79">
        <f>VLOOKUP(MATCH(BL36,[8]mapping_table!$B$2:$B$21,1),[8]mapping_table!$A$1:$D$21,4,0)</f>
        <v>40</v>
      </c>
      <c r="BO36" s="79">
        <f t="shared" si="10"/>
        <v>7</v>
      </c>
      <c r="BP36" s="78">
        <f t="shared" si="11"/>
        <v>7</v>
      </c>
      <c r="BQ36" s="78">
        <f>VLOOKUP(MATCH(BO36,[9]mapping_table!$B$2:$B$21,1),[9]mapping_table!$A$1:$D$21,4,0)</f>
        <v>10</v>
      </c>
      <c r="BR36" s="78">
        <f t="shared" si="12"/>
        <v>1</v>
      </c>
      <c r="BT36" s="79" t="e">
        <f>MMULT(BI36:BJ36,[9]Coefficients!$B$36:$B$37)+[9]Coefficients!$F$36</f>
        <v>#VALUE!</v>
      </c>
      <c r="BU36" s="79" t="e">
        <f>(BT36*[9]Standardisation_Parameters!$B$6)+[9]Standardisation_Parameters!$B$5</f>
        <v>#VALUE!</v>
      </c>
      <c r="BV36" s="79" t="e">
        <f t="shared" si="13"/>
        <v>#VALUE!</v>
      </c>
      <c r="BW36" s="79" t="e">
        <f>VLOOKUP(MATCH(BU36,[9]mapping_table!$B$2:$B$21,1),[9]mapping_table!$A$1:$D$21,4,0)</f>
        <v>#VALUE!</v>
      </c>
      <c r="BX36" s="79" t="e">
        <f t="shared" si="14"/>
        <v>#VALUE!</v>
      </c>
    </row>
    <row r="37" spans="1:76" hidden="1" x14ac:dyDescent="0.25">
      <c r="A37" s="74" t="s">
        <v>204</v>
      </c>
      <c r="B37" s="74" t="s">
        <v>160</v>
      </c>
      <c r="C37" s="74" t="s">
        <v>205</v>
      </c>
      <c r="D37" s="75">
        <v>1</v>
      </c>
      <c r="E37" s="75">
        <v>7.4392573381087601</v>
      </c>
      <c r="F37" s="75">
        <v>0.9</v>
      </c>
      <c r="G37" s="75">
        <v>0.13</v>
      </c>
      <c r="H37" s="75">
        <v>2.895</v>
      </c>
      <c r="I37" s="75">
        <v>34103.9</v>
      </c>
      <c r="J37" s="75">
        <v>48.674354890205997</v>
      </c>
      <c r="K37" s="75">
        <v>24.173810447367501</v>
      </c>
      <c r="L37" s="75">
        <v>3</v>
      </c>
      <c r="M37" s="75">
        <v>1.0928961748633901</v>
      </c>
      <c r="N37" s="75">
        <v>2</v>
      </c>
      <c r="O37" s="75">
        <v>1.5367105785686399</v>
      </c>
      <c r="P37" s="75">
        <v>1.5</v>
      </c>
      <c r="Q37" s="75">
        <f>VLOOKUP(C37,High_Raw!$D:$CD,9,FALSE)</f>
        <v>3.9437414595787099</v>
      </c>
      <c r="R37" s="75">
        <f>VLOOKUP(C37,High_Raw!$D:$CD,36,FALSE)</f>
        <v>14.851360749176401</v>
      </c>
      <c r="S37" s="148">
        <v>16</v>
      </c>
      <c r="T37" s="149">
        <f t="shared" si="0"/>
        <v>16</v>
      </c>
      <c r="U37" s="41">
        <f>VLOOKUP(MATCH(S37,[8]mapping_table!$B$2:$B$21,1),[8]mapping_table!$A$1:$D$21,4,0)</f>
        <v>20</v>
      </c>
      <c r="V37" s="41">
        <f t="shared" si="1"/>
        <v>3</v>
      </c>
      <c r="W37" s="695"/>
      <c r="X37" s="75">
        <f t="shared" si="2"/>
        <v>1</v>
      </c>
      <c r="Y37">
        <f>IF(ISBLANK(E37),"",(E37-[8]Standardisation_Parameters!$J$5)/[8]Standardisation_Parameters!$J$6)</f>
        <v>0.55031006210184463</v>
      </c>
      <c r="Z37">
        <f>IF(ISBLANK(F37),"",(F37-[8]Standardisation_Parameters!$G$5)/[8]Standardisation_Parameters!$G$6)</f>
        <v>-0.71991672213452784</v>
      </c>
      <c r="AA37">
        <f>IF(ISBLANK(G37),"",(G37-[8]Standardisation_Parameters!$L$5)/[8]Standardisation_Parameters!$L$6)</f>
        <v>-1.1698879011140424</v>
      </c>
      <c r="AB37" s="75">
        <f t="shared" si="3"/>
        <v>2.895</v>
      </c>
      <c r="AC37">
        <f>IF(ISBLANK(I37),"",(I37-[8]Standardisation_Parameters!$K$5)/[8]Standardisation_Parameters!$K$6)</f>
        <v>1.1637069779951057</v>
      </c>
      <c r="AD37">
        <f>IF(ISBLANK(J37),"",(J37-[8]Standardisation_Parameters!$M$5)/[8]Standardisation_Parameters!$M$6)</f>
        <v>1.1473256254601576</v>
      </c>
      <c r="AE37">
        <f>IF(ISBLANK(K37),"",(K37-[8]Standardisation_Parameters!$N$5)/[8]Standardisation_Parameters!$N$6)</f>
        <v>-0.44397561189450846</v>
      </c>
      <c r="AF37" s="75">
        <f t="shared" si="4"/>
        <v>3</v>
      </c>
      <c r="AG37">
        <f>IF(ISBLANK(M37),"",(M37-[8]Standardisation_Parameters!$O$5)/[8]Standardisation_Parameters!$O$6)</f>
        <v>-1.5600286950366795</v>
      </c>
      <c r="AH37" s="75">
        <f t="shared" si="5"/>
        <v>2</v>
      </c>
      <c r="AI37" s="75">
        <f>IF(ISBLANK(O37),"",(O37-[8]Standardisation_Parameters!$Q$5)/[8]Standardisation_Parameters!$Q$6)</f>
        <v>1.5122914451463816</v>
      </c>
      <c r="AJ37" s="75">
        <f t="shared" si="6"/>
        <v>1.5</v>
      </c>
      <c r="AK37" s="695"/>
      <c r="AL37">
        <f>IF(X37="",[8]Buckets!$K$15,IF(X37&lt;=[8]Buckets!$D$13,[8]Buckets!$K$13,IF(AND(X37&gt;[8]Buckets!$D$13,X37&lt;=[8]Buckets!$D$14),[8]Buckets!$K$14,IF(X37&gt;[8]Buckets!$D$14,[8]Buckets!$K$15))))</f>
        <v>-0.72019999999999995</v>
      </c>
      <c r="AM37">
        <f>IF(Y37="",[8]Buckets!$K$60,IF(Y37&lt;=[8]Buckets!$D$55,[8]Buckets!$K$55,IF(AND(Y37&gt;[8]Buckets!$D$55,Y37&lt;=[8]Buckets!$D$56),[8]Buckets!$K$56,IF(AND(Y37&gt;[8]Buckets!$D$56,Y37&lt;=[8]Buckets!$D$57),[8]Buckets!$K$57,IF(AND(Y37&gt;[8]Buckets!$D$57,Y37&lt;=[8]Buckets!$D$58),[8]Buckets!$K$58,IF(AND(Y37&gt;[8]Buckets!$D$58,Y37&lt;=[8]Buckets!$D$59),[8]Buckets!$K$59,IF(Y37&gt;[8]Buckets!$D$59,[8]Buckets!$K$60)))))))</f>
        <v>-0.42249999999999993</v>
      </c>
      <c r="AN37">
        <f>IF(Z37="",[8]Buckets!$K$78,IF(Z37&lt;=[8]Buckets!$D$73,[8]Buckets!$K$73,IF(AND(Z37&gt;[8]Buckets!$D$73,Z37&lt;=[8]Buckets!$D$74),[8]Buckets!$K$74,IF(AND(Z37&gt;[8]Buckets!$D$74,Z37&lt;=[8]Buckets!$D$75),[8]Buckets!$K$75,IF(AND(Z37&gt;[8]Buckets!$D$75,Z37&lt;=[8]Buckets!$D$76),[8]Buckets!$K$76,IF(AND(Z37&gt;[8]Buckets!$D$76,Z37&lt;=[8]Buckets!$D$77),[8]Buckets!$K$77,IF(Z37&gt;[8]Buckets!$D$77,[8]Buckets!$K$78)))))))</f>
        <v>-0.87819999999999998</v>
      </c>
      <c r="AO37">
        <f>IF(AA37="",[8]Buckets!$K$37,IF(AA37&lt;=[8]Buckets!$D$37,[8]Buckets!$K$37,IF(AND(AA37&gt;[8]Buckets!$D$37,AA37&lt;=[8]Buckets!$D$38),[8]Buckets!$K$38,IF(AND(AA37&gt;[8]Buckets!$D$38,AA37&lt;=[8]Buckets!$D$39),[8]Buckets!$K$39,IF(AND(AA37&gt;[8]Buckets!$D$39,AA37&lt;=[8]Buckets!$D$40),[8]Buckets!$K$40,IF(AND(AA37&gt;[8]Buckets!$D$40,AA37&lt;=[8]Buckets!$D$41),[8]Buckets!$K$41,IF(AA37&gt;[8]Buckets!$D$41,[8]Buckets!$K$42)))))))</f>
        <v>-1.1850000000000001</v>
      </c>
      <c r="AP37">
        <f>IF(AB37="",[8]Buckets!$K$24,IF(AB37&lt;=[8]Buckets!$D$19,[8]Buckets!$K$19,IF(AND(AB37&gt;[8]Buckets!$D$19,AB37&lt;=[8]Buckets!$D$20),[8]Buckets!$K$20,IF(AND(AB37&gt;[8]Buckets!$D$20,AB37&lt;=[8]Buckets!$D$21),[8]Buckets!$K$21,IF(AND(AB37&gt;[8]Buckets!$D$21,AB37&lt;=[8]Buckets!$D$22),[8]Buckets!$K$22,IF(AND(AB37&gt;[8]Buckets!$D$22,AB37&lt;=[8]Buckets!$D$23),[8]Buckets!$K$23,IF(AB37&gt;[8]Buckets!$D$23,[8]Buckets!$K$24)))))))</f>
        <v>-0.93840000000000001</v>
      </c>
      <c r="AQ37">
        <f>IF(AC37="",[8]Buckets!$K$28,IF(AC37&lt;=[8]Buckets!$D$28,[8]Buckets!$K$28,IF(AND(AC37&gt;[8]Buckets!$D$28,AC37&lt;=[8]Buckets!$D$29),[8]Buckets!$K$29,IF(AND(AC37&gt;[8]Buckets!$D$29,AC37&lt;=[8]Buckets!$D$30),[8]Buckets!$K$30,IF(AND(AC37&gt;[8]Buckets!$D$30,AC37&lt;=[8]Buckets!$D$31),[8]Buckets!$K$31,IF(AND(AC37&gt;[8]Buckets!$D$31,AC37&lt;=[8]Buckets!$D$32),[8]Buckets!$K$32,IF(AC37&gt;[8]Buckets!$D$32,[8]Buckets!$K$33)))))))</f>
        <v>-1.1294000000000004</v>
      </c>
      <c r="AR37">
        <f>IF(AD37="",[8]Buckets!$K$46,IF(AD37&lt;=[8]Buckets!$D$46,[8]Buckets!$K$46,IF(AND(AD37&gt;[8]Buckets!$D$46,AD37&lt;=[8]Buckets!$D$47),[8]Buckets!$K$47,IF(AND(AD37&gt;[8]Buckets!$D$47,AD37&lt;=[8]Buckets!$D$48),[8]Buckets!$K$48,IF(AND(AD37&gt;[8]Buckets!$D$48,AD37&lt;=[8]Buckets!$D$49),[8]Buckets!$K$49,IF(AND(AD37&gt;[8]Buckets!$D$49,AD37&lt;=[8]Buckets!$D$50),[8]Buckets!$K$50,IF(AD37&gt;[8]Buckets!$D$50,[8]Buckets!$K$51)))))))</f>
        <v>-0.85379999999999989</v>
      </c>
      <c r="AS37">
        <f>IF(AE37="",[8]Buckets!$K$64,IF(AE37&lt;=[8]Buckets!$D$64,[8]Buckets!$K$64,IF(AND(AE37&gt;[8]Buckets!$D$64,AE37&lt;=[8]Buckets!$D$65),[8]Buckets!$K$65,IF(AND(AE37&gt;[8]Buckets!$D$65,AE37&lt;=[8]Buckets!$D$66),[8]Buckets!$K$66,IF(AND(AE37&gt;[8]Buckets!$D$66,AE37&lt;=[8]Buckets!$D$67),[8]Buckets!$K$67,IF(AND(AE37&gt;[8]Buckets!$D$67,AE37&lt;=[8]Buckets!$D$68),[8]Buckets!$K$68,IF(AE37&gt;[8]Buckets!$D$68,[8]Buckets!$K$69)))))))</f>
        <v>0.20650000000000002</v>
      </c>
      <c r="AT37">
        <f>IF(AF37="",[8]Buckets!$K$87,IF(AF37&lt;=[8]Buckets!$D$82,[8]Buckets!$K$82,IF(AND(AF37&gt;[8]Buckets!$D$82,AF37&lt;=[8]Buckets!$D$83),[8]Buckets!$K$83,IF(AND(AF37&gt;[8]Buckets!$D$83,AF37&lt;=[8]Buckets!$D$84),[8]Buckets!$K$84,IF(AND(AF37&gt;[8]Buckets!$D$84,AF37&lt;=[8]Buckets!$D$85),[8]Buckets!$K$85,IF(AND(AF37&gt;[8]Buckets!$D$85,AF37&lt;=[8]Buckets!$D$86),[8]Buckets!$K$86,IF(AF37&gt;[8]Buckets!$D$86,[8]Buckets!$K$87)))))))</f>
        <v>-0.67990000000000017</v>
      </c>
      <c r="AU37">
        <f>IF(AG37="",[8]Buckets!$K$95,IF(AG37&lt;=[8]Buckets!$D$90,[8]Buckets!$K$90,IF(AND(AG37&gt;[8]Buckets!$D$90,AG37&lt;=[8]Buckets!$D$91),[8]Buckets!$K$91,IF(AND(AG37&gt;[8]Buckets!$D$91,AG37&lt;=[8]Buckets!$D$92),[8]Buckets!$K$92,IF(AND(AG37&gt;[8]Buckets!$D$92,AG37&lt;=[8]Buckets!$D$93),[8]Buckets!$K$93,IF(AND(AG37&gt;[8]Buckets!$D$93,AG37&lt;=[8]Buckets!$D$94),[8]Buckets!$K$94,IF(AG37&gt;[8]Buckets!$D$94,[8]Buckets!$K$95)))))))</f>
        <v>-1.4845999999999999</v>
      </c>
      <c r="AV37">
        <f>IF(AH37="",[8]Buckets!$K$103,IF(AH37&lt;=[8]Buckets!$D$99,[8]Buckets!$K$99,IF(AND(AH37&gt;[8]Buckets!$D$99,AH37&lt;=[8]Buckets!$D$100),[8]Buckets!$K$100,IF(AND(AH37&gt;[8]Buckets!$D$100,AH37&lt;=[8]Buckets!$D$101),[8]Buckets!$K$101,IF(AND(AH37&gt;[8]Buckets!$D$101,AH37&lt;=[8]Buckets!$D$102),[8]Buckets!$K$102,IF(AH37&gt;[8]Buckets!$D$102,[8]Buckets!$K$103))))))</f>
        <v>-0.89000000000000012</v>
      </c>
      <c r="AW37">
        <f>IF(AI37="",[8]Buckets!$K$116,IF(AI37&lt;=[8]Buckets!$D$116,[8]Buckets!$K$116,IF(AND(AI37&gt;[8]Buckets!$D$116,AI37&lt;=[8]Buckets!$D$117),[8]Buckets!$K$117,IF(AND(AI37&gt;[8]Buckets!$D$117,AI37&lt;=[8]Buckets!$D$118),[8]Buckets!$K$118,IF(AND(AI37&gt;[8]Buckets!$D$118,AI37&lt;=[8]Buckets!$D$119),[8]Buckets!$K$119,IF(AND(AI37&gt;[8]Buckets!$D$119,AI37&lt;=[8]Buckets!$D$120),[8]Buckets!$K$120,IF(AI37&gt;[8]Buckets!$D$120,[8]Buckets!$K$121)))))))</f>
        <v>-1.2489000000000001</v>
      </c>
      <c r="AX37">
        <f>IF(AJ37="",[8]Buckets!$K$130,IF(AJ37&lt;=[8]Buckets!$D$125,[8]Buckets!$K$125,IF(AND(AJ37&gt;[8]Buckets!$D$125,AJ37&lt;=[8]Buckets!$D$126),[8]Buckets!$K$126,IF(AND(AJ37&gt;[8]Buckets!$D$126,AJ37&lt;=[8]Buckets!$D$127),[8]Buckets!$K$127,IF(AND(AJ37&gt;[8]Buckets!$D$127,AJ37&lt;=[8]Buckets!$D$128),[8]Buckets!$K$128,IF(AND(AJ37&gt;[8]Buckets!$D$128,AJ37&lt;=[8]Buckets!$D$129),[8]Buckets!$K$129,IF(AJ37&gt;[8]Buckets!$D$129,[8]Buckets!$K$130)))))))</f>
        <v>-1.2012999999999998</v>
      </c>
      <c r="AY37" s="695"/>
      <c r="AZ37">
        <f>MMULT(AL37:AT37,[8]Coefficients!$B$6:$B$14)+[8]Coefficients!$F$5</f>
        <v>-1.0902443040000003</v>
      </c>
      <c r="BA37">
        <f>MMULT(AU37:AX37,[8]Coefficients!$B$20:$B$23)+[8]Coefficients!$F$19</f>
        <v>-1.2986741480000001</v>
      </c>
      <c r="BB37">
        <f>(AZ37*[8]Standardisation_Parameters!$B$6)+[8]Standardisation_Parameters!$B$5</f>
        <v>26.164271836597933</v>
      </c>
      <c r="BC37">
        <f>(BA37*[8]Standardisation_Parameters!$B$6)+[8]Standardisation_Parameters!$B$5</f>
        <v>22.664632848125461</v>
      </c>
      <c r="BD37">
        <v>38</v>
      </c>
      <c r="BE37" s="78">
        <f>MMULT(AZ37:BA37,[8]Coefficients!$B$29:$B$30)+[8]Coefficients!$F$29</f>
        <v>-1.2741775078180004</v>
      </c>
      <c r="BF37" s="78">
        <f>(BE37*[8]Standardisation_Parameters!$B$6)+[8]Standardisation_Parameters!$B$5</f>
        <v>23.075943413936312</v>
      </c>
      <c r="BG37" s="78">
        <f t="shared" si="7"/>
        <v>23</v>
      </c>
      <c r="BH37" s="78">
        <f>VLOOKUP(MATCH(BF37,[8]mapping_table!$B$2:$B$21,1),[8]mapping_table!$A$1:$D$21,4,0)</f>
        <v>25</v>
      </c>
      <c r="BI37" s="78">
        <f t="shared" si="8"/>
        <v>5</v>
      </c>
      <c r="BK37" s="79">
        <f>MMULT(AZ37:BA37,[8]Coefficients!$B$36:$B$37)+[8]Coefficients!$F$36</f>
        <v>-1.23606861644432</v>
      </c>
      <c r="BL37" s="79">
        <f>(BK37*[8]Standardisation_Parameters!$B$6)+[8]Standardisation_Parameters!$B$5</f>
        <v>23.715810332700567</v>
      </c>
      <c r="BM37" s="79">
        <f t="shared" si="9"/>
        <v>24</v>
      </c>
      <c r="BN37" s="79">
        <f>VLOOKUP(MATCH(BL37,[8]mapping_table!$B$2:$B$21,1),[8]mapping_table!$A$1:$D$21,4,0)</f>
        <v>25</v>
      </c>
      <c r="BO37" s="79">
        <f t="shared" si="10"/>
        <v>5</v>
      </c>
      <c r="BP37" s="78">
        <f t="shared" si="11"/>
        <v>5</v>
      </c>
      <c r="BQ37" s="78">
        <f>VLOOKUP(MATCH(BO37,[9]mapping_table!$B$2:$B$21,1),[9]mapping_table!$A$1:$D$21,4,0)</f>
        <v>10</v>
      </c>
      <c r="BR37" s="78">
        <f t="shared" si="12"/>
        <v>1</v>
      </c>
      <c r="BT37" s="79" t="e">
        <f>MMULT(BI37:BJ37,[9]Coefficients!$B$36:$B$37)+[9]Coefficients!$F$36</f>
        <v>#VALUE!</v>
      </c>
      <c r="BU37" s="79" t="e">
        <f>(BT37*[9]Standardisation_Parameters!$B$6)+[9]Standardisation_Parameters!$B$5</f>
        <v>#VALUE!</v>
      </c>
      <c r="BV37" s="79" t="e">
        <f t="shared" si="13"/>
        <v>#VALUE!</v>
      </c>
      <c r="BW37" s="79" t="e">
        <f>VLOOKUP(MATCH(BU37,[9]mapping_table!$B$2:$B$21,1),[9]mapping_table!$A$1:$D$21,4,0)</f>
        <v>#VALUE!</v>
      </c>
      <c r="BX37" s="79" t="e">
        <f t="shared" si="14"/>
        <v>#VALUE!</v>
      </c>
    </row>
    <row r="38" spans="1:76" hidden="1" x14ac:dyDescent="0.25">
      <c r="A38" s="74" t="s">
        <v>32</v>
      </c>
      <c r="B38" s="74" t="s">
        <v>160</v>
      </c>
      <c r="C38" s="74" t="s">
        <v>206</v>
      </c>
      <c r="D38" s="75">
        <v>1</v>
      </c>
      <c r="E38" s="75">
        <v>6.6244778352765099E-2</v>
      </c>
      <c r="F38" s="75">
        <v>39.6</v>
      </c>
      <c r="G38" s="75">
        <v>0.9</v>
      </c>
      <c r="H38" s="75">
        <v>2.9249999999999998</v>
      </c>
      <c r="I38" s="75">
        <v>14310</v>
      </c>
      <c r="J38" s="75">
        <v>1.88668427441563</v>
      </c>
      <c r="K38" s="75">
        <v>100.597238369511</v>
      </c>
      <c r="L38" s="75">
        <v>5</v>
      </c>
      <c r="M38" s="75">
        <v>43.169398907103798</v>
      </c>
      <c r="N38" s="75">
        <v>5</v>
      </c>
      <c r="O38" s="75">
        <v>0.17731805064671999</v>
      </c>
      <c r="P38" s="75">
        <v>2.25</v>
      </c>
      <c r="Q38" s="75">
        <f>VLOOKUP(C38,High_Raw!$D:$CD,9,FALSE)</f>
        <v>4.11237526254597</v>
      </c>
      <c r="R38" s="75">
        <f>VLOOKUP(C38,High_Raw!$D:$CD,36,FALSE)</f>
        <v>11.085314940538799</v>
      </c>
      <c r="S38" s="148">
        <v>40.4444444444444</v>
      </c>
      <c r="T38" s="149">
        <f t="shared" si="0"/>
        <v>40</v>
      </c>
      <c r="U38" s="41">
        <f>VLOOKUP(MATCH(S38,[8]mapping_table!$B$2:$B$21,1),[8]mapping_table!$A$1:$D$21,4,0)</f>
        <v>45</v>
      </c>
      <c r="V38" s="41">
        <f t="shared" si="1"/>
        <v>8</v>
      </c>
      <c r="W38" s="695"/>
      <c r="X38" s="75">
        <f t="shared" si="2"/>
        <v>1</v>
      </c>
      <c r="Y38">
        <f>IF(ISBLANK(E38),"",(E38-[8]Standardisation_Parameters!$J$5)/[8]Standardisation_Parameters!$J$6)</f>
        <v>-0.16612664281919767</v>
      </c>
      <c r="Z38">
        <f>IF(ISBLANK(F38),"",(F38-[8]Standardisation_Parameters!$G$5)/[8]Standardisation_Parameters!$G$6)</f>
        <v>2.5549891286567701</v>
      </c>
      <c r="AA38">
        <f>IF(ISBLANK(G38),"",(G38-[8]Standardisation_Parameters!$L$5)/[8]Standardisation_Parameters!$L$6)</f>
        <v>-1.0238119624335762</v>
      </c>
      <c r="AB38" s="75">
        <f t="shared" si="3"/>
        <v>2.9249999999999998</v>
      </c>
      <c r="AC38">
        <f>IF(ISBLANK(I38),"",(I38-[8]Standardisation_Parameters!$K$5)/[8]Standardisation_Parameters!$K$6)</f>
        <v>2.6740784617742923E-2</v>
      </c>
      <c r="AD38">
        <f>IF(ISBLANK(J38),"",(J38-[8]Standardisation_Parameters!$M$5)/[8]Standardisation_Parameters!$M$6)</f>
        <v>-3.9832092278966596E-3</v>
      </c>
      <c r="AE38">
        <f>IF(ISBLANK(K38),"",(K38-[8]Standardisation_Parameters!$N$5)/[8]Standardisation_Parameters!$N$6)</f>
        <v>0.23203085640262738</v>
      </c>
      <c r="AF38" s="75">
        <f t="shared" si="4"/>
        <v>5</v>
      </c>
      <c r="AG38">
        <f>IF(ISBLANK(M38),"",(M38-[8]Standardisation_Parameters!$O$5)/[8]Standardisation_Parameters!$O$6)</f>
        <v>-2.9555217540387368E-2</v>
      </c>
      <c r="AH38" s="75">
        <f t="shared" si="5"/>
        <v>5</v>
      </c>
      <c r="AI38" s="75">
        <f>IF(ISBLANK(O38),"",(O38-[8]Standardisation_Parameters!$Q$5)/[8]Standardisation_Parameters!$Q$6)</f>
        <v>0.13150325074058247</v>
      </c>
      <c r="AJ38" s="75">
        <f t="shared" si="6"/>
        <v>2.25</v>
      </c>
      <c r="AK38" s="695"/>
      <c r="AL38">
        <f>IF(X38="",[8]Buckets!$K$15,IF(X38&lt;=[8]Buckets!$D$13,[8]Buckets!$K$13,IF(AND(X38&gt;[8]Buckets!$D$13,X38&lt;=[8]Buckets!$D$14),[8]Buckets!$K$14,IF(X38&gt;[8]Buckets!$D$14,[8]Buckets!$K$15))))</f>
        <v>-0.72019999999999995</v>
      </c>
      <c r="AM38">
        <f>IF(Y38="",[8]Buckets!$K$60,IF(Y38&lt;=[8]Buckets!$D$55,[8]Buckets!$K$55,IF(AND(Y38&gt;[8]Buckets!$D$55,Y38&lt;=[8]Buckets!$D$56),[8]Buckets!$K$56,IF(AND(Y38&gt;[8]Buckets!$D$56,Y38&lt;=[8]Buckets!$D$57),[8]Buckets!$K$57,IF(AND(Y38&gt;[8]Buckets!$D$57,Y38&lt;=[8]Buckets!$D$58),[8]Buckets!$K$58,IF(AND(Y38&gt;[8]Buckets!$D$58,Y38&lt;=[8]Buckets!$D$59),[8]Buckets!$K$59,IF(Y38&gt;[8]Buckets!$D$59,[8]Buckets!$K$60)))))))</f>
        <v>-0.50649999999999995</v>
      </c>
      <c r="AN38">
        <f>IF(Z38="",[8]Buckets!$K$78,IF(Z38&lt;=[8]Buckets!$D$73,[8]Buckets!$K$73,IF(AND(Z38&gt;[8]Buckets!$D$73,Z38&lt;=[8]Buckets!$D$74),[8]Buckets!$K$74,IF(AND(Z38&gt;[8]Buckets!$D$74,Z38&lt;=[8]Buckets!$D$75),[8]Buckets!$K$75,IF(AND(Z38&gt;[8]Buckets!$D$75,Z38&lt;=[8]Buckets!$D$76),[8]Buckets!$K$76,IF(AND(Z38&gt;[8]Buckets!$D$76,Z38&lt;=[8]Buckets!$D$77),[8]Buckets!$K$77,IF(Z38&gt;[8]Buckets!$D$77,[8]Buckets!$K$78)))))))</f>
        <v>0.17619999999999991</v>
      </c>
      <c r="AO38">
        <f>IF(AA38="",[8]Buckets!$K$37,IF(AA38&lt;=[8]Buckets!$D$37,[8]Buckets!$K$37,IF(AND(AA38&gt;[8]Buckets!$D$37,AA38&lt;=[8]Buckets!$D$38),[8]Buckets!$K$38,IF(AND(AA38&gt;[8]Buckets!$D$38,AA38&lt;=[8]Buckets!$D$39),[8]Buckets!$K$39,IF(AND(AA38&gt;[8]Buckets!$D$39,AA38&lt;=[8]Buckets!$D$40),[8]Buckets!$K$40,IF(AND(AA38&gt;[8]Buckets!$D$40,AA38&lt;=[8]Buckets!$D$41),[8]Buckets!$K$41,IF(AA38&gt;[8]Buckets!$D$41,[8]Buckets!$K$42)))))))</f>
        <v>-1.1850000000000001</v>
      </c>
      <c r="AP38">
        <f>IF(AB38="",[8]Buckets!$K$24,IF(AB38&lt;=[8]Buckets!$D$19,[8]Buckets!$K$19,IF(AND(AB38&gt;[8]Buckets!$D$19,AB38&lt;=[8]Buckets!$D$20),[8]Buckets!$K$20,IF(AND(AB38&gt;[8]Buckets!$D$20,AB38&lt;=[8]Buckets!$D$21),[8]Buckets!$K$21,IF(AND(AB38&gt;[8]Buckets!$D$21,AB38&lt;=[8]Buckets!$D$22),[8]Buckets!$K$22,IF(AND(AB38&gt;[8]Buckets!$D$22,AB38&lt;=[8]Buckets!$D$23),[8]Buckets!$K$23,IF(AB38&gt;[8]Buckets!$D$23,[8]Buckets!$K$24)))))))</f>
        <v>-0.93840000000000001</v>
      </c>
      <c r="AQ38">
        <f>IF(AC38="",[8]Buckets!$K$28,IF(AC38&lt;=[8]Buckets!$D$28,[8]Buckets!$K$28,IF(AND(AC38&gt;[8]Buckets!$D$28,AC38&lt;=[8]Buckets!$D$29),[8]Buckets!$K$29,IF(AND(AC38&gt;[8]Buckets!$D$29,AC38&lt;=[8]Buckets!$D$30),[8]Buckets!$K$30,IF(AND(AC38&gt;[8]Buckets!$D$30,AC38&lt;=[8]Buckets!$D$31),[8]Buckets!$K$31,IF(AND(AC38&gt;[8]Buckets!$D$31,AC38&lt;=[8]Buckets!$D$32),[8]Buckets!$K$32,IF(AC38&gt;[8]Buckets!$D$32,[8]Buckets!$K$33)))))))</f>
        <v>-0.27120000000000011</v>
      </c>
      <c r="AR38">
        <f>IF(AD38="",[8]Buckets!$K$46,IF(AD38&lt;=[8]Buckets!$D$46,[8]Buckets!$K$46,IF(AND(AD38&gt;[8]Buckets!$D$46,AD38&lt;=[8]Buckets!$D$47),[8]Buckets!$K$47,IF(AND(AD38&gt;[8]Buckets!$D$47,AD38&lt;=[8]Buckets!$D$48),[8]Buckets!$K$48,IF(AND(AD38&gt;[8]Buckets!$D$48,AD38&lt;=[8]Buckets!$D$49),[8]Buckets!$K$49,IF(AND(AD38&gt;[8]Buckets!$D$49,AD38&lt;=[8]Buckets!$D$50),[8]Buckets!$K$50,IF(AD38&gt;[8]Buckets!$D$50,[8]Buckets!$K$51)))))))</f>
        <v>-0.41189999999999993</v>
      </c>
      <c r="AS38">
        <f>IF(AE38="",[8]Buckets!$K$64,IF(AE38&lt;=[8]Buckets!$D$64,[8]Buckets!$K$64,IF(AND(AE38&gt;[8]Buckets!$D$64,AE38&lt;=[8]Buckets!$D$65),[8]Buckets!$K$65,IF(AND(AE38&gt;[8]Buckets!$D$65,AE38&lt;=[8]Buckets!$D$66),[8]Buckets!$K$66,IF(AND(AE38&gt;[8]Buckets!$D$66,AE38&lt;=[8]Buckets!$D$67),[8]Buckets!$K$67,IF(AND(AE38&gt;[8]Buckets!$D$67,AE38&lt;=[8]Buckets!$D$68),[8]Buckets!$K$68,IF(AE38&gt;[8]Buckets!$D$68,[8]Buckets!$K$69)))))))</f>
        <v>-0.90069999999999983</v>
      </c>
      <c r="AT38">
        <f>IF(AF38="",[8]Buckets!$K$87,IF(AF38&lt;=[8]Buckets!$D$82,[8]Buckets!$K$82,IF(AND(AF38&gt;[8]Buckets!$D$82,AF38&lt;=[8]Buckets!$D$83),[8]Buckets!$K$83,IF(AND(AF38&gt;[8]Buckets!$D$83,AF38&lt;=[8]Buckets!$D$84),[8]Buckets!$K$84,IF(AND(AF38&gt;[8]Buckets!$D$84,AF38&lt;=[8]Buckets!$D$85),[8]Buckets!$K$85,IF(AND(AF38&gt;[8]Buckets!$D$85,AF38&lt;=[8]Buckets!$D$86),[8]Buckets!$K$86,IF(AF38&gt;[8]Buckets!$D$86,[8]Buckets!$K$87)))))))</f>
        <v>5.2299999999999791E-2</v>
      </c>
      <c r="AU38">
        <f>IF(AG38="",[8]Buckets!$K$95,IF(AG38&lt;=[8]Buckets!$D$90,[8]Buckets!$K$90,IF(AND(AG38&gt;[8]Buckets!$D$90,AG38&lt;=[8]Buckets!$D$91),[8]Buckets!$K$91,IF(AND(AG38&gt;[8]Buckets!$D$91,AG38&lt;=[8]Buckets!$D$92),[8]Buckets!$K$92,IF(AND(AG38&gt;[8]Buckets!$D$92,AG38&lt;=[8]Buckets!$D$93),[8]Buckets!$K$93,IF(AND(AG38&gt;[8]Buckets!$D$93,AG38&lt;=[8]Buckets!$D$94),[8]Buckets!$K$94,IF(AG38&gt;[8]Buckets!$D$94,[8]Buckets!$K$95)))))))</f>
        <v>0.10740000000000016</v>
      </c>
      <c r="AV38">
        <f>IF(AH38="",[8]Buckets!$K$103,IF(AH38&lt;=[8]Buckets!$D$99,[8]Buckets!$K$99,IF(AND(AH38&gt;[8]Buckets!$D$99,AH38&lt;=[8]Buckets!$D$100),[8]Buckets!$K$100,IF(AND(AH38&gt;[8]Buckets!$D$100,AH38&lt;=[8]Buckets!$D$101),[8]Buckets!$K$101,IF(AND(AH38&gt;[8]Buckets!$D$101,AH38&lt;=[8]Buckets!$D$102),[8]Buckets!$K$102,IF(AH38&gt;[8]Buckets!$D$102,[8]Buckets!$K$103))))))</f>
        <v>0.22500000000000009</v>
      </c>
      <c r="AW38">
        <f>IF(AI38="",[8]Buckets!$K$116,IF(AI38&lt;=[8]Buckets!$D$116,[8]Buckets!$K$116,IF(AND(AI38&gt;[8]Buckets!$D$116,AI38&lt;=[8]Buckets!$D$117),[8]Buckets!$K$117,IF(AND(AI38&gt;[8]Buckets!$D$117,AI38&lt;=[8]Buckets!$D$118),[8]Buckets!$K$118,IF(AND(AI38&gt;[8]Buckets!$D$118,AI38&lt;=[8]Buckets!$D$119),[8]Buckets!$K$119,IF(AND(AI38&gt;[8]Buckets!$D$119,AI38&lt;=[8]Buckets!$D$120),[8]Buckets!$K$120,IF(AI38&gt;[8]Buckets!$D$120,[8]Buckets!$K$121)))))))</f>
        <v>-0.30289999999999995</v>
      </c>
      <c r="AX38">
        <f>IF(AJ38="",[8]Buckets!$K$130,IF(AJ38&lt;=[8]Buckets!$D$125,[8]Buckets!$K$125,IF(AND(AJ38&gt;[8]Buckets!$D$125,AJ38&lt;=[8]Buckets!$D$126),[8]Buckets!$K$126,IF(AND(AJ38&gt;[8]Buckets!$D$126,AJ38&lt;=[8]Buckets!$D$127),[8]Buckets!$K$127,IF(AND(AJ38&gt;[8]Buckets!$D$127,AJ38&lt;=[8]Buckets!$D$128),[8]Buckets!$K$128,IF(AND(AJ38&gt;[8]Buckets!$D$128,AJ38&lt;=[8]Buckets!$D$129),[8]Buckets!$K$129,IF(AJ38&gt;[8]Buckets!$D$129,[8]Buckets!$K$130)))))))</f>
        <v>-0.44409999999999994</v>
      </c>
      <c r="AY38" s="695"/>
      <c r="AZ38">
        <f>MMULT(AL38:AT38,[8]Coefficients!$B$6:$B$14)+[8]Coefficients!$F$5</f>
        <v>-0.55108292000000025</v>
      </c>
      <c r="BA38">
        <f>MMULT(AU38:AX38,[8]Coefficients!$B$20:$B$23)+[8]Coefficients!$F$19</f>
        <v>-6.1934647999999912E-2</v>
      </c>
      <c r="BB38">
        <f>(AZ38*[8]Standardisation_Parameters!$B$6)+[8]Standardisation_Parameters!$B$5</f>
        <v>35.217055086414987</v>
      </c>
      <c r="BC38">
        <f>(BA38*[8]Standardisation_Parameters!$B$6)+[8]Standardisation_Parameters!$B$5</f>
        <v>43.430093732815067</v>
      </c>
      <c r="BD38">
        <v>39</v>
      </c>
      <c r="BE38" s="78">
        <f>MMULT(AZ38:BA38,[8]Coefficients!$B$29:$B$30)+[8]Coefficients!$F$29</f>
        <v>-0.19549811303256004</v>
      </c>
      <c r="BF38" s="78">
        <f>(BE38*[8]Standardisation_Parameters!$B$6)+[8]Standardisation_Parameters!$B$5</f>
        <v>41.187497851663672</v>
      </c>
      <c r="BG38" s="78">
        <f t="shared" si="7"/>
        <v>41</v>
      </c>
      <c r="BH38" s="78">
        <f>VLOOKUP(MATCH(BF38,[8]mapping_table!$B$2:$B$21,1),[8]mapping_table!$A$1:$D$21,4,0)</f>
        <v>45</v>
      </c>
      <c r="BI38" s="78">
        <f t="shared" si="8"/>
        <v>8</v>
      </c>
      <c r="BK38" s="79">
        <f>MMULT(AZ38:BA38,[8]Coefficients!$B$36:$B$37)+[8]Coefficients!$F$36</f>
        <v>-0.30201920598440013</v>
      </c>
      <c r="BL38" s="79">
        <f>(BK38*[8]Standardisation_Parameters!$B$6)+[8]Standardisation_Parameters!$B$5</f>
        <v>39.398956619588674</v>
      </c>
      <c r="BM38" s="79">
        <f t="shared" si="9"/>
        <v>39</v>
      </c>
      <c r="BN38" s="79">
        <f>VLOOKUP(MATCH(BL38,[8]mapping_table!$B$2:$B$21,1),[8]mapping_table!$A$1:$D$21,4,0)</f>
        <v>40</v>
      </c>
      <c r="BO38" s="79">
        <f t="shared" si="10"/>
        <v>8</v>
      </c>
      <c r="BP38" s="78">
        <f t="shared" si="11"/>
        <v>8</v>
      </c>
      <c r="BQ38" s="78">
        <f>VLOOKUP(MATCH(BO38,[9]mapping_table!$B$2:$B$21,1),[9]mapping_table!$A$1:$D$21,4,0)</f>
        <v>10</v>
      </c>
      <c r="BR38" s="78">
        <f t="shared" si="12"/>
        <v>2</v>
      </c>
      <c r="BT38" s="79" t="e">
        <f>MMULT(BI38:BJ38,[9]Coefficients!$B$36:$B$37)+[9]Coefficients!$F$36</f>
        <v>#VALUE!</v>
      </c>
      <c r="BU38" s="79" t="e">
        <f>(BT38*[9]Standardisation_Parameters!$B$6)+[9]Standardisation_Parameters!$B$5</f>
        <v>#VALUE!</v>
      </c>
      <c r="BV38" s="79" t="e">
        <f t="shared" si="13"/>
        <v>#VALUE!</v>
      </c>
      <c r="BW38" s="79" t="e">
        <f>VLOOKUP(MATCH(BU38,[9]mapping_table!$B$2:$B$21,1),[9]mapping_table!$A$1:$D$21,4,0)</f>
        <v>#VALUE!</v>
      </c>
      <c r="BX38" s="79" t="e">
        <f t="shared" si="14"/>
        <v>#VALUE!</v>
      </c>
    </row>
    <row r="39" spans="1:76" hidden="1" x14ac:dyDescent="0.25">
      <c r="A39" s="74" t="s">
        <v>207</v>
      </c>
      <c r="B39" s="74" t="s">
        <v>160</v>
      </c>
      <c r="C39" s="74" t="s">
        <v>208</v>
      </c>
      <c r="D39" s="75">
        <v>1</v>
      </c>
      <c r="E39" s="75">
        <v>2.0433048433048402</v>
      </c>
      <c r="F39" s="75">
        <v>27.5</v>
      </c>
      <c r="G39" s="75">
        <v>6.1879999999999997</v>
      </c>
      <c r="H39" s="75">
        <v>5.3974000000000002</v>
      </c>
      <c r="I39" s="75">
        <v>14060</v>
      </c>
      <c r="J39" s="75">
        <v>-4.3622505284159701</v>
      </c>
      <c r="K39" s="75">
        <v>136.55812620038901</v>
      </c>
      <c r="L39" s="75">
        <v>5</v>
      </c>
      <c r="M39" s="75">
        <v>25.1366120218579</v>
      </c>
      <c r="N39" s="75">
        <v>5</v>
      </c>
      <c r="O39" s="75">
        <v>0.77363111222774095</v>
      </c>
      <c r="P39" s="75">
        <v>2.25</v>
      </c>
      <c r="Q39" s="75">
        <f>VLOOKUP(C39,High_Raw!$D:$CD,9,FALSE)</f>
        <v>3.5317685088352002</v>
      </c>
      <c r="R39" s="75">
        <f>VLOOKUP(C39,High_Raw!$D:$CD,36,FALSE)</f>
        <v>21.499094137612801</v>
      </c>
      <c r="S39" s="148">
        <v>34.7777777777778</v>
      </c>
      <c r="T39" s="149">
        <f t="shared" si="0"/>
        <v>35</v>
      </c>
      <c r="U39" s="41">
        <f>VLOOKUP(MATCH(S39,[8]mapping_table!$B$2:$B$21,1),[8]mapping_table!$A$1:$D$21,4,0)</f>
        <v>35</v>
      </c>
      <c r="V39" s="41">
        <f t="shared" si="1"/>
        <v>7</v>
      </c>
      <c r="W39" s="695"/>
      <c r="X39" s="75">
        <f t="shared" si="2"/>
        <v>1</v>
      </c>
      <c r="Y39">
        <f>IF(ISBLANK(E39),"",(E39-[8]Standardisation_Parameters!$J$5)/[8]Standardisation_Parameters!$J$6)</f>
        <v>2.5984571814637519E-2</v>
      </c>
      <c r="Z39">
        <f>IF(ISBLANK(F39),"",(F39-[8]Standardisation_Parameters!$G$5)/[8]Standardisation_Parameters!$G$6)</f>
        <v>1.5310521572207312</v>
      </c>
      <c r="AA39">
        <f>IF(ISBLANK(G39),"",(G39-[8]Standardisation_Parameters!$L$5)/[8]Standardisation_Parameters!$L$6)</f>
        <v>-2.0630710820192032E-2</v>
      </c>
      <c r="AB39" s="75">
        <f t="shared" si="3"/>
        <v>5.3974000000000002</v>
      </c>
      <c r="AC39">
        <f>IF(ISBLANK(I39),"",(I39-[8]Standardisation_Parameters!$K$5)/[8]Standardisation_Parameters!$K$6)</f>
        <v>1.2380726804763136E-2</v>
      </c>
      <c r="AD39">
        <f>IF(ISBLANK(J39),"",(J39-[8]Standardisation_Parameters!$M$5)/[8]Standardisation_Parameters!$M$6)</f>
        <v>-0.15775136547933483</v>
      </c>
      <c r="AE39">
        <f>IF(ISBLANK(K39),"",(K39-[8]Standardisation_Parameters!$N$5)/[8]Standardisation_Parameters!$N$6)</f>
        <v>0.55012431858214295</v>
      </c>
      <c r="AF39" s="75">
        <f t="shared" si="4"/>
        <v>5</v>
      </c>
      <c r="AG39">
        <f>IF(ISBLANK(M39),"",(M39-[8]Standardisation_Parameters!$O$5)/[8]Standardisation_Parameters!$O$6)</f>
        <v>-0.68547242218165572</v>
      </c>
      <c r="AH39" s="75">
        <f t="shared" si="5"/>
        <v>5</v>
      </c>
      <c r="AI39" s="75">
        <f>IF(ISBLANK(O39),"",(O39-[8]Standardisation_Parameters!$Q$5)/[8]Standardisation_Parameters!$Q$6)</f>
        <v>0.73720176584110464</v>
      </c>
      <c r="AJ39" s="75">
        <f t="shared" si="6"/>
        <v>2.25</v>
      </c>
      <c r="AK39" s="695"/>
      <c r="AL39">
        <f>IF(X39="",[8]Buckets!$K$15,IF(X39&lt;=[8]Buckets!$D$13,[8]Buckets!$K$13,IF(AND(X39&gt;[8]Buckets!$D$13,X39&lt;=[8]Buckets!$D$14),[8]Buckets!$K$14,IF(X39&gt;[8]Buckets!$D$14,[8]Buckets!$K$15))))</f>
        <v>-0.72019999999999995</v>
      </c>
      <c r="AM39">
        <f>IF(Y39="",[8]Buckets!$K$60,IF(Y39&lt;=[8]Buckets!$D$55,[8]Buckets!$K$55,IF(AND(Y39&gt;[8]Buckets!$D$55,Y39&lt;=[8]Buckets!$D$56),[8]Buckets!$K$56,IF(AND(Y39&gt;[8]Buckets!$D$56,Y39&lt;=[8]Buckets!$D$57),[8]Buckets!$K$57,IF(AND(Y39&gt;[8]Buckets!$D$57,Y39&lt;=[8]Buckets!$D$58),[8]Buckets!$K$58,IF(AND(Y39&gt;[8]Buckets!$D$58,Y39&lt;=[8]Buckets!$D$59),[8]Buckets!$K$59,IF(Y39&gt;[8]Buckets!$D$59,[8]Buckets!$K$60)))))))</f>
        <v>-0.46449999999999991</v>
      </c>
      <c r="AN39">
        <f>IF(Z39="",[8]Buckets!$K$78,IF(Z39&lt;=[8]Buckets!$D$73,[8]Buckets!$K$73,IF(AND(Z39&gt;[8]Buckets!$D$73,Z39&lt;=[8]Buckets!$D$74),[8]Buckets!$K$74,IF(AND(Z39&gt;[8]Buckets!$D$74,Z39&lt;=[8]Buckets!$D$75),[8]Buckets!$K$75,IF(AND(Z39&gt;[8]Buckets!$D$75,Z39&lt;=[8]Buckets!$D$76),[8]Buckets!$K$76,IF(AND(Z39&gt;[8]Buckets!$D$76,Z39&lt;=[8]Buckets!$D$77),[8]Buckets!$K$77,IF(Z39&gt;[8]Buckets!$D$77,[8]Buckets!$K$78)))))))</f>
        <v>0.17619999999999991</v>
      </c>
      <c r="AO39">
        <f>IF(AA39="",[8]Buckets!$K$37,IF(AA39&lt;=[8]Buckets!$D$37,[8]Buckets!$K$37,IF(AND(AA39&gt;[8]Buckets!$D$37,AA39&lt;=[8]Buckets!$D$38),[8]Buckets!$K$38,IF(AND(AA39&gt;[8]Buckets!$D$38,AA39&lt;=[8]Buckets!$D$39),[8]Buckets!$K$39,IF(AND(AA39&gt;[8]Buckets!$D$39,AA39&lt;=[8]Buckets!$D$40),[8]Buckets!$K$40,IF(AND(AA39&gt;[8]Buckets!$D$40,AA39&lt;=[8]Buckets!$D$41),[8]Buckets!$K$41,IF(AA39&gt;[8]Buckets!$D$41,[8]Buckets!$K$42)))))))</f>
        <v>-6.1800000000000077E-2</v>
      </c>
      <c r="AP39">
        <f>IF(AB39="",[8]Buckets!$K$24,IF(AB39&lt;=[8]Buckets!$D$19,[8]Buckets!$K$19,IF(AND(AB39&gt;[8]Buckets!$D$19,AB39&lt;=[8]Buckets!$D$20),[8]Buckets!$K$20,IF(AND(AB39&gt;[8]Buckets!$D$20,AB39&lt;=[8]Buckets!$D$21),[8]Buckets!$K$21,IF(AND(AB39&gt;[8]Buckets!$D$21,AB39&lt;=[8]Buckets!$D$22),[8]Buckets!$K$22,IF(AND(AB39&gt;[8]Buckets!$D$22,AB39&lt;=[8]Buckets!$D$23),[8]Buckets!$K$23,IF(AB39&gt;[8]Buckets!$D$23,[8]Buckets!$K$24)))))))</f>
        <v>-0.53339999999999999</v>
      </c>
      <c r="AQ39">
        <f>IF(AC39="",[8]Buckets!$K$28,IF(AC39&lt;=[8]Buckets!$D$28,[8]Buckets!$K$28,IF(AND(AC39&gt;[8]Buckets!$D$28,AC39&lt;=[8]Buckets!$D$29),[8]Buckets!$K$29,IF(AND(AC39&gt;[8]Buckets!$D$29,AC39&lt;=[8]Buckets!$D$30),[8]Buckets!$K$30,IF(AND(AC39&gt;[8]Buckets!$D$30,AC39&lt;=[8]Buckets!$D$31),[8]Buckets!$K$31,IF(AND(AC39&gt;[8]Buckets!$D$31,AC39&lt;=[8]Buckets!$D$32),[8]Buckets!$K$32,IF(AC39&gt;[8]Buckets!$D$32,[8]Buckets!$K$33)))))))</f>
        <v>-0.27120000000000011</v>
      </c>
      <c r="AR39">
        <f>IF(AD39="",[8]Buckets!$K$46,IF(AD39&lt;=[8]Buckets!$D$46,[8]Buckets!$K$46,IF(AND(AD39&gt;[8]Buckets!$D$46,AD39&lt;=[8]Buckets!$D$47),[8]Buckets!$K$47,IF(AND(AD39&gt;[8]Buckets!$D$47,AD39&lt;=[8]Buckets!$D$48),[8]Buckets!$K$48,IF(AND(AD39&gt;[8]Buckets!$D$48,AD39&lt;=[8]Buckets!$D$49),[8]Buckets!$K$49,IF(AND(AD39&gt;[8]Buckets!$D$49,AD39&lt;=[8]Buckets!$D$50),[8]Buckets!$K$50,IF(AD39&gt;[8]Buckets!$D$50,[8]Buckets!$K$51)))))))</f>
        <v>-0.26459999999999995</v>
      </c>
      <c r="AS39">
        <f>IF(AE39="",[8]Buckets!$K$64,IF(AE39&lt;=[8]Buckets!$D$64,[8]Buckets!$K$64,IF(AND(AE39&gt;[8]Buckets!$D$64,AE39&lt;=[8]Buckets!$D$65),[8]Buckets!$K$65,IF(AND(AE39&gt;[8]Buckets!$D$65,AE39&lt;=[8]Buckets!$D$66),[8]Buckets!$K$66,IF(AND(AE39&gt;[8]Buckets!$D$66,AE39&lt;=[8]Buckets!$D$67),[8]Buckets!$K$67,IF(AND(AE39&gt;[8]Buckets!$D$67,AE39&lt;=[8]Buckets!$D$68),[8]Buckets!$K$68,IF(AE39&gt;[8]Buckets!$D$68,[8]Buckets!$K$69)))))))</f>
        <v>-0.90069999999999983</v>
      </c>
      <c r="AT39">
        <f>IF(AF39="",[8]Buckets!$K$87,IF(AF39&lt;=[8]Buckets!$D$82,[8]Buckets!$K$82,IF(AND(AF39&gt;[8]Buckets!$D$82,AF39&lt;=[8]Buckets!$D$83),[8]Buckets!$K$83,IF(AND(AF39&gt;[8]Buckets!$D$83,AF39&lt;=[8]Buckets!$D$84),[8]Buckets!$K$84,IF(AND(AF39&gt;[8]Buckets!$D$84,AF39&lt;=[8]Buckets!$D$85),[8]Buckets!$K$85,IF(AND(AF39&gt;[8]Buckets!$D$85,AF39&lt;=[8]Buckets!$D$86),[8]Buckets!$K$86,IF(AF39&gt;[8]Buckets!$D$86,[8]Buckets!$K$87)))))))</f>
        <v>5.2299999999999791E-2</v>
      </c>
      <c r="AU39">
        <f>IF(AG39="",[8]Buckets!$K$95,IF(AG39&lt;=[8]Buckets!$D$90,[8]Buckets!$K$90,IF(AND(AG39&gt;[8]Buckets!$D$90,AG39&lt;=[8]Buckets!$D$91),[8]Buckets!$K$91,IF(AND(AG39&gt;[8]Buckets!$D$91,AG39&lt;=[8]Buckets!$D$92),[8]Buckets!$K$92,IF(AND(AG39&gt;[8]Buckets!$D$92,AG39&lt;=[8]Buckets!$D$93),[8]Buckets!$K$93,IF(AND(AG39&gt;[8]Buckets!$D$93,AG39&lt;=[8]Buckets!$D$94),[8]Buckets!$K$94,IF(AG39&gt;[8]Buckets!$D$94,[8]Buckets!$K$95)))))))</f>
        <v>-0.6886000000000001</v>
      </c>
      <c r="AV39">
        <f>IF(AH39="",[8]Buckets!$K$103,IF(AH39&lt;=[8]Buckets!$D$99,[8]Buckets!$K$99,IF(AND(AH39&gt;[8]Buckets!$D$99,AH39&lt;=[8]Buckets!$D$100),[8]Buckets!$K$100,IF(AND(AH39&gt;[8]Buckets!$D$100,AH39&lt;=[8]Buckets!$D$101),[8]Buckets!$K$101,IF(AND(AH39&gt;[8]Buckets!$D$101,AH39&lt;=[8]Buckets!$D$102),[8]Buckets!$K$102,IF(AH39&gt;[8]Buckets!$D$102,[8]Buckets!$K$103))))))</f>
        <v>0.22500000000000009</v>
      </c>
      <c r="AW39">
        <f>IF(AI39="",[8]Buckets!$K$116,IF(AI39&lt;=[8]Buckets!$D$116,[8]Buckets!$K$116,IF(AND(AI39&gt;[8]Buckets!$D$116,AI39&lt;=[8]Buckets!$D$117),[8]Buckets!$K$117,IF(AND(AI39&gt;[8]Buckets!$D$117,AI39&lt;=[8]Buckets!$D$118),[8]Buckets!$K$118,IF(AND(AI39&gt;[8]Buckets!$D$118,AI39&lt;=[8]Buckets!$D$119),[8]Buckets!$K$119,IF(AND(AI39&gt;[8]Buckets!$D$119,AI39&lt;=[8]Buckets!$D$120),[8]Buckets!$K$120,IF(AI39&gt;[8]Buckets!$D$120,[8]Buckets!$K$121)))))))</f>
        <v>-0.80090000000000017</v>
      </c>
      <c r="AX39">
        <f>IF(AJ39="",[8]Buckets!$K$130,IF(AJ39&lt;=[8]Buckets!$D$125,[8]Buckets!$K$125,IF(AND(AJ39&gt;[8]Buckets!$D$125,AJ39&lt;=[8]Buckets!$D$126),[8]Buckets!$K$126,IF(AND(AJ39&gt;[8]Buckets!$D$126,AJ39&lt;=[8]Buckets!$D$127),[8]Buckets!$K$127,IF(AND(AJ39&gt;[8]Buckets!$D$127,AJ39&lt;=[8]Buckets!$D$128),[8]Buckets!$K$128,IF(AND(AJ39&gt;[8]Buckets!$D$128,AJ39&lt;=[8]Buckets!$D$129),[8]Buckets!$K$129,IF(AJ39&gt;[8]Buckets!$D$129,[8]Buckets!$K$130)))))))</f>
        <v>-0.44409999999999994</v>
      </c>
      <c r="AY39" s="695"/>
      <c r="AZ39">
        <f>MMULT(AL39:AT39,[8]Coefficients!$B$6:$B$14)+[8]Coefficients!$F$5</f>
        <v>-0.15812270600000011</v>
      </c>
      <c r="BA39">
        <f>MMULT(AU39:AX39,[8]Coefficients!$B$20:$B$23)+[8]Coefficients!$F$19</f>
        <v>-0.43484912800000003</v>
      </c>
      <c r="BB39">
        <f>(AZ39*[8]Standardisation_Parameters!$B$6)+[8]Standardisation_Parameters!$B$5</f>
        <v>41.815049209717635</v>
      </c>
      <c r="BC39">
        <f>(BA39*[8]Standardisation_Parameters!$B$6)+[8]Standardisation_Parameters!$B$5</f>
        <v>37.168677284343609</v>
      </c>
      <c r="BD39">
        <v>40</v>
      </c>
      <c r="BE39" s="78">
        <f>MMULT(AZ39:BA39,[8]Coefficients!$B$29:$B$30)+[8]Coefficients!$F$29</f>
        <v>-0.34442071522042006</v>
      </c>
      <c r="BF39" s="78">
        <f>(BE39*[8]Standardisation_Parameters!$B$6)+[8]Standardisation_Parameters!$B$5</f>
        <v>38.687014548123841</v>
      </c>
      <c r="BG39" s="78">
        <f t="shared" si="7"/>
        <v>39</v>
      </c>
      <c r="BH39" s="78">
        <f>VLOOKUP(MATCH(BF39,[8]mapping_table!$B$2:$B$21,1),[8]mapping_table!$A$1:$D$21,4,0)</f>
        <v>40</v>
      </c>
      <c r="BI39" s="78">
        <f t="shared" si="8"/>
        <v>8</v>
      </c>
      <c r="BK39" s="79">
        <f>MMULT(AZ39:BA39,[8]Coefficients!$B$36:$B$37)+[8]Coefficients!$F$36</f>
        <v>-0.2808253393745801</v>
      </c>
      <c r="BL39" s="79">
        <f>(BK39*[8]Standardisation_Parameters!$B$6)+[8]Standardisation_Parameters!$B$5</f>
        <v>39.754812002295822</v>
      </c>
      <c r="BM39" s="79">
        <f t="shared" si="9"/>
        <v>40</v>
      </c>
      <c r="BN39" s="79">
        <f>VLOOKUP(MATCH(BL39,[8]mapping_table!$B$2:$B$21,1),[8]mapping_table!$A$1:$D$21,4,0)</f>
        <v>40</v>
      </c>
      <c r="BO39" s="79">
        <f t="shared" si="10"/>
        <v>8</v>
      </c>
      <c r="BP39" s="78">
        <f t="shared" si="11"/>
        <v>8</v>
      </c>
      <c r="BQ39" s="78">
        <f>VLOOKUP(MATCH(BO39,[9]mapping_table!$B$2:$B$21,1),[9]mapping_table!$A$1:$D$21,4,0)</f>
        <v>10</v>
      </c>
      <c r="BR39" s="78">
        <f t="shared" si="12"/>
        <v>2</v>
      </c>
      <c r="BT39" s="79" t="e">
        <f>MMULT(BI39:BJ39,[9]Coefficients!$B$36:$B$37)+[9]Coefficients!$F$36</f>
        <v>#VALUE!</v>
      </c>
      <c r="BU39" s="79" t="e">
        <f>(BT39*[9]Standardisation_Parameters!$B$6)+[9]Standardisation_Parameters!$B$5</f>
        <v>#VALUE!</v>
      </c>
      <c r="BV39" s="79" t="e">
        <f t="shared" si="13"/>
        <v>#VALUE!</v>
      </c>
      <c r="BW39" s="79" t="e">
        <f>VLOOKUP(MATCH(BU39,[9]mapping_table!$B$2:$B$21,1),[9]mapping_table!$A$1:$D$21,4,0)</f>
        <v>#VALUE!</v>
      </c>
      <c r="BX39" s="79" t="e">
        <f t="shared" si="14"/>
        <v>#VALUE!</v>
      </c>
    </row>
    <row r="40" spans="1:76" hidden="1" x14ac:dyDescent="0.25">
      <c r="A40" s="74" t="s">
        <v>209</v>
      </c>
      <c r="B40" s="74" t="s">
        <v>160</v>
      </c>
      <c r="C40" s="74" t="s">
        <v>210</v>
      </c>
      <c r="D40" s="75">
        <v>4</v>
      </c>
      <c r="E40" s="75">
        <v>8.8440366972477094</v>
      </c>
      <c r="F40" s="75">
        <v>0.58793536129254598</v>
      </c>
      <c r="G40" s="75">
        <v>1.391</v>
      </c>
      <c r="H40" s="75">
        <v>1.2276</v>
      </c>
      <c r="I40" s="75">
        <v>52660</v>
      </c>
      <c r="J40" s="75">
        <v>-7.3558444200361404</v>
      </c>
      <c r="K40" s="75">
        <v>1032.0019087749699</v>
      </c>
      <c r="L40" s="75">
        <v>4</v>
      </c>
      <c r="M40" s="75">
        <v>4.3715846994535497</v>
      </c>
      <c r="N40" s="75">
        <v>2</v>
      </c>
      <c r="O40" s="75">
        <v>1.7729706000498799</v>
      </c>
      <c r="P40" s="75">
        <v>1.5</v>
      </c>
      <c r="Q40" s="75">
        <f>VLOOKUP(C40,High_Raw!$D:$CD,9,FALSE)</f>
        <v>4.5061088757374703</v>
      </c>
      <c r="R40" s="75">
        <f>VLOOKUP(C40,High_Raw!$D:$CD,36,FALSE)</f>
        <v>33.021344376816501</v>
      </c>
      <c r="S40" s="148">
        <v>29</v>
      </c>
      <c r="T40" s="149">
        <f t="shared" si="0"/>
        <v>29</v>
      </c>
      <c r="U40" s="41">
        <f>VLOOKUP(MATCH(S40,[8]mapping_table!$B$2:$B$21,1),[8]mapping_table!$A$1:$D$21,4,0)</f>
        <v>30</v>
      </c>
      <c r="V40" s="41">
        <f t="shared" si="1"/>
        <v>6</v>
      </c>
      <c r="W40" s="695"/>
      <c r="X40" s="75">
        <f t="shared" si="2"/>
        <v>4</v>
      </c>
      <c r="Y40">
        <f>IF(ISBLANK(E40),"",(E40-[8]Standardisation_Parameters!$J$5)/[8]Standardisation_Parameters!$J$6)</f>
        <v>0.68681267715176519</v>
      </c>
      <c r="Z40">
        <f>IF(ISBLANK(F40),"",(F40-[8]Standardisation_Parameters!$G$5)/[8]Standardisation_Parameters!$G$6)</f>
        <v>-0.74632453379158514</v>
      </c>
      <c r="AA40">
        <f>IF(ISBLANK(G40),"",(G40-[8]Standardisation_Parameters!$L$5)/[8]Standardisation_Parameters!$L$6)</f>
        <v>-0.93066483789836973</v>
      </c>
      <c r="AB40" s="75">
        <f t="shared" si="3"/>
        <v>1.2276</v>
      </c>
      <c r="AC40">
        <f>IF(ISBLANK(I40),"",(I40-[8]Standardisation_Parameters!$K$5)/[8]Standardisation_Parameters!$K$6)</f>
        <v>2.2295736531288424</v>
      </c>
      <c r="AD40">
        <f>IF(ISBLANK(J40),"",(J40-[8]Standardisation_Parameters!$M$5)/[8]Standardisation_Parameters!$M$6)</f>
        <v>-0.23141502621578791</v>
      </c>
      <c r="AE40">
        <f>IF(ISBLANK(K40),"",(K40-[8]Standardisation_Parameters!$N$5)/[8]Standardisation_Parameters!$N$6)</f>
        <v>8.4708078769478767</v>
      </c>
      <c r="AF40" s="75">
        <f t="shared" si="4"/>
        <v>4</v>
      </c>
      <c r="AG40">
        <f>IF(ISBLANK(M40),"",(M40-[8]Standardisation_Parameters!$O$5)/[8]Standardisation_Parameters!$O$6)</f>
        <v>-1.44077102146554</v>
      </c>
      <c r="AH40" s="75">
        <f t="shared" si="5"/>
        <v>2</v>
      </c>
      <c r="AI40" s="75">
        <f>IF(ISBLANK(O40),"",(O40-[8]Standardisation_Parameters!$Q$5)/[8]Standardisation_Parameters!$Q$6)</f>
        <v>1.7522699956906098</v>
      </c>
      <c r="AJ40" s="75">
        <f t="shared" si="6"/>
        <v>1.5</v>
      </c>
      <c r="AK40" s="695"/>
      <c r="AL40">
        <f>IF(X40="",[8]Buckets!$K$15,IF(X40&lt;=[8]Buckets!$D$13,[8]Buckets!$K$13,IF(AND(X40&gt;[8]Buckets!$D$13,X40&lt;=[8]Buckets!$D$14),[8]Buckets!$K$14,IF(X40&gt;[8]Buckets!$D$14,[8]Buckets!$K$15))))</f>
        <v>0.39300000000000002</v>
      </c>
      <c r="AM40">
        <f>IF(Y40="",[8]Buckets!$K$60,IF(Y40&lt;=[8]Buckets!$D$55,[8]Buckets!$K$55,IF(AND(Y40&gt;[8]Buckets!$D$55,Y40&lt;=[8]Buckets!$D$56),[8]Buckets!$K$56,IF(AND(Y40&gt;[8]Buckets!$D$56,Y40&lt;=[8]Buckets!$D$57),[8]Buckets!$K$57,IF(AND(Y40&gt;[8]Buckets!$D$57,Y40&lt;=[8]Buckets!$D$58),[8]Buckets!$K$58,IF(AND(Y40&gt;[8]Buckets!$D$58,Y40&lt;=[8]Buckets!$D$59),[8]Buckets!$K$59,IF(Y40&gt;[8]Buckets!$D$59,[8]Buckets!$K$60)))))))</f>
        <v>-0.42249999999999993</v>
      </c>
      <c r="AN40">
        <f>IF(Z40="",[8]Buckets!$K$78,IF(Z40&lt;=[8]Buckets!$D$73,[8]Buckets!$K$73,IF(AND(Z40&gt;[8]Buckets!$D$73,Z40&lt;=[8]Buckets!$D$74),[8]Buckets!$K$74,IF(AND(Z40&gt;[8]Buckets!$D$74,Z40&lt;=[8]Buckets!$D$75),[8]Buckets!$K$75,IF(AND(Z40&gt;[8]Buckets!$D$75,Z40&lt;=[8]Buckets!$D$76),[8]Buckets!$K$76,IF(AND(Z40&gt;[8]Buckets!$D$76,Z40&lt;=[8]Buckets!$D$77),[8]Buckets!$K$77,IF(Z40&gt;[8]Buckets!$D$77,[8]Buckets!$K$78)))))))</f>
        <v>-0.87819999999999998</v>
      </c>
      <c r="AO40">
        <f>IF(AA40="",[8]Buckets!$K$37,IF(AA40&lt;=[8]Buckets!$D$37,[8]Buckets!$K$37,IF(AND(AA40&gt;[8]Buckets!$D$37,AA40&lt;=[8]Buckets!$D$38),[8]Buckets!$K$38,IF(AND(AA40&gt;[8]Buckets!$D$38,AA40&lt;=[8]Buckets!$D$39),[8]Buckets!$K$39,IF(AND(AA40&gt;[8]Buckets!$D$39,AA40&lt;=[8]Buckets!$D$40),[8]Buckets!$K$40,IF(AND(AA40&gt;[8]Buckets!$D$40,AA40&lt;=[8]Buckets!$D$41),[8]Buckets!$K$41,IF(AA40&gt;[8]Buckets!$D$41,[8]Buckets!$K$42)))))))</f>
        <v>-0.9042</v>
      </c>
      <c r="AP40">
        <f>IF(AB40="",[8]Buckets!$K$24,IF(AB40&lt;=[8]Buckets!$D$19,[8]Buckets!$K$19,IF(AND(AB40&gt;[8]Buckets!$D$19,AB40&lt;=[8]Buckets!$D$20),[8]Buckets!$K$20,IF(AND(AB40&gt;[8]Buckets!$D$20,AB40&lt;=[8]Buckets!$D$21),[8]Buckets!$K$21,IF(AND(AB40&gt;[8]Buckets!$D$21,AB40&lt;=[8]Buckets!$D$22),[8]Buckets!$K$22,IF(AND(AB40&gt;[8]Buckets!$D$22,AB40&lt;=[8]Buckets!$D$23),[8]Buckets!$K$23,IF(AB40&gt;[8]Buckets!$D$23,[8]Buckets!$K$24)))))))</f>
        <v>-0.93840000000000001</v>
      </c>
      <c r="AQ40">
        <f>IF(AC40="",[8]Buckets!$K$28,IF(AC40&lt;=[8]Buckets!$D$28,[8]Buckets!$K$28,IF(AND(AC40&gt;[8]Buckets!$D$28,AC40&lt;=[8]Buckets!$D$29),[8]Buckets!$K$29,IF(AND(AC40&gt;[8]Buckets!$D$29,AC40&lt;=[8]Buckets!$D$30),[8]Buckets!$K$30,IF(AND(AC40&gt;[8]Buckets!$D$30,AC40&lt;=[8]Buckets!$D$31),[8]Buckets!$K$31,IF(AND(AC40&gt;[8]Buckets!$D$31,AC40&lt;=[8]Buckets!$D$32),[8]Buckets!$K$32,IF(AC40&gt;[8]Buckets!$D$32,[8]Buckets!$K$33)))))))</f>
        <v>-1.5579000000000001</v>
      </c>
      <c r="AR40">
        <f>IF(AD40="",[8]Buckets!$K$46,IF(AD40&lt;=[8]Buckets!$D$46,[8]Buckets!$K$46,IF(AND(AD40&gt;[8]Buckets!$D$46,AD40&lt;=[8]Buckets!$D$47),[8]Buckets!$K$47,IF(AND(AD40&gt;[8]Buckets!$D$47,AD40&lt;=[8]Buckets!$D$48),[8]Buckets!$K$48,IF(AND(AD40&gt;[8]Buckets!$D$48,AD40&lt;=[8]Buckets!$D$49),[8]Buckets!$K$49,IF(AND(AD40&gt;[8]Buckets!$D$49,AD40&lt;=[8]Buckets!$D$50),[8]Buckets!$K$50,IF(AD40&gt;[8]Buckets!$D$50,[8]Buckets!$K$51)))))))</f>
        <v>-0.26459999999999995</v>
      </c>
      <c r="AS40">
        <f>IF(AE40="",[8]Buckets!$K$64,IF(AE40&lt;=[8]Buckets!$D$64,[8]Buckets!$K$64,IF(AND(AE40&gt;[8]Buckets!$D$64,AE40&lt;=[8]Buckets!$D$65),[8]Buckets!$K$65,IF(AND(AE40&gt;[8]Buckets!$D$65,AE40&lt;=[8]Buckets!$D$66),[8]Buckets!$K$66,IF(AND(AE40&gt;[8]Buckets!$D$66,AE40&lt;=[8]Buckets!$D$67),[8]Buckets!$K$67,IF(AND(AE40&gt;[8]Buckets!$D$67,AE40&lt;=[8]Buckets!$D$68),[8]Buckets!$K$68,IF(AE40&gt;[8]Buckets!$D$68,[8]Buckets!$K$69)))))))</f>
        <v>-1.1775</v>
      </c>
      <c r="AT40">
        <f>IF(AF40="",[8]Buckets!$K$87,IF(AF40&lt;=[8]Buckets!$D$82,[8]Buckets!$K$82,IF(AND(AF40&gt;[8]Buckets!$D$82,AF40&lt;=[8]Buckets!$D$83),[8]Buckets!$K$83,IF(AND(AF40&gt;[8]Buckets!$D$83,AF40&lt;=[8]Buckets!$D$84),[8]Buckets!$K$84,IF(AND(AF40&gt;[8]Buckets!$D$84,AF40&lt;=[8]Buckets!$D$85),[8]Buckets!$K$85,IF(AND(AF40&gt;[8]Buckets!$D$85,AF40&lt;=[8]Buckets!$D$86),[8]Buckets!$K$86,IF(AF40&gt;[8]Buckets!$D$86,[8]Buckets!$K$87)))))))</f>
        <v>-0.28970000000000007</v>
      </c>
      <c r="AU40">
        <f>IF(AG40="",[8]Buckets!$K$95,IF(AG40&lt;=[8]Buckets!$D$90,[8]Buckets!$K$90,IF(AND(AG40&gt;[8]Buckets!$D$90,AG40&lt;=[8]Buckets!$D$91),[8]Buckets!$K$91,IF(AND(AG40&gt;[8]Buckets!$D$91,AG40&lt;=[8]Buckets!$D$92),[8]Buckets!$K$92,IF(AND(AG40&gt;[8]Buckets!$D$92,AG40&lt;=[8]Buckets!$D$93),[8]Buckets!$K$93,IF(AND(AG40&gt;[8]Buckets!$D$93,AG40&lt;=[8]Buckets!$D$94),[8]Buckets!$K$94,IF(AG40&gt;[8]Buckets!$D$94,[8]Buckets!$K$95)))))))</f>
        <v>-1.4845999999999999</v>
      </c>
      <c r="AV40">
        <f>IF(AH40="",[8]Buckets!$K$103,IF(AH40&lt;=[8]Buckets!$D$99,[8]Buckets!$K$99,IF(AND(AH40&gt;[8]Buckets!$D$99,AH40&lt;=[8]Buckets!$D$100),[8]Buckets!$K$100,IF(AND(AH40&gt;[8]Buckets!$D$100,AH40&lt;=[8]Buckets!$D$101),[8]Buckets!$K$101,IF(AND(AH40&gt;[8]Buckets!$D$101,AH40&lt;=[8]Buckets!$D$102),[8]Buckets!$K$102,IF(AH40&gt;[8]Buckets!$D$102,[8]Buckets!$K$103))))))</f>
        <v>-0.89000000000000012</v>
      </c>
      <c r="AW40">
        <f>IF(AI40="",[8]Buckets!$K$116,IF(AI40&lt;=[8]Buckets!$D$116,[8]Buckets!$K$116,IF(AND(AI40&gt;[8]Buckets!$D$116,AI40&lt;=[8]Buckets!$D$117),[8]Buckets!$K$117,IF(AND(AI40&gt;[8]Buckets!$D$117,AI40&lt;=[8]Buckets!$D$118),[8]Buckets!$K$118,IF(AND(AI40&gt;[8]Buckets!$D$118,AI40&lt;=[8]Buckets!$D$119),[8]Buckets!$K$119,IF(AND(AI40&gt;[8]Buckets!$D$119,AI40&lt;=[8]Buckets!$D$120),[8]Buckets!$K$120,IF(AI40&gt;[8]Buckets!$D$120,[8]Buckets!$K$121)))))))</f>
        <v>-1.6469000000000003</v>
      </c>
      <c r="AX40">
        <f>IF(AJ40="",[8]Buckets!$K$130,IF(AJ40&lt;=[8]Buckets!$D$125,[8]Buckets!$K$125,IF(AND(AJ40&gt;[8]Buckets!$D$125,AJ40&lt;=[8]Buckets!$D$126),[8]Buckets!$K$126,IF(AND(AJ40&gt;[8]Buckets!$D$126,AJ40&lt;=[8]Buckets!$D$127),[8]Buckets!$K$127,IF(AND(AJ40&gt;[8]Buckets!$D$127,AJ40&lt;=[8]Buckets!$D$128),[8]Buckets!$K$128,IF(AND(AJ40&gt;[8]Buckets!$D$128,AJ40&lt;=[8]Buckets!$D$129),[8]Buckets!$K$129,IF(AJ40&gt;[8]Buckets!$D$129,[8]Buckets!$K$130)))))))</f>
        <v>-1.2012999999999998</v>
      </c>
      <c r="AY40" s="695"/>
      <c r="AZ40">
        <f>MMULT(AL40:AT40,[8]Coefficients!$B$6:$B$14)+[8]Coefficients!$F$5</f>
        <v>-1.123164389</v>
      </c>
      <c r="BA40">
        <f>MMULT(AU40:AX40,[8]Coefficients!$B$20:$B$23)+[8]Coefficients!$F$19</f>
        <v>-1.4922613480000002</v>
      </c>
      <c r="BB40">
        <f>(AZ40*[8]Standardisation_Parameters!$B$6)+[8]Standardisation_Parameters!$B$5</f>
        <v>25.611527513813588</v>
      </c>
      <c r="BC40">
        <f>(BA40*[8]Standardisation_Parameters!$B$6)+[8]Standardisation_Parameters!$B$5</f>
        <v>19.414209109434665</v>
      </c>
      <c r="BD40">
        <v>41</v>
      </c>
      <c r="BE40" s="78">
        <f>MMULT(AZ40:BA40,[8]Coefficients!$B$29:$B$30)+[8]Coefficients!$F$29</f>
        <v>-1.4266848311018503</v>
      </c>
      <c r="BF40" s="78">
        <f>(BE40*[8]Standardisation_Parameters!$B$6)+[8]Standardisation_Parameters!$B$5</f>
        <v>20.515270890515254</v>
      </c>
      <c r="BG40" s="78">
        <f t="shared" si="7"/>
        <v>21</v>
      </c>
      <c r="BH40" s="78">
        <f>VLOOKUP(MATCH(BF40,[8]mapping_table!$B$2:$B$21,1),[8]mapping_table!$A$1:$D$21,4,0)</f>
        <v>25</v>
      </c>
      <c r="BI40" s="78">
        <f t="shared" si="8"/>
        <v>4</v>
      </c>
      <c r="BK40" s="79">
        <f>MMULT(AZ40:BA40,[8]Coefficients!$B$36:$B$37)+[8]Coefficients!$F$36</f>
        <v>-1.35421507710037</v>
      </c>
      <c r="BL40" s="79">
        <f>(BK40*[8]Standardisation_Parameters!$B$6)+[8]Standardisation_Parameters!$B$5</f>
        <v>21.732073492874779</v>
      </c>
      <c r="BM40" s="79">
        <f t="shared" si="9"/>
        <v>22</v>
      </c>
      <c r="BN40" s="79">
        <f>VLOOKUP(MATCH(BL40,[8]mapping_table!$B$2:$B$21,1),[8]mapping_table!$A$1:$D$21,4,0)</f>
        <v>25</v>
      </c>
      <c r="BO40" s="79">
        <f t="shared" si="10"/>
        <v>4</v>
      </c>
      <c r="BP40" s="78">
        <f t="shared" si="11"/>
        <v>4</v>
      </c>
      <c r="BQ40" s="78">
        <f>VLOOKUP(MATCH(BO40,[9]mapping_table!$B$2:$B$21,1),[9]mapping_table!$A$1:$D$21,4,0)</f>
        <v>5</v>
      </c>
      <c r="BR40" s="78">
        <f t="shared" si="12"/>
        <v>1</v>
      </c>
      <c r="BT40" s="79" t="e">
        <f>MMULT(BI40:BJ40,[9]Coefficients!$B$36:$B$37)+[9]Coefficients!$F$36</f>
        <v>#VALUE!</v>
      </c>
      <c r="BU40" s="79" t="e">
        <f>(BT40*[9]Standardisation_Parameters!$B$6)+[9]Standardisation_Parameters!$B$5</f>
        <v>#VALUE!</v>
      </c>
      <c r="BV40" s="79" t="e">
        <f t="shared" si="13"/>
        <v>#VALUE!</v>
      </c>
      <c r="BW40" s="79" t="e">
        <f>VLOOKUP(MATCH(BU40,[9]mapping_table!$B$2:$B$21,1),[9]mapping_table!$A$1:$D$21,4,0)</f>
        <v>#VALUE!</v>
      </c>
      <c r="BX40" s="79" t="e">
        <f t="shared" si="14"/>
        <v>#VALUE!</v>
      </c>
    </row>
    <row r="41" spans="1:76" x14ac:dyDescent="0.25">
      <c r="A41" s="74" t="s">
        <v>211</v>
      </c>
      <c r="B41" s="74" t="s">
        <v>158</v>
      </c>
      <c r="C41" s="74" t="s">
        <v>212</v>
      </c>
      <c r="D41" s="75">
        <v>6</v>
      </c>
      <c r="E41" s="75">
        <v>5.56347246160498</v>
      </c>
      <c r="F41" s="75">
        <v>1.5</v>
      </c>
      <c r="G41" s="75"/>
      <c r="H41" s="75">
        <v>17.4984</v>
      </c>
      <c r="I41" s="75">
        <v>6670</v>
      </c>
      <c r="J41" s="75">
        <v>-21.598513365047801</v>
      </c>
      <c r="K41" s="75">
        <v>3.0032055174744001</v>
      </c>
      <c r="L41" s="75">
        <v>8</v>
      </c>
      <c r="M41" s="75">
        <v>76.502732240437197</v>
      </c>
      <c r="N41" s="75">
        <v>7</v>
      </c>
      <c r="O41" s="75">
        <v>-0.90208202180052099</v>
      </c>
      <c r="P41" s="75">
        <v>3.75</v>
      </c>
      <c r="Q41" s="75">
        <f>VLOOKUP(C41,High_Raw!$D:$CD,9,FALSE)</f>
        <v>2.7087589409174102</v>
      </c>
      <c r="R41" s="75">
        <f>VLOOKUP(C41,High_Raw!$D:$CD,36,FALSE)</f>
        <v>5.8325773042357696</v>
      </c>
      <c r="S41" s="148">
        <v>64.8888888888889</v>
      </c>
      <c r="T41" s="149">
        <f t="shared" si="0"/>
        <v>65</v>
      </c>
      <c r="U41" s="41">
        <f>VLOOKUP(MATCH(S41,[8]mapping_table!$B$2:$B$21,1),[8]mapping_table!$A$1:$D$21,4,0)</f>
        <v>65</v>
      </c>
      <c r="V41" s="41">
        <f t="shared" si="1"/>
        <v>13</v>
      </c>
      <c r="W41" s="695"/>
      <c r="X41" s="75">
        <f t="shared" si="2"/>
        <v>6</v>
      </c>
      <c r="Y41">
        <f>IF(ISBLANK(E41),"",(E41-[8]Standardisation_Parameters!$J$5)/[8]Standardisation_Parameters!$J$6)</f>
        <v>0.3680397722886441</v>
      </c>
      <c r="Z41">
        <f>IF(ISBLANK(F41),"",(F41-[8]Standardisation_Parameters!$G$5)/[8]Standardisation_Parameters!$G$6)</f>
        <v>-0.66914298801373262</v>
      </c>
      <c r="AA41" t="str">
        <f>IF(ISBLANK(G41),"",(G41-[8]Standardisation_Parameters!$L$5)/[8]Standardisation_Parameters!$L$6)</f>
        <v/>
      </c>
      <c r="AB41" s="75">
        <f t="shared" si="3"/>
        <v>17.4984</v>
      </c>
      <c r="AC41">
        <f>IF(ISBLANK(I41),"",(I41-[8]Standardisation_Parameters!$K$5)/[8]Standardisation_Parameters!$K$6)</f>
        <v>-0.41210258214691942</v>
      </c>
      <c r="AD41">
        <f>IF(ISBLANK(J41),"",(J41-[8]Standardisation_Parameters!$M$5)/[8]Standardisation_Parameters!$M$6)</f>
        <v>-0.58188578849381112</v>
      </c>
      <c r="AE41">
        <f>IF(ISBLANK(K41),"",(K41-[8]Standardisation_Parameters!$N$5)/[8]Standardisation_Parameters!$N$6)</f>
        <v>-0.63124103899561679</v>
      </c>
      <c r="AF41" s="75">
        <f t="shared" si="4"/>
        <v>8</v>
      </c>
      <c r="AG41">
        <f>IF(ISBLANK(M41),"",(M41-[8]Standardisation_Parameters!$O$5)/[8]Standardisation_Parameters!$O$6)</f>
        <v>1.1828977970995356</v>
      </c>
      <c r="AH41" s="75">
        <f t="shared" si="5"/>
        <v>7</v>
      </c>
      <c r="AI41" s="75">
        <f>IF(ISBLANK(O41),"",(O41-[8]Standardisation_Parameters!$Q$5)/[8]Standardisation_Parameters!$Q$6)</f>
        <v>-0.96488564831736556</v>
      </c>
      <c r="AJ41" s="75">
        <f t="shared" si="6"/>
        <v>3.75</v>
      </c>
      <c r="AK41" s="695"/>
      <c r="AL41">
        <f>IF(X41="",[8]Buckets!$K$15,IF(X41&lt;=[8]Buckets!$D$13,[8]Buckets!$K$13,IF(AND(X41&gt;[8]Buckets!$D$13,X41&lt;=[8]Buckets!$D$14),[8]Buckets!$K$14,IF(X41&gt;[8]Buckets!$D$14,[8]Buckets!$K$15))))</f>
        <v>0.39300000000000002</v>
      </c>
      <c r="AM41">
        <f>IF(Y41="",[8]Buckets!$K$60,IF(Y41&lt;=[8]Buckets!$D$55,[8]Buckets!$K$55,IF(AND(Y41&gt;[8]Buckets!$D$55,Y41&lt;=[8]Buckets!$D$56),[8]Buckets!$K$56,IF(AND(Y41&gt;[8]Buckets!$D$56,Y41&lt;=[8]Buckets!$D$57),[8]Buckets!$K$57,IF(AND(Y41&gt;[8]Buckets!$D$57,Y41&lt;=[8]Buckets!$D$58),[8]Buckets!$K$58,IF(AND(Y41&gt;[8]Buckets!$D$58,Y41&lt;=[8]Buckets!$D$59),[8]Buckets!$K$59,IF(Y41&gt;[8]Buckets!$D$59,[8]Buckets!$K$60)))))))</f>
        <v>-0.42249999999999993</v>
      </c>
      <c r="AN41">
        <f>IF(Z41="",[8]Buckets!$K$78,IF(Z41&lt;=[8]Buckets!$D$73,[8]Buckets!$K$73,IF(AND(Z41&gt;[8]Buckets!$D$73,Z41&lt;=[8]Buckets!$D$74),[8]Buckets!$K$74,IF(AND(Z41&gt;[8]Buckets!$D$74,Z41&lt;=[8]Buckets!$D$75),[8]Buckets!$K$75,IF(AND(Z41&gt;[8]Buckets!$D$75,Z41&lt;=[8]Buckets!$D$76),[8]Buckets!$K$76,IF(AND(Z41&gt;[8]Buckets!$D$76,Z41&lt;=[8]Buckets!$D$77),[8]Buckets!$K$77,IF(Z41&gt;[8]Buckets!$D$77,[8]Buckets!$K$78)))))))</f>
        <v>-0.87819999999999998</v>
      </c>
      <c r="AO41">
        <f>IF(AA41="",[8]Buckets!$K$37,IF(AA41&lt;=[8]Buckets!$D$37,[8]Buckets!$K$37,IF(AND(AA41&gt;[8]Buckets!$D$37,AA41&lt;=[8]Buckets!$D$38),[8]Buckets!$K$38,IF(AND(AA41&gt;[8]Buckets!$D$38,AA41&lt;=[8]Buckets!$D$39),[8]Buckets!$K$39,IF(AND(AA41&gt;[8]Buckets!$D$39,AA41&lt;=[8]Buckets!$D$40),[8]Buckets!$K$40,IF(AND(AA41&gt;[8]Buckets!$D$40,AA41&lt;=[8]Buckets!$D$41),[8]Buckets!$K$41,IF(AA41&gt;[8]Buckets!$D$41,[8]Buckets!$K$42)))))))</f>
        <v>-1.1850000000000001</v>
      </c>
      <c r="AP41">
        <f>IF(AB41="",[8]Buckets!$K$24,IF(AB41&lt;=[8]Buckets!$D$19,[8]Buckets!$K$19,IF(AND(AB41&gt;[8]Buckets!$D$19,AB41&lt;=[8]Buckets!$D$20),[8]Buckets!$K$20,IF(AND(AB41&gt;[8]Buckets!$D$20,AB41&lt;=[8]Buckets!$D$21),[8]Buckets!$K$21,IF(AND(AB41&gt;[8]Buckets!$D$21,AB41&lt;=[8]Buckets!$D$22),[8]Buckets!$K$22,IF(AND(AB41&gt;[8]Buckets!$D$22,AB41&lt;=[8]Buckets!$D$23),[8]Buckets!$K$23,IF(AB41&gt;[8]Buckets!$D$23,[8]Buckets!$K$24)))))))</f>
        <v>1.0019999999999998</v>
      </c>
      <c r="AQ41">
        <f>IF(AC41="",[8]Buckets!$K$28,IF(AC41&lt;=[8]Buckets!$D$28,[8]Buckets!$K$28,IF(AND(AC41&gt;[8]Buckets!$D$28,AC41&lt;=[8]Buckets!$D$29),[8]Buckets!$K$29,IF(AND(AC41&gt;[8]Buckets!$D$29,AC41&lt;=[8]Buckets!$D$30),[8]Buckets!$K$30,IF(AND(AC41&gt;[8]Buckets!$D$30,AC41&lt;=[8]Buckets!$D$31),[8]Buckets!$K$31,IF(AND(AC41&gt;[8]Buckets!$D$31,AC41&lt;=[8]Buckets!$D$32),[8]Buckets!$K$32,IF(AC41&gt;[8]Buckets!$D$32,[8]Buckets!$K$33)))))))</f>
        <v>0.15849999999999986</v>
      </c>
      <c r="AR41">
        <f>IF(AD41="",[8]Buckets!$K$46,IF(AD41&lt;=[8]Buckets!$D$46,[8]Buckets!$K$46,IF(AND(AD41&gt;[8]Buckets!$D$46,AD41&lt;=[8]Buckets!$D$47),[8]Buckets!$K$47,IF(AND(AD41&gt;[8]Buckets!$D$47,AD41&lt;=[8]Buckets!$D$48),[8]Buckets!$K$48,IF(AND(AD41&gt;[8]Buckets!$D$48,AD41&lt;=[8]Buckets!$D$49),[8]Buckets!$K$49,IF(AND(AD41&gt;[8]Buckets!$D$49,AD41&lt;=[8]Buckets!$D$50),[8]Buckets!$K$50,IF(AD41&gt;[8]Buckets!$D$50,[8]Buckets!$K$51)))))))</f>
        <v>-0.11729999999999999</v>
      </c>
      <c r="AS41">
        <f>IF(AE41="",[8]Buckets!$K$64,IF(AE41&lt;=[8]Buckets!$D$64,[8]Buckets!$K$64,IF(AND(AE41&gt;[8]Buckets!$D$64,AE41&lt;=[8]Buckets!$D$65),[8]Buckets!$K$65,IF(AND(AE41&gt;[8]Buckets!$D$65,AE41&lt;=[8]Buckets!$D$66),[8]Buckets!$K$66,IF(AND(AE41&gt;[8]Buckets!$D$66,AE41&lt;=[8]Buckets!$D$67),[8]Buckets!$K$67,IF(AND(AE41&gt;[8]Buckets!$D$67,AE41&lt;=[8]Buckets!$D$68),[8]Buckets!$K$68,IF(AE41&gt;[8]Buckets!$D$68,[8]Buckets!$K$69)))))))</f>
        <v>0.20650000000000002</v>
      </c>
      <c r="AT41">
        <f>IF(AF41="",[8]Buckets!$K$87,IF(AF41&lt;=[8]Buckets!$D$82,[8]Buckets!$K$82,IF(AND(AF41&gt;[8]Buckets!$D$82,AF41&lt;=[8]Buckets!$D$83),[8]Buckets!$K$83,IF(AND(AF41&gt;[8]Buckets!$D$83,AF41&lt;=[8]Buckets!$D$84),[8]Buckets!$K$84,IF(AND(AF41&gt;[8]Buckets!$D$84,AF41&lt;=[8]Buckets!$D$85),[8]Buckets!$K$85,IF(AND(AF41&gt;[8]Buckets!$D$85,AF41&lt;=[8]Buckets!$D$86),[8]Buckets!$K$86,IF(AF41&gt;[8]Buckets!$D$86,[8]Buckets!$K$87)))))))</f>
        <v>0.34609999999999985</v>
      </c>
      <c r="AU41">
        <f>IF(AG41="",[8]Buckets!$K$95,IF(AG41&lt;=[8]Buckets!$D$90,[8]Buckets!$K$90,IF(AND(AG41&gt;[8]Buckets!$D$90,AG41&lt;=[8]Buckets!$D$91),[8]Buckets!$K$91,IF(AND(AG41&gt;[8]Buckets!$D$91,AG41&lt;=[8]Buckets!$D$92),[8]Buckets!$K$92,IF(AND(AG41&gt;[8]Buckets!$D$92,AG41&lt;=[8]Buckets!$D$93),[8]Buckets!$K$93,IF(AND(AG41&gt;[8]Buckets!$D$93,AG41&lt;=[8]Buckets!$D$94),[8]Buckets!$K$94,IF(AG41&gt;[8]Buckets!$D$94,[8]Buckets!$K$95)))))))</f>
        <v>0.50539999999999985</v>
      </c>
      <c r="AV41">
        <f>IF(AH41="",[8]Buckets!$K$103,IF(AH41&lt;=[8]Buckets!$D$99,[8]Buckets!$K$99,IF(AND(AH41&gt;[8]Buckets!$D$99,AH41&lt;=[8]Buckets!$D$100),[8]Buckets!$K$100,IF(AND(AH41&gt;[8]Buckets!$D$100,AH41&lt;=[8]Buckets!$D$101),[8]Buckets!$K$101,IF(AND(AH41&gt;[8]Buckets!$D$101,AH41&lt;=[8]Buckets!$D$102),[8]Buckets!$K$102,IF(AH41&gt;[8]Buckets!$D$102,[8]Buckets!$K$103))))))</f>
        <v>0.72730000000000006</v>
      </c>
      <c r="AW41">
        <f>IF(AI41="",[8]Buckets!$K$116,IF(AI41&lt;=[8]Buckets!$D$116,[8]Buckets!$K$116,IF(AND(AI41&gt;[8]Buckets!$D$116,AI41&lt;=[8]Buckets!$D$117),[8]Buckets!$K$117,IF(AND(AI41&gt;[8]Buckets!$D$117,AI41&lt;=[8]Buckets!$D$118),[8]Buckets!$K$118,IF(AND(AI41&gt;[8]Buckets!$D$118,AI41&lt;=[8]Buckets!$D$119),[8]Buckets!$K$119,IF(AND(AI41&gt;[8]Buckets!$D$119,AI41&lt;=[8]Buckets!$D$120),[8]Buckets!$K$120,IF(AI41&gt;[8]Buckets!$D$120,[8]Buckets!$K$121)))))))</f>
        <v>0.84310000000000007</v>
      </c>
      <c r="AX41">
        <f>IF(AJ41="",[8]Buckets!$K$130,IF(AJ41&lt;=[8]Buckets!$D$125,[8]Buckets!$K$125,IF(AND(AJ41&gt;[8]Buckets!$D$125,AJ41&lt;=[8]Buckets!$D$126),[8]Buckets!$K$126,IF(AND(AJ41&gt;[8]Buckets!$D$126,AJ41&lt;=[8]Buckets!$D$127),[8]Buckets!$K$127,IF(AND(AJ41&gt;[8]Buckets!$D$127,AJ41&lt;=[8]Buckets!$D$128),[8]Buckets!$K$128,IF(AND(AJ41&gt;[8]Buckets!$D$128,AJ41&lt;=[8]Buckets!$D$129),[8]Buckets!$K$129,IF(AJ41&gt;[8]Buckets!$D$129,[8]Buckets!$K$130)))))))</f>
        <v>0.65790000000000037</v>
      </c>
      <c r="AY41" s="695"/>
      <c r="AZ41">
        <f>MMULT(AL41:AT41,[8]Coefficients!$B$6:$B$14)+[8]Coefficients!$F$5</f>
        <v>0.97779625299999984</v>
      </c>
      <c r="BA41">
        <f>MMULT(AU41:AX41,[8]Coefficients!$B$20:$B$23)+[8]Coefficients!$F$19</f>
        <v>0.95058696600000014</v>
      </c>
      <c r="BB41">
        <f>(AZ41*[8]Standardisation_Parameters!$B$6)+[8]Standardisation_Parameters!$B$5</f>
        <v>60.887683916777476</v>
      </c>
      <c r="BC41">
        <f>(BA41*[8]Standardisation_Parameters!$B$6)+[8]Standardisation_Parameters!$B$5</f>
        <v>60.430826684596582</v>
      </c>
      <c r="BD41">
        <v>42</v>
      </c>
      <c r="BE41" s="78">
        <f>MMULT(AZ41:BA41,[8]Coefficients!$B$29:$B$30)+[8]Coefficients!$F$29</f>
        <v>1.0327920360548501</v>
      </c>
      <c r="BF41" s="78">
        <f>(BE41*[8]Standardisation_Parameters!$B$6)+[8]Standardisation_Parameters!$B$5</f>
        <v>61.811090003385345</v>
      </c>
      <c r="BG41" s="78">
        <f t="shared" si="7"/>
        <v>62</v>
      </c>
      <c r="BH41" s="78">
        <f>VLOOKUP(MATCH(BF41,[8]mapping_table!$B$2:$B$21,1),[8]mapping_table!$A$1:$D$21,4,0)</f>
        <v>65</v>
      </c>
      <c r="BI41" s="78">
        <f t="shared" si="8"/>
        <v>12</v>
      </c>
      <c r="BK41" s="79">
        <f>MMULT(AZ41:BA41,[8]Coefficients!$B$36:$B$37)+[8]Coefficients!$F$36</f>
        <v>1.0554998849994901</v>
      </c>
      <c r="BL41" s="79">
        <f>(BK41*[8]Standardisation_Parameters!$B$6)+[8]Standardisation_Parameters!$B$5</f>
        <v>62.19236588972629</v>
      </c>
      <c r="BM41" s="79">
        <f t="shared" si="9"/>
        <v>62</v>
      </c>
      <c r="BN41" s="79">
        <f>VLOOKUP(MATCH(BL41,[8]mapping_table!$B$2:$B$21,1),[8]mapping_table!$A$1:$D$21,4,0)</f>
        <v>65</v>
      </c>
      <c r="BO41" s="79">
        <f t="shared" si="10"/>
        <v>12</v>
      </c>
      <c r="BP41" s="78">
        <f t="shared" si="11"/>
        <v>12</v>
      </c>
      <c r="BQ41" s="78">
        <f>VLOOKUP(MATCH(BO41,[9]mapping_table!$B$2:$B$21,1),[9]mapping_table!$A$1:$D$21,4,0)</f>
        <v>15</v>
      </c>
      <c r="BR41" s="78">
        <f t="shared" si="12"/>
        <v>2</v>
      </c>
      <c r="BT41" s="79" t="e">
        <f>MMULT(BI41:BJ41,[9]Coefficients!$B$36:$B$37)+[9]Coefficients!$F$36</f>
        <v>#VALUE!</v>
      </c>
      <c r="BU41" s="79" t="e">
        <f>(BT41*[9]Standardisation_Parameters!$B$6)+[9]Standardisation_Parameters!$B$5</f>
        <v>#VALUE!</v>
      </c>
      <c r="BV41" s="79" t="e">
        <f t="shared" si="13"/>
        <v>#VALUE!</v>
      </c>
      <c r="BW41" s="79" t="e">
        <f>VLOOKUP(MATCH(BU41,[9]mapping_table!$B$2:$B$21,1),[9]mapping_table!$A$1:$D$21,4,0)</f>
        <v>#VALUE!</v>
      </c>
      <c r="BX41" s="79" t="e">
        <f t="shared" si="14"/>
        <v>#VALUE!</v>
      </c>
    </row>
    <row r="42" spans="1:76" hidden="1" x14ac:dyDescent="0.25">
      <c r="A42" s="74" t="s">
        <v>31</v>
      </c>
      <c r="B42" s="74" t="s">
        <v>160</v>
      </c>
      <c r="C42" s="74" t="s">
        <v>213</v>
      </c>
      <c r="D42" s="75">
        <v>3</v>
      </c>
      <c r="E42" s="75">
        <v>16.800625933565701</v>
      </c>
      <c r="F42" s="75">
        <v>0.44314742758322501</v>
      </c>
      <c r="G42" s="75">
        <v>4.2569999999999997</v>
      </c>
      <c r="H42" s="75">
        <v>7.827</v>
      </c>
      <c r="I42" s="75">
        <v>44200</v>
      </c>
      <c r="J42" s="75">
        <v>-20.350556772113599</v>
      </c>
      <c r="K42" s="75">
        <v>904.38256912581005</v>
      </c>
      <c r="L42" s="75">
        <v>5</v>
      </c>
      <c r="M42" s="75">
        <v>7.10382513661202</v>
      </c>
      <c r="N42" s="75">
        <v>2</v>
      </c>
      <c r="O42" s="75">
        <v>1.6861868032564</v>
      </c>
      <c r="P42" s="75">
        <v>1</v>
      </c>
      <c r="Q42" s="75">
        <f>VLOOKUP(C42,High_Raw!$D:$CD,9,FALSE)</f>
        <v>5.2252195360577902</v>
      </c>
      <c r="R42" s="75">
        <f>VLOOKUP(C42,High_Raw!$D:$CD,36,FALSE)</f>
        <v>28.769240052361202</v>
      </c>
      <c r="S42" s="148">
        <v>28.2222222222222</v>
      </c>
      <c r="T42" s="149">
        <f t="shared" si="0"/>
        <v>28</v>
      </c>
      <c r="U42" s="41">
        <f>VLOOKUP(MATCH(S42,[8]mapping_table!$B$2:$B$21,1),[8]mapping_table!$A$1:$D$21,4,0)</f>
        <v>30</v>
      </c>
      <c r="V42" s="41">
        <f t="shared" si="1"/>
        <v>6</v>
      </c>
      <c r="W42" s="695"/>
      <c r="X42" s="75">
        <f t="shared" si="2"/>
        <v>3</v>
      </c>
      <c r="Y42">
        <f>IF(ISBLANK(E42),"",(E42-[8]Standardisation_Parameters!$J$5)/[8]Standardisation_Parameters!$J$6)</f>
        <v>1.4599556127805831</v>
      </c>
      <c r="Z42">
        <f>IF(ISBLANK(F42),"",(F42-[8]Standardisation_Parameters!$G$5)/[8]Standardisation_Parameters!$G$6)</f>
        <v>-0.7585769072083457</v>
      </c>
      <c r="AA42">
        <f>IF(ISBLANK(G42),"",(G42-[8]Standardisation_Parameters!$L$5)/[8]Standardisation_Parameters!$L$6)</f>
        <v>-0.38695881158899781</v>
      </c>
      <c r="AB42" s="75">
        <f t="shared" si="3"/>
        <v>7.827</v>
      </c>
      <c r="AC42">
        <f>IF(ISBLANK(I42),"",(I42-[8]Standardisation_Parameters!$K$5)/[8]Standardisation_Parameters!$K$6)</f>
        <v>1.7436292967376064</v>
      </c>
      <c r="AD42">
        <f>IF(ISBLANK(J42),"",(J42-[8]Standardisation_Parameters!$M$5)/[8]Standardisation_Parameters!$M$6)</f>
        <v>-0.55117719728073522</v>
      </c>
      <c r="AE42">
        <f>IF(ISBLANK(K42),"",(K42-[8]Standardisation_Parameters!$N$5)/[8]Standardisation_Parameters!$N$6)</f>
        <v>7.3419459372488305</v>
      </c>
      <c r="AF42" s="75">
        <f t="shared" si="4"/>
        <v>5</v>
      </c>
      <c r="AG42">
        <f>IF(ISBLANK(M42),"",(M42-[8]Standardisation_Parameters!$O$5)/[8]Standardisation_Parameters!$O$6)</f>
        <v>-1.3413896268229233</v>
      </c>
      <c r="AH42" s="75">
        <f t="shared" si="5"/>
        <v>2</v>
      </c>
      <c r="AI42" s="75">
        <f>IF(ISBLANK(O42),"",(O42-[8]Standardisation_Parameters!$Q$5)/[8]Standardisation_Parameters!$Q$6)</f>
        <v>1.664120296750208</v>
      </c>
      <c r="AJ42" s="75">
        <f t="shared" si="6"/>
        <v>1</v>
      </c>
      <c r="AK42" s="695"/>
      <c r="AL42">
        <f>IF(X42="",[8]Buckets!$K$15,IF(X42&lt;=[8]Buckets!$D$13,[8]Buckets!$K$13,IF(AND(X42&gt;[8]Buckets!$D$13,X42&lt;=[8]Buckets!$D$14),[8]Buckets!$K$14,IF(X42&gt;[8]Buckets!$D$14,[8]Buckets!$K$15))))</f>
        <v>0.39300000000000002</v>
      </c>
      <c r="AM42">
        <f>IF(Y42="",[8]Buckets!$K$60,IF(Y42&lt;=[8]Buckets!$D$55,[8]Buckets!$K$55,IF(AND(Y42&gt;[8]Buckets!$D$55,Y42&lt;=[8]Buckets!$D$56),[8]Buckets!$K$56,IF(AND(Y42&gt;[8]Buckets!$D$56,Y42&lt;=[8]Buckets!$D$57),[8]Buckets!$K$57,IF(AND(Y42&gt;[8]Buckets!$D$57,Y42&lt;=[8]Buckets!$D$58),[8]Buckets!$K$58,IF(AND(Y42&gt;[8]Buckets!$D$58,Y42&lt;=[8]Buckets!$D$59),[8]Buckets!$K$59,IF(Y42&gt;[8]Buckets!$D$59,[8]Buckets!$K$60)))))))</f>
        <v>-0.38049999999999995</v>
      </c>
      <c r="AN42">
        <f>IF(Z42="",[8]Buckets!$K$78,IF(Z42&lt;=[8]Buckets!$D$73,[8]Buckets!$K$73,IF(AND(Z42&gt;[8]Buckets!$D$73,Z42&lt;=[8]Buckets!$D$74),[8]Buckets!$K$74,IF(AND(Z42&gt;[8]Buckets!$D$74,Z42&lt;=[8]Buckets!$D$75),[8]Buckets!$K$75,IF(AND(Z42&gt;[8]Buckets!$D$75,Z42&lt;=[8]Buckets!$D$76),[8]Buckets!$K$76,IF(AND(Z42&gt;[8]Buckets!$D$76,Z42&lt;=[8]Buckets!$D$77),[8]Buckets!$K$77,IF(Z42&gt;[8]Buckets!$D$77,[8]Buckets!$K$78)))))))</f>
        <v>-0.87819999999999998</v>
      </c>
      <c r="AO42">
        <f>IF(AA42="",[8]Buckets!$K$37,IF(AA42&lt;=[8]Buckets!$D$37,[8]Buckets!$K$37,IF(AND(AA42&gt;[8]Buckets!$D$37,AA42&lt;=[8]Buckets!$D$38),[8]Buckets!$K$38,IF(AND(AA42&gt;[8]Buckets!$D$38,AA42&lt;=[8]Buckets!$D$39),[8]Buckets!$K$39,IF(AND(AA42&gt;[8]Buckets!$D$39,AA42&lt;=[8]Buckets!$D$40),[8]Buckets!$K$40,IF(AND(AA42&gt;[8]Buckets!$D$40,AA42&lt;=[8]Buckets!$D$41),[8]Buckets!$K$41,IF(AA42&gt;[8]Buckets!$D$41,[8]Buckets!$K$42)))))))</f>
        <v>-0.62339999999999995</v>
      </c>
      <c r="AP42">
        <f>IF(AB42="",[8]Buckets!$K$24,IF(AB42&lt;=[8]Buckets!$D$19,[8]Buckets!$K$19,IF(AND(AB42&gt;[8]Buckets!$D$19,AB42&lt;=[8]Buckets!$D$20),[8]Buckets!$K$20,IF(AND(AB42&gt;[8]Buckets!$D$20,AB42&lt;=[8]Buckets!$D$21),[8]Buckets!$K$21,IF(AND(AB42&gt;[8]Buckets!$D$21,AB42&lt;=[8]Buckets!$D$22),[8]Buckets!$K$22,IF(AND(AB42&gt;[8]Buckets!$D$22,AB42&lt;=[8]Buckets!$D$23),[8]Buckets!$K$23,IF(AB42&gt;[8]Buckets!$D$23,[8]Buckets!$K$24)))))))</f>
        <v>-7.4999999999999956E-2</v>
      </c>
      <c r="AQ42">
        <f>IF(AC42="",[8]Buckets!$K$28,IF(AC42&lt;=[8]Buckets!$D$28,[8]Buckets!$K$28,IF(AND(AC42&gt;[8]Buckets!$D$28,AC42&lt;=[8]Buckets!$D$29),[8]Buckets!$K$29,IF(AND(AC42&gt;[8]Buckets!$D$29,AC42&lt;=[8]Buckets!$D$30),[8]Buckets!$K$30,IF(AND(AC42&gt;[8]Buckets!$D$30,AC42&lt;=[8]Buckets!$D$31),[8]Buckets!$K$31,IF(AND(AC42&gt;[8]Buckets!$D$31,AC42&lt;=[8]Buckets!$D$32),[8]Buckets!$K$32,IF(AC42&gt;[8]Buckets!$D$32,[8]Buckets!$K$33)))))))</f>
        <v>-1.5579000000000001</v>
      </c>
      <c r="AR42">
        <f>IF(AD42="",[8]Buckets!$K$46,IF(AD42&lt;=[8]Buckets!$D$46,[8]Buckets!$K$46,IF(AND(AD42&gt;[8]Buckets!$D$46,AD42&lt;=[8]Buckets!$D$47),[8]Buckets!$K$47,IF(AND(AD42&gt;[8]Buckets!$D$47,AD42&lt;=[8]Buckets!$D$48),[8]Buckets!$K$48,IF(AND(AD42&gt;[8]Buckets!$D$48,AD42&lt;=[8]Buckets!$D$49),[8]Buckets!$K$49,IF(AND(AD42&gt;[8]Buckets!$D$49,AD42&lt;=[8]Buckets!$D$50),[8]Buckets!$K$50,IF(AD42&gt;[8]Buckets!$D$50,[8]Buckets!$K$51)))))))</f>
        <v>-0.11729999999999999</v>
      </c>
      <c r="AS42">
        <f>IF(AE42="",[8]Buckets!$K$64,IF(AE42&lt;=[8]Buckets!$D$64,[8]Buckets!$K$64,IF(AND(AE42&gt;[8]Buckets!$D$64,AE42&lt;=[8]Buckets!$D$65),[8]Buckets!$K$65,IF(AND(AE42&gt;[8]Buckets!$D$65,AE42&lt;=[8]Buckets!$D$66),[8]Buckets!$K$66,IF(AND(AE42&gt;[8]Buckets!$D$66,AE42&lt;=[8]Buckets!$D$67),[8]Buckets!$K$67,IF(AND(AE42&gt;[8]Buckets!$D$67,AE42&lt;=[8]Buckets!$D$68),[8]Buckets!$K$68,IF(AE42&gt;[8]Buckets!$D$68,[8]Buckets!$K$69)))))))</f>
        <v>-1.1775</v>
      </c>
      <c r="AT42">
        <f>IF(AF42="",[8]Buckets!$K$87,IF(AF42&lt;=[8]Buckets!$D$82,[8]Buckets!$K$82,IF(AND(AF42&gt;[8]Buckets!$D$82,AF42&lt;=[8]Buckets!$D$83),[8]Buckets!$K$83,IF(AND(AF42&gt;[8]Buckets!$D$83,AF42&lt;=[8]Buckets!$D$84),[8]Buckets!$K$84,IF(AND(AF42&gt;[8]Buckets!$D$84,AF42&lt;=[8]Buckets!$D$85),[8]Buckets!$K$85,IF(AND(AF42&gt;[8]Buckets!$D$85,AF42&lt;=[8]Buckets!$D$86),[8]Buckets!$K$86,IF(AF42&gt;[8]Buckets!$D$86,[8]Buckets!$K$87)))))))</f>
        <v>5.2299999999999791E-2</v>
      </c>
      <c r="AU42">
        <f>IF(AG42="",[8]Buckets!$K$95,IF(AG42&lt;=[8]Buckets!$D$90,[8]Buckets!$K$90,IF(AND(AG42&gt;[8]Buckets!$D$90,AG42&lt;=[8]Buckets!$D$91),[8]Buckets!$K$91,IF(AND(AG42&gt;[8]Buckets!$D$91,AG42&lt;=[8]Buckets!$D$92),[8]Buckets!$K$92,IF(AND(AG42&gt;[8]Buckets!$D$92,AG42&lt;=[8]Buckets!$D$93),[8]Buckets!$K$93,IF(AND(AG42&gt;[8]Buckets!$D$93,AG42&lt;=[8]Buckets!$D$94),[8]Buckets!$K$94,IF(AG42&gt;[8]Buckets!$D$94,[8]Buckets!$K$95)))))))</f>
        <v>-1.4845999999999999</v>
      </c>
      <c r="AV42">
        <f>IF(AH42="",[8]Buckets!$K$103,IF(AH42&lt;=[8]Buckets!$D$99,[8]Buckets!$K$99,IF(AND(AH42&gt;[8]Buckets!$D$99,AH42&lt;=[8]Buckets!$D$100),[8]Buckets!$K$100,IF(AND(AH42&gt;[8]Buckets!$D$100,AH42&lt;=[8]Buckets!$D$101),[8]Buckets!$K$101,IF(AND(AH42&gt;[8]Buckets!$D$101,AH42&lt;=[8]Buckets!$D$102),[8]Buckets!$K$102,IF(AH42&gt;[8]Buckets!$D$102,[8]Buckets!$K$103))))))</f>
        <v>-0.89000000000000012</v>
      </c>
      <c r="AW42">
        <f>IF(AI42="",[8]Buckets!$K$116,IF(AI42&lt;=[8]Buckets!$D$116,[8]Buckets!$K$116,IF(AND(AI42&gt;[8]Buckets!$D$116,AI42&lt;=[8]Buckets!$D$117),[8]Buckets!$K$117,IF(AND(AI42&gt;[8]Buckets!$D$117,AI42&lt;=[8]Buckets!$D$118),[8]Buckets!$K$118,IF(AND(AI42&gt;[8]Buckets!$D$118,AI42&lt;=[8]Buckets!$D$119),[8]Buckets!$K$119,IF(AND(AI42&gt;[8]Buckets!$D$119,AI42&lt;=[8]Buckets!$D$120),[8]Buckets!$K$120,IF(AI42&gt;[8]Buckets!$D$120,[8]Buckets!$K$121)))))))</f>
        <v>-1.2489000000000001</v>
      </c>
      <c r="AX42">
        <f>IF(AJ42="",[8]Buckets!$K$130,IF(AJ42&lt;=[8]Buckets!$D$125,[8]Buckets!$K$125,IF(AND(AJ42&gt;[8]Buckets!$D$125,AJ42&lt;=[8]Buckets!$D$126),[8]Buckets!$K$126,IF(AND(AJ42&gt;[8]Buckets!$D$126,AJ42&lt;=[8]Buckets!$D$127),[8]Buckets!$K$127,IF(AND(AJ42&gt;[8]Buckets!$D$127,AJ42&lt;=[8]Buckets!$D$128),[8]Buckets!$K$128,IF(AND(AJ42&gt;[8]Buckets!$D$128,AJ42&lt;=[8]Buckets!$D$129),[8]Buckets!$K$129,IF(AJ42&gt;[8]Buckets!$D$129,[8]Buckets!$K$130)))))))</f>
        <v>-1.4505999999999999</v>
      </c>
      <c r="AY42" s="695"/>
      <c r="AZ42">
        <f>MMULT(AL42:AT42,[8]Coefficients!$B$6:$B$14)+[8]Coefficients!$F$5</f>
        <v>-0.57177981500000019</v>
      </c>
      <c r="BA42">
        <f>MMULT(AU42:AX42,[8]Coefficients!$B$20:$B$23)+[8]Coefficients!$F$19</f>
        <v>-1.3503291080000002</v>
      </c>
      <c r="BB42">
        <f>(AZ42*[8]Standardisation_Parameters!$B$6)+[8]Standardisation_Parameters!$B$5</f>
        <v>34.869544100021301</v>
      </c>
      <c r="BC42">
        <f>(BA42*[8]Standardisation_Parameters!$B$6)+[8]Standardisation_Parameters!$B$5</f>
        <v>21.797320814038891</v>
      </c>
      <c r="BD42">
        <v>43</v>
      </c>
      <c r="BE42" s="78">
        <f>MMULT(AZ42:BA42,[8]Coefficients!$B$29:$B$30)+[8]Coefficients!$F$29</f>
        <v>-1.1475171371117103</v>
      </c>
      <c r="BF42" s="78">
        <f>(BE42*[8]Standardisation_Parameters!$B$6)+[8]Standardisation_Parameters!$B$5</f>
        <v>25.202632966216118</v>
      </c>
      <c r="BG42" s="78">
        <f t="shared" si="7"/>
        <v>25</v>
      </c>
      <c r="BH42" s="78">
        <f>VLOOKUP(MATCH(BF42,[8]mapping_table!$B$2:$B$21,1),[8]mapping_table!$A$1:$D$21,4,0)</f>
        <v>30</v>
      </c>
      <c r="BI42" s="78">
        <f t="shared" si="8"/>
        <v>5</v>
      </c>
      <c r="BK42" s="79">
        <f>MMULT(AZ42:BA42,[8]Coefficients!$B$36:$B$37)+[8]Coefficients!$F$36</f>
        <v>-0.98017467685175019</v>
      </c>
      <c r="BL42" s="79">
        <f>(BK42*[8]Standardisation_Parameters!$B$6)+[8]Standardisation_Parameters!$B$5</f>
        <v>28.012394692817338</v>
      </c>
      <c r="BM42" s="79">
        <f t="shared" si="9"/>
        <v>28</v>
      </c>
      <c r="BN42" s="79">
        <f>VLOOKUP(MATCH(BL42,[8]mapping_table!$B$2:$B$21,1),[8]mapping_table!$A$1:$D$21,4,0)</f>
        <v>30</v>
      </c>
      <c r="BO42" s="79">
        <f t="shared" si="10"/>
        <v>6</v>
      </c>
      <c r="BP42" s="78">
        <f t="shared" si="11"/>
        <v>6</v>
      </c>
      <c r="BQ42" s="78">
        <f>VLOOKUP(MATCH(BO42,[9]mapping_table!$B$2:$B$21,1),[9]mapping_table!$A$1:$D$21,4,0)</f>
        <v>10</v>
      </c>
      <c r="BR42" s="78">
        <f t="shared" si="12"/>
        <v>1</v>
      </c>
      <c r="BT42" s="79" t="e">
        <f>MMULT(BI42:BJ42,[9]Coefficients!$B$36:$B$37)+[9]Coefficients!$F$36</f>
        <v>#VALUE!</v>
      </c>
      <c r="BU42" s="79" t="e">
        <f>(BT42*[9]Standardisation_Parameters!$B$6)+[9]Standardisation_Parameters!$B$5</f>
        <v>#VALUE!</v>
      </c>
      <c r="BV42" s="79" t="e">
        <f t="shared" si="13"/>
        <v>#VALUE!</v>
      </c>
      <c r="BW42" s="79" t="e">
        <f>VLOOKUP(MATCH(BU42,[9]mapping_table!$B$2:$B$21,1),[9]mapping_table!$A$1:$D$21,4,0)</f>
        <v>#VALUE!</v>
      </c>
      <c r="BX42" s="79" t="e">
        <f t="shared" si="14"/>
        <v>#VALUE!</v>
      </c>
    </row>
    <row r="43" spans="1:76" hidden="1" x14ac:dyDescent="0.25">
      <c r="A43" s="74" t="s">
        <v>214</v>
      </c>
      <c r="B43" s="74" t="s">
        <v>160</v>
      </c>
      <c r="C43" s="74" t="s">
        <v>215</v>
      </c>
      <c r="D43" s="75">
        <v>1</v>
      </c>
      <c r="E43" s="75">
        <v>1.38359101216244</v>
      </c>
      <c r="F43" s="75">
        <v>12.5</v>
      </c>
      <c r="G43" s="75">
        <v>0.2</v>
      </c>
      <c r="H43" s="75">
        <v>2.9154</v>
      </c>
      <c r="I43" s="75">
        <v>31240</v>
      </c>
      <c r="J43" s="75">
        <v>-4.8062219694867503</v>
      </c>
      <c r="K43" s="75">
        <v>47.367829838408298</v>
      </c>
      <c r="L43" s="75">
        <v>5</v>
      </c>
      <c r="M43" s="75">
        <v>17.486338797814199</v>
      </c>
      <c r="N43" s="75">
        <v>5</v>
      </c>
      <c r="O43" s="75">
        <v>0.98112027351632503</v>
      </c>
      <c r="P43" s="75">
        <v>3.5</v>
      </c>
      <c r="Q43" s="75">
        <f>VLOOKUP(C43,High_Raw!$D:$CD,9,FALSE)</f>
        <v>1.8440488876382899</v>
      </c>
      <c r="R43" s="75">
        <f>VLOOKUP(C43,High_Raw!$D:$CD,36,FALSE)</f>
        <v>28.163189366027201</v>
      </c>
      <c r="S43" s="148">
        <v>33.4444444444444</v>
      </c>
      <c r="T43" s="149">
        <f t="shared" si="0"/>
        <v>33</v>
      </c>
      <c r="U43" s="41">
        <f>VLOOKUP(MATCH(S43,[8]mapping_table!$B$2:$B$21,1),[8]mapping_table!$A$1:$D$21,4,0)</f>
        <v>35</v>
      </c>
      <c r="V43" s="41">
        <f t="shared" si="1"/>
        <v>7</v>
      </c>
      <c r="W43" s="695"/>
      <c r="X43" s="75">
        <f t="shared" si="2"/>
        <v>1</v>
      </c>
      <c r="Y43">
        <f>IF(ISBLANK(E43),"",(E43-[8]Standardisation_Parameters!$J$5)/[8]Standardisation_Parameters!$J$6)</f>
        <v>-3.8119917299394311E-2</v>
      </c>
      <c r="Z43">
        <f>IF(ISBLANK(F43),"",(F43-[8]Standardisation_Parameters!$G$5)/[8]Standardisation_Parameters!$G$6)</f>
        <v>0.26170880420084824</v>
      </c>
      <c r="AA43">
        <f>IF(ISBLANK(G43),"",(G43-[8]Standardisation_Parameters!$L$5)/[8]Standardisation_Parameters!$L$6)</f>
        <v>-1.1566082703249092</v>
      </c>
      <c r="AB43" s="75">
        <f t="shared" si="3"/>
        <v>2.9154</v>
      </c>
      <c r="AC43">
        <f>IF(ISBLANK(I43),"",(I43-[8]Standardisation_Parameters!$K$5)/[8]Standardisation_Parameters!$K$6)</f>
        <v>0.99920389971273427</v>
      </c>
      <c r="AD43">
        <f>IF(ISBLANK(J43),"",(J43-[8]Standardisation_Parameters!$M$5)/[8]Standardisation_Parameters!$M$6)</f>
        <v>-0.16867621460575125</v>
      </c>
      <c r="AE43">
        <f>IF(ISBLANK(K43),"",(K43-[8]Standardisation_Parameters!$N$5)/[8]Standardisation_Parameters!$N$6)</f>
        <v>-0.23881199177887985</v>
      </c>
      <c r="AF43" s="75">
        <f t="shared" si="4"/>
        <v>5</v>
      </c>
      <c r="AG43">
        <f>IF(ISBLANK(M43),"",(M43-[8]Standardisation_Parameters!$O$5)/[8]Standardisation_Parameters!$O$6)</f>
        <v>-0.96374032718098124</v>
      </c>
      <c r="AH43" s="75">
        <f t="shared" si="5"/>
        <v>5</v>
      </c>
      <c r="AI43" s="75">
        <f>IF(ISBLANK(O43),"",(O43-[8]Standardisation_Parameters!$Q$5)/[8]Standardisation_Parameters!$Q$6)</f>
        <v>0.94795662765603839</v>
      </c>
      <c r="AJ43" s="75">
        <f t="shared" si="6"/>
        <v>3.5</v>
      </c>
      <c r="AK43" s="695"/>
      <c r="AL43">
        <f>IF(X43="",[8]Buckets!$K$15,IF(X43&lt;=[8]Buckets!$D$13,[8]Buckets!$K$13,IF(AND(X43&gt;[8]Buckets!$D$13,X43&lt;=[8]Buckets!$D$14),[8]Buckets!$K$14,IF(X43&gt;[8]Buckets!$D$14,[8]Buckets!$K$15))))</f>
        <v>-0.72019999999999995</v>
      </c>
      <c r="AM43">
        <f>IF(Y43="",[8]Buckets!$K$60,IF(Y43&lt;=[8]Buckets!$D$55,[8]Buckets!$K$55,IF(AND(Y43&gt;[8]Buckets!$D$55,Y43&lt;=[8]Buckets!$D$56),[8]Buckets!$K$56,IF(AND(Y43&gt;[8]Buckets!$D$56,Y43&lt;=[8]Buckets!$D$57),[8]Buckets!$K$57,IF(AND(Y43&gt;[8]Buckets!$D$57,Y43&lt;=[8]Buckets!$D$58),[8]Buckets!$K$58,IF(AND(Y43&gt;[8]Buckets!$D$58,Y43&lt;=[8]Buckets!$D$59),[8]Buckets!$K$59,IF(Y43&gt;[8]Buckets!$D$59,[8]Buckets!$K$60)))))))</f>
        <v>-0.46449999999999991</v>
      </c>
      <c r="AN43">
        <f>IF(Z43="",[8]Buckets!$K$78,IF(Z43&lt;=[8]Buckets!$D$73,[8]Buckets!$K$73,IF(AND(Z43&gt;[8]Buckets!$D$73,Z43&lt;=[8]Buckets!$D$74),[8]Buckets!$K$74,IF(AND(Z43&gt;[8]Buckets!$D$74,Z43&lt;=[8]Buckets!$D$75),[8]Buckets!$K$75,IF(AND(Z43&gt;[8]Buckets!$D$75,Z43&lt;=[8]Buckets!$D$76),[8]Buckets!$K$76,IF(AND(Z43&gt;[8]Buckets!$D$76,Z43&lt;=[8]Buckets!$D$77),[8]Buckets!$K$77,IF(Z43&gt;[8]Buckets!$D$77,[8]Buckets!$K$78)))))))</f>
        <v>-0.35099999999999998</v>
      </c>
      <c r="AO43">
        <f>IF(AA43="",[8]Buckets!$K$37,IF(AA43&lt;=[8]Buckets!$D$37,[8]Buckets!$K$37,IF(AND(AA43&gt;[8]Buckets!$D$37,AA43&lt;=[8]Buckets!$D$38),[8]Buckets!$K$38,IF(AND(AA43&gt;[8]Buckets!$D$38,AA43&lt;=[8]Buckets!$D$39),[8]Buckets!$K$39,IF(AND(AA43&gt;[8]Buckets!$D$39,AA43&lt;=[8]Buckets!$D$40),[8]Buckets!$K$40,IF(AND(AA43&gt;[8]Buckets!$D$40,AA43&lt;=[8]Buckets!$D$41),[8]Buckets!$K$41,IF(AA43&gt;[8]Buckets!$D$41,[8]Buckets!$K$42)))))))</f>
        <v>-1.1850000000000001</v>
      </c>
      <c r="AP43">
        <f>IF(AB43="",[8]Buckets!$K$24,IF(AB43&lt;=[8]Buckets!$D$19,[8]Buckets!$K$19,IF(AND(AB43&gt;[8]Buckets!$D$19,AB43&lt;=[8]Buckets!$D$20),[8]Buckets!$K$20,IF(AND(AB43&gt;[8]Buckets!$D$20,AB43&lt;=[8]Buckets!$D$21),[8]Buckets!$K$21,IF(AND(AB43&gt;[8]Buckets!$D$21,AB43&lt;=[8]Buckets!$D$22),[8]Buckets!$K$22,IF(AND(AB43&gt;[8]Buckets!$D$22,AB43&lt;=[8]Buckets!$D$23),[8]Buckets!$K$23,IF(AB43&gt;[8]Buckets!$D$23,[8]Buckets!$K$24)))))))</f>
        <v>-0.93840000000000001</v>
      </c>
      <c r="AQ43">
        <f>IF(AC43="",[8]Buckets!$K$28,IF(AC43&lt;=[8]Buckets!$D$28,[8]Buckets!$K$28,IF(AND(AC43&gt;[8]Buckets!$D$28,AC43&lt;=[8]Buckets!$D$29),[8]Buckets!$K$29,IF(AND(AC43&gt;[8]Buckets!$D$29,AC43&lt;=[8]Buckets!$D$30),[8]Buckets!$K$30,IF(AND(AC43&gt;[8]Buckets!$D$30,AC43&lt;=[8]Buckets!$D$31),[8]Buckets!$K$31,IF(AND(AC43&gt;[8]Buckets!$D$31,AC43&lt;=[8]Buckets!$D$32),[8]Buckets!$K$32,IF(AC43&gt;[8]Buckets!$D$32,[8]Buckets!$K$33)))))))</f>
        <v>-1.1294000000000004</v>
      </c>
      <c r="AR43">
        <f>IF(AD43="",[8]Buckets!$K$46,IF(AD43&lt;=[8]Buckets!$D$46,[8]Buckets!$K$46,IF(AND(AD43&gt;[8]Buckets!$D$46,AD43&lt;=[8]Buckets!$D$47),[8]Buckets!$K$47,IF(AND(AD43&gt;[8]Buckets!$D$47,AD43&lt;=[8]Buckets!$D$48),[8]Buckets!$K$48,IF(AND(AD43&gt;[8]Buckets!$D$48,AD43&lt;=[8]Buckets!$D$49),[8]Buckets!$K$49,IF(AND(AD43&gt;[8]Buckets!$D$49,AD43&lt;=[8]Buckets!$D$50),[8]Buckets!$K$50,IF(AD43&gt;[8]Buckets!$D$50,[8]Buckets!$K$51)))))))</f>
        <v>-0.26459999999999995</v>
      </c>
      <c r="AS43">
        <f>IF(AE43="",[8]Buckets!$K$64,IF(AE43&lt;=[8]Buckets!$D$64,[8]Buckets!$K$64,IF(AND(AE43&gt;[8]Buckets!$D$64,AE43&lt;=[8]Buckets!$D$65),[8]Buckets!$K$65,IF(AND(AE43&gt;[8]Buckets!$D$65,AE43&lt;=[8]Buckets!$D$66),[8]Buckets!$K$66,IF(AND(AE43&gt;[8]Buckets!$D$66,AE43&lt;=[8]Buckets!$D$67),[8]Buckets!$K$67,IF(AND(AE43&gt;[8]Buckets!$D$67,AE43&lt;=[8]Buckets!$D$68),[8]Buckets!$K$68,IF(AE43&gt;[8]Buckets!$D$68,[8]Buckets!$K$69)))))))</f>
        <v>-0.34710000000000002</v>
      </c>
      <c r="AT43">
        <f>IF(AF43="",[8]Buckets!$K$87,IF(AF43&lt;=[8]Buckets!$D$82,[8]Buckets!$K$82,IF(AND(AF43&gt;[8]Buckets!$D$82,AF43&lt;=[8]Buckets!$D$83),[8]Buckets!$K$83,IF(AND(AF43&gt;[8]Buckets!$D$83,AF43&lt;=[8]Buckets!$D$84),[8]Buckets!$K$84,IF(AND(AF43&gt;[8]Buckets!$D$84,AF43&lt;=[8]Buckets!$D$85),[8]Buckets!$K$85,IF(AND(AF43&gt;[8]Buckets!$D$85,AF43&lt;=[8]Buckets!$D$86),[8]Buckets!$K$86,IF(AF43&gt;[8]Buckets!$D$86,[8]Buckets!$K$87)))))))</f>
        <v>5.2299999999999791E-2</v>
      </c>
      <c r="AU43">
        <f>IF(AG43="",[8]Buckets!$K$95,IF(AG43&lt;=[8]Buckets!$D$90,[8]Buckets!$K$90,IF(AND(AG43&gt;[8]Buckets!$D$90,AG43&lt;=[8]Buckets!$D$91),[8]Buckets!$K$91,IF(AND(AG43&gt;[8]Buckets!$D$91,AG43&lt;=[8]Buckets!$D$92),[8]Buckets!$K$92,IF(AND(AG43&gt;[8]Buckets!$D$92,AG43&lt;=[8]Buckets!$D$93),[8]Buckets!$K$93,IF(AND(AG43&gt;[8]Buckets!$D$93,AG43&lt;=[8]Buckets!$D$94),[8]Buckets!$K$94,IF(AG43&gt;[8]Buckets!$D$94,[8]Buckets!$K$95)))))))</f>
        <v>-0.6886000000000001</v>
      </c>
      <c r="AV43">
        <f>IF(AH43="",[8]Buckets!$K$103,IF(AH43&lt;=[8]Buckets!$D$99,[8]Buckets!$K$99,IF(AND(AH43&gt;[8]Buckets!$D$99,AH43&lt;=[8]Buckets!$D$100),[8]Buckets!$K$100,IF(AND(AH43&gt;[8]Buckets!$D$100,AH43&lt;=[8]Buckets!$D$101),[8]Buckets!$K$101,IF(AND(AH43&gt;[8]Buckets!$D$101,AH43&lt;=[8]Buckets!$D$102),[8]Buckets!$K$102,IF(AH43&gt;[8]Buckets!$D$102,[8]Buckets!$K$103))))))</f>
        <v>0.22500000000000009</v>
      </c>
      <c r="AW43">
        <f>IF(AI43="",[8]Buckets!$K$116,IF(AI43&lt;=[8]Buckets!$D$116,[8]Buckets!$K$116,IF(AND(AI43&gt;[8]Buckets!$D$116,AI43&lt;=[8]Buckets!$D$117),[8]Buckets!$K$117,IF(AND(AI43&gt;[8]Buckets!$D$117,AI43&lt;=[8]Buckets!$D$118),[8]Buckets!$K$118,IF(AND(AI43&gt;[8]Buckets!$D$118,AI43&lt;=[8]Buckets!$D$119),[8]Buckets!$K$119,IF(AND(AI43&gt;[8]Buckets!$D$119,AI43&lt;=[8]Buckets!$D$120),[8]Buckets!$K$120,IF(AI43&gt;[8]Buckets!$D$120,[8]Buckets!$K$121)))))))</f>
        <v>-0.80090000000000017</v>
      </c>
      <c r="AX43">
        <f>IF(AJ43="",[8]Buckets!$K$130,IF(AJ43&lt;=[8]Buckets!$D$125,[8]Buckets!$K$125,IF(AND(AJ43&gt;[8]Buckets!$D$125,AJ43&lt;=[8]Buckets!$D$126),[8]Buckets!$K$126,IF(AND(AJ43&gt;[8]Buckets!$D$126,AJ43&lt;=[8]Buckets!$D$127),[8]Buckets!$K$127,IF(AND(AJ43&gt;[8]Buckets!$D$127,AJ43&lt;=[8]Buckets!$D$128),[8]Buckets!$K$128,IF(AND(AJ43&gt;[8]Buckets!$D$128,AJ43&lt;=[8]Buckets!$D$129),[8]Buckets!$K$129,IF(AJ43&gt;[8]Buckets!$D$129,[8]Buckets!$K$130)))))))</f>
        <v>0.65790000000000037</v>
      </c>
      <c r="AY43" s="695"/>
      <c r="AZ43">
        <f>MMULT(AL43:AT43,[8]Coefficients!$B$6:$B$14)+[8]Coefficients!$F$5</f>
        <v>-0.81894424800000021</v>
      </c>
      <c r="BA43">
        <f>MMULT(AU43:AX43,[8]Coefficients!$B$20:$B$23)+[8]Coefficients!$F$19</f>
        <v>-0.20651472799999998</v>
      </c>
      <c r="BB43">
        <f>(AZ43*[8]Standardisation_Parameters!$B$6)+[8]Standardisation_Parameters!$B$5</f>
        <v>30.719532423715997</v>
      </c>
      <c r="BC43">
        <f>(BA43*[8]Standardisation_Parameters!$B$6)+[8]Standardisation_Parameters!$B$5</f>
        <v>41.002523500001047</v>
      </c>
      <c r="BD43">
        <v>44</v>
      </c>
      <c r="BE43" s="78">
        <f>MMULT(AZ43:BA43,[8]Coefficients!$B$29:$B$30)+[8]Coefficients!$F$29</f>
        <v>-0.38661573145864009</v>
      </c>
      <c r="BF43" s="78">
        <f>(BE43*[8]Standardisation_Parameters!$B$6)+[8]Standardisation_Parameters!$B$5</f>
        <v>37.978539595052808</v>
      </c>
      <c r="BG43" s="78">
        <f t="shared" si="7"/>
        <v>38</v>
      </c>
      <c r="BH43" s="78">
        <f>VLOOKUP(MATCH(BF43,[8]mapping_table!$B$2:$B$21,1),[8]mapping_table!$A$1:$D$21,4,0)</f>
        <v>40</v>
      </c>
      <c r="BI43" s="78">
        <f t="shared" si="8"/>
        <v>8</v>
      </c>
      <c r="BK43" s="79">
        <f>MMULT(AZ43:BA43,[8]Coefficients!$B$36:$B$37)+[8]Coefficients!$F$36</f>
        <v>-0.52287310112504015</v>
      </c>
      <c r="BL43" s="79">
        <f>(BK43*[8]Standardisation_Parameters!$B$6)+[8]Standardisation_Parameters!$B$5</f>
        <v>35.690711737967035</v>
      </c>
      <c r="BM43" s="79">
        <f t="shared" si="9"/>
        <v>36</v>
      </c>
      <c r="BN43" s="79">
        <f>VLOOKUP(MATCH(BL43,[8]mapping_table!$B$2:$B$21,1),[8]mapping_table!$A$1:$D$21,4,0)</f>
        <v>40</v>
      </c>
      <c r="BO43" s="79">
        <f t="shared" si="10"/>
        <v>7</v>
      </c>
      <c r="BP43" s="78">
        <f t="shared" si="11"/>
        <v>7</v>
      </c>
      <c r="BQ43" s="78">
        <f>VLOOKUP(MATCH(BO43,[9]mapping_table!$B$2:$B$21,1),[9]mapping_table!$A$1:$D$21,4,0)</f>
        <v>10</v>
      </c>
      <c r="BR43" s="78">
        <f t="shared" si="12"/>
        <v>1</v>
      </c>
      <c r="BT43" s="79" t="e">
        <f>MMULT(BI43:BJ43,[9]Coefficients!$B$36:$B$37)+[9]Coefficients!$F$36</f>
        <v>#VALUE!</v>
      </c>
      <c r="BU43" s="79" t="e">
        <f>(BT43*[9]Standardisation_Parameters!$B$6)+[9]Standardisation_Parameters!$B$5</f>
        <v>#VALUE!</v>
      </c>
      <c r="BV43" s="79" t="e">
        <f t="shared" si="13"/>
        <v>#VALUE!</v>
      </c>
      <c r="BW43" s="79" t="e">
        <f>VLOOKUP(MATCH(BU43,[9]mapping_table!$B$2:$B$21,1),[9]mapping_table!$A$1:$D$21,4,0)</f>
        <v>#VALUE!</v>
      </c>
      <c r="BX43" s="79" t="e">
        <f t="shared" si="14"/>
        <v>#VALUE!</v>
      </c>
    </row>
    <row r="44" spans="1:76" hidden="1" x14ac:dyDescent="0.25">
      <c r="A44" s="74" t="s">
        <v>216</v>
      </c>
      <c r="B44" s="74" t="s">
        <v>160</v>
      </c>
      <c r="C44" s="74" t="s">
        <v>217</v>
      </c>
      <c r="D44" s="75">
        <v>3</v>
      </c>
      <c r="E44" s="75">
        <v>-4.6100771674988703</v>
      </c>
      <c r="F44" s="75">
        <v>0.21994661318747499</v>
      </c>
      <c r="G44" s="75">
        <v>1.391</v>
      </c>
      <c r="H44" s="75">
        <v>2.1657999999999999</v>
      </c>
      <c r="I44" s="75">
        <v>36250</v>
      </c>
      <c r="J44" s="75">
        <v>-9.4106491213500991</v>
      </c>
      <c r="K44" s="75">
        <v>115.84148372404999</v>
      </c>
      <c r="L44" s="75">
        <v>4</v>
      </c>
      <c r="M44" s="75">
        <v>45.355191256830601</v>
      </c>
      <c r="N44" s="75">
        <v>3</v>
      </c>
      <c r="O44" s="75">
        <v>0.41031329352213097</v>
      </c>
      <c r="P44" s="75">
        <v>2.25</v>
      </c>
      <c r="Q44" s="75">
        <f>VLOOKUP(C44,High_Raw!$D:$CD,9,FALSE)</f>
        <v>2.73320218791073</v>
      </c>
      <c r="R44" s="75">
        <f>VLOOKUP(C44,High_Raw!$D:$CD,36,FALSE)</f>
        <v>20.896433798826401</v>
      </c>
      <c r="S44" s="148">
        <v>35.8888888888889</v>
      </c>
      <c r="T44" s="149">
        <f t="shared" si="0"/>
        <v>36</v>
      </c>
      <c r="U44" s="41">
        <f>VLOOKUP(MATCH(S44,[8]mapping_table!$B$2:$B$21,1),[8]mapping_table!$A$1:$D$21,4,0)</f>
        <v>40</v>
      </c>
      <c r="V44" s="41">
        <f t="shared" si="1"/>
        <v>7</v>
      </c>
      <c r="W44" s="695"/>
      <c r="X44" s="75">
        <f t="shared" si="2"/>
        <v>3</v>
      </c>
      <c r="Y44">
        <f>IF(ISBLANK(E44),"",(E44-[8]Standardisation_Parameters!$J$5)/[8]Standardisation_Parameters!$J$6)</f>
        <v>-0.62052552779095715</v>
      </c>
      <c r="Z44">
        <f>IF(ISBLANK(F44),"",(F44-[8]Standardisation_Parameters!$G$5)/[8]Standardisation_Parameters!$G$6)</f>
        <v>-0.77746480521780381</v>
      </c>
      <c r="AA44">
        <f>IF(ISBLANK(G44),"",(G44-[8]Standardisation_Parameters!$L$5)/[8]Standardisation_Parameters!$L$6)</f>
        <v>-0.93066483789836973</v>
      </c>
      <c r="AB44" s="75">
        <f t="shared" si="3"/>
        <v>2.1657999999999999</v>
      </c>
      <c r="AC44">
        <f>IF(ISBLANK(I44),"",(I44-[8]Standardisation_Parameters!$K$5)/[8]Standardisation_Parameters!$K$6)</f>
        <v>1.2869794582848493</v>
      </c>
      <c r="AD44">
        <f>IF(ISBLANK(J44),"",(J44-[8]Standardisation_Parameters!$M$5)/[8]Standardisation_Parameters!$M$6)</f>
        <v>-0.28197780856945576</v>
      </c>
      <c r="AE44">
        <f>IF(ISBLANK(K44),"",(K44-[8]Standardisation_Parameters!$N$5)/[8]Standardisation_Parameters!$N$6)</f>
        <v>0.36687443440171125</v>
      </c>
      <c r="AF44" s="75">
        <f t="shared" si="4"/>
        <v>4</v>
      </c>
      <c r="AG44">
        <f>IF(ISBLANK(M44),"",(M44-[8]Standardisation_Parameters!$O$5)/[8]Standardisation_Parameters!$O$6)</f>
        <v>4.9949898173706785E-2</v>
      </c>
      <c r="AH44" s="75">
        <f t="shared" si="5"/>
        <v>3</v>
      </c>
      <c r="AI44" s="75">
        <f>IF(ISBLANK(O44),"",(O44-[8]Standardisation_Parameters!$Q$5)/[8]Standardisation_Parameters!$Q$6)</f>
        <v>0.36816563787822748</v>
      </c>
      <c r="AJ44" s="75">
        <f t="shared" si="6"/>
        <v>2.25</v>
      </c>
      <c r="AK44" s="695"/>
      <c r="AL44">
        <f>IF(X44="",[8]Buckets!$K$15,IF(X44&lt;=[8]Buckets!$D$13,[8]Buckets!$K$13,IF(AND(X44&gt;[8]Buckets!$D$13,X44&lt;=[8]Buckets!$D$14),[8]Buckets!$K$14,IF(X44&gt;[8]Buckets!$D$14,[8]Buckets!$K$15))))</f>
        <v>0.39300000000000002</v>
      </c>
      <c r="AM44">
        <f>IF(Y44="",[8]Buckets!$K$60,IF(Y44&lt;=[8]Buckets!$D$55,[8]Buckets!$K$55,IF(AND(Y44&gt;[8]Buckets!$D$55,Y44&lt;=[8]Buckets!$D$56),[8]Buckets!$K$56,IF(AND(Y44&gt;[8]Buckets!$D$56,Y44&lt;=[8]Buckets!$D$57),[8]Buckets!$K$57,IF(AND(Y44&gt;[8]Buckets!$D$57,Y44&lt;=[8]Buckets!$D$58),[8]Buckets!$K$58,IF(AND(Y44&gt;[8]Buckets!$D$58,Y44&lt;=[8]Buckets!$D$59),[8]Buckets!$K$59,IF(Y44&gt;[8]Buckets!$D$59,[8]Buckets!$K$60)))))))</f>
        <v>-0.54849999999999999</v>
      </c>
      <c r="AN44">
        <f>IF(Z44="",[8]Buckets!$K$78,IF(Z44&lt;=[8]Buckets!$D$73,[8]Buckets!$K$73,IF(AND(Z44&gt;[8]Buckets!$D$73,Z44&lt;=[8]Buckets!$D$74),[8]Buckets!$K$74,IF(AND(Z44&gt;[8]Buckets!$D$74,Z44&lt;=[8]Buckets!$D$75),[8]Buckets!$K$75,IF(AND(Z44&gt;[8]Buckets!$D$75,Z44&lt;=[8]Buckets!$D$76),[8]Buckets!$K$76,IF(AND(Z44&gt;[8]Buckets!$D$76,Z44&lt;=[8]Buckets!$D$77),[8]Buckets!$K$77,IF(Z44&gt;[8]Buckets!$D$77,[8]Buckets!$K$78)))))))</f>
        <v>-1.1417999999999999</v>
      </c>
      <c r="AO44">
        <f>IF(AA44="",[8]Buckets!$K$37,IF(AA44&lt;=[8]Buckets!$D$37,[8]Buckets!$K$37,IF(AND(AA44&gt;[8]Buckets!$D$37,AA44&lt;=[8]Buckets!$D$38),[8]Buckets!$K$38,IF(AND(AA44&gt;[8]Buckets!$D$38,AA44&lt;=[8]Buckets!$D$39),[8]Buckets!$K$39,IF(AND(AA44&gt;[8]Buckets!$D$39,AA44&lt;=[8]Buckets!$D$40),[8]Buckets!$K$40,IF(AND(AA44&gt;[8]Buckets!$D$40,AA44&lt;=[8]Buckets!$D$41),[8]Buckets!$K$41,IF(AA44&gt;[8]Buckets!$D$41,[8]Buckets!$K$42)))))))</f>
        <v>-0.9042</v>
      </c>
      <c r="AP44">
        <f>IF(AB44="",[8]Buckets!$K$24,IF(AB44&lt;=[8]Buckets!$D$19,[8]Buckets!$K$19,IF(AND(AB44&gt;[8]Buckets!$D$19,AB44&lt;=[8]Buckets!$D$20),[8]Buckets!$K$20,IF(AND(AB44&gt;[8]Buckets!$D$20,AB44&lt;=[8]Buckets!$D$21),[8]Buckets!$K$21,IF(AND(AB44&gt;[8]Buckets!$D$21,AB44&lt;=[8]Buckets!$D$22),[8]Buckets!$K$22,IF(AND(AB44&gt;[8]Buckets!$D$22,AB44&lt;=[8]Buckets!$D$23),[8]Buckets!$K$23,IF(AB44&gt;[8]Buckets!$D$23,[8]Buckets!$K$24)))))))</f>
        <v>-0.93840000000000001</v>
      </c>
      <c r="AQ44">
        <f>IF(AC44="",[8]Buckets!$K$28,IF(AC44&lt;=[8]Buckets!$D$28,[8]Buckets!$K$28,IF(AND(AC44&gt;[8]Buckets!$D$28,AC44&lt;=[8]Buckets!$D$29),[8]Buckets!$K$29,IF(AND(AC44&gt;[8]Buckets!$D$29,AC44&lt;=[8]Buckets!$D$30),[8]Buckets!$K$30,IF(AND(AC44&gt;[8]Buckets!$D$30,AC44&lt;=[8]Buckets!$D$31),[8]Buckets!$K$31,IF(AND(AC44&gt;[8]Buckets!$D$31,AC44&lt;=[8]Buckets!$D$32),[8]Buckets!$K$32,IF(AC44&gt;[8]Buckets!$D$32,[8]Buckets!$K$33)))))))</f>
        <v>-1.1294000000000004</v>
      </c>
      <c r="AR44">
        <f>IF(AD44="",[8]Buckets!$K$46,IF(AD44&lt;=[8]Buckets!$D$46,[8]Buckets!$K$46,IF(AND(AD44&gt;[8]Buckets!$D$46,AD44&lt;=[8]Buckets!$D$47),[8]Buckets!$K$47,IF(AND(AD44&gt;[8]Buckets!$D$47,AD44&lt;=[8]Buckets!$D$48),[8]Buckets!$K$48,IF(AND(AD44&gt;[8]Buckets!$D$48,AD44&lt;=[8]Buckets!$D$49),[8]Buckets!$K$49,IF(AND(AD44&gt;[8]Buckets!$D$49,AD44&lt;=[8]Buckets!$D$50),[8]Buckets!$K$50,IF(AD44&gt;[8]Buckets!$D$50,[8]Buckets!$K$51)))))))</f>
        <v>-0.26459999999999995</v>
      </c>
      <c r="AS44">
        <f>IF(AE44="",[8]Buckets!$K$64,IF(AE44&lt;=[8]Buckets!$D$64,[8]Buckets!$K$64,IF(AND(AE44&gt;[8]Buckets!$D$64,AE44&lt;=[8]Buckets!$D$65),[8]Buckets!$K$65,IF(AND(AE44&gt;[8]Buckets!$D$65,AE44&lt;=[8]Buckets!$D$66),[8]Buckets!$K$66,IF(AND(AE44&gt;[8]Buckets!$D$66,AE44&lt;=[8]Buckets!$D$67),[8]Buckets!$K$67,IF(AND(AE44&gt;[8]Buckets!$D$67,AE44&lt;=[8]Buckets!$D$68),[8]Buckets!$K$68,IF(AE44&gt;[8]Buckets!$D$68,[8]Buckets!$K$69)))))))</f>
        <v>-0.90069999999999983</v>
      </c>
      <c r="AT44">
        <f>IF(AF44="",[8]Buckets!$K$87,IF(AF44&lt;=[8]Buckets!$D$82,[8]Buckets!$K$82,IF(AND(AF44&gt;[8]Buckets!$D$82,AF44&lt;=[8]Buckets!$D$83),[8]Buckets!$K$83,IF(AND(AF44&gt;[8]Buckets!$D$83,AF44&lt;=[8]Buckets!$D$84),[8]Buckets!$K$84,IF(AND(AF44&gt;[8]Buckets!$D$84,AF44&lt;=[8]Buckets!$D$85),[8]Buckets!$K$85,IF(AND(AF44&gt;[8]Buckets!$D$85,AF44&lt;=[8]Buckets!$D$86),[8]Buckets!$K$86,IF(AF44&gt;[8]Buckets!$D$86,[8]Buckets!$K$87)))))))</f>
        <v>-0.28970000000000007</v>
      </c>
      <c r="AU44">
        <f>IF(AG44="",[8]Buckets!$K$95,IF(AG44&lt;=[8]Buckets!$D$90,[8]Buckets!$K$90,IF(AND(AG44&gt;[8]Buckets!$D$90,AG44&lt;=[8]Buckets!$D$91),[8]Buckets!$K$91,IF(AND(AG44&gt;[8]Buckets!$D$91,AG44&lt;=[8]Buckets!$D$92),[8]Buckets!$K$92,IF(AND(AG44&gt;[8]Buckets!$D$92,AG44&lt;=[8]Buckets!$D$93),[8]Buckets!$K$93,IF(AND(AG44&gt;[8]Buckets!$D$93,AG44&lt;=[8]Buckets!$D$94),[8]Buckets!$K$94,IF(AG44&gt;[8]Buckets!$D$94,[8]Buckets!$K$95)))))))</f>
        <v>0.10740000000000016</v>
      </c>
      <c r="AV44">
        <f>IF(AH44="",[8]Buckets!$K$103,IF(AH44&lt;=[8]Buckets!$D$99,[8]Buckets!$K$99,IF(AND(AH44&gt;[8]Buckets!$D$99,AH44&lt;=[8]Buckets!$D$100),[8]Buckets!$K$100,IF(AND(AH44&gt;[8]Buckets!$D$100,AH44&lt;=[8]Buckets!$D$101),[8]Buckets!$K$101,IF(AND(AH44&gt;[8]Buckets!$D$101,AH44&lt;=[8]Buckets!$D$102),[8]Buckets!$K$102,IF(AH44&gt;[8]Buckets!$D$102,[8]Buckets!$K$103))))))</f>
        <v>-0.31409999999999982</v>
      </c>
      <c r="AW44">
        <f>IF(AI44="",[8]Buckets!$K$116,IF(AI44&lt;=[8]Buckets!$D$116,[8]Buckets!$K$116,IF(AND(AI44&gt;[8]Buckets!$D$116,AI44&lt;=[8]Buckets!$D$117),[8]Buckets!$K$117,IF(AND(AI44&gt;[8]Buckets!$D$117,AI44&lt;=[8]Buckets!$D$118),[8]Buckets!$K$118,IF(AND(AI44&gt;[8]Buckets!$D$118,AI44&lt;=[8]Buckets!$D$119),[8]Buckets!$K$119,IF(AND(AI44&gt;[8]Buckets!$D$119,AI44&lt;=[8]Buckets!$D$120),[8]Buckets!$K$120,IF(AI44&gt;[8]Buckets!$D$120,[8]Buckets!$K$121)))))))</f>
        <v>-0.30289999999999995</v>
      </c>
      <c r="AX44">
        <f>IF(AJ44="",[8]Buckets!$K$130,IF(AJ44&lt;=[8]Buckets!$D$125,[8]Buckets!$K$125,IF(AND(AJ44&gt;[8]Buckets!$D$125,AJ44&lt;=[8]Buckets!$D$126),[8]Buckets!$K$126,IF(AND(AJ44&gt;[8]Buckets!$D$126,AJ44&lt;=[8]Buckets!$D$127),[8]Buckets!$K$127,IF(AND(AJ44&gt;[8]Buckets!$D$127,AJ44&lt;=[8]Buckets!$D$128),[8]Buckets!$K$128,IF(AND(AJ44&gt;[8]Buckets!$D$128,AJ44&lt;=[8]Buckets!$D$129),[8]Buckets!$K$129,IF(AJ44&gt;[8]Buckets!$D$129,[8]Buckets!$K$130)))))))</f>
        <v>-0.44409999999999994</v>
      </c>
      <c r="AY44" s="695"/>
      <c r="AZ44">
        <f>MMULT(AL44:AT44,[8]Coefficients!$B$6:$B$14)+[8]Coefficients!$F$5</f>
        <v>-0.984517372</v>
      </c>
      <c r="BA44">
        <f>MMULT(AU44:AX44,[8]Coefficients!$B$20:$B$23)+[8]Coefficients!$F$19</f>
        <v>-0.23519060599999991</v>
      </c>
      <c r="BB44">
        <f>(AZ44*[8]Standardisation_Parameters!$B$6)+[8]Standardisation_Parameters!$B$5</f>
        <v>27.939478718002015</v>
      </c>
      <c r="BC44">
        <f>(BA44*[8]Standardisation_Parameters!$B$6)+[8]Standardisation_Parameters!$B$5</f>
        <v>40.521041487869041</v>
      </c>
      <c r="BD44">
        <v>45</v>
      </c>
      <c r="BE44" s="78">
        <f>MMULT(AZ44:BA44,[8]Coefficients!$B$29:$B$30)+[8]Coefficients!$F$29</f>
        <v>-0.46021322954144001</v>
      </c>
      <c r="BF44" s="78">
        <f>(BE44*[8]Standardisation_Parameters!$B$6)+[8]Standardisation_Parameters!$B$5</f>
        <v>36.742801618179421</v>
      </c>
      <c r="BG44" s="78">
        <f t="shared" si="7"/>
        <v>37</v>
      </c>
      <c r="BH44" s="78">
        <f>VLOOKUP(MATCH(BF44,[8]mapping_table!$B$2:$B$21,1),[8]mapping_table!$A$1:$D$21,4,0)</f>
        <v>40</v>
      </c>
      <c r="BI44" s="78">
        <f t="shared" si="8"/>
        <v>7</v>
      </c>
      <c r="BK44" s="79">
        <f>MMULT(AZ44:BA44,[8]Coefficients!$B$36:$B$37)+[8]Coefficients!$F$36</f>
        <v>-0.62797461266396004</v>
      </c>
      <c r="BL44" s="79">
        <f>(BK44*[8]Standardisation_Parameters!$B$6)+[8]Standardisation_Parameters!$B$5</f>
        <v>33.926005971891648</v>
      </c>
      <c r="BM44" s="79">
        <f t="shared" si="9"/>
        <v>34</v>
      </c>
      <c r="BN44" s="79">
        <f>VLOOKUP(MATCH(BL44,[8]mapping_table!$B$2:$B$21,1),[8]mapping_table!$A$1:$D$21,4,0)</f>
        <v>35</v>
      </c>
      <c r="BO44" s="79">
        <f t="shared" si="10"/>
        <v>7</v>
      </c>
      <c r="BP44" s="78">
        <f t="shared" si="11"/>
        <v>7</v>
      </c>
      <c r="BQ44" s="78">
        <f>VLOOKUP(MATCH(BO44,[9]mapping_table!$B$2:$B$21,1),[9]mapping_table!$A$1:$D$21,4,0)</f>
        <v>10</v>
      </c>
      <c r="BR44" s="78">
        <f t="shared" si="12"/>
        <v>1</v>
      </c>
      <c r="BT44" s="79" t="e">
        <f>MMULT(BI44:BJ44,[9]Coefficients!$B$36:$B$37)+[9]Coefficients!$F$36</f>
        <v>#VALUE!</v>
      </c>
      <c r="BU44" s="79" t="e">
        <f>(BT44*[9]Standardisation_Parameters!$B$6)+[9]Standardisation_Parameters!$B$5</f>
        <v>#VALUE!</v>
      </c>
      <c r="BV44" s="79" t="e">
        <f t="shared" si="13"/>
        <v>#VALUE!</v>
      </c>
      <c r="BW44" s="79" t="e">
        <f>VLOOKUP(MATCH(BU44,[9]mapping_table!$B$2:$B$21,1),[9]mapping_table!$A$1:$D$21,4,0)</f>
        <v>#VALUE!</v>
      </c>
      <c r="BX44" s="79" t="e">
        <f t="shared" si="14"/>
        <v>#VALUE!</v>
      </c>
    </row>
    <row r="45" spans="1:76" ht="15.75" hidden="1" customHeight="1" x14ac:dyDescent="0.25">
      <c r="A45" s="74" t="s">
        <v>218</v>
      </c>
      <c r="B45" s="74" t="s">
        <v>158</v>
      </c>
      <c r="C45" s="74" t="s">
        <v>219</v>
      </c>
      <c r="D45" s="75">
        <v>1</v>
      </c>
      <c r="E45" s="75">
        <v>-8.7739913826870399</v>
      </c>
      <c r="F45" s="75">
        <v>18</v>
      </c>
      <c r="G45" s="75">
        <v>7.5</v>
      </c>
      <c r="H45" s="75">
        <v>12.228999999999999</v>
      </c>
      <c r="I45" s="75">
        <v>5600</v>
      </c>
      <c r="J45" s="75">
        <v>7.6271933248482799</v>
      </c>
      <c r="K45" s="75">
        <v>95.111351782821103</v>
      </c>
      <c r="L45" s="75">
        <v>6</v>
      </c>
      <c r="M45" s="75">
        <v>46.448087431693999</v>
      </c>
      <c r="N45" s="75">
        <v>4</v>
      </c>
      <c r="O45" s="75">
        <v>-0.43370827422956099</v>
      </c>
      <c r="P45" s="75">
        <v>3.75</v>
      </c>
      <c r="Q45" s="75">
        <f>VLOOKUP(C45,High_Raw!$D:$CD,9,FALSE)</f>
        <v>1.91773394922236</v>
      </c>
      <c r="R45" s="75">
        <f>VLOOKUP(C45,High_Raw!$D:$CD,36,FALSE)</f>
        <v>20.539532086902401</v>
      </c>
      <c r="S45" s="148">
        <v>48.7777777777778</v>
      </c>
      <c r="T45" s="149">
        <f t="shared" si="0"/>
        <v>49</v>
      </c>
      <c r="U45" s="41">
        <f>VLOOKUP(MATCH(S45,[8]mapping_table!$B$2:$B$21,1),[8]mapping_table!$A$1:$D$21,4,0)</f>
        <v>50</v>
      </c>
      <c r="V45" s="41">
        <f t="shared" si="1"/>
        <v>10</v>
      </c>
      <c r="W45" s="695"/>
      <c r="X45" s="75">
        <f t="shared" si="2"/>
        <v>1</v>
      </c>
      <c r="Y45">
        <f>IF(ISBLANK(E45),"",(E45-[8]Standardisation_Parameters!$J$5)/[8]Standardisation_Parameters!$J$6)</f>
        <v>-1.0251336788995491</v>
      </c>
      <c r="Z45">
        <f>IF(ISBLANK(F45),"",(F45-[8]Standardisation_Parameters!$G$5)/[8]Standardisation_Parameters!$G$6)</f>
        <v>0.72713470030813865</v>
      </c>
      <c r="AA45">
        <f>IF(ISBLANK(G45),"",(G45-[8]Standardisation_Parameters!$L$5)/[8]Standardisation_Parameters!$L$6)</f>
        <v>0.22826751197042075</v>
      </c>
      <c r="AB45" s="75">
        <f t="shared" si="3"/>
        <v>12.228999999999999</v>
      </c>
      <c r="AC45">
        <f>IF(ISBLANK(I45),"",(I45-[8]Standardisation_Parameters!$K$5)/[8]Standardisation_Parameters!$K$6)</f>
        <v>-0.47356362958647286</v>
      </c>
      <c r="AD45">
        <f>IF(ISBLANK(J45),"",(J45-[8]Standardisation_Parameters!$M$5)/[8]Standardisation_Parameters!$M$6)</f>
        <v>0.13727406428850147</v>
      </c>
      <c r="AE45">
        <f>IF(ISBLANK(K45),"",(K45-[8]Standardisation_Parameters!$N$5)/[8]Standardisation_Parameters!$N$6)</f>
        <v>0.18350522862360516</v>
      </c>
      <c r="AF45" s="75">
        <f t="shared" si="4"/>
        <v>6</v>
      </c>
      <c r="AG45">
        <f>IF(ISBLANK(M45),"",(M45-[8]Standardisation_Parameters!$O$5)/[8]Standardisation_Parameters!$O$6)</f>
        <v>8.9702456030753733E-2</v>
      </c>
      <c r="AH45" s="75">
        <f t="shared" si="5"/>
        <v>4</v>
      </c>
      <c r="AI45" s="75">
        <f>IF(ISBLANK(O45),"",(O45-[8]Standardisation_Parameters!$Q$5)/[8]Standardisation_Parameters!$Q$6)</f>
        <v>-0.48914010173545169</v>
      </c>
      <c r="AJ45" s="75">
        <f t="shared" si="6"/>
        <v>3.75</v>
      </c>
      <c r="AK45" s="695"/>
      <c r="AL45">
        <f>IF(X45="",[8]Buckets!$K$15,IF(X45&lt;=[8]Buckets!$D$13,[8]Buckets!$K$13,IF(AND(X45&gt;[8]Buckets!$D$13,X45&lt;=[8]Buckets!$D$14),[8]Buckets!$K$14,IF(X45&gt;[8]Buckets!$D$14,[8]Buckets!$K$15))))</f>
        <v>-0.72019999999999995</v>
      </c>
      <c r="AM45">
        <f>IF(Y45="",[8]Buckets!$K$60,IF(Y45&lt;=[8]Buckets!$D$55,[8]Buckets!$K$55,IF(AND(Y45&gt;[8]Buckets!$D$55,Y45&lt;=[8]Buckets!$D$56),[8]Buckets!$K$56,IF(AND(Y45&gt;[8]Buckets!$D$56,Y45&lt;=[8]Buckets!$D$57),[8]Buckets!$K$57,IF(AND(Y45&gt;[8]Buckets!$D$57,Y45&lt;=[8]Buckets!$D$58),[8]Buckets!$K$58,IF(AND(Y45&gt;[8]Buckets!$D$58,Y45&lt;=[8]Buckets!$D$59),[8]Buckets!$K$59,IF(Y45&gt;[8]Buckets!$D$59,[8]Buckets!$K$60)))))))</f>
        <v>-0.59049999999999991</v>
      </c>
      <c r="AN45">
        <f>IF(Z45="",[8]Buckets!$K$78,IF(Z45&lt;=[8]Buckets!$D$73,[8]Buckets!$K$73,IF(AND(Z45&gt;[8]Buckets!$D$73,Z45&lt;=[8]Buckets!$D$74),[8]Buckets!$K$74,IF(AND(Z45&gt;[8]Buckets!$D$74,Z45&lt;=[8]Buckets!$D$75),[8]Buckets!$K$75,IF(AND(Z45&gt;[8]Buckets!$D$75,Z45&lt;=[8]Buckets!$D$76),[8]Buckets!$K$76,IF(AND(Z45&gt;[8]Buckets!$D$76,Z45&lt;=[8]Buckets!$D$77),[8]Buckets!$K$77,IF(Z45&gt;[8]Buckets!$D$77,[8]Buckets!$K$78)))))))</f>
        <v>-8.7399999999999922E-2</v>
      </c>
      <c r="AO45">
        <f>IF(AA45="",[8]Buckets!$K$37,IF(AA45&lt;=[8]Buckets!$D$37,[8]Buckets!$K$37,IF(AND(AA45&gt;[8]Buckets!$D$37,AA45&lt;=[8]Buckets!$D$38),[8]Buckets!$K$38,IF(AND(AA45&gt;[8]Buckets!$D$38,AA45&lt;=[8]Buckets!$D$39),[8]Buckets!$K$39,IF(AND(AA45&gt;[8]Buckets!$D$39,AA45&lt;=[8]Buckets!$D$40),[8]Buckets!$K$40,IF(AND(AA45&gt;[8]Buckets!$D$40,AA45&lt;=[8]Buckets!$D$41),[8]Buckets!$K$41,IF(AA45&gt;[8]Buckets!$D$41,[8]Buckets!$K$42)))))))</f>
        <v>-6.1800000000000077E-2</v>
      </c>
      <c r="AP45">
        <f>IF(AB45="",[8]Buckets!$K$24,IF(AB45&lt;=[8]Buckets!$D$19,[8]Buckets!$K$19,IF(AND(AB45&gt;[8]Buckets!$D$19,AB45&lt;=[8]Buckets!$D$20),[8]Buckets!$K$20,IF(AND(AB45&gt;[8]Buckets!$D$20,AB45&lt;=[8]Buckets!$D$21),[8]Buckets!$K$21,IF(AND(AB45&gt;[8]Buckets!$D$21,AB45&lt;=[8]Buckets!$D$22),[8]Buckets!$K$22,IF(AND(AB45&gt;[8]Buckets!$D$22,AB45&lt;=[8]Buckets!$D$23),[8]Buckets!$K$23,IF(AB45&gt;[8]Buckets!$D$23,[8]Buckets!$K$24)))))))</f>
        <v>0.43680000000000008</v>
      </c>
      <c r="AQ45">
        <f>IF(AC45="",[8]Buckets!$K$28,IF(AC45&lt;=[8]Buckets!$D$28,[8]Buckets!$K$28,IF(AND(AC45&gt;[8]Buckets!$D$28,AC45&lt;=[8]Buckets!$D$29),[8]Buckets!$K$29,IF(AND(AC45&gt;[8]Buckets!$D$29,AC45&lt;=[8]Buckets!$D$30),[8]Buckets!$K$30,IF(AND(AC45&gt;[8]Buckets!$D$30,AC45&lt;=[8]Buckets!$D$31),[8]Buckets!$K$31,IF(AND(AC45&gt;[8]Buckets!$D$31,AC45&lt;=[8]Buckets!$D$32),[8]Buckets!$K$32,IF(AC45&gt;[8]Buckets!$D$32,[8]Buckets!$K$33)))))))</f>
        <v>0.15849999999999986</v>
      </c>
      <c r="AR45">
        <f>IF(AD45="",[8]Buckets!$K$46,IF(AD45&lt;=[8]Buckets!$D$46,[8]Buckets!$K$46,IF(AND(AD45&gt;[8]Buckets!$D$46,AD45&lt;=[8]Buckets!$D$47),[8]Buckets!$K$47,IF(AND(AD45&gt;[8]Buckets!$D$47,AD45&lt;=[8]Buckets!$D$48),[8]Buckets!$K$48,IF(AND(AD45&gt;[8]Buckets!$D$48,AD45&lt;=[8]Buckets!$D$49),[8]Buckets!$K$49,IF(AND(AD45&gt;[8]Buckets!$D$49,AD45&lt;=[8]Buckets!$D$50),[8]Buckets!$K$50,IF(AD45&gt;[8]Buckets!$D$50,[8]Buckets!$K$51)))))))</f>
        <v>-0.55919999999999992</v>
      </c>
      <c r="AS45">
        <f>IF(AE45="",[8]Buckets!$K$64,IF(AE45&lt;=[8]Buckets!$D$64,[8]Buckets!$K$64,IF(AND(AE45&gt;[8]Buckets!$D$64,AE45&lt;=[8]Buckets!$D$65),[8]Buckets!$K$65,IF(AND(AE45&gt;[8]Buckets!$D$65,AE45&lt;=[8]Buckets!$D$66),[8]Buckets!$K$66,IF(AND(AE45&gt;[8]Buckets!$D$66,AE45&lt;=[8]Buckets!$D$67),[8]Buckets!$K$67,IF(AND(AE45&gt;[8]Buckets!$D$67,AE45&lt;=[8]Buckets!$D$68),[8]Buckets!$K$68,IF(AE45&gt;[8]Buckets!$D$68,[8]Buckets!$K$69)))))))</f>
        <v>-0.90069999999999983</v>
      </c>
      <c r="AT45">
        <f>IF(AF45="",[8]Buckets!$K$87,IF(AF45&lt;=[8]Buckets!$D$82,[8]Buckets!$K$82,IF(AND(AF45&gt;[8]Buckets!$D$82,AF45&lt;=[8]Buckets!$D$83),[8]Buckets!$K$83,IF(AND(AF45&gt;[8]Buckets!$D$83,AF45&lt;=[8]Buckets!$D$84),[8]Buckets!$K$84,IF(AND(AF45&gt;[8]Buckets!$D$84,AF45&lt;=[8]Buckets!$D$85),[8]Buckets!$K$85,IF(AND(AF45&gt;[8]Buckets!$D$85,AF45&lt;=[8]Buckets!$D$86),[8]Buckets!$K$86,IF(AF45&gt;[8]Buckets!$D$86,[8]Buckets!$K$87)))))))</f>
        <v>0.34609999999999985</v>
      </c>
      <c r="AU45">
        <f>IF(AG45="",[8]Buckets!$K$95,IF(AG45&lt;=[8]Buckets!$D$90,[8]Buckets!$K$90,IF(AND(AG45&gt;[8]Buckets!$D$90,AG45&lt;=[8]Buckets!$D$91),[8]Buckets!$K$91,IF(AND(AG45&gt;[8]Buckets!$D$91,AG45&lt;=[8]Buckets!$D$92),[8]Buckets!$K$92,IF(AND(AG45&gt;[8]Buckets!$D$92,AG45&lt;=[8]Buckets!$D$93),[8]Buckets!$K$93,IF(AND(AG45&gt;[8]Buckets!$D$93,AG45&lt;=[8]Buckets!$D$94),[8]Buckets!$K$94,IF(AG45&gt;[8]Buckets!$D$94,[8]Buckets!$K$95)))))))</f>
        <v>0.10740000000000016</v>
      </c>
      <c r="AV45">
        <f>IF(AH45="",[8]Buckets!$K$103,IF(AH45&lt;=[8]Buckets!$D$99,[8]Buckets!$K$99,IF(AND(AH45&gt;[8]Buckets!$D$99,AH45&lt;=[8]Buckets!$D$100),[8]Buckets!$K$100,IF(AND(AH45&gt;[8]Buckets!$D$100,AH45&lt;=[8]Buckets!$D$101),[8]Buckets!$K$101,IF(AND(AH45&gt;[8]Buckets!$D$101,AH45&lt;=[8]Buckets!$D$102),[8]Buckets!$K$102,IF(AH45&gt;[8]Buckets!$D$102,[8]Buckets!$K$103))))))</f>
        <v>0.22500000000000009</v>
      </c>
      <c r="AW45">
        <f>IF(AI45="",[8]Buckets!$K$116,IF(AI45&lt;=[8]Buckets!$D$116,[8]Buckets!$K$116,IF(AND(AI45&gt;[8]Buckets!$D$116,AI45&lt;=[8]Buckets!$D$117),[8]Buckets!$K$117,IF(AND(AI45&gt;[8]Buckets!$D$117,AI45&lt;=[8]Buckets!$D$118),[8]Buckets!$K$118,IF(AND(AI45&gt;[8]Buckets!$D$118,AI45&lt;=[8]Buckets!$D$119),[8]Buckets!$K$119,IF(AND(AI45&gt;[8]Buckets!$D$119,AI45&lt;=[8]Buckets!$D$120),[8]Buckets!$K$120,IF(AI45&gt;[8]Buckets!$D$120,[8]Buckets!$K$121)))))))</f>
        <v>0.2451000000000001</v>
      </c>
      <c r="AX45">
        <f>IF(AJ45="",[8]Buckets!$K$130,IF(AJ45&lt;=[8]Buckets!$D$125,[8]Buckets!$K$125,IF(AND(AJ45&gt;[8]Buckets!$D$125,AJ45&lt;=[8]Buckets!$D$126),[8]Buckets!$K$126,IF(AND(AJ45&gt;[8]Buckets!$D$126,AJ45&lt;=[8]Buckets!$D$127),[8]Buckets!$K$127,IF(AND(AJ45&gt;[8]Buckets!$D$127,AJ45&lt;=[8]Buckets!$D$128),[8]Buckets!$K$128,IF(AND(AJ45&gt;[8]Buckets!$D$128,AJ45&lt;=[8]Buckets!$D$129),[8]Buckets!$K$129,IF(AJ45&gt;[8]Buckets!$D$129,[8]Buckets!$K$130)))))))</f>
        <v>0.65790000000000037</v>
      </c>
      <c r="AY45" s="695"/>
      <c r="AZ45">
        <f>MMULT(AL45:AT45,[8]Coefficients!$B$6:$B$14)+[8]Coefficients!$F$5</f>
        <v>0.30478832300000014</v>
      </c>
      <c r="BA45">
        <f>MMULT(AU45:AX45,[8]Coefficients!$B$20:$B$23)+[8]Coefficients!$F$19</f>
        <v>0.43294695200000016</v>
      </c>
      <c r="BB45">
        <f>(AZ45*[8]Standardisation_Parameters!$B$6)+[8]Standardisation_Parameters!$B$5</f>
        <v>49.587551717958796</v>
      </c>
      <c r="BC45">
        <f>(BA45*[8]Standardisation_Parameters!$B$6)+[8]Standardisation_Parameters!$B$5</f>
        <v>51.739397759534207</v>
      </c>
      <c r="BD45">
        <v>46</v>
      </c>
      <c r="BE45" s="78">
        <f>MMULT(AZ45:BA45,[8]Coefficients!$B$29:$B$30)+[8]Coefficients!$F$29</f>
        <v>0.43931799392007015</v>
      </c>
      <c r="BF45" s="78">
        <f>(BE45*[8]Standardisation_Parameters!$B$6)+[8]Standardisation_Parameters!$B$5</f>
        <v>51.846370668369033</v>
      </c>
      <c r="BG45" s="78">
        <f t="shared" si="7"/>
        <v>52</v>
      </c>
      <c r="BH45" s="78">
        <f>VLOOKUP(MATCH(BF45,[8]mapping_table!$B$2:$B$21,1),[8]mapping_table!$A$1:$D$21,4,0)</f>
        <v>55</v>
      </c>
      <c r="BI45" s="78">
        <f t="shared" si="8"/>
        <v>10</v>
      </c>
      <c r="BK45" s="79">
        <f>MMULT(AZ45:BA45,[8]Coefficients!$B$36:$B$37)+[8]Coefficients!$F$36</f>
        <v>0.42069260087219013</v>
      </c>
      <c r="BL45" s="79">
        <f>(BK45*[8]Standardisation_Parameters!$B$6)+[8]Standardisation_Parameters!$B$5</f>
        <v>51.533641212571979</v>
      </c>
      <c r="BM45" s="79">
        <f t="shared" si="9"/>
        <v>52</v>
      </c>
      <c r="BN45" s="79">
        <f>VLOOKUP(MATCH(BL45,[8]mapping_table!$B$2:$B$21,1),[8]mapping_table!$A$1:$D$21,4,0)</f>
        <v>55</v>
      </c>
      <c r="BO45" s="79">
        <f t="shared" si="10"/>
        <v>10</v>
      </c>
      <c r="BP45" s="78">
        <f t="shared" si="11"/>
        <v>10</v>
      </c>
      <c r="BQ45" s="78">
        <f>VLOOKUP(MATCH(BO45,[9]mapping_table!$B$2:$B$21,1),[9]mapping_table!$A$1:$D$21,4,0)</f>
        <v>15</v>
      </c>
      <c r="BR45" s="78">
        <f t="shared" si="12"/>
        <v>2</v>
      </c>
      <c r="BT45" s="79" t="e">
        <f>MMULT(BI45:BJ45,[9]Coefficients!$B$36:$B$37)+[9]Coefficients!$F$36</f>
        <v>#VALUE!</v>
      </c>
      <c r="BU45" s="79" t="e">
        <f>(BT45*[9]Standardisation_Parameters!$B$6)+[9]Standardisation_Parameters!$B$5</f>
        <v>#VALUE!</v>
      </c>
      <c r="BV45" s="79" t="e">
        <f t="shared" si="13"/>
        <v>#VALUE!</v>
      </c>
      <c r="BW45" s="79" t="e">
        <f>VLOOKUP(MATCH(BU45,[9]mapping_table!$B$2:$B$21,1),[9]mapping_table!$A$1:$D$21,4,0)</f>
        <v>#VALUE!</v>
      </c>
      <c r="BX45" s="79" t="e">
        <f t="shared" si="14"/>
        <v>#VALUE!</v>
      </c>
    </row>
    <row r="46" spans="1:76" hidden="1" x14ac:dyDescent="0.25">
      <c r="A46" s="74" t="s">
        <v>220</v>
      </c>
      <c r="B46" s="74" t="s">
        <v>160</v>
      </c>
      <c r="C46" s="74" t="s">
        <v>221</v>
      </c>
      <c r="D46" s="75">
        <v>1</v>
      </c>
      <c r="E46" s="75">
        <v>0.84063554843329102</v>
      </c>
      <c r="F46" s="75">
        <v>1.8003976997904E-2</v>
      </c>
      <c r="G46" s="75">
        <v>0.16800000000000001</v>
      </c>
      <c r="H46" s="75">
        <v>-0.18179999999999999</v>
      </c>
      <c r="I46" s="75">
        <v>46380</v>
      </c>
      <c r="J46" s="75">
        <v>10.8047677274875</v>
      </c>
      <c r="K46" s="75">
        <v>29.6886025444817</v>
      </c>
      <c r="L46" s="75">
        <v>4</v>
      </c>
      <c r="M46" s="75">
        <v>10.928961748633901</v>
      </c>
      <c r="N46" s="75">
        <v>2</v>
      </c>
      <c r="O46" s="75">
        <v>1.2744036520667901</v>
      </c>
      <c r="P46" s="75">
        <v>1.75</v>
      </c>
      <c r="Q46" s="75">
        <f>VLOOKUP(C46,High_Raw!$D:$CD,9,FALSE)</f>
        <v>3.7725962545705798</v>
      </c>
      <c r="R46" s="75">
        <f>VLOOKUP(C46,High_Raw!$D:$CD,36,FALSE)</f>
        <v>15.4467303425295</v>
      </c>
      <c r="S46" s="148">
        <v>26.6666666666667</v>
      </c>
      <c r="T46" s="149">
        <f t="shared" si="0"/>
        <v>27</v>
      </c>
      <c r="U46" s="41">
        <f>VLOOKUP(MATCH(S46,[8]mapping_table!$B$2:$B$21,1),[8]mapping_table!$A$1:$D$21,4,0)</f>
        <v>30</v>
      </c>
      <c r="V46" s="41">
        <f t="shared" si="1"/>
        <v>5</v>
      </c>
      <c r="W46" s="695"/>
      <c r="X46" s="75">
        <f t="shared" si="2"/>
        <v>1</v>
      </c>
      <c r="Y46">
        <f>IF(ISBLANK(E46),"",(E46-[8]Standardisation_Parameters!$J$5)/[8]Standardisation_Parameters!$J$6)</f>
        <v>-9.0878978836360064E-2</v>
      </c>
      <c r="Z46">
        <f>IF(ISBLANK(F46),"",(F46-[8]Standardisation_Parameters!$G$5)/[8]Standardisation_Parameters!$G$6)</f>
        <v>-0.79455377474704014</v>
      </c>
      <c r="AA46">
        <f>IF(ISBLANK(G46),"",(G46-[8]Standardisation_Parameters!$L$5)/[8]Standardisation_Parameters!$L$6)</f>
        <v>-1.1626789586856559</v>
      </c>
      <c r="AB46" s="75">
        <f t="shared" si="3"/>
        <v>-0.18179999999999999</v>
      </c>
      <c r="AC46">
        <f>IF(ISBLANK(I46),"",(I46-[8]Standardisation_Parameters!$K$5)/[8]Standardisation_Parameters!$K$6)</f>
        <v>1.8688490008667902</v>
      </c>
      <c r="AD46">
        <f>IF(ISBLANK(J46),"",(J46-[8]Standardisation_Parameters!$M$5)/[8]Standardisation_Parameters!$M$6)</f>
        <v>0.21546495164168566</v>
      </c>
      <c r="AE46">
        <f>IF(ISBLANK(K46),"",(K46-[8]Standardisation_Parameters!$N$5)/[8]Standardisation_Parameters!$N$6)</f>
        <v>-0.39519429927449534</v>
      </c>
      <c r="AF46" s="75">
        <f t="shared" si="4"/>
        <v>4</v>
      </c>
      <c r="AG46">
        <f>IF(ISBLANK(M46),"",(M46-[8]Standardisation_Parameters!$O$5)/[8]Standardisation_Parameters!$O$6)</f>
        <v>-1.2022556743232595</v>
      </c>
      <c r="AH46" s="75">
        <f t="shared" si="5"/>
        <v>2</v>
      </c>
      <c r="AI46" s="75">
        <f>IF(ISBLANK(O46),"",(O46-[8]Standardisation_Parameters!$Q$5)/[8]Standardisation_Parameters!$Q$6)</f>
        <v>1.2458560337510445</v>
      </c>
      <c r="AJ46" s="75">
        <f t="shared" si="6"/>
        <v>1.75</v>
      </c>
      <c r="AK46" s="695"/>
      <c r="AL46">
        <f>IF(X46="",[8]Buckets!$K$15,IF(X46&lt;=[8]Buckets!$D$13,[8]Buckets!$K$13,IF(AND(X46&gt;[8]Buckets!$D$13,X46&lt;=[8]Buckets!$D$14),[8]Buckets!$K$14,IF(X46&gt;[8]Buckets!$D$14,[8]Buckets!$K$15))))</f>
        <v>-0.72019999999999995</v>
      </c>
      <c r="AM46">
        <f>IF(Y46="",[8]Buckets!$K$60,IF(Y46&lt;=[8]Buckets!$D$55,[8]Buckets!$K$55,IF(AND(Y46&gt;[8]Buckets!$D$55,Y46&lt;=[8]Buckets!$D$56),[8]Buckets!$K$56,IF(AND(Y46&gt;[8]Buckets!$D$56,Y46&lt;=[8]Buckets!$D$57),[8]Buckets!$K$57,IF(AND(Y46&gt;[8]Buckets!$D$57,Y46&lt;=[8]Buckets!$D$58),[8]Buckets!$K$58,IF(AND(Y46&gt;[8]Buckets!$D$58,Y46&lt;=[8]Buckets!$D$59),[8]Buckets!$K$59,IF(Y46&gt;[8]Buckets!$D$59,[8]Buckets!$K$60)))))))</f>
        <v>-0.50649999999999995</v>
      </c>
      <c r="AN46">
        <f>IF(Z46="",[8]Buckets!$K$78,IF(Z46&lt;=[8]Buckets!$D$73,[8]Buckets!$K$73,IF(AND(Z46&gt;[8]Buckets!$D$73,Z46&lt;=[8]Buckets!$D$74),[8]Buckets!$K$74,IF(AND(Z46&gt;[8]Buckets!$D$74,Z46&lt;=[8]Buckets!$D$75),[8]Buckets!$K$75,IF(AND(Z46&gt;[8]Buckets!$D$75,Z46&lt;=[8]Buckets!$D$76),[8]Buckets!$K$76,IF(AND(Z46&gt;[8]Buckets!$D$76,Z46&lt;=[8]Buckets!$D$77),[8]Buckets!$K$77,IF(Z46&gt;[8]Buckets!$D$77,[8]Buckets!$K$78)))))))</f>
        <v>-1.1417999999999999</v>
      </c>
      <c r="AO46">
        <f>IF(AA46="",[8]Buckets!$K$37,IF(AA46&lt;=[8]Buckets!$D$37,[8]Buckets!$K$37,IF(AND(AA46&gt;[8]Buckets!$D$37,AA46&lt;=[8]Buckets!$D$38),[8]Buckets!$K$38,IF(AND(AA46&gt;[8]Buckets!$D$38,AA46&lt;=[8]Buckets!$D$39),[8]Buckets!$K$39,IF(AND(AA46&gt;[8]Buckets!$D$39,AA46&lt;=[8]Buckets!$D$40),[8]Buckets!$K$40,IF(AND(AA46&gt;[8]Buckets!$D$40,AA46&lt;=[8]Buckets!$D$41),[8]Buckets!$K$41,IF(AA46&gt;[8]Buckets!$D$41,[8]Buckets!$K$42)))))))</f>
        <v>-1.1850000000000001</v>
      </c>
      <c r="AP46">
        <f>IF(AB46="",[8]Buckets!$K$24,IF(AB46&lt;=[8]Buckets!$D$19,[8]Buckets!$K$19,IF(AND(AB46&gt;[8]Buckets!$D$19,AB46&lt;=[8]Buckets!$D$20),[8]Buckets!$K$20,IF(AND(AB46&gt;[8]Buckets!$D$20,AB46&lt;=[8]Buckets!$D$21),[8]Buckets!$K$21,IF(AND(AB46&gt;[8]Buckets!$D$21,AB46&lt;=[8]Buckets!$D$22),[8]Buckets!$K$22,IF(AND(AB46&gt;[8]Buckets!$D$22,AB46&lt;=[8]Buckets!$D$23),[8]Buckets!$K$23,IF(AB46&gt;[8]Buckets!$D$23,[8]Buckets!$K$24)))))))</f>
        <v>-0.93840000000000001</v>
      </c>
      <c r="AQ46">
        <f>IF(AC46="",[8]Buckets!$K$28,IF(AC46&lt;=[8]Buckets!$D$28,[8]Buckets!$K$28,IF(AND(AC46&gt;[8]Buckets!$D$28,AC46&lt;=[8]Buckets!$D$29),[8]Buckets!$K$29,IF(AND(AC46&gt;[8]Buckets!$D$29,AC46&lt;=[8]Buckets!$D$30),[8]Buckets!$K$30,IF(AND(AC46&gt;[8]Buckets!$D$30,AC46&lt;=[8]Buckets!$D$31),[8]Buckets!$K$31,IF(AND(AC46&gt;[8]Buckets!$D$31,AC46&lt;=[8]Buckets!$D$32),[8]Buckets!$K$32,IF(AC46&gt;[8]Buckets!$D$32,[8]Buckets!$K$33)))))))</f>
        <v>-1.5579000000000001</v>
      </c>
      <c r="AR46">
        <f>IF(AD46="",[8]Buckets!$K$46,IF(AD46&lt;=[8]Buckets!$D$46,[8]Buckets!$K$46,IF(AND(AD46&gt;[8]Buckets!$D$46,AD46&lt;=[8]Buckets!$D$47),[8]Buckets!$K$47,IF(AND(AD46&gt;[8]Buckets!$D$47,AD46&lt;=[8]Buckets!$D$48),[8]Buckets!$K$48,IF(AND(AD46&gt;[8]Buckets!$D$48,AD46&lt;=[8]Buckets!$D$49),[8]Buckets!$K$49,IF(AND(AD46&gt;[8]Buckets!$D$49,AD46&lt;=[8]Buckets!$D$50),[8]Buckets!$K$50,IF(AD46&gt;[8]Buckets!$D$50,[8]Buckets!$K$51)))))))</f>
        <v>-0.55919999999999992</v>
      </c>
      <c r="AS46">
        <f>IF(AE46="",[8]Buckets!$K$64,IF(AE46&lt;=[8]Buckets!$D$64,[8]Buckets!$K$64,IF(AND(AE46&gt;[8]Buckets!$D$64,AE46&lt;=[8]Buckets!$D$65),[8]Buckets!$K$65,IF(AND(AE46&gt;[8]Buckets!$D$65,AE46&lt;=[8]Buckets!$D$66),[8]Buckets!$K$66,IF(AND(AE46&gt;[8]Buckets!$D$66,AE46&lt;=[8]Buckets!$D$67),[8]Buckets!$K$67,IF(AND(AE46&gt;[8]Buckets!$D$67,AE46&lt;=[8]Buckets!$D$68),[8]Buckets!$K$68,IF(AE46&gt;[8]Buckets!$D$68,[8]Buckets!$K$69)))))))</f>
        <v>-7.0299999999999974E-2</v>
      </c>
      <c r="AT46">
        <f>IF(AF46="",[8]Buckets!$K$87,IF(AF46&lt;=[8]Buckets!$D$82,[8]Buckets!$K$82,IF(AND(AF46&gt;[8]Buckets!$D$82,AF46&lt;=[8]Buckets!$D$83),[8]Buckets!$K$83,IF(AND(AF46&gt;[8]Buckets!$D$83,AF46&lt;=[8]Buckets!$D$84),[8]Buckets!$K$84,IF(AND(AF46&gt;[8]Buckets!$D$84,AF46&lt;=[8]Buckets!$D$85),[8]Buckets!$K$85,IF(AND(AF46&gt;[8]Buckets!$D$85,AF46&lt;=[8]Buckets!$D$86),[8]Buckets!$K$86,IF(AF46&gt;[8]Buckets!$D$86,[8]Buckets!$K$87)))))))</f>
        <v>-0.28970000000000007</v>
      </c>
      <c r="AU46">
        <f>IF(AG46="",[8]Buckets!$K$95,IF(AG46&lt;=[8]Buckets!$D$90,[8]Buckets!$K$90,IF(AND(AG46&gt;[8]Buckets!$D$90,AG46&lt;=[8]Buckets!$D$91),[8]Buckets!$K$91,IF(AND(AG46&gt;[8]Buckets!$D$91,AG46&lt;=[8]Buckets!$D$92),[8]Buckets!$K$92,IF(AND(AG46&gt;[8]Buckets!$D$92,AG46&lt;=[8]Buckets!$D$93),[8]Buckets!$K$93,IF(AND(AG46&gt;[8]Buckets!$D$93,AG46&lt;=[8]Buckets!$D$94),[8]Buckets!$K$94,IF(AG46&gt;[8]Buckets!$D$94,[8]Buckets!$K$95)))))))</f>
        <v>-1.0866</v>
      </c>
      <c r="AV46">
        <f>IF(AH46="",[8]Buckets!$K$103,IF(AH46&lt;=[8]Buckets!$D$99,[8]Buckets!$K$99,IF(AND(AH46&gt;[8]Buckets!$D$99,AH46&lt;=[8]Buckets!$D$100),[8]Buckets!$K$100,IF(AND(AH46&gt;[8]Buckets!$D$100,AH46&lt;=[8]Buckets!$D$101),[8]Buckets!$K$101,IF(AND(AH46&gt;[8]Buckets!$D$101,AH46&lt;=[8]Buckets!$D$102),[8]Buckets!$K$102,IF(AH46&gt;[8]Buckets!$D$102,[8]Buckets!$K$103))))))</f>
        <v>-0.89000000000000012</v>
      </c>
      <c r="AW46">
        <f>IF(AI46="",[8]Buckets!$K$116,IF(AI46&lt;=[8]Buckets!$D$116,[8]Buckets!$K$116,IF(AND(AI46&gt;[8]Buckets!$D$116,AI46&lt;=[8]Buckets!$D$117),[8]Buckets!$K$117,IF(AND(AI46&gt;[8]Buckets!$D$117,AI46&lt;=[8]Buckets!$D$118),[8]Buckets!$K$118,IF(AND(AI46&gt;[8]Buckets!$D$118,AI46&lt;=[8]Buckets!$D$119),[8]Buckets!$K$119,IF(AND(AI46&gt;[8]Buckets!$D$119,AI46&lt;=[8]Buckets!$D$120),[8]Buckets!$K$120,IF(AI46&gt;[8]Buckets!$D$120,[8]Buckets!$K$121)))))))</f>
        <v>-1.2489000000000001</v>
      </c>
      <c r="AX46">
        <f>IF(AJ46="",[8]Buckets!$K$130,IF(AJ46&lt;=[8]Buckets!$D$125,[8]Buckets!$K$125,IF(AND(AJ46&gt;[8]Buckets!$D$125,AJ46&lt;=[8]Buckets!$D$126),[8]Buckets!$K$126,IF(AND(AJ46&gt;[8]Buckets!$D$126,AJ46&lt;=[8]Buckets!$D$127),[8]Buckets!$K$127,IF(AND(AJ46&gt;[8]Buckets!$D$127,AJ46&lt;=[8]Buckets!$D$128),[8]Buckets!$K$128,IF(AND(AJ46&gt;[8]Buckets!$D$128,AJ46&lt;=[8]Buckets!$D$129),[8]Buckets!$K$129,IF(AJ46&gt;[8]Buckets!$D$129,[8]Buckets!$K$130)))))))</f>
        <v>-1.2012999999999998</v>
      </c>
      <c r="AY46" s="695"/>
      <c r="AZ46">
        <f>MMULT(AL46:AT46,[8]Coefficients!$B$6:$B$14)+[8]Coefficients!$F$5</f>
        <v>-1.2653839490000001</v>
      </c>
      <c r="BA46">
        <f>MMULT(AU46:AX46,[8]Coefficients!$B$20:$B$23)+[8]Coefficients!$F$19</f>
        <v>-1.2333305080000001</v>
      </c>
      <c r="BB46">
        <f>(AZ46*[8]Standardisation_Parameters!$B$6)+[8]Standardisation_Parameters!$B$5</f>
        <v>23.223591565929844</v>
      </c>
      <c r="BC46">
        <f>(BA46*[8]Standardisation_Parameters!$B$6)+[8]Standardisation_Parameters!$B$5</f>
        <v>23.761784512225489</v>
      </c>
      <c r="BD46">
        <v>47</v>
      </c>
      <c r="BE46" s="78">
        <f>MMULT(AZ46:BA46,[8]Coefficients!$B$29:$B$30)+[8]Coefficients!$F$29</f>
        <v>-1.2818181126326502</v>
      </c>
      <c r="BF46" s="78">
        <f>(BE46*[8]Standardisation_Parameters!$B$6)+[8]Standardisation_Parameters!$B$5</f>
        <v>22.947653923373441</v>
      </c>
      <c r="BG46" s="78">
        <f t="shared" si="7"/>
        <v>23</v>
      </c>
      <c r="BH46" s="78">
        <f>VLOOKUP(MATCH(BF46,[8]mapping_table!$B$2:$B$21,1),[8]mapping_table!$A$1:$D$21,4,0)</f>
        <v>25</v>
      </c>
      <c r="BI46" s="78">
        <f t="shared" si="8"/>
        <v>5</v>
      </c>
      <c r="BK46" s="79">
        <f>MMULT(AZ46:BA46,[8]Coefficients!$B$36:$B$37)+[8]Coefficients!$F$36</f>
        <v>-1.29772062305917</v>
      </c>
      <c r="BL46" s="79">
        <f>(BK46*[8]Standardisation_Parameters!$B$6)+[8]Standardisation_Parameters!$B$5</f>
        <v>22.680642998089446</v>
      </c>
      <c r="BM46" s="79">
        <f t="shared" si="9"/>
        <v>23</v>
      </c>
      <c r="BN46" s="79">
        <f>VLOOKUP(MATCH(BL46,[8]mapping_table!$B$2:$B$21,1),[8]mapping_table!$A$1:$D$21,4,0)</f>
        <v>25</v>
      </c>
      <c r="BO46" s="79">
        <f t="shared" si="10"/>
        <v>5</v>
      </c>
      <c r="BP46" s="78">
        <f t="shared" si="11"/>
        <v>5</v>
      </c>
      <c r="BQ46" s="78">
        <f>VLOOKUP(MATCH(BO46,[9]mapping_table!$B$2:$B$21,1),[9]mapping_table!$A$1:$D$21,4,0)</f>
        <v>10</v>
      </c>
      <c r="BR46" s="78">
        <f t="shared" si="12"/>
        <v>1</v>
      </c>
      <c r="BT46" s="79" t="e">
        <f>MMULT(BI46:BJ46,[9]Coefficients!$B$36:$B$37)+[9]Coefficients!$F$36</f>
        <v>#VALUE!</v>
      </c>
      <c r="BU46" s="79" t="e">
        <f>(BT46*[9]Standardisation_Parameters!$B$6)+[9]Standardisation_Parameters!$B$5</f>
        <v>#VALUE!</v>
      </c>
      <c r="BV46" s="79" t="e">
        <f t="shared" si="13"/>
        <v>#VALUE!</v>
      </c>
      <c r="BW46" s="79" t="e">
        <f>VLOOKUP(MATCH(BU46,[9]mapping_table!$B$2:$B$21,1),[9]mapping_table!$A$1:$D$21,4,0)</f>
        <v>#VALUE!</v>
      </c>
      <c r="BX46" s="79" t="e">
        <f t="shared" si="14"/>
        <v>#VALUE!</v>
      </c>
    </row>
    <row r="47" spans="1:76" hidden="1" x14ac:dyDescent="0.25">
      <c r="A47" s="74" t="s">
        <v>222</v>
      </c>
      <c r="B47" s="74" t="s">
        <v>158</v>
      </c>
      <c r="C47" s="74" t="s">
        <v>223</v>
      </c>
      <c r="D47" s="75">
        <v>2</v>
      </c>
      <c r="E47" s="75">
        <v>10.2641638225256</v>
      </c>
      <c r="F47" s="75">
        <v>40.5</v>
      </c>
      <c r="G47" s="75">
        <v>1.46</v>
      </c>
      <c r="H47" s="75">
        <v>10.14</v>
      </c>
      <c r="I47" s="75">
        <v>10540</v>
      </c>
      <c r="J47" s="75">
        <v>-29.0621240352779</v>
      </c>
      <c r="K47" s="75">
        <v>81.742140973257094</v>
      </c>
      <c r="L47" s="75">
        <v>4</v>
      </c>
      <c r="M47" s="75">
        <v>31.693989071038299</v>
      </c>
      <c r="N47" s="75">
        <v>5</v>
      </c>
      <c r="O47" s="75">
        <v>-0.625328439476731</v>
      </c>
      <c r="P47" s="75">
        <v>2.5</v>
      </c>
      <c r="Q47" s="75">
        <f>VLOOKUP(C47,High_Raw!$D:$CD,9,FALSE)</f>
        <v>3.1834652032023198</v>
      </c>
      <c r="R47" s="75">
        <f>VLOOKUP(C47,High_Raw!$D:$CD,36,FALSE)</f>
        <v>40.768279405803298</v>
      </c>
      <c r="S47" s="148">
        <v>62.4444444444444</v>
      </c>
      <c r="T47" s="149">
        <f t="shared" si="0"/>
        <v>62</v>
      </c>
      <c r="U47" s="41">
        <f>VLOOKUP(MATCH(S47,[8]mapping_table!$B$2:$B$21,1),[8]mapping_table!$A$1:$D$21,4,0)</f>
        <v>65</v>
      </c>
      <c r="V47" s="41">
        <f t="shared" si="1"/>
        <v>12</v>
      </c>
      <c r="W47" s="695"/>
      <c r="X47" s="75">
        <f t="shared" si="2"/>
        <v>2</v>
      </c>
      <c r="Y47">
        <f>IF(ISBLANK(E47),"",(E47-[8]Standardisation_Parameters!$J$5)/[8]Standardisation_Parameters!$J$6)</f>
        <v>0.82480663687407929</v>
      </c>
      <c r="Z47">
        <f>IF(ISBLANK(F47),"",(F47-[8]Standardisation_Parameters!$G$5)/[8]Standardisation_Parameters!$G$6)</f>
        <v>2.6311497298379631</v>
      </c>
      <c r="AA47">
        <f>IF(ISBLANK(G47),"",(G47-[8]Standardisation_Parameters!$L$5)/[8]Standardisation_Parameters!$L$6)</f>
        <v>-0.91757491612050979</v>
      </c>
      <c r="AB47" s="75">
        <f t="shared" si="3"/>
        <v>10.14</v>
      </c>
      <c r="AC47">
        <f>IF(ISBLANK(I47),"",(I47-[8]Standardisation_Parameters!$K$5)/[8]Standardisation_Parameters!$K$6)</f>
        <v>-0.18980888720199227</v>
      </c>
      <c r="AD47">
        <f>IF(ISBLANK(J47),"",(J47-[8]Standardisation_Parameters!$M$5)/[8]Standardisation_Parameters!$M$6)</f>
        <v>-0.76554359385606219</v>
      </c>
      <c r="AE47">
        <f>IF(ISBLANK(K47),"",(K47-[8]Standardisation_Parameters!$N$5)/[8]Standardisation_Parameters!$N$6)</f>
        <v>6.5247343194801799E-2</v>
      </c>
      <c r="AF47" s="75">
        <f t="shared" si="4"/>
        <v>4</v>
      </c>
      <c r="AG47">
        <f>IF(ISBLANK(M47),"",(M47-[8]Standardisation_Parameters!$O$5)/[8]Standardisation_Parameters!$O$6)</f>
        <v>-0.44695707503937371</v>
      </c>
      <c r="AH47" s="75">
        <f t="shared" si="5"/>
        <v>5</v>
      </c>
      <c r="AI47" s="75">
        <f>IF(ISBLANK(O47),"",(O47-[8]Standardisation_Parameters!$Q$5)/[8]Standardisation_Parameters!$Q$6)</f>
        <v>-0.68377620319162935</v>
      </c>
      <c r="AJ47" s="75">
        <f t="shared" si="6"/>
        <v>2.5</v>
      </c>
      <c r="AK47" s="695"/>
      <c r="AL47">
        <f>IF(X47="",[8]Buckets!$K$15,IF(X47&lt;=[8]Buckets!$D$13,[8]Buckets!$K$13,IF(AND(X47&gt;[8]Buckets!$D$13,X47&lt;=[8]Buckets!$D$14),[8]Buckets!$K$14,IF(X47&gt;[8]Buckets!$D$14,[8]Buckets!$K$15))))</f>
        <v>-0.16359999999999997</v>
      </c>
      <c r="AM47">
        <f>IF(Y47="",[8]Buckets!$K$60,IF(Y47&lt;=[8]Buckets!$D$55,[8]Buckets!$K$55,IF(AND(Y47&gt;[8]Buckets!$D$55,Y47&lt;=[8]Buckets!$D$56),[8]Buckets!$K$56,IF(AND(Y47&gt;[8]Buckets!$D$56,Y47&lt;=[8]Buckets!$D$57),[8]Buckets!$K$57,IF(AND(Y47&gt;[8]Buckets!$D$57,Y47&lt;=[8]Buckets!$D$58),[8]Buckets!$K$58,IF(AND(Y47&gt;[8]Buckets!$D$58,Y47&lt;=[8]Buckets!$D$59),[8]Buckets!$K$59,IF(Y47&gt;[8]Buckets!$D$59,[8]Buckets!$K$60)))))))</f>
        <v>-0.38049999999999995</v>
      </c>
      <c r="AN47">
        <f>IF(Z47="",[8]Buckets!$K$78,IF(Z47&lt;=[8]Buckets!$D$73,[8]Buckets!$K$73,IF(AND(Z47&gt;[8]Buckets!$D$73,Z47&lt;=[8]Buckets!$D$74),[8]Buckets!$K$74,IF(AND(Z47&gt;[8]Buckets!$D$74,Z47&lt;=[8]Buckets!$D$75),[8]Buckets!$K$75,IF(AND(Z47&gt;[8]Buckets!$D$75,Z47&lt;=[8]Buckets!$D$76),[8]Buckets!$K$76,IF(AND(Z47&gt;[8]Buckets!$D$76,Z47&lt;=[8]Buckets!$D$77),[8]Buckets!$K$77,IF(Z47&gt;[8]Buckets!$D$77,[8]Buckets!$K$78)))))))</f>
        <v>0.17619999999999991</v>
      </c>
      <c r="AO47">
        <f>IF(AA47="",[8]Buckets!$K$37,IF(AA47&lt;=[8]Buckets!$D$37,[8]Buckets!$K$37,IF(AND(AA47&gt;[8]Buckets!$D$37,AA47&lt;=[8]Buckets!$D$38),[8]Buckets!$K$38,IF(AND(AA47&gt;[8]Buckets!$D$38,AA47&lt;=[8]Buckets!$D$39),[8]Buckets!$K$39,IF(AND(AA47&gt;[8]Buckets!$D$39,AA47&lt;=[8]Buckets!$D$40),[8]Buckets!$K$40,IF(AND(AA47&gt;[8]Buckets!$D$40,AA47&lt;=[8]Buckets!$D$41),[8]Buckets!$K$41,IF(AA47&gt;[8]Buckets!$D$41,[8]Buckets!$K$42)))))))</f>
        <v>-0.9042</v>
      </c>
      <c r="AP47">
        <f>IF(AB47="",[8]Buckets!$K$24,IF(AB47&lt;=[8]Buckets!$D$19,[8]Buckets!$K$19,IF(AND(AB47&gt;[8]Buckets!$D$19,AB47&lt;=[8]Buckets!$D$20),[8]Buckets!$K$20,IF(AND(AB47&gt;[8]Buckets!$D$20,AB47&lt;=[8]Buckets!$D$21),[8]Buckets!$K$21,IF(AND(AB47&gt;[8]Buckets!$D$21,AB47&lt;=[8]Buckets!$D$22),[8]Buckets!$K$22,IF(AND(AB47&gt;[8]Buckets!$D$22,AB47&lt;=[8]Buckets!$D$23),[8]Buckets!$K$23,IF(AB47&gt;[8]Buckets!$D$23,[8]Buckets!$K$24)))))))</f>
        <v>0.43680000000000008</v>
      </c>
      <c r="AQ47">
        <f>IF(AC47="",[8]Buckets!$K$28,IF(AC47&lt;=[8]Buckets!$D$28,[8]Buckets!$K$28,IF(AND(AC47&gt;[8]Buckets!$D$28,AC47&lt;=[8]Buckets!$D$29),[8]Buckets!$K$29,IF(AND(AC47&gt;[8]Buckets!$D$29,AC47&lt;=[8]Buckets!$D$30),[8]Buckets!$K$30,IF(AND(AC47&gt;[8]Buckets!$D$30,AC47&lt;=[8]Buckets!$D$31),[8]Buckets!$K$31,IF(AND(AC47&gt;[8]Buckets!$D$31,AC47&lt;=[8]Buckets!$D$32),[8]Buckets!$K$32,IF(AC47&gt;[8]Buckets!$D$32,[8]Buckets!$K$33)))))))</f>
        <v>-0.27120000000000011</v>
      </c>
      <c r="AR47">
        <f>IF(AD47="",[8]Buckets!$K$46,IF(AD47&lt;=[8]Buckets!$D$46,[8]Buckets!$K$46,IF(AND(AD47&gt;[8]Buckets!$D$46,AD47&lt;=[8]Buckets!$D$47),[8]Buckets!$K$47,IF(AND(AD47&gt;[8]Buckets!$D$47,AD47&lt;=[8]Buckets!$D$48),[8]Buckets!$K$48,IF(AND(AD47&gt;[8]Buckets!$D$48,AD47&lt;=[8]Buckets!$D$49),[8]Buckets!$K$49,IF(AND(AD47&gt;[8]Buckets!$D$49,AD47&lt;=[8]Buckets!$D$50),[8]Buckets!$K$50,IF(AD47&gt;[8]Buckets!$D$50,[8]Buckets!$K$51)))))))</f>
        <v>-0.11729999999999999</v>
      </c>
      <c r="AS47">
        <f>IF(AE47="",[8]Buckets!$K$64,IF(AE47&lt;=[8]Buckets!$D$64,[8]Buckets!$K$64,IF(AND(AE47&gt;[8]Buckets!$D$64,AE47&lt;=[8]Buckets!$D$65),[8]Buckets!$K$65,IF(AND(AE47&gt;[8]Buckets!$D$65,AE47&lt;=[8]Buckets!$D$66),[8]Buckets!$K$66,IF(AND(AE47&gt;[8]Buckets!$D$66,AE47&lt;=[8]Buckets!$D$67),[8]Buckets!$K$67,IF(AND(AE47&gt;[8]Buckets!$D$67,AE47&lt;=[8]Buckets!$D$68),[8]Buckets!$K$68,IF(AE47&gt;[8]Buckets!$D$68,[8]Buckets!$K$69)))))))</f>
        <v>-0.6238999999999999</v>
      </c>
      <c r="AT47">
        <f>IF(AF47="",[8]Buckets!$K$87,IF(AF47&lt;=[8]Buckets!$D$82,[8]Buckets!$K$82,IF(AND(AF47&gt;[8]Buckets!$D$82,AF47&lt;=[8]Buckets!$D$83),[8]Buckets!$K$83,IF(AND(AF47&gt;[8]Buckets!$D$83,AF47&lt;=[8]Buckets!$D$84),[8]Buckets!$K$84,IF(AND(AF47&gt;[8]Buckets!$D$84,AF47&lt;=[8]Buckets!$D$85),[8]Buckets!$K$85,IF(AND(AF47&gt;[8]Buckets!$D$85,AF47&lt;=[8]Buckets!$D$86),[8]Buckets!$K$86,IF(AF47&gt;[8]Buckets!$D$86,[8]Buckets!$K$87)))))))</f>
        <v>-0.28970000000000007</v>
      </c>
      <c r="AU47">
        <f>IF(AG47="",[8]Buckets!$K$95,IF(AG47&lt;=[8]Buckets!$D$90,[8]Buckets!$K$90,IF(AND(AG47&gt;[8]Buckets!$D$90,AG47&lt;=[8]Buckets!$D$91),[8]Buckets!$K$91,IF(AND(AG47&gt;[8]Buckets!$D$91,AG47&lt;=[8]Buckets!$D$92),[8]Buckets!$K$92,IF(AND(AG47&gt;[8]Buckets!$D$92,AG47&lt;=[8]Buckets!$D$93),[8]Buckets!$K$93,IF(AND(AG47&gt;[8]Buckets!$D$93,AG47&lt;=[8]Buckets!$D$94),[8]Buckets!$K$94,IF(AG47&gt;[8]Buckets!$D$94,[8]Buckets!$K$95)))))))</f>
        <v>-0.29059999999999997</v>
      </c>
      <c r="AV47">
        <f>IF(AH47="",[8]Buckets!$K$103,IF(AH47&lt;=[8]Buckets!$D$99,[8]Buckets!$K$99,IF(AND(AH47&gt;[8]Buckets!$D$99,AH47&lt;=[8]Buckets!$D$100),[8]Buckets!$K$100,IF(AND(AH47&gt;[8]Buckets!$D$100,AH47&lt;=[8]Buckets!$D$101),[8]Buckets!$K$101,IF(AND(AH47&gt;[8]Buckets!$D$101,AH47&lt;=[8]Buckets!$D$102),[8]Buckets!$K$102,IF(AH47&gt;[8]Buckets!$D$102,[8]Buckets!$K$103))))))</f>
        <v>0.22500000000000009</v>
      </c>
      <c r="AW47">
        <f>IF(AI47="",[8]Buckets!$K$116,IF(AI47&lt;=[8]Buckets!$D$116,[8]Buckets!$K$116,IF(AND(AI47&gt;[8]Buckets!$D$116,AI47&lt;=[8]Buckets!$D$117),[8]Buckets!$K$117,IF(AND(AI47&gt;[8]Buckets!$D$117,AI47&lt;=[8]Buckets!$D$118),[8]Buckets!$K$118,IF(AND(AI47&gt;[8]Buckets!$D$118,AI47&lt;=[8]Buckets!$D$119),[8]Buckets!$K$119,IF(AND(AI47&gt;[8]Buckets!$D$119,AI47&lt;=[8]Buckets!$D$120),[8]Buckets!$K$120,IF(AI47&gt;[8]Buckets!$D$120,[8]Buckets!$K$121)))))))</f>
        <v>0.84310000000000007</v>
      </c>
      <c r="AX47">
        <f>IF(AJ47="",[8]Buckets!$K$130,IF(AJ47&lt;=[8]Buckets!$D$125,[8]Buckets!$K$125,IF(AND(AJ47&gt;[8]Buckets!$D$125,AJ47&lt;=[8]Buckets!$D$126),[8]Buckets!$K$126,IF(AND(AJ47&gt;[8]Buckets!$D$126,AJ47&lt;=[8]Buckets!$D$127),[8]Buckets!$K$127,IF(AND(AJ47&gt;[8]Buckets!$D$127,AJ47&lt;=[8]Buckets!$D$128),[8]Buckets!$K$128,IF(AND(AJ47&gt;[8]Buckets!$D$128,AJ47&lt;=[8]Buckets!$D$129),[8]Buckets!$K$129,IF(AJ47&gt;[8]Buckets!$D$129,[8]Buckets!$K$130)))))))</f>
        <v>-0.44409999999999994</v>
      </c>
      <c r="AY47" s="695"/>
      <c r="AZ47">
        <f>MMULT(AL47:AT47,[8]Coefficients!$B$6:$B$14)+[8]Coefficients!$F$5</f>
        <v>0.23812263999999994</v>
      </c>
      <c r="BA47">
        <f>MMULT(AU47:AX47,[8]Coefficients!$B$20:$B$23)+[8]Coefficients!$F$19</f>
        <v>0.43013611200000007</v>
      </c>
      <c r="BB47">
        <f>(AZ47*[8]Standardisation_Parameters!$B$6)+[8]Standardisation_Parameters!$B$5</f>
        <v>48.468202305501592</v>
      </c>
      <c r="BC47">
        <f>(BA47*[8]Standardisation_Parameters!$B$6)+[8]Standardisation_Parameters!$B$5</f>
        <v>51.692202381628732</v>
      </c>
      <c r="BD47">
        <v>48</v>
      </c>
      <c r="BE47" s="78">
        <f>MMULT(AZ47:BA47,[8]Coefficients!$B$29:$B$30)+[8]Coefficients!$F$29</f>
        <v>0.41609498887024005</v>
      </c>
      <c r="BF47" s="78">
        <f>(BE47*[8]Standardisation_Parameters!$B$6)+[8]Standardisation_Parameters!$B$5</f>
        <v>51.456445059146397</v>
      </c>
      <c r="BG47" s="78">
        <f t="shared" si="7"/>
        <v>51</v>
      </c>
      <c r="BH47" s="78">
        <f>VLOOKUP(MATCH(BF47,[8]mapping_table!$B$2:$B$21,1),[8]mapping_table!$A$1:$D$21,4,0)</f>
        <v>55</v>
      </c>
      <c r="BI47" s="78">
        <f t="shared" si="8"/>
        <v>10</v>
      </c>
      <c r="BK47" s="79">
        <f>MMULT(AZ47:BA47,[8]Coefficients!$B$36:$B$37)+[8]Coefficients!$F$36</f>
        <v>0.3828962463144</v>
      </c>
      <c r="BL47" s="79">
        <f>(BK47*[8]Standardisation_Parameters!$B$6)+[8]Standardisation_Parameters!$B$5</f>
        <v>50.899021939755308</v>
      </c>
      <c r="BM47" s="79">
        <f t="shared" si="9"/>
        <v>51</v>
      </c>
      <c r="BN47" s="79">
        <f>VLOOKUP(MATCH(BL47,[8]mapping_table!$B$2:$B$21,1),[8]mapping_table!$A$1:$D$21,4,0)</f>
        <v>55</v>
      </c>
      <c r="BO47" s="79">
        <f t="shared" si="10"/>
        <v>10</v>
      </c>
      <c r="BP47" s="78">
        <f t="shared" si="11"/>
        <v>10</v>
      </c>
      <c r="BQ47" s="78">
        <f>VLOOKUP(MATCH(BO47,[9]mapping_table!$B$2:$B$21,1),[9]mapping_table!$A$1:$D$21,4,0)</f>
        <v>15</v>
      </c>
      <c r="BR47" s="78">
        <f t="shared" si="12"/>
        <v>2</v>
      </c>
      <c r="BT47" s="79" t="e">
        <f>MMULT(BI47:BJ47,[9]Coefficients!$B$36:$B$37)+[9]Coefficients!$F$36</f>
        <v>#VALUE!</v>
      </c>
      <c r="BU47" s="79" t="e">
        <f>(BT47*[9]Standardisation_Parameters!$B$6)+[9]Standardisation_Parameters!$B$5</f>
        <v>#VALUE!</v>
      </c>
      <c r="BV47" s="79" t="e">
        <f t="shared" si="13"/>
        <v>#VALUE!</v>
      </c>
      <c r="BW47" s="79" t="e">
        <f>VLOOKUP(MATCH(BU47,[9]mapping_table!$B$2:$B$21,1),[9]mapping_table!$A$1:$D$21,4,0)</f>
        <v>#VALUE!</v>
      </c>
      <c r="BX47" s="79" t="e">
        <f t="shared" si="14"/>
        <v>#VALUE!</v>
      </c>
    </row>
    <row r="48" spans="1:76" hidden="1" x14ac:dyDescent="0.25">
      <c r="A48" s="74" t="s">
        <v>224</v>
      </c>
      <c r="B48" s="74" t="s">
        <v>160</v>
      </c>
      <c r="C48" s="74" t="s">
        <v>225</v>
      </c>
      <c r="D48" s="75">
        <v>2</v>
      </c>
      <c r="E48" s="75">
        <v>1.0027472527472501</v>
      </c>
      <c r="F48" s="75">
        <v>6.3</v>
      </c>
      <c r="G48" s="75">
        <v>3.0910000000000002</v>
      </c>
      <c r="H48" s="75">
        <v>3.3832</v>
      </c>
      <c r="I48" s="75">
        <v>22000</v>
      </c>
      <c r="J48" s="75">
        <v>-18.309185757559199</v>
      </c>
      <c r="K48" s="75">
        <v>38.737289937643297</v>
      </c>
      <c r="L48" s="75">
        <v>3</v>
      </c>
      <c r="M48" s="75">
        <v>8.1967213114754092</v>
      </c>
      <c r="N48" s="75">
        <v>3</v>
      </c>
      <c r="O48" s="75">
        <v>1.0098456371796001</v>
      </c>
      <c r="P48" s="75">
        <v>2.75</v>
      </c>
      <c r="Q48" s="75">
        <f>VLOOKUP(C48,High_Raw!$D:$CD,9,FALSE)</f>
        <v>2.3040105902534398</v>
      </c>
      <c r="R48" s="75">
        <f>VLOOKUP(C48,High_Raw!$D:$CD,36,FALSE)</f>
        <v>13.7568781939699</v>
      </c>
      <c r="S48" s="148">
        <v>35.6666666666667</v>
      </c>
      <c r="T48" s="149">
        <f t="shared" si="0"/>
        <v>36</v>
      </c>
      <c r="U48" s="41">
        <f>VLOOKUP(MATCH(S48,[8]mapping_table!$B$2:$B$21,1),[8]mapping_table!$A$1:$D$21,4,0)</f>
        <v>40</v>
      </c>
      <c r="V48" s="41">
        <f t="shared" si="1"/>
        <v>7</v>
      </c>
      <c r="W48" s="695"/>
      <c r="X48" s="75">
        <f t="shared" si="2"/>
        <v>2</v>
      </c>
      <c r="Y48">
        <f>IF(ISBLANK(E48),"",(E48-[8]Standardisation_Parameters!$J$5)/[8]Standardisation_Parameters!$J$6)</f>
        <v>-7.5126560903184758E-2</v>
      </c>
      <c r="Z48">
        <f>IF(ISBLANK(F48),"",(F48-[8]Standardisation_Parameters!$G$5)/[8]Standardisation_Parameters!$G$6)</f>
        <v>-0.26295311504737007</v>
      </c>
      <c r="AA48">
        <f>IF(ISBLANK(G48),"",(G48-[8]Standardisation_Parameters!$L$5)/[8]Standardisation_Parameters!$L$6)</f>
        <v>-0.60815951873370377</v>
      </c>
      <c r="AB48" s="75">
        <f t="shared" si="3"/>
        <v>3.3832</v>
      </c>
      <c r="AC48">
        <f>IF(ISBLANK(I48),"",(I48-[8]Standardisation_Parameters!$K$5)/[8]Standardisation_Parameters!$K$6)</f>
        <v>0.4684561629450012</v>
      </c>
      <c r="AD48">
        <f>IF(ISBLANK(J48),"",(J48-[8]Standardisation_Parameters!$M$5)/[8]Standardisation_Parameters!$M$6)</f>
        <v>-0.50094497898475931</v>
      </c>
      <c r="AE48">
        <f>IF(ISBLANK(K48),"",(K48-[8]Standardisation_Parameters!$N$5)/[8]Standardisation_Parameters!$N$6)</f>
        <v>-0.31515377539734518</v>
      </c>
      <c r="AF48" s="75">
        <f t="shared" si="4"/>
        <v>3</v>
      </c>
      <c r="AG48">
        <f>IF(ISBLANK(M48),"",(M48-[8]Standardisation_Parameters!$O$5)/[8]Standardisation_Parameters!$O$6)</f>
        <v>-1.3016370689658769</v>
      </c>
      <c r="AH48" s="75">
        <f t="shared" si="5"/>
        <v>3</v>
      </c>
      <c r="AI48" s="75">
        <f>IF(ISBLANK(O48),"",(O48-[8]Standardisation_Parameters!$Q$5)/[8]Standardisation_Parameters!$Q$6)</f>
        <v>0.97713410377980126</v>
      </c>
      <c r="AJ48" s="75">
        <f t="shared" si="6"/>
        <v>2.75</v>
      </c>
      <c r="AK48" s="695"/>
      <c r="AL48">
        <f>IF(X48="",[8]Buckets!$K$15,IF(X48&lt;=[8]Buckets!$D$13,[8]Buckets!$K$13,IF(AND(X48&gt;[8]Buckets!$D$13,X48&lt;=[8]Buckets!$D$14),[8]Buckets!$K$14,IF(X48&gt;[8]Buckets!$D$14,[8]Buckets!$K$15))))</f>
        <v>-0.16359999999999997</v>
      </c>
      <c r="AM48">
        <f>IF(Y48="",[8]Buckets!$K$60,IF(Y48&lt;=[8]Buckets!$D$55,[8]Buckets!$K$55,IF(AND(Y48&gt;[8]Buckets!$D$55,Y48&lt;=[8]Buckets!$D$56),[8]Buckets!$K$56,IF(AND(Y48&gt;[8]Buckets!$D$56,Y48&lt;=[8]Buckets!$D$57),[8]Buckets!$K$57,IF(AND(Y48&gt;[8]Buckets!$D$57,Y48&lt;=[8]Buckets!$D$58),[8]Buckets!$K$58,IF(AND(Y48&gt;[8]Buckets!$D$58,Y48&lt;=[8]Buckets!$D$59),[8]Buckets!$K$59,IF(Y48&gt;[8]Buckets!$D$59,[8]Buckets!$K$60)))))))</f>
        <v>-0.50649999999999995</v>
      </c>
      <c r="AN48">
        <f>IF(Z48="",[8]Buckets!$K$78,IF(Z48&lt;=[8]Buckets!$D$73,[8]Buckets!$K$73,IF(AND(Z48&gt;[8]Buckets!$D$73,Z48&lt;=[8]Buckets!$D$74),[8]Buckets!$K$74,IF(AND(Z48&gt;[8]Buckets!$D$74,Z48&lt;=[8]Buckets!$D$75),[8]Buckets!$K$75,IF(AND(Z48&gt;[8]Buckets!$D$75,Z48&lt;=[8]Buckets!$D$76),[8]Buckets!$K$76,IF(AND(Z48&gt;[8]Buckets!$D$76,Z48&lt;=[8]Buckets!$D$77),[8]Buckets!$K$77,IF(Z48&gt;[8]Buckets!$D$77,[8]Buckets!$K$78)))))))</f>
        <v>-0.35099999999999998</v>
      </c>
      <c r="AO48">
        <f>IF(AA48="",[8]Buckets!$K$37,IF(AA48&lt;=[8]Buckets!$D$37,[8]Buckets!$K$37,IF(AND(AA48&gt;[8]Buckets!$D$37,AA48&lt;=[8]Buckets!$D$38),[8]Buckets!$K$38,IF(AND(AA48&gt;[8]Buckets!$D$38,AA48&lt;=[8]Buckets!$D$39),[8]Buckets!$K$39,IF(AND(AA48&gt;[8]Buckets!$D$39,AA48&lt;=[8]Buckets!$D$40),[8]Buckets!$K$40,IF(AND(AA48&gt;[8]Buckets!$D$40,AA48&lt;=[8]Buckets!$D$41),[8]Buckets!$K$41,IF(AA48&gt;[8]Buckets!$D$41,[8]Buckets!$K$42)))))))</f>
        <v>-0.9042</v>
      </c>
      <c r="AP48">
        <f>IF(AB48="",[8]Buckets!$K$24,IF(AB48&lt;=[8]Buckets!$D$19,[8]Buckets!$K$19,IF(AND(AB48&gt;[8]Buckets!$D$19,AB48&lt;=[8]Buckets!$D$20),[8]Buckets!$K$20,IF(AND(AB48&gt;[8]Buckets!$D$20,AB48&lt;=[8]Buckets!$D$21),[8]Buckets!$K$21,IF(AND(AB48&gt;[8]Buckets!$D$21,AB48&lt;=[8]Buckets!$D$22),[8]Buckets!$K$22,IF(AND(AB48&gt;[8]Buckets!$D$22,AB48&lt;=[8]Buckets!$D$23),[8]Buckets!$K$23,IF(AB48&gt;[8]Buckets!$D$23,[8]Buckets!$K$24)))))))</f>
        <v>-0.53339999999999999</v>
      </c>
      <c r="AQ48">
        <f>IF(AC48="",[8]Buckets!$K$28,IF(AC48&lt;=[8]Buckets!$D$28,[8]Buckets!$K$28,IF(AND(AC48&gt;[8]Buckets!$D$28,AC48&lt;=[8]Buckets!$D$29),[8]Buckets!$K$29,IF(AND(AC48&gt;[8]Buckets!$D$29,AC48&lt;=[8]Buckets!$D$30),[8]Buckets!$K$30,IF(AND(AC48&gt;[8]Buckets!$D$30,AC48&lt;=[8]Buckets!$D$31),[8]Buckets!$K$31,IF(AND(AC48&gt;[8]Buckets!$D$31,AC48&lt;=[8]Buckets!$D$32),[8]Buckets!$K$32,IF(AC48&gt;[8]Buckets!$D$32,[8]Buckets!$K$33)))))))</f>
        <v>-0.70050000000000012</v>
      </c>
      <c r="AR48">
        <f>IF(AD48="",[8]Buckets!$K$46,IF(AD48&lt;=[8]Buckets!$D$46,[8]Buckets!$K$46,IF(AND(AD48&gt;[8]Buckets!$D$46,AD48&lt;=[8]Buckets!$D$47),[8]Buckets!$K$47,IF(AND(AD48&gt;[8]Buckets!$D$47,AD48&lt;=[8]Buckets!$D$48),[8]Buckets!$K$48,IF(AND(AD48&gt;[8]Buckets!$D$48,AD48&lt;=[8]Buckets!$D$49),[8]Buckets!$K$49,IF(AND(AD48&gt;[8]Buckets!$D$49,AD48&lt;=[8]Buckets!$D$50),[8]Buckets!$K$50,IF(AD48&gt;[8]Buckets!$D$50,[8]Buckets!$K$51)))))))</f>
        <v>-0.11729999999999999</v>
      </c>
      <c r="AS48">
        <f>IF(AE48="",[8]Buckets!$K$64,IF(AE48&lt;=[8]Buckets!$D$64,[8]Buckets!$K$64,IF(AND(AE48&gt;[8]Buckets!$D$64,AE48&lt;=[8]Buckets!$D$65),[8]Buckets!$K$65,IF(AND(AE48&gt;[8]Buckets!$D$65,AE48&lt;=[8]Buckets!$D$66),[8]Buckets!$K$66,IF(AND(AE48&gt;[8]Buckets!$D$66,AE48&lt;=[8]Buckets!$D$67),[8]Buckets!$K$67,IF(AND(AE48&gt;[8]Buckets!$D$67,AE48&lt;=[8]Buckets!$D$68),[8]Buckets!$K$68,IF(AE48&gt;[8]Buckets!$D$68,[8]Buckets!$K$69)))))))</f>
        <v>-7.0299999999999974E-2</v>
      </c>
      <c r="AT48">
        <f>IF(AF48="",[8]Buckets!$K$87,IF(AF48&lt;=[8]Buckets!$D$82,[8]Buckets!$K$82,IF(AND(AF48&gt;[8]Buckets!$D$82,AF48&lt;=[8]Buckets!$D$83),[8]Buckets!$K$83,IF(AND(AF48&gt;[8]Buckets!$D$83,AF48&lt;=[8]Buckets!$D$84),[8]Buckets!$K$84,IF(AND(AF48&gt;[8]Buckets!$D$84,AF48&lt;=[8]Buckets!$D$85),[8]Buckets!$K$85,IF(AND(AF48&gt;[8]Buckets!$D$85,AF48&lt;=[8]Buckets!$D$86),[8]Buckets!$K$86,IF(AF48&gt;[8]Buckets!$D$86,[8]Buckets!$K$87)))))))</f>
        <v>-0.67990000000000017</v>
      </c>
      <c r="AU48">
        <f>IF(AG48="",[8]Buckets!$K$95,IF(AG48&lt;=[8]Buckets!$D$90,[8]Buckets!$K$90,IF(AND(AG48&gt;[8]Buckets!$D$90,AG48&lt;=[8]Buckets!$D$91),[8]Buckets!$K$91,IF(AND(AG48&gt;[8]Buckets!$D$91,AG48&lt;=[8]Buckets!$D$92),[8]Buckets!$K$92,IF(AND(AG48&gt;[8]Buckets!$D$92,AG48&lt;=[8]Buckets!$D$93),[8]Buckets!$K$93,IF(AND(AG48&gt;[8]Buckets!$D$93,AG48&lt;=[8]Buckets!$D$94),[8]Buckets!$K$94,IF(AG48&gt;[8]Buckets!$D$94,[8]Buckets!$K$95)))))))</f>
        <v>-1.0866</v>
      </c>
      <c r="AV48">
        <f>IF(AH48="",[8]Buckets!$K$103,IF(AH48&lt;=[8]Buckets!$D$99,[8]Buckets!$K$99,IF(AND(AH48&gt;[8]Buckets!$D$99,AH48&lt;=[8]Buckets!$D$100),[8]Buckets!$K$100,IF(AND(AH48&gt;[8]Buckets!$D$100,AH48&lt;=[8]Buckets!$D$101),[8]Buckets!$K$101,IF(AND(AH48&gt;[8]Buckets!$D$101,AH48&lt;=[8]Buckets!$D$102),[8]Buckets!$K$102,IF(AH48&gt;[8]Buckets!$D$102,[8]Buckets!$K$103))))))</f>
        <v>-0.31409999999999982</v>
      </c>
      <c r="AW48">
        <f>IF(AI48="",[8]Buckets!$K$116,IF(AI48&lt;=[8]Buckets!$D$116,[8]Buckets!$K$116,IF(AND(AI48&gt;[8]Buckets!$D$116,AI48&lt;=[8]Buckets!$D$117),[8]Buckets!$K$117,IF(AND(AI48&gt;[8]Buckets!$D$117,AI48&lt;=[8]Buckets!$D$118),[8]Buckets!$K$118,IF(AND(AI48&gt;[8]Buckets!$D$118,AI48&lt;=[8]Buckets!$D$119),[8]Buckets!$K$119,IF(AND(AI48&gt;[8]Buckets!$D$119,AI48&lt;=[8]Buckets!$D$120),[8]Buckets!$K$120,IF(AI48&gt;[8]Buckets!$D$120,[8]Buckets!$K$121)))))))</f>
        <v>-1.2489000000000001</v>
      </c>
      <c r="AX48">
        <f>IF(AJ48="",[8]Buckets!$K$130,IF(AJ48&lt;=[8]Buckets!$D$125,[8]Buckets!$K$125,IF(AND(AJ48&gt;[8]Buckets!$D$125,AJ48&lt;=[8]Buckets!$D$126),[8]Buckets!$K$126,IF(AND(AJ48&gt;[8]Buckets!$D$126,AJ48&lt;=[8]Buckets!$D$127),[8]Buckets!$K$127,IF(AND(AJ48&gt;[8]Buckets!$D$127,AJ48&lt;=[8]Buckets!$D$128),[8]Buckets!$K$128,IF(AND(AJ48&gt;[8]Buckets!$D$128,AJ48&lt;=[8]Buckets!$D$129),[8]Buckets!$K$129,IF(AJ48&gt;[8]Buckets!$D$129,[8]Buckets!$K$130)))))))</f>
        <v>6.3799999999999857E-2</v>
      </c>
      <c r="AY48" s="695"/>
      <c r="AZ48">
        <f>MMULT(AL48:AT48,[8]Coefficients!$B$6:$B$14)+[8]Coefficients!$F$5</f>
        <v>-0.49472336900000013</v>
      </c>
      <c r="BA48">
        <f>MMULT(AU48:AX48,[8]Coefficients!$B$20:$B$23)+[8]Coefficients!$F$19</f>
        <v>-0.78611904599999993</v>
      </c>
      <c r="BB48">
        <f>(AZ48*[8]Standardisation_Parameters!$B$6)+[8]Standardisation_Parameters!$B$5</f>
        <v>36.163359503609691</v>
      </c>
      <c r="BC48">
        <f>(BA48*[8]Standardisation_Parameters!$B$6)+[8]Standardisation_Parameters!$B$5</f>
        <v>31.270683614539159</v>
      </c>
      <c r="BD48">
        <v>49</v>
      </c>
      <c r="BE48" s="78">
        <f>MMULT(AZ48:BA48,[8]Coefficients!$B$29:$B$30)+[8]Coefficients!$F$29</f>
        <v>-0.70903002289001016</v>
      </c>
      <c r="BF48" s="78">
        <f>(BE48*[8]Standardisation_Parameters!$B$6)+[8]Standardisation_Parameters!$B$5</f>
        <v>32.565046003732213</v>
      </c>
      <c r="BG48" s="78">
        <f t="shared" si="7"/>
        <v>33</v>
      </c>
      <c r="BH48" s="78">
        <f>VLOOKUP(MATCH(BF48,[8]mapping_table!$B$2:$B$21,1),[8]mapping_table!$A$1:$D$21,4,0)</f>
        <v>35</v>
      </c>
      <c r="BI48" s="78">
        <f t="shared" si="8"/>
        <v>7</v>
      </c>
      <c r="BK48" s="79">
        <f>MMULT(AZ48:BA48,[8]Coefficients!$B$36:$B$37)+[8]Coefficients!$F$36</f>
        <v>-0.64613376835256997</v>
      </c>
      <c r="BL48" s="79">
        <f>(BK48*[8]Standardisation_Parameters!$B$6)+[8]Standardisation_Parameters!$B$5</f>
        <v>33.621104869314415</v>
      </c>
      <c r="BM48" s="79">
        <f t="shared" si="9"/>
        <v>34</v>
      </c>
      <c r="BN48" s="79">
        <f>VLOOKUP(MATCH(BL48,[8]mapping_table!$B$2:$B$21,1),[8]mapping_table!$A$1:$D$21,4,0)</f>
        <v>35</v>
      </c>
      <c r="BO48" s="79">
        <f t="shared" si="10"/>
        <v>7</v>
      </c>
      <c r="BP48" s="78">
        <f t="shared" si="11"/>
        <v>7</v>
      </c>
      <c r="BQ48" s="78">
        <f>VLOOKUP(MATCH(BO48,[9]mapping_table!$B$2:$B$21,1),[9]mapping_table!$A$1:$D$21,4,0)</f>
        <v>10</v>
      </c>
      <c r="BR48" s="78">
        <f t="shared" si="12"/>
        <v>1</v>
      </c>
      <c r="BT48" s="79" t="e">
        <f>MMULT(BI48:BJ48,[9]Coefficients!$B$36:$B$37)+[9]Coefficients!$F$36</f>
        <v>#VALUE!</v>
      </c>
      <c r="BU48" s="79" t="e">
        <f>(BT48*[9]Standardisation_Parameters!$B$6)+[9]Standardisation_Parameters!$B$5</f>
        <v>#VALUE!</v>
      </c>
      <c r="BV48" s="79" t="e">
        <f t="shared" si="13"/>
        <v>#VALUE!</v>
      </c>
      <c r="BW48" s="79" t="e">
        <f>VLOOKUP(MATCH(BU48,[9]mapping_table!$B$2:$B$21,1),[9]mapping_table!$A$1:$D$21,4,0)</f>
        <v>#VALUE!</v>
      </c>
      <c r="BX48" s="79" t="e">
        <f t="shared" si="14"/>
        <v>#VALUE!</v>
      </c>
    </row>
    <row r="49" spans="1:76" hidden="1" x14ac:dyDescent="0.25">
      <c r="A49" s="74" t="s">
        <v>53</v>
      </c>
      <c r="B49" s="74" t="s">
        <v>158</v>
      </c>
      <c r="C49" s="74" t="s">
        <v>226</v>
      </c>
      <c r="D49" s="75">
        <v>1</v>
      </c>
      <c r="E49" s="75">
        <v>37.412433815363997</v>
      </c>
      <c r="F49" s="75">
        <v>7</v>
      </c>
      <c r="G49" s="75">
        <v>1.3</v>
      </c>
      <c r="H49" s="75">
        <v>5.7522000000000002</v>
      </c>
      <c r="I49" s="75">
        <v>43920</v>
      </c>
      <c r="J49" s="75">
        <v>-39.381182903530501</v>
      </c>
      <c r="K49" s="75">
        <v>35.026425501324397</v>
      </c>
      <c r="L49" s="75">
        <v>4</v>
      </c>
      <c r="M49" s="75">
        <v>38.797814207650298</v>
      </c>
      <c r="N49" s="75">
        <v>4</v>
      </c>
      <c r="O49" s="75">
        <v>0.49819395379319198</v>
      </c>
      <c r="P49" s="75">
        <v>2.5</v>
      </c>
      <c r="Q49" s="75">
        <f>VLOOKUP(C49,High_Raw!$D:$CD,9,FALSE)</f>
        <v>4.1827298263215598</v>
      </c>
      <c r="R49" s="75">
        <f>VLOOKUP(C49,High_Raw!$D:$CD,36,FALSE)</f>
        <v>11.2996342305648</v>
      </c>
      <c r="S49" s="148">
        <v>41</v>
      </c>
      <c r="T49" s="149">
        <f t="shared" si="0"/>
        <v>41</v>
      </c>
      <c r="U49" s="41">
        <f>VLOOKUP(MATCH(S49,[8]mapping_table!$B$2:$B$21,1),[8]mapping_table!$A$1:$D$21,4,0)</f>
        <v>45</v>
      </c>
      <c r="V49" s="41">
        <f t="shared" si="1"/>
        <v>8</v>
      </c>
      <c r="W49" s="695"/>
      <c r="X49" s="75">
        <f t="shared" si="2"/>
        <v>1</v>
      </c>
      <c r="Y49">
        <f>IF(ISBLANK(E49),"",(E49-[8]Standardisation_Parameters!$J$5)/[8]Standardisation_Parameters!$J$6)</f>
        <v>3.462807988470805</v>
      </c>
      <c r="Z49">
        <f>IF(ISBLANK(F49),"",(F49-[8]Standardisation_Parameters!$G$5)/[8]Standardisation_Parameters!$G$6)</f>
        <v>-0.20371709190644216</v>
      </c>
      <c r="AA49">
        <f>IF(ISBLANK(G49),"",(G49-[8]Standardisation_Parameters!$L$5)/[8]Standardisation_Parameters!$L$6)</f>
        <v>-0.94792835792424301</v>
      </c>
      <c r="AB49" s="75">
        <f t="shared" si="3"/>
        <v>5.7522000000000002</v>
      </c>
      <c r="AC49">
        <f>IF(ISBLANK(I49),"",(I49-[8]Standardisation_Parameters!$K$5)/[8]Standardisation_Parameters!$K$6)</f>
        <v>1.727546031987069</v>
      </c>
      <c r="AD49">
        <f>IF(ISBLANK(J49),"",(J49-[8]Standardisation_Parameters!$M$5)/[8]Standardisation_Parameters!$M$6)</f>
        <v>-1.0194656952200016</v>
      </c>
      <c r="AE49">
        <f>IF(ISBLANK(K49),"",(K49-[8]Standardisation_Parameters!$N$5)/[8]Standardisation_Parameters!$N$6)</f>
        <v>-0.34797837421645322</v>
      </c>
      <c r="AF49" s="75">
        <f t="shared" si="4"/>
        <v>4</v>
      </c>
      <c r="AG49">
        <f>IF(ISBLANK(M49),"",(M49-[8]Standardisation_Parameters!$O$5)/[8]Standardisation_Parameters!$O$6)</f>
        <v>-0.1885654489685718</v>
      </c>
      <c r="AH49" s="75">
        <f t="shared" si="5"/>
        <v>4</v>
      </c>
      <c r="AI49" s="75">
        <f>IF(ISBLANK(O49),"",(O49-[8]Standardisation_Parameters!$Q$5)/[8]Standardisation_Parameters!$Q$6)</f>
        <v>0.45742946398176298</v>
      </c>
      <c r="AJ49" s="75">
        <f t="shared" si="6"/>
        <v>2.5</v>
      </c>
      <c r="AK49" s="695"/>
      <c r="AL49">
        <f>IF(X49="",[8]Buckets!$K$15,IF(X49&lt;=[8]Buckets!$D$13,[8]Buckets!$K$13,IF(AND(X49&gt;[8]Buckets!$D$13,X49&lt;=[8]Buckets!$D$14),[8]Buckets!$K$14,IF(X49&gt;[8]Buckets!$D$14,[8]Buckets!$K$15))))</f>
        <v>-0.72019999999999995</v>
      </c>
      <c r="AM49">
        <f>IF(Y49="",[8]Buckets!$K$60,IF(Y49&lt;=[8]Buckets!$D$55,[8]Buckets!$K$55,IF(AND(Y49&gt;[8]Buckets!$D$55,Y49&lt;=[8]Buckets!$D$56),[8]Buckets!$K$56,IF(AND(Y49&gt;[8]Buckets!$D$56,Y49&lt;=[8]Buckets!$D$57),[8]Buckets!$K$57,IF(AND(Y49&gt;[8]Buckets!$D$57,Y49&lt;=[8]Buckets!$D$58),[8]Buckets!$K$58,IF(AND(Y49&gt;[8]Buckets!$D$58,Y49&lt;=[8]Buckets!$D$59),[8]Buckets!$K$59,IF(Y49&gt;[8]Buckets!$D$59,[8]Buckets!$K$60)))))))</f>
        <v>-0.38049999999999995</v>
      </c>
      <c r="AN49">
        <f>IF(Z49="",[8]Buckets!$K$78,IF(Z49&lt;=[8]Buckets!$D$73,[8]Buckets!$K$73,IF(AND(Z49&gt;[8]Buckets!$D$73,Z49&lt;=[8]Buckets!$D$74),[8]Buckets!$K$74,IF(AND(Z49&gt;[8]Buckets!$D$74,Z49&lt;=[8]Buckets!$D$75),[8]Buckets!$K$75,IF(AND(Z49&gt;[8]Buckets!$D$75,Z49&lt;=[8]Buckets!$D$76),[8]Buckets!$K$76,IF(AND(Z49&gt;[8]Buckets!$D$76,Z49&lt;=[8]Buckets!$D$77),[8]Buckets!$K$77,IF(Z49&gt;[8]Buckets!$D$77,[8]Buckets!$K$78)))))))</f>
        <v>-0.35099999999999998</v>
      </c>
      <c r="AO49">
        <f>IF(AA49="",[8]Buckets!$K$37,IF(AA49&lt;=[8]Buckets!$D$37,[8]Buckets!$K$37,IF(AND(AA49&gt;[8]Buckets!$D$37,AA49&lt;=[8]Buckets!$D$38),[8]Buckets!$K$38,IF(AND(AA49&gt;[8]Buckets!$D$38,AA49&lt;=[8]Buckets!$D$39),[8]Buckets!$K$39,IF(AND(AA49&gt;[8]Buckets!$D$39,AA49&lt;=[8]Buckets!$D$40),[8]Buckets!$K$40,IF(AND(AA49&gt;[8]Buckets!$D$40,AA49&lt;=[8]Buckets!$D$41),[8]Buckets!$K$41,IF(AA49&gt;[8]Buckets!$D$41,[8]Buckets!$K$42)))))))</f>
        <v>-0.9042</v>
      </c>
      <c r="AP49">
        <f>IF(AB49="",[8]Buckets!$K$24,IF(AB49&lt;=[8]Buckets!$D$19,[8]Buckets!$K$19,IF(AND(AB49&gt;[8]Buckets!$D$19,AB49&lt;=[8]Buckets!$D$20),[8]Buckets!$K$20,IF(AND(AB49&gt;[8]Buckets!$D$20,AB49&lt;=[8]Buckets!$D$21),[8]Buckets!$K$21,IF(AND(AB49&gt;[8]Buckets!$D$21,AB49&lt;=[8]Buckets!$D$22),[8]Buckets!$K$22,IF(AND(AB49&gt;[8]Buckets!$D$22,AB49&lt;=[8]Buckets!$D$23),[8]Buckets!$K$23,IF(AB49&gt;[8]Buckets!$D$23,[8]Buckets!$K$24)))))))</f>
        <v>-0.53339999999999999</v>
      </c>
      <c r="AQ49">
        <f>IF(AC49="",[8]Buckets!$K$28,IF(AC49&lt;=[8]Buckets!$D$28,[8]Buckets!$K$28,IF(AND(AC49&gt;[8]Buckets!$D$28,AC49&lt;=[8]Buckets!$D$29),[8]Buckets!$K$29,IF(AND(AC49&gt;[8]Buckets!$D$29,AC49&lt;=[8]Buckets!$D$30),[8]Buckets!$K$30,IF(AND(AC49&gt;[8]Buckets!$D$30,AC49&lt;=[8]Buckets!$D$31),[8]Buckets!$K$31,IF(AND(AC49&gt;[8]Buckets!$D$31,AC49&lt;=[8]Buckets!$D$32),[8]Buckets!$K$32,IF(AC49&gt;[8]Buckets!$D$32,[8]Buckets!$K$33)))))))</f>
        <v>-1.5579000000000001</v>
      </c>
      <c r="AR49">
        <f>IF(AD49="",[8]Buckets!$K$46,IF(AD49&lt;=[8]Buckets!$D$46,[8]Buckets!$K$46,IF(AND(AD49&gt;[8]Buckets!$D$46,AD49&lt;=[8]Buckets!$D$47),[8]Buckets!$K$47,IF(AND(AD49&gt;[8]Buckets!$D$47,AD49&lt;=[8]Buckets!$D$48),[8]Buckets!$K$48,IF(AND(AD49&gt;[8]Buckets!$D$48,AD49&lt;=[8]Buckets!$D$49),[8]Buckets!$K$49,IF(AND(AD49&gt;[8]Buckets!$D$49,AD49&lt;=[8]Buckets!$D$50),[8]Buckets!$K$50,IF(AD49&gt;[8]Buckets!$D$50,[8]Buckets!$K$51)))))))</f>
        <v>-0.11729999999999999</v>
      </c>
      <c r="AS49">
        <f>IF(AE49="",[8]Buckets!$K$64,IF(AE49&lt;=[8]Buckets!$D$64,[8]Buckets!$K$64,IF(AND(AE49&gt;[8]Buckets!$D$64,AE49&lt;=[8]Buckets!$D$65),[8]Buckets!$K$65,IF(AND(AE49&gt;[8]Buckets!$D$65,AE49&lt;=[8]Buckets!$D$66),[8]Buckets!$K$66,IF(AND(AE49&gt;[8]Buckets!$D$66,AE49&lt;=[8]Buckets!$D$67),[8]Buckets!$K$67,IF(AND(AE49&gt;[8]Buckets!$D$67,AE49&lt;=[8]Buckets!$D$68),[8]Buckets!$K$68,IF(AE49&gt;[8]Buckets!$D$68,[8]Buckets!$K$69)))))))</f>
        <v>-7.0299999999999974E-2</v>
      </c>
      <c r="AT49">
        <f>IF(AF49="",[8]Buckets!$K$87,IF(AF49&lt;=[8]Buckets!$D$82,[8]Buckets!$K$82,IF(AND(AF49&gt;[8]Buckets!$D$82,AF49&lt;=[8]Buckets!$D$83),[8]Buckets!$K$83,IF(AND(AF49&gt;[8]Buckets!$D$83,AF49&lt;=[8]Buckets!$D$84),[8]Buckets!$K$84,IF(AND(AF49&gt;[8]Buckets!$D$84,AF49&lt;=[8]Buckets!$D$85),[8]Buckets!$K$85,IF(AND(AF49&gt;[8]Buckets!$D$85,AF49&lt;=[8]Buckets!$D$86),[8]Buckets!$K$86,IF(AF49&gt;[8]Buckets!$D$86,[8]Buckets!$K$87)))))))</f>
        <v>-0.28970000000000007</v>
      </c>
      <c r="AU49">
        <f>IF(AG49="",[8]Buckets!$K$95,IF(AG49&lt;=[8]Buckets!$D$90,[8]Buckets!$K$90,IF(AND(AG49&gt;[8]Buckets!$D$90,AG49&lt;=[8]Buckets!$D$91),[8]Buckets!$K$91,IF(AND(AG49&gt;[8]Buckets!$D$91,AG49&lt;=[8]Buckets!$D$92),[8]Buckets!$K$92,IF(AND(AG49&gt;[8]Buckets!$D$92,AG49&lt;=[8]Buckets!$D$93),[8]Buckets!$K$93,IF(AND(AG49&gt;[8]Buckets!$D$93,AG49&lt;=[8]Buckets!$D$94),[8]Buckets!$K$94,IF(AG49&gt;[8]Buckets!$D$94,[8]Buckets!$K$95)))))))</f>
        <v>0.10740000000000016</v>
      </c>
      <c r="AV49">
        <f>IF(AH49="",[8]Buckets!$K$103,IF(AH49&lt;=[8]Buckets!$D$99,[8]Buckets!$K$99,IF(AND(AH49&gt;[8]Buckets!$D$99,AH49&lt;=[8]Buckets!$D$100),[8]Buckets!$K$100,IF(AND(AH49&gt;[8]Buckets!$D$100,AH49&lt;=[8]Buckets!$D$101),[8]Buckets!$K$101,IF(AND(AH49&gt;[8]Buckets!$D$101,AH49&lt;=[8]Buckets!$D$102),[8]Buckets!$K$102,IF(AH49&gt;[8]Buckets!$D$102,[8]Buckets!$K$103))))))</f>
        <v>0.22500000000000009</v>
      </c>
      <c r="AW49">
        <f>IF(AI49="",[8]Buckets!$K$116,IF(AI49&lt;=[8]Buckets!$D$116,[8]Buckets!$K$116,IF(AND(AI49&gt;[8]Buckets!$D$116,AI49&lt;=[8]Buckets!$D$117),[8]Buckets!$K$117,IF(AND(AI49&gt;[8]Buckets!$D$117,AI49&lt;=[8]Buckets!$D$118),[8]Buckets!$K$118,IF(AND(AI49&gt;[8]Buckets!$D$118,AI49&lt;=[8]Buckets!$D$119),[8]Buckets!$K$119,IF(AND(AI49&gt;[8]Buckets!$D$119,AI49&lt;=[8]Buckets!$D$120),[8]Buckets!$K$120,IF(AI49&gt;[8]Buckets!$D$120,[8]Buckets!$K$121)))))))</f>
        <v>-0.30289999999999995</v>
      </c>
      <c r="AX49">
        <f>IF(AJ49="",[8]Buckets!$K$130,IF(AJ49&lt;=[8]Buckets!$D$125,[8]Buckets!$K$125,IF(AND(AJ49&gt;[8]Buckets!$D$125,AJ49&lt;=[8]Buckets!$D$126),[8]Buckets!$K$126,IF(AND(AJ49&gt;[8]Buckets!$D$126,AJ49&lt;=[8]Buckets!$D$127),[8]Buckets!$K$127,IF(AND(AJ49&gt;[8]Buckets!$D$127,AJ49&lt;=[8]Buckets!$D$128),[8]Buckets!$K$128,IF(AND(AJ49&gt;[8]Buckets!$D$128,AJ49&lt;=[8]Buckets!$D$129),[8]Buckets!$K$129,IF(AJ49&gt;[8]Buckets!$D$129,[8]Buckets!$K$130)))))))</f>
        <v>-0.44409999999999994</v>
      </c>
      <c r="AY49" s="695"/>
      <c r="AZ49">
        <f>MMULT(AL49:AT49,[8]Coefficients!$B$6:$B$14)+[8]Coefficients!$F$5</f>
        <v>-0.77170192700000007</v>
      </c>
      <c r="BA49">
        <f>MMULT(AU49:AX49,[8]Coefficients!$B$20:$B$23)+[8]Coefficients!$F$19</f>
        <v>-6.1934647999999912E-2</v>
      </c>
      <c r="BB49">
        <f>(AZ49*[8]Standardisation_Parameters!$B$6)+[8]Standardisation_Parameters!$B$5</f>
        <v>31.51275409151868</v>
      </c>
      <c r="BC49">
        <f>(BA49*[8]Standardisation_Parameters!$B$6)+[8]Standardisation_Parameters!$B$5</f>
        <v>43.430093732815067</v>
      </c>
      <c r="BD49">
        <v>50</v>
      </c>
      <c r="BE49" s="78">
        <f>MMULT(AZ49:BA49,[8]Coefficients!$B$29:$B$30)+[8]Coefficients!$F$29</f>
        <v>-0.26552479204442997</v>
      </c>
      <c r="BF49" s="78">
        <f>(BE49*[8]Standardisation_Parameters!$B$6)+[8]Standardisation_Parameters!$B$5</f>
        <v>40.011715672873642</v>
      </c>
      <c r="BG49" s="78">
        <f t="shared" si="7"/>
        <v>40</v>
      </c>
      <c r="BH49" s="78">
        <f>VLOOKUP(MATCH(BF49,[8]mapping_table!$B$2:$B$21,1),[8]mapping_table!$A$1:$D$21,4,0)</f>
        <v>45</v>
      </c>
      <c r="BI49" s="78">
        <f t="shared" si="8"/>
        <v>8</v>
      </c>
      <c r="BK49" s="79">
        <f>MMULT(AZ49:BA49,[8]Coefficients!$B$36:$B$37)+[8]Coefficients!$F$36</f>
        <v>-0.42228524527031003</v>
      </c>
      <c r="BL49" s="79">
        <f>(BK49*[8]Standardisation_Parameters!$B$6)+[8]Standardisation_Parameters!$B$5</f>
        <v>37.37963101824085</v>
      </c>
      <c r="BM49" s="79">
        <f t="shared" si="9"/>
        <v>37</v>
      </c>
      <c r="BN49" s="79">
        <f>VLOOKUP(MATCH(BL49,[8]mapping_table!$B$2:$B$21,1),[8]mapping_table!$A$1:$D$21,4,0)</f>
        <v>40</v>
      </c>
      <c r="BO49" s="79">
        <f t="shared" si="10"/>
        <v>7</v>
      </c>
      <c r="BP49" s="78">
        <f t="shared" si="11"/>
        <v>7</v>
      </c>
      <c r="BQ49" s="78">
        <f>VLOOKUP(MATCH(BO49,[9]mapping_table!$B$2:$B$21,1),[9]mapping_table!$A$1:$D$21,4,0)</f>
        <v>10</v>
      </c>
      <c r="BR49" s="78">
        <f t="shared" si="12"/>
        <v>1</v>
      </c>
      <c r="BT49" s="79" t="e">
        <f>MMULT(BI49:BJ49,[9]Coefficients!$B$36:$B$37)+[9]Coefficients!$F$36</f>
        <v>#VALUE!</v>
      </c>
      <c r="BU49" s="79" t="e">
        <f>(BT49*[9]Standardisation_Parameters!$B$6)+[9]Standardisation_Parameters!$B$5</f>
        <v>#VALUE!</v>
      </c>
      <c r="BV49" s="79" t="e">
        <f t="shared" si="13"/>
        <v>#VALUE!</v>
      </c>
      <c r="BW49" s="79" t="e">
        <f>VLOOKUP(MATCH(BU49,[9]mapping_table!$B$2:$B$21,1),[9]mapping_table!$A$1:$D$21,4,0)</f>
        <v>#VALUE!</v>
      </c>
      <c r="BX49" s="79" t="e">
        <f t="shared" si="14"/>
        <v>#VALUE!</v>
      </c>
    </row>
    <row r="50" spans="1:76" hidden="1" x14ac:dyDescent="0.25">
      <c r="A50" s="74" t="s">
        <v>55</v>
      </c>
      <c r="B50" s="74" t="s">
        <v>158</v>
      </c>
      <c r="C50" s="74" t="s">
        <v>227</v>
      </c>
      <c r="D50" s="75">
        <v>2</v>
      </c>
      <c r="E50" s="75">
        <v>-22.209037995553398</v>
      </c>
      <c r="F50" s="75">
        <v>16.3</v>
      </c>
      <c r="G50" s="75">
        <v>3.927</v>
      </c>
      <c r="H50" s="75">
        <v>5.5347999999999997</v>
      </c>
      <c r="I50" s="75">
        <v>9320</v>
      </c>
      <c r="J50" s="75">
        <v>-11.3236465046215</v>
      </c>
      <c r="K50" s="75">
        <v>77.7115873057746</v>
      </c>
      <c r="L50" s="75">
        <v>6</v>
      </c>
      <c r="M50" s="75">
        <v>56.284153005464503</v>
      </c>
      <c r="N50" s="75">
        <v>6</v>
      </c>
      <c r="O50" s="75">
        <v>-0.67580098134438304</v>
      </c>
      <c r="P50" s="75">
        <v>3.75</v>
      </c>
      <c r="Q50" s="75">
        <f>VLOOKUP(C50,High_Raw!$D:$CD,9,FALSE)</f>
        <v>3.0721328096291698</v>
      </c>
      <c r="R50" s="75">
        <f>VLOOKUP(C50,High_Raw!$D:$CD,36,FALSE)</f>
        <v>5.6299561841916503</v>
      </c>
      <c r="S50" s="148">
        <v>50.6666666666667</v>
      </c>
      <c r="T50" s="149">
        <f t="shared" si="0"/>
        <v>51</v>
      </c>
      <c r="U50" s="41">
        <f>VLOOKUP(MATCH(S50,[8]mapping_table!$B$2:$B$21,1),[8]mapping_table!$A$1:$D$21,4,0)</f>
        <v>55</v>
      </c>
      <c r="V50" s="41">
        <f t="shared" si="1"/>
        <v>10</v>
      </c>
      <c r="W50" s="695"/>
      <c r="X50" s="75">
        <f t="shared" si="2"/>
        <v>2</v>
      </c>
      <c r="Y50">
        <f>IF(ISBLANK(E50),"",(E50-[8]Standardisation_Parameters!$J$5)/[8]Standardisation_Parameters!$J$6)</f>
        <v>-2.3306191161983469</v>
      </c>
      <c r="Z50">
        <f>IF(ISBLANK(F50),"",(F50-[8]Standardisation_Parameters!$G$5)/[8]Standardisation_Parameters!$G$6)</f>
        <v>0.58327578696588533</v>
      </c>
      <c r="AA50">
        <f>IF(ISBLANK(G50),"",(G50-[8]Standardisation_Parameters!$L$5)/[8]Standardisation_Parameters!$L$6)</f>
        <v>-0.44956278530919758</v>
      </c>
      <c r="AB50" s="75">
        <f t="shared" si="3"/>
        <v>5.5347999999999997</v>
      </c>
      <c r="AC50">
        <f>IF(ISBLANK(I50),"",(I50-[8]Standardisation_Parameters!$K$5)/[8]Standardisation_Parameters!$K$6)</f>
        <v>-0.25988596932933367</v>
      </c>
      <c r="AD50">
        <f>IF(ISBLANK(J50),"",(J50-[8]Standardisation_Parameters!$M$5)/[8]Standardisation_Parameters!$M$6)</f>
        <v>-0.3290511242337793</v>
      </c>
      <c r="AE50">
        <f>IF(ISBLANK(K50),"",(K50-[8]Standardisation_Parameters!$N$5)/[8]Standardisation_Parameters!$N$6)</f>
        <v>2.9594920578890328E-2</v>
      </c>
      <c r="AF50" s="75">
        <f t="shared" si="4"/>
        <v>6</v>
      </c>
      <c r="AG50">
        <f>IF(ISBLANK(M50),"",(M50-[8]Standardisation_Parameters!$O$5)/[8]Standardisation_Parameters!$O$6)</f>
        <v>0.44747547674417337</v>
      </c>
      <c r="AH50" s="75">
        <f t="shared" si="5"/>
        <v>6</v>
      </c>
      <c r="AI50" s="75">
        <f>IF(ISBLANK(O50),"",(O50-[8]Standardisation_Parameters!$Q$5)/[8]Standardisation_Parameters!$Q$6)</f>
        <v>-0.73504313935689081</v>
      </c>
      <c r="AJ50" s="75">
        <f t="shared" si="6"/>
        <v>3.75</v>
      </c>
      <c r="AK50" s="695"/>
      <c r="AL50">
        <f>IF(X50="",[8]Buckets!$K$15,IF(X50&lt;=[8]Buckets!$D$13,[8]Buckets!$K$13,IF(AND(X50&gt;[8]Buckets!$D$13,X50&lt;=[8]Buckets!$D$14),[8]Buckets!$K$14,IF(X50&gt;[8]Buckets!$D$14,[8]Buckets!$K$15))))</f>
        <v>-0.16359999999999997</v>
      </c>
      <c r="AM50">
        <f>IF(Y50="",[8]Buckets!$K$60,IF(Y50&lt;=[8]Buckets!$D$55,[8]Buckets!$K$55,IF(AND(Y50&gt;[8]Buckets!$D$55,Y50&lt;=[8]Buckets!$D$56),[8]Buckets!$K$56,IF(AND(Y50&gt;[8]Buckets!$D$56,Y50&lt;=[8]Buckets!$D$57),[8]Buckets!$K$57,IF(AND(Y50&gt;[8]Buckets!$D$57,Y50&lt;=[8]Buckets!$D$58),[8]Buckets!$K$58,IF(AND(Y50&gt;[8]Buckets!$D$58,Y50&lt;=[8]Buckets!$D$59),[8]Buckets!$K$59,IF(Y50&gt;[8]Buckets!$D$59,[8]Buckets!$K$60)))))))</f>
        <v>-0.59049999999999991</v>
      </c>
      <c r="AN50">
        <f>IF(Z50="",[8]Buckets!$K$78,IF(Z50&lt;=[8]Buckets!$D$73,[8]Buckets!$K$73,IF(AND(Z50&gt;[8]Buckets!$D$73,Z50&lt;=[8]Buckets!$D$74),[8]Buckets!$K$74,IF(AND(Z50&gt;[8]Buckets!$D$74,Z50&lt;=[8]Buckets!$D$75),[8]Buckets!$K$75,IF(AND(Z50&gt;[8]Buckets!$D$75,Z50&lt;=[8]Buckets!$D$76),[8]Buckets!$K$76,IF(AND(Z50&gt;[8]Buckets!$D$76,Z50&lt;=[8]Buckets!$D$77),[8]Buckets!$K$77,IF(Z50&gt;[8]Buckets!$D$77,[8]Buckets!$K$78)))))))</f>
        <v>-8.7399999999999922E-2</v>
      </c>
      <c r="AO50">
        <f>IF(AA50="",[8]Buckets!$K$37,IF(AA50&lt;=[8]Buckets!$D$37,[8]Buckets!$K$37,IF(AND(AA50&gt;[8]Buckets!$D$37,AA50&lt;=[8]Buckets!$D$38),[8]Buckets!$K$38,IF(AND(AA50&gt;[8]Buckets!$D$38,AA50&lt;=[8]Buckets!$D$39),[8]Buckets!$K$39,IF(AND(AA50&gt;[8]Buckets!$D$39,AA50&lt;=[8]Buckets!$D$40),[8]Buckets!$K$40,IF(AND(AA50&gt;[8]Buckets!$D$40,AA50&lt;=[8]Buckets!$D$41),[8]Buckets!$K$41,IF(AA50&gt;[8]Buckets!$D$41,[8]Buckets!$K$42)))))))</f>
        <v>-0.62339999999999995</v>
      </c>
      <c r="AP50">
        <f>IF(AB50="",[8]Buckets!$K$24,IF(AB50&lt;=[8]Buckets!$D$19,[8]Buckets!$K$19,IF(AND(AB50&gt;[8]Buckets!$D$19,AB50&lt;=[8]Buckets!$D$20),[8]Buckets!$K$20,IF(AND(AB50&gt;[8]Buckets!$D$20,AB50&lt;=[8]Buckets!$D$21),[8]Buckets!$K$21,IF(AND(AB50&gt;[8]Buckets!$D$21,AB50&lt;=[8]Buckets!$D$22),[8]Buckets!$K$22,IF(AND(AB50&gt;[8]Buckets!$D$22,AB50&lt;=[8]Buckets!$D$23),[8]Buckets!$K$23,IF(AB50&gt;[8]Buckets!$D$23,[8]Buckets!$K$24)))))))</f>
        <v>-0.53339999999999999</v>
      </c>
      <c r="AQ50">
        <f>IF(AC50="",[8]Buckets!$K$28,IF(AC50&lt;=[8]Buckets!$D$28,[8]Buckets!$K$28,IF(AND(AC50&gt;[8]Buckets!$D$28,AC50&lt;=[8]Buckets!$D$29),[8]Buckets!$K$29,IF(AND(AC50&gt;[8]Buckets!$D$29,AC50&lt;=[8]Buckets!$D$30),[8]Buckets!$K$30,IF(AND(AC50&gt;[8]Buckets!$D$30,AC50&lt;=[8]Buckets!$D$31),[8]Buckets!$K$31,IF(AND(AC50&gt;[8]Buckets!$D$31,AC50&lt;=[8]Buckets!$D$32),[8]Buckets!$K$32,IF(AC50&gt;[8]Buckets!$D$32,[8]Buckets!$K$33)))))))</f>
        <v>-0.27120000000000011</v>
      </c>
      <c r="AR50">
        <f>IF(AD50="",[8]Buckets!$K$46,IF(AD50&lt;=[8]Buckets!$D$46,[8]Buckets!$K$46,IF(AND(AD50&gt;[8]Buckets!$D$46,AD50&lt;=[8]Buckets!$D$47),[8]Buckets!$K$47,IF(AND(AD50&gt;[8]Buckets!$D$47,AD50&lt;=[8]Buckets!$D$48),[8]Buckets!$K$48,IF(AND(AD50&gt;[8]Buckets!$D$48,AD50&lt;=[8]Buckets!$D$49),[8]Buckets!$K$49,IF(AND(AD50&gt;[8]Buckets!$D$49,AD50&lt;=[8]Buckets!$D$50),[8]Buckets!$K$50,IF(AD50&gt;[8]Buckets!$D$50,[8]Buckets!$K$51)))))))</f>
        <v>-0.26459999999999995</v>
      </c>
      <c r="AS50">
        <f>IF(AE50="",[8]Buckets!$K$64,IF(AE50&lt;=[8]Buckets!$D$64,[8]Buckets!$K$64,IF(AND(AE50&gt;[8]Buckets!$D$64,AE50&lt;=[8]Buckets!$D$65),[8]Buckets!$K$65,IF(AND(AE50&gt;[8]Buckets!$D$65,AE50&lt;=[8]Buckets!$D$66),[8]Buckets!$K$66,IF(AND(AE50&gt;[8]Buckets!$D$66,AE50&lt;=[8]Buckets!$D$67),[8]Buckets!$K$67,IF(AND(AE50&gt;[8]Buckets!$D$67,AE50&lt;=[8]Buckets!$D$68),[8]Buckets!$K$68,IF(AE50&gt;[8]Buckets!$D$68,[8]Buckets!$K$69)))))))</f>
        <v>-0.6238999999999999</v>
      </c>
      <c r="AT50">
        <f>IF(AF50="",[8]Buckets!$K$87,IF(AF50&lt;=[8]Buckets!$D$82,[8]Buckets!$K$82,IF(AND(AF50&gt;[8]Buckets!$D$82,AF50&lt;=[8]Buckets!$D$83),[8]Buckets!$K$83,IF(AND(AF50&gt;[8]Buckets!$D$83,AF50&lt;=[8]Buckets!$D$84),[8]Buckets!$K$84,IF(AND(AF50&gt;[8]Buckets!$D$84,AF50&lt;=[8]Buckets!$D$85),[8]Buckets!$K$85,IF(AND(AF50&gt;[8]Buckets!$D$85,AF50&lt;=[8]Buckets!$D$86),[8]Buckets!$K$86,IF(AF50&gt;[8]Buckets!$D$86,[8]Buckets!$K$87)))))))</f>
        <v>0.34609999999999985</v>
      </c>
      <c r="AU50">
        <f>IF(AG50="",[8]Buckets!$K$95,IF(AG50&lt;=[8]Buckets!$D$90,[8]Buckets!$K$90,IF(AND(AG50&gt;[8]Buckets!$D$90,AG50&lt;=[8]Buckets!$D$91),[8]Buckets!$K$91,IF(AND(AG50&gt;[8]Buckets!$D$91,AG50&lt;=[8]Buckets!$D$92),[8]Buckets!$K$92,IF(AND(AG50&gt;[8]Buckets!$D$92,AG50&lt;=[8]Buckets!$D$93),[8]Buckets!$K$93,IF(AND(AG50&gt;[8]Buckets!$D$93,AG50&lt;=[8]Buckets!$D$94),[8]Buckets!$K$94,IF(AG50&gt;[8]Buckets!$D$94,[8]Buckets!$K$95)))))))</f>
        <v>0.10740000000000016</v>
      </c>
      <c r="AV50">
        <f>IF(AH50="",[8]Buckets!$K$103,IF(AH50&lt;=[8]Buckets!$D$99,[8]Buckets!$K$99,IF(AND(AH50&gt;[8]Buckets!$D$99,AH50&lt;=[8]Buckets!$D$100),[8]Buckets!$K$100,IF(AND(AH50&gt;[8]Buckets!$D$100,AH50&lt;=[8]Buckets!$D$101),[8]Buckets!$K$101,IF(AND(AH50&gt;[8]Buckets!$D$101,AH50&lt;=[8]Buckets!$D$102),[8]Buckets!$K$102,IF(AH50&gt;[8]Buckets!$D$102,[8]Buckets!$K$103))))))</f>
        <v>0.72730000000000006</v>
      </c>
      <c r="AW50">
        <f>IF(AI50="",[8]Buckets!$K$116,IF(AI50&lt;=[8]Buckets!$D$116,[8]Buckets!$K$116,IF(AND(AI50&gt;[8]Buckets!$D$116,AI50&lt;=[8]Buckets!$D$117),[8]Buckets!$K$117,IF(AND(AI50&gt;[8]Buckets!$D$117,AI50&lt;=[8]Buckets!$D$118),[8]Buckets!$K$118,IF(AND(AI50&gt;[8]Buckets!$D$118,AI50&lt;=[8]Buckets!$D$119),[8]Buckets!$K$119,IF(AND(AI50&gt;[8]Buckets!$D$119,AI50&lt;=[8]Buckets!$D$120),[8]Buckets!$K$120,IF(AI50&gt;[8]Buckets!$D$120,[8]Buckets!$K$121)))))))</f>
        <v>0.84310000000000007</v>
      </c>
      <c r="AX50">
        <f>IF(AJ50="",[8]Buckets!$K$130,IF(AJ50&lt;=[8]Buckets!$D$125,[8]Buckets!$K$125,IF(AND(AJ50&gt;[8]Buckets!$D$125,AJ50&lt;=[8]Buckets!$D$126),[8]Buckets!$K$126,IF(AND(AJ50&gt;[8]Buckets!$D$126,AJ50&lt;=[8]Buckets!$D$127),[8]Buckets!$K$127,IF(AND(AJ50&gt;[8]Buckets!$D$127,AJ50&lt;=[8]Buckets!$D$128),[8]Buckets!$K$128,IF(AND(AJ50&gt;[8]Buckets!$D$128,AJ50&lt;=[8]Buckets!$D$129),[8]Buckets!$K$129,IF(AJ50&gt;[8]Buckets!$D$129,[8]Buckets!$K$130)))))))</f>
        <v>0.65790000000000037</v>
      </c>
      <c r="AY50" s="695"/>
      <c r="AZ50">
        <f>MMULT(AL50:AT50,[8]Coefficients!$B$6:$B$14)+[8]Coefficients!$F$5</f>
        <v>-0.11651339799999993</v>
      </c>
      <c r="BA50">
        <f>MMULT(AU50:AX50,[8]Coefficients!$B$20:$B$23)+[8]Coefficients!$F$19</f>
        <v>0.88524332600000022</v>
      </c>
      <c r="BB50">
        <f>(AZ50*[8]Standardisation_Parameters!$B$6)+[8]Standardisation_Parameters!$B$5</f>
        <v>42.513689835098326</v>
      </c>
      <c r="BC50">
        <f>(BA50*[8]Standardisation_Parameters!$B$6)+[8]Standardisation_Parameters!$B$5</f>
        <v>59.33367502049655</v>
      </c>
      <c r="BD50">
        <v>51</v>
      </c>
      <c r="BE50" s="78">
        <f>MMULT(AZ50:BA50,[8]Coefficients!$B$29:$B$30)+[8]Coefficients!$F$29</f>
        <v>0.63749673982614019</v>
      </c>
      <c r="BF50" s="78">
        <f>(BE50*[8]Standardisation_Parameters!$B$6)+[8]Standardisation_Parameters!$B$5</f>
        <v>55.173888707769677</v>
      </c>
      <c r="BG50" s="78">
        <f t="shared" si="7"/>
        <v>55</v>
      </c>
      <c r="BH50" s="78">
        <f>VLOOKUP(MATCH(BF50,[8]mapping_table!$B$2:$B$21,1),[8]mapping_table!$A$1:$D$21,4,0)</f>
        <v>60</v>
      </c>
      <c r="BI50" s="78">
        <f t="shared" si="8"/>
        <v>11</v>
      </c>
      <c r="BK50" s="79">
        <f>MMULT(AZ50:BA50,[8]Coefficients!$B$36:$B$37)+[8]Coefficients!$F$36</f>
        <v>0.4251369968858601</v>
      </c>
      <c r="BL50" s="79">
        <f>(BK50*[8]Standardisation_Parameters!$B$6)+[8]Standardisation_Parameters!$B$5</f>
        <v>51.608264794642359</v>
      </c>
      <c r="BM50" s="79">
        <f t="shared" si="9"/>
        <v>52</v>
      </c>
      <c r="BN50" s="79">
        <f>VLOOKUP(MATCH(BL50,[8]mapping_table!$B$2:$B$21,1),[8]mapping_table!$A$1:$D$21,4,0)</f>
        <v>55</v>
      </c>
      <c r="BO50" s="79">
        <f t="shared" si="10"/>
        <v>10</v>
      </c>
      <c r="BP50" s="78">
        <f t="shared" si="11"/>
        <v>10</v>
      </c>
      <c r="BQ50" s="78">
        <f>VLOOKUP(MATCH(BO50,[9]mapping_table!$B$2:$B$21,1),[9]mapping_table!$A$1:$D$21,4,0)</f>
        <v>15</v>
      </c>
      <c r="BR50" s="78">
        <f t="shared" si="12"/>
        <v>2</v>
      </c>
      <c r="BT50" s="79" t="e">
        <f>MMULT(BI50:BJ50,[9]Coefficients!$B$36:$B$37)+[9]Coefficients!$F$36</f>
        <v>#VALUE!</v>
      </c>
      <c r="BU50" s="79" t="e">
        <f>(BT50*[9]Standardisation_Parameters!$B$6)+[9]Standardisation_Parameters!$B$5</f>
        <v>#VALUE!</v>
      </c>
      <c r="BV50" s="79" t="e">
        <f t="shared" si="13"/>
        <v>#VALUE!</v>
      </c>
      <c r="BW50" s="79" t="e">
        <f>VLOOKUP(MATCH(BU50,[9]mapping_table!$B$2:$B$21,1),[9]mapping_table!$A$1:$D$21,4,0)</f>
        <v>#VALUE!</v>
      </c>
      <c r="BX50" s="79" t="e">
        <f t="shared" si="14"/>
        <v>#VALUE!</v>
      </c>
    </row>
    <row r="51" spans="1:76" hidden="1" x14ac:dyDescent="0.25">
      <c r="A51" s="74" t="s">
        <v>60</v>
      </c>
      <c r="B51" s="74" t="s">
        <v>158</v>
      </c>
      <c r="C51" s="74" t="s">
        <v>228</v>
      </c>
      <c r="D51" s="75">
        <v>5</v>
      </c>
      <c r="E51" s="75">
        <v>5.0724690458849198</v>
      </c>
      <c r="F51" s="75">
        <v>11.1</v>
      </c>
      <c r="G51" s="75">
        <v>5</v>
      </c>
      <c r="H51" s="75">
        <v>6.3761999999999999</v>
      </c>
      <c r="I51" s="75">
        <v>9230</v>
      </c>
      <c r="J51" s="75">
        <v>0.88050661751338599</v>
      </c>
      <c r="K51" s="75">
        <v>8.3173400737912395</v>
      </c>
      <c r="L51" s="75">
        <v>7</v>
      </c>
      <c r="M51" s="75"/>
      <c r="N51" s="75">
        <v>7</v>
      </c>
      <c r="O51" s="75">
        <v>-1.15873912001964</v>
      </c>
      <c r="P51" s="75">
        <v>2</v>
      </c>
      <c r="Q51" s="75">
        <f>VLOOKUP(C51,High_Raw!$D:$CD,9,FALSE)</f>
        <v>13.7797425665358</v>
      </c>
      <c r="R51" s="75">
        <f>VLOOKUP(C51,High_Raw!$D:$CD,36,FALSE)</f>
        <v>4.7141015151842698</v>
      </c>
      <c r="S51" s="148">
        <v>64.4444444444444</v>
      </c>
      <c r="T51" s="149">
        <f t="shared" si="0"/>
        <v>64</v>
      </c>
      <c r="U51" s="41">
        <f>VLOOKUP(MATCH(S51,[8]mapping_table!$B$2:$B$21,1),[8]mapping_table!$A$1:$D$21,4,0)</f>
        <v>65</v>
      </c>
      <c r="V51" s="41">
        <f t="shared" si="1"/>
        <v>13</v>
      </c>
      <c r="W51" s="695"/>
      <c r="X51" s="75">
        <f t="shared" si="2"/>
        <v>5</v>
      </c>
      <c r="Y51">
        <f>IF(ISBLANK(E51),"",(E51-[8]Standardisation_Parameters!$J$5)/[8]Standardisation_Parameters!$J$6)</f>
        <v>0.32032889882783744</v>
      </c>
      <c r="Z51">
        <f>IF(ISBLANK(F51),"",(F51-[8]Standardisation_Parameters!$G$5)/[8]Standardisation_Parameters!$G$6)</f>
        <v>0.14323675791899249</v>
      </c>
      <c r="AA51">
        <f>IF(ISBLANK(G51),"",(G51-[8]Standardisation_Parameters!$L$5)/[8]Standardisation_Parameters!$L$6)</f>
        <v>-0.24600501621291143</v>
      </c>
      <c r="AB51" s="75">
        <f t="shared" si="3"/>
        <v>6.3761999999999999</v>
      </c>
      <c r="AC51">
        <f>IF(ISBLANK(I51),"",(I51-[8]Standardisation_Parameters!$K$5)/[8]Standardisation_Parameters!$K$6)</f>
        <v>-0.26505559014200636</v>
      </c>
      <c r="AD51">
        <f>IF(ISBLANK(J51),"",(J51-[8]Standardisation_Parameters!$M$5)/[8]Standardisation_Parameters!$M$6)</f>
        <v>-2.8742322267953074E-2</v>
      </c>
      <c r="AE51">
        <f>IF(ISBLANK(K51),"",(K51-[8]Standardisation_Parameters!$N$5)/[8]Standardisation_Parameters!$N$6)</f>
        <v>-0.58423465062566204</v>
      </c>
      <c r="AF51" s="75">
        <f t="shared" si="4"/>
        <v>7</v>
      </c>
      <c r="AG51" t="str">
        <f>IF(ISBLANK(M51),"",(M51-[8]Standardisation_Parameters!$O$5)/[8]Standardisation_Parameters!$O$6)</f>
        <v/>
      </c>
      <c r="AH51" s="75">
        <f t="shared" si="5"/>
        <v>7</v>
      </c>
      <c r="AI51" s="75">
        <f>IF(ISBLANK(O51),"",(O51-[8]Standardisation_Parameters!$Q$5)/[8]Standardisation_Parameters!$Q$6)</f>
        <v>-1.2255823080034076</v>
      </c>
      <c r="AJ51" s="75">
        <f t="shared" si="6"/>
        <v>2</v>
      </c>
      <c r="AK51" s="695"/>
      <c r="AL51">
        <f>IF(X51="",[8]Buckets!$K$15,IF(X51&lt;=[8]Buckets!$D$13,[8]Buckets!$K$13,IF(AND(X51&gt;[8]Buckets!$D$13,X51&lt;=[8]Buckets!$D$14),[8]Buckets!$K$14,IF(X51&gt;[8]Buckets!$D$14,[8]Buckets!$K$15))))</f>
        <v>0.39300000000000002</v>
      </c>
      <c r="AM51">
        <f>IF(Y51="",[8]Buckets!$K$60,IF(Y51&lt;=[8]Buckets!$D$55,[8]Buckets!$K$55,IF(AND(Y51&gt;[8]Buckets!$D$55,Y51&lt;=[8]Buckets!$D$56),[8]Buckets!$K$56,IF(AND(Y51&gt;[8]Buckets!$D$56,Y51&lt;=[8]Buckets!$D$57),[8]Buckets!$K$57,IF(AND(Y51&gt;[8]Buckets!$D$57,Y51&lt;=[8]Buckets!$D$58),[8]Buckets!$K$58,IF(AND(Y51&gt;[8]Buckets!$D$58,Y51&lt;=[8]Buckets!$D$59),[8]Buckets!$K$59,IF(Y51&gt;[8]Buckets!$D$59,[8]Buckets!$K$60)))))))</f>
        <v>-0.42249999999999993</v>
      </c>
      <c r="AN51">
        <f>IF(Z51="",[8]Buckets!$K$78,IF(Z51&lt;=[8]Buckets!$D$73,[8]Buckets!$K$73,IF(AND(Z51&gt;[8]Buckets!$D$73,Z51&lt;=[8]Buckets!$D$74),[8]Buckets!$K$74,IF(AND(Z51&gt;[8]Buckets!$D$74,Z51&lt;=[8]Buckets!$D$75),[8]Buckets!$K$75,IF(AND(Z51&gt;[8]Buckets!$D$75,Z51&lt;=[8]Buckets!$D$76),[8]Buckets!$K$76,IF(AND(Z51&gt;[8]Buckets!$D$76,Z51&lt;=[8]Buckets!$D$77),[8]Buckets!$K$77,IF(Z51&gt;[8]Buckets!$D$77,[8]Buckets!$K$78)))))))</f>
        <v>-0.35099999999999998</v>
      </c>
      <c r="AO51">
        <f>IF(AA51="",[8]Buckets!$K$37,IF(AA51&lt;=[8]Buckets!$D$37,[8]Buckets!$K$37,IF(AND(AA51&gt;[8]Buckets!$D$37,AA51&lt;=[8]Buckets!$D$38),[8]Buckets!$K$38,IF(AND(AA51&gt;[8]Buckets!$D$38,AA51&lt;=[8]Buckets!$D$39),[8]Buckets!$K$39,IF(AND(AA51&gt;[8]Buckets!$D$39,AA51&lt;=[8]Buckets!$D$40),[8]Buckets!$K$40,IF(AND(AA51&gt;[8]Buckets!$D$40,AA51&lt;=[8]Buckets!$D$41),[8]Buckets!$K$41,IF(AA51&gt;[8]Buckets!$D$41,[8]Buckets!$K$42)))))))</f>
        <v>-0.34260000000000002</v>
      </c>
      <c r="AP51">
        <f>IF(AB51="",[8]Buckets!$K$24,IF(AB51&lt;=[8]Buckets!$D$19,[8]Buckets!$K$19,IF(AND(AB51&gt;[8]Buckets!$D$19,AB51&lt;=[8]Buckets!$D$20),[8]Buckets!$K$20,IF(AND(AB51&gt;[8]Buckets!$D$20,AB51&lt;=[8]Buckets!$D$21),[8]Buckets!$K$21,IF(AND(AB51&gt;[8]Buckets!$D$21,AB51&lt;=[8]Buckets!$D$22),[8]Buckets!$K$22,IF(AND(AB51&gt;[8]Buckets!$D$22,AB51&lt;=[8]Buckets!$D$23),[8]Buckets!$K$23,IF(AB51&gt;[8]Buckets!$D$23,[8]Buckets!$K$24)))))))</f>
        <v>-7.4999999999999956E-2</v>
      </c>
      <c r="AQ51">
        <f>IF(AC51="",[8]Buckets!$K$28,IF(AC51&lt;=[8]Buckets!$D$28,[8]Buckets!$K$28,IF(AND(AC51&gt;[8]Buckets!$D$28,AC51&lt;=[8]Buckets!$D$29),[8]Buckets!$K$29,IF(AND(AC51&gt;[8]Buckets!$D$29,AC51&lt;=[8]Buckets!$D$30),[8]Buckets!$K$30,IF(AND(AC51&gt;[8]Buckets!$D$30,AC51&lt;=[8]Buckets!$D$31),[8]Buckets!$K$31,IF(AND(AC51&gt;[8]Buckets!$D$31,AC51&lt;=[8]Buckets!$D$32),[8]Buckets!$K$32,IF(AC51&gt;[8]Buckets!$D$32,[8]Buckets!$K$33)))))))</f>
        <v>-0.27120000000000011</v>
      </c>
      <c r="AR51">
        <f>IF(AD51="",[8]Buckets!$K$46,IF(AD51&lt;=[8]Buckets!$D$46,[8]Buckets!$K$46,IF(AND(AD51&gt;[8]Buckets!$D$46,AD51&lt;=[8]Buckets!$D$47),[8]Buckets!$K$47,IF(AND(AD51&gt;[8]Buckets!$D$47,AD51&lt;=[8]Buckets!$D$48),[8]Buckets!$K$48,IF(AND(AD51&gt;[8]Buckets!$D$48,AD51&lt;=[8]Buckets!$D$49),[8]Buckets!$K$49,IF(AND(AD51&gt;[8]Buckets!$D$49,AD51&lt;=[8]Buckets!$D$50),[8]Buckets!$K$50,IF(AD51&gt;[8]Buckets!$D$50,[8]Buckets!$K$51)))))))</f>
        <v>-0.41189999999999993</v>
      </c>
      <c r="AS51">
        <f>IF(AE51="",[8]Buckets!$K$64,IF(AE51&lt;=[8]Buckets!$D$64,[8]Buckets!$K$64,IF(AND(AE51&gt;[8]Buckets!$D$64,AE51&lt;=[8]Buckets!$D$65),[8]Buckets!$K$65,IF(AND(AE51&gt;[8]Buckets!$D$65,AE51&lt;=[8]Buckets!$D$66),[8]Buckets!$K$66,IF(AND(AE51&gt;[8]Buckets!$D$66,AE51&lt;=[8]Buckets!$D$67),[8]Buckets!$K$67,IF(AND(AE51&gt;[8]Buckets!$D$67,AE51&lt;=[8]Buckets!$D$68),[8]Buckets!$K$68,IF(AE51&gt;[8]Buckets!$D$68,[8]Buckets!$K$69)))))))</f>
        <v>0.20650000000000002</v>
      </c>
      <c r="AT51">
        <f>IF(AF51="",[8]Buckets!$K$87,IF(AF51&lt;=[8]Buckets!$D$82,[8]Buckets!$K$82,IF(AND(AF51&gt;[8]Buckets!$D$82,AF51&lt;=[8]Buckets!$D$83),[8]Buckets!$K$83,IF(AND(AF51&gt;[8]Buckets!$D$83,AF51&lt;=[8]Buckets!$D$84),[8]Buckets!$K$84,IF(AND(AF51&gt;[8]Buckets!$D$84,AF51&lt;=[8]Buckets!$D$85),[8]Buckets!$K$85,IF(AND(AF51&gt;[8]Buckets!$D$85,AF51&lt;=[8]Buckets!$D$86),[8]Buckets!$K$86,IF(AF51&gt;[8]Buckets!$D$86,[8]Buckets!$K$87)))))))</f>
        <v>0.34609999999999985</v>
      </c>
      <c r="AU51">
        <f>IF(AG51="",[8]Buckets!$K$95,IF(AG51&lt;=[8]Buckets!$D$90,[8]Buckets!$K$90,IF(AND(AG51&gt;[8]Buckets!$D$90,AG51&lt;=[8]Buckets!$D$91),[8]Buckets!$K$91,IF(AND(AG51&gt;[8]Buckets!$D$91,AG51&lt;=[8]Buckets!$D$92),[8]Buckets!$K$92,IF(AND(AG51&gt;[8]Buckets!$D$92,AG51&lt;=[8]Buckets!$D$93),[8]Buckets!$K$93,IF(AND(AG51&gt;[8]Buckets!$D$93,AG51&lt;=[8]Buckets!$D$94),[8]Buckets!$K$94,IF(AG51&gt;[8]Buckets!$D$94,[8]Buckets!$K$95)))))))</f>
        <v>0.50539999999999985</v>
      </c>
      <c r="AV51">
        <f>IF(AH51="",[8]Buckets!$K$103,IF(AH51&lt;=[8]Buckets!$D$99,[8]Buckets!$K$99,IF(AND(AH51&gt;[8]Buckets!$D$99,AH51&lt;=[8]Buckets!$D$100),[8]Buckets!$K$100,IF(AND(AH51&gt;[8]Buckets!$D$100,AH51&lt;=[8]Buckets!$D$101),[8]Buckets!$K$101,IF(AND(AH51&gt;[8]Buckets!$D$101,AH51&lt;=[8]Buckets!$D$102),[8]Buckets!$K$102,IF(AH51&gt;[8]Buckets!$D$102,[8]Buckets!$K$103))))))</f>
        <v>0.72730000000000006</v>
      </c>
      <c r="AW51">
        <f>IF(AI51="",[8]Buckets!$K$116,IF(AI51&lt;=[8]Buckets!$D$116,[8]Buckets!$K$116,IF(AND(AI51&gt;[8]Buckets!$D$116,AI51&lt;=[8]Buckets!$D$117),[8]Buckets!$K$117,IF(AND(AI51&gt;[8]Buckets!$D$117,AI51&lt;=[8]Buckets!$D$118),[8]Buckets!$K$118,IF(AND(AI51&gt;[8]Buckets!$D$118,AI51&lt;=[8]Buckets!$D$119),[8]Buckets!$K$119,IF(AND(AI51&gt;[8]Buckets!$D$119,AI51&lt;=[8]Buckets!$D$120),[8]Buckets!$K$120,IF(AI51&gt;[8]Buckets!$D$120,[8]Buckets!$K$121)))))))</f>
        <v>0.84310000000000007</v>
      </c>
      <c r="AX51">
        <f>IF(AJ51="",[8]Buckets!$K$130,IF(AJ51&lt;=[8]Buckets!$D$125,[8]Buckets!$K$125,IF(AND(AJ51&gt;[8]Buckets!$D$125,AJ51&lt;=[8]Buckets!$D$126),[8]Buckets!$K$126,IF(AND(AJ51&gt;[8]Buckets!$D$126,AJ51&lt;=[8]Buckets!$D$127),[8]Buckets!$K$127,IF(AND(AJ51&gt;[8]Buckets!$D$127,AJ51&lt;=[8]Buckets!$D$128),[8]Buckets!$K$128,IF(AND(AJ51&gt;[8]Buckets!$D$128,AJ51&lt;=[8]Buckets!$D$129),[8]Buckets!$K$129,IF(AJ51&gt;[8]Buckets!$D$129,[8]Buckets!$K$130)))))))</f>
        <v>-0.8657999999999999</v>
      </c>
      <c r="AY51" s="695"/>
      <c r="AZ51">
        <f>MMULT(AL51:AT51,[8]Coefficients!$B$6:$B$14)+[8]Coefficients!$F$5</f>
        <v>0.47777316399999986</v>
      </c>
      <c r="BA51">
        <f>MMULT(AU51:AX51,[8]Coefficients!$B$20:$B$23)+[8]Coefficients!$F$19</f>
        <v>0.6348763260000001</v>
      </c>
      <c r="BB51">
        <f>(AZ51*[8]Standardisation_Parameters!$B$6)+[8]Standardisation_Parameters!$B$5</f>
        <v>52.492051775917446</v>
      </c>
      <c r="BC51">
        <f>(BA51*[8]Standardisation_Parameters!$B$6)+[8]Standardisation_Parameters!$B$5</f>
        <v>55.129890678428488</v>
      </c>
      <c r="BD51">
        <v>52</v>
      </c>
      <c r="BE51" s="78">
        <f>MMULT(AZ51:BA51,[8]Coefficients!$B$29:$B$30)+[8]Coefficients!$F$29</f>
        <v>0.64240492553056006</v>
      </c>
      <c r="BF51" s="78">
        <f>(BE51*[8]Standardisation_Parameters!$B$6)+[8]Standardisation_Parameters!$B$5</f>
        <v>55.256299545508689</v>
      </c>
      <c r="BG51" s="78">
        <f t="shared" si="7"/>
        <v>55</v>
      </c>
      <c r="BH51" s="78">
        <f>VLOOKUP(MATCH(BF51,[8]mapping_table!$B$2:$B$21,1),[8]mapping_table!$A$1:$D$21,4,0)</f>
        <v>60</v>
      </c>
      <c r="BI51" s="78">
        <f t="shared" si="8"/>
        <v>11</v>
      </c>
      <c r="BK51" s="79">
        <f>MMULT(AZ51:BA51,[8]Coefficients!$B$36:$B$37)+[8]Coefficients!$F$36</f>
        <v>0.61951047122892</v>
      </c>
      <c r="BL51" s="79">
        <f>(BK51*[8]Standardisation_Parameters!$B$6)+[8]Standardisation_Parameters!$B$5</f>
        <v>54.871890463986659</v>
      </c>
      <c r="BM51" s="79">
        <f t="shared" si="9"/>
        <v>55</v>
      </c>
      <c r="BN51" s="79">
        <f>VLOOKUP(MATCH(BL51,[8]mapping_table!$B$2:$B$21,1),[8]mapping_table!$A$1:$D$21,4,0)</f>
        <v>55</v>
      </c>
      <c r="BO51" s="79">
        <f t="shared" si="10"/>
        <v>11</v>
      </c>
      <c r="BP51" s="78">
        <f t="shared" si="11"/>
        <v>11</v>
      </c>
      <c r="BQ51" s="78">
        <f>VLOOKUP(MATCH(BO51,[9]mapping_table!$B$2:$B$21,1),[9]mapping_table!$A$1:$D$21,4,0)</f>
        <v>15</v>
      </c>
      <c r="BR51" s="78">
        <f t="shared" si="12"/>
        <v>2</v>
      </c>
      <c r="BT51" s="79" t="e">
        <f>MMULT(BI51:BJ51,[9]Coefficients!$B$36:$B$37)+[9]Coefficients!$F$36</f>
        <v>#VALUE!</v>
      </c>
      <c r="BU51" s="79" t="e">
        <f>(BT51*[9]Standardisation_Parameters!$B$6)+[9]Standardisation_Parameters!$B$5</f>
        <v>#VALUE!</v>
      </c>
      <c r="BV51" s="79" t="e">
        <f t="shared" si="13"/>
        <v>#VALUE!</v>
      </c>
      <c r="BW51" s="79" t="e">
        <f>VLOOKUP(MATCH(BU51,[9]mapping_table!$B$2:$B$21,1),[9]mapping_table!$A$1:$D$21,4,0)</f>
        <v>#VALUE!</v>
      </c>
      <c r="BX51" s="79" t="e">
        <f t="shared" si="14"/>
        <v>#VALUE!</v>
      </c>
    </row>
    <row r="52" spans="1:76" hidden="1" x14ac:dyDescent="0.25">
      <c r="A52" s="74" t="s">
        <v>229</v>
      </c>
      <c r="B52" s="74" t="s">
        <v>160</v>
      </c>
      <c r="C52" s="74" t="s">
        <v>230</v>
      </c>
      <c r="D52" s="75">
        <v>2</v>
      </c>
      <c r="E52" s="75">
        <v>2.4824259260997299</v>
      </c>
      <c r="F52" s="75">
        <v>16.600000000000001</v>
      </c>
      <c r="G52" s="75">
        <v>0.75</v>
      </c>
      <c r="H52" s="75">
        <v>5.2885999999999997</v>
      </c>
      <c r="I52" s="75">
        <v>13140</v>
      </c>
      <c r="J52" s="75">
        <v>-15.2302649379721</v>
      </c>
      <c r="K52" s="75">
        <v>80.512263978644</v>
      </c>
      <c r="L52" s="75">
        <v>5</v>
      </c>
      <c r="M52" s="75">
        <v>13.6612021857924</v>
      </c>
      <c r="N52" s="75">
        <v>4</v>
      </c>
      <c r="O52" s="75">
        <v>0.76596748298026096</v>
      </c>
      <c r="P52" s="75">
        <v>2</v>
      </c>
      <c r="Q52" s="75">
        <f>VLOOKUP(C52,High_Raw!$D:$CD,9,FALSE)</f>
        <v>9.4222971615206408</v>
      </c>
      <c r="R52" s="75">
        <f>VLOOKUP(C52,High_Raw!$D:$CD,36,FALSE)</f>
        <v>24.5148738928408</v>
      </c>
      <c r="S52" s="148">
        <v>32.5555555555556</v>
      </c>
      <c r="T52" s="149">
        <f t="shared" si="0"/>
        <v>33</v>
      </c>
      <c r="U52" s="41">
        <f>VLOOKUP(MATCH(S52,[8]mapping_table!$B$2:$B$21,1),[8]mapping_table!$A$1:$D$21,4,0)</f>
        <v>35</v>
      </c>
      <c r="V52" s="41">
        <f t="shared" si="1"/>
        <v>7</v>
      </c>
      <c r="W52" s="695"/>
      <c r="X52" s="75">
        <f t="shared" si="2"/>
        <v>2</v>
      </c>
      <c r="Y52">
        <f>IF(ISBLANK(E52),"",(E52-[8]Standardisation_Parameters!$J$5)/[8]Standardisation_Parameters!$J$6)</f>
        <v>6.8654031424149234E-2</v>
      </c>
      <c r="Z52">
        <f>IF(ISBLANK(F52),"",(F52-[8]Standardisation_Parameters!$G$5)/[8]Standardisation_Parameters!$G$6)</f>
        <v>0.60866265402628306</v>
      </c>
      <c r="AA52">
        <f>IF(ISBLANK(G52),"",(G52-[8]Standardisation_Parameters!$L$5)/[8]Standardisation_Parameters!$L$6)</f>
        <v>-1.0522683141245761</v>
      </c>
      <c r="AB52" s="75">
        <f t="shared" si="3"/>
        <v>5.2885999999999997</v>
      </c>
      <c r="AC52">
        <f>IF(ISBLANK(I52),"",(I52-[8]Standardisation_Parameters!$K$5)/[8]Standardisation_Parameters!$K$6)</f>
        <v>-4.0464285947002486E-2</v>
      </c>
      <c r="AD52">
        <f>IF(ISBLANK(J52),"",(J52-[8]Standardisation_Parameters!$M$5)/[8]Standardisation_Parameters!$M$6)</f>
        <v>-0.42518167009929231</v>
      </c>
      <c r="AE52">
        <f>IF(ISBLANK(K52),"",(K52-[8]Standardisation_Parameters!$N$5)/[8]Standardisation_Parameters!$N$6)</f>
        <v>5.436841737096558E-2</v>
      </c>
      <c r="AF52" s="75">
        <f t="shared" si="4"/>
        <v>5</v>
      </c>
      <c r="AG52">
        <f>IF(ISBLANK(M52),"",(M52-[8]Standardisation_Parameters!$O$5)/[8]Standardisation_Parameters!$O$6)</f>
        <v>-1.1028742796806423</v>
      </c>
      <c r="AH52" s="75">
        <f t="shared" si="5"/>
        <v>4</v>
      </c>
      <c r="AI52" s="75">
        <f>IF(ISBLANK(O52),"",(O52-[8]Standardisation_Parameters!$Q$5)/[8]Standardisation_Parameters!$Q$6)</f>
        <v>0.72941751767593366</v>
      </c>
      <c r="AJ52" s="75">
        <f t="shared" si="6"/>
        <v>2</v>
      </c>
      <c r="AK52" s="695"/>
      <c r="AL52">
        <f>IF(X52="",[8]Buckets!$K$15,IF(X52&lt;=[8]Buckets!$D$13,[8]Buckets!$K$13,IF(AND(X52&gt;[8]Buckets!$D$13,X52&lt;=[8]Buckets!$D$14),[8]Buckets!$K$14,IF(X52&gt;[8]Buckets!$D$14,[8]Buckets!$K$15))))</f>
        <v>-0.16359999999999997</v>
      </c>
      <c r="AM52">
        <f>IF(Y52="",[8]Buckets!$K$60,IF(Y52&lt;=[8]Buckets!$D$55,[8]Buckets!$K$55,IF(AND(Y52&gt;[8]Buckets!$D$55,Y52&lt;=[8]Buckets!$D$56),[8]Buckets!$K$56,IF(AND(Y52&gt;[8]Buckets!$D$56,Y52&lt;=[8]Buckets!$D$57),[8]Buckets!$K$57,IF(AND(Y52&gt;[8]Buckets!$D$57,Y52&lt;=[8]Buckets!$D$58),[8]Buckets!$K$58,IF(AND(Y52&gt;[8]Buckets!$D$58,Y52&lt;=[8]Buckets!$D$59),[8]Buckets!$K$59,IF(Y52&gt;[8]Buckets!$D$59,[8]Buckets!$K$60)))))))</f>
        <v>-0.46449999999999991</v>
      </c>
      <c r="AN52">
        <f>IF(Z52="",[8]Buckets!$K$78,IF(Z52&lt;=[8]Buckets!$D$73,[8]Buckets!$K$73,IF(AND(Z52&gt;[8]Buckets!$D$73,Z52&lt;=[8]Buckets!$D$74),[8]Buckets!$K$74,IF(AND(Z52&gt;[8]Buckets!$D$74,Z52&lt;=[8]Buckets!$D$75),[8]Buckets!$K$75,IF(AND(Z52&gt;[8]Buckets!$D$75,Z52&lt;=[8]Buckets!$D$76),[8]Buckets!$K$76,IF(AND(Z52&gt;[8]Buckets!$D$76,Z52&lt;=[8]Buckets!$D$77),[8]Buckets!$K$77,IF(Z52&gt;[8]Buckets!$D$77,[8]Buckets!$K$78)))))))</f>
        <v>-8.7399999999999922E-2</v>
      </c>
      <c r="AO52">
        <f>IF(AA52="",[8]Buckets!$K$37,IF(AA52&lt;=[8]Buckets!$D$37,[8]Buckets!$K$37,IF(AND(AA52&gt;[8]Buckets!$D$37,AA52&lt;=[8]Buckets!$D$38),[8]Buckets!$K$38,IF(AND(AA52&gt;[8]Buckets!$D$38,AA52&lt;=[8]Buckets!$D$39),[8]Buckets!$K$39,IF(AND(AA52&gt;[8]Buckets!$D$39,AA52&lt;=[8]Buckets!$D$40),[8]Buckets!$K$40,IF(AND(AA52&gt;[8]Buckets!$D$40,AA52&lt;=[8]Buckets!$D$41),[8]Buckets!$K$41,IF(AA52&gt;[8]Buckets!$D$41,[8]Buckets!$K$42)))))))</f>
        <v>-1.1850000000000001</v>
      </c>
      <c r="AP52">
        <f>IF(AB52="",[8]Buckets!$K$24,IF(AB52&lt;=[8]Buckets!$D$19,[8]Buckets!$K$19,IF(AND(AB52&gt;[8]Buckets!$D$19,AB52&lt;=[8]Buckets!$D$20),[8]Buckets!$K$20,IF(AND(AB52&gt;[8]Buckets!$D$20,AB52&lt;=[8]Buckets!$D$21),[8]Buckets!$K$21,IF(AND(AB52&gt;[8]Buckets!$D$21,AB52&lt;=[8]Buckets!$D$22),[8]Buckets!$K$22,IF(AND(AB52&gt;[8]Buckets!$D$22,AB52&lt;=[8]Buckets!$D$23),[8]Buckets!$K$23,IF(AB52&gt;[8]Buckets!$D$23,[8]Buckets!$K$24)))))))</f>
        <v>-0.53339999999999999</v>
      </c>
      <c r="AQ52">
        <f>IF(AC52="",[8]Buckets!$K$28,IF(AC52&lt;=[8]Buckets!$D$28,[8]Buckets!$K$28,IF(AND(AC52&gt;[8]Buckets!$D$28,AC52&lt;=[8]Buckets!$D$29),[8]Buckets!$K$29,IF(AND(AC52&gt;[8]Buckets!$D$29,AC52&lt;=[8]Buckets!$D$30),[8]Buckets!$K$30,IF(AND(AC52&gt;[8]Buckets!$D$30,AC52&lt;=[8]Buckets!$D$31),[8]Buckets!$K$31,IF(AND(AC52&gt;[8]Buckets!$D$31,AC52&lt;=[8]Buckets!$D$32),[8]Buckets!$K$32,IF(AC52&gt;[8]Buckets!$D$32,[8]Buckets!$K$33)))))))</f>
        <v>-0.27120000000000011</v>
      </c>
      <c r="AR52">
        <f>IF(AD52="",[8]Buckets!$K$46,IF(AD52&lt;=[8]Buckets!$D$46,[8]Buckets!$K$46,IF(AND(AD52&gt;[8]Buckets!$D$46,AD52&lt;=[8]Buckets!$D$47),[8]Buckets!$K$47,IF(AND(AD52&gt;[8]Buckets!$D$47,AD52&lt;=[8]Buckets!$D$48),[8]Buckets!$K$48,IF(AND(AD52&gt;[8]Buckets!$D$48,AD52&lt;=[8]Buckets!$D$49),[8]Buckets!$K$49,IF(AND(AD52&gt;[8]Buckets!$D$49,AD52&lt;=[8]Buckets!$D$50),[8]Buckets!$K$50,IF(AD52&gt;[8]Buckets!$D$50,[8]Buckets!$K$51)))))))</f>
        <v>-0.11729999999999999</v>
      </c>
      <c r="AS52">
        <f>IF(AE52="",[8]Buckets!$K$64,IF(AE52&lt;=[8]Buckets!$D$64,[8]Buckets!$K$64,IF(AND(AE52&gt;[8]Buckets!$D$64,AE52&lt;=[8]Buckets!$D$65),[8]Buckets!$K$65,IF(AND(AE52&gt;[8]Buckets!$D$65,AE52&lt;=[8]Buckets!$D$66),[8]Buckets!$K$66,IF(AND(AE52&gt;[8]Buckets!$D$66,AE52&lt;=[8]Buckets!$D$67),[8]Buckets!$K$67,IF(AND(AE52&gt;[8]Buckets!$D$67,AE52&lt;=[8]Buckets!$D$68),[8]Buckets!$K$68,IF(AE52&gt;[8]Buckets!$D$68,[8]Buckets!$K$69)))))))</f>
        <v>-0.6238999999999999</v>
      </c>
      <c r="AT52">
        <f>IF(AF52="",[8]Buckets!$K$87,IF(AF52&lt;=[8]Buckets!$D$82,[8]Buckets!$K$82,IF(AND(AF52&gt;[8]Buckets!$D$82,AF52&lt;=[8]Buckets!$D$83),[8]Buckets!$K$83,IF(AND(AF52&gt;[8]Buckets!$D$83,AF52&lt;=[8]Buckets!$D$84),[8]Buckets!$K$84,IF(AND(AF52&gt;[8]Buckets!$D$84,AF52&lt;=[8]Buckets!$D$85),[8]Buckets!$K$85,IF(AND(AF52&gt;[8]Buckets!$D$85,AF52&lt;=[8]Buckets!$D$86),[8]Buckets!$K$86,IF(AF52&gt;[8]Buckets!$D$86,[8]Buckets!$K$87)))))))</f>
        <v>5.2299999999999791E-2</v>
      </c>
      <c r="AU52">
        <f>IF(AG52="",[8]Buckets!$K$95,IF(AG52&lt;=[8]Buckets!$D$90,[8]Buckets!$K$90,IF(AND(AG52&gt;[8]Buckets!$D$90,AG52&lt;=[8]Buckets!$D$91),[8]Buckets!$K$91,IF(AND(AG52&gt;[8]Buckets!$D$91,AG52&lt;=[8]Buckets!$D$92),[8]Buckets!$K$92,IF(AND(AG52&gt;[8]Buckets!$D$92,AG52&lt;=[8]Buckets!$D$93),[8]Buckets!$K$93,IF(AND(AG52&gt;[8]Buckets!$D$93,AG52&lt;=[8]Buckets!$D$94),[8]Buckets!$K$94,IF(AG52&gt;[8]Buckets!$D$94,[8]Buckets!$K$95)))))))</f>
        <v>-1.0866</v>
      </c>
      <c r="AV52">
        <f>IF(AH52="",[8]Buckets!$K$103,IF(AH52&lt;=[8]Buckets!$D$99,[8]Buckets!$K$99,IF(AND(AH52&gt;[8]Buckets!$D$99,AH52&lt;=[8]Buckets!$D$100),[8]Buckets!$K$100,IF(AND(AH52&gt;[8]Buckets!$D$100,AH52&lt;=[8]Buckets!$D$101),[8]Buckets!$K$101,IF(AND(AH52&gt;[8]Buckets!$D$101,AH52&lt;=[8]Buckets!$D$102),[8]Buckets!$K$102,IF(AH52&gt;[8]Buckets!$D$102,[8]Buckets!$K$103))))))</f>
        <v>0.22500000000000009</v>
      </c>
      <c r="AW52">
        <f>IF(AI52="",[8]Buckets!$K$116,IF(AI52&lt;=[8]Buckets!$D$116,[8]Buckets!$K$116,IF(AND(AI52&gt;[8]Buckets!$D$116,AI52&lt;=[8]Buckets!$D$117),[8]Buckets!$K$117,IF(AND(AI52&gt;[8]Buckets!$D$117,AI52&lt;=[8]Buckets!$D$118),[8]Buckets!$K$118,IF(AND(AI52&gt;[8]Buckets!$D$118,AI52&lt;=[8]Buckets!$D$119),[8]Buckets!$K$119,IF(AND(AI52&gt;[8]Buckets!$D$119,AI52&lt;=[8]Buckets!$D$120),[8]Buckets!$K$120,IF(AI52&gt;[8]Buckets!$D$120,[8]Buckets!$K$121)))))))</f>
        <v>-0.80090000000000017</v>
      </c>
      <c r="AX52">
        <f>IF(AJ52="",[8]Buckets!$K$130,IF(AJ52&lt;=[8]Buckets!$D$125,[8]Buckets!$K$125,IF(AND(AJ52&gt;[8]Buckets!$D$125,AJ52&lt;=[8]Buckets!$D$126),[8]Buckets!$K$126,IF(AND(AJ52&gt;[8]Buckets!$D$126,AJ52&lt;=[8]Buckets!$D$127),[8]Buckets!$K$127,IF(AND(AJ52&gt;[8]Buckets!$D$127,AJ52&lt;=[8]Buckets!$D$128),[8]Buckets!$K$128,IF(AND(AJ52&gt;[8]Buckets!$D$128,AJ52&lt;=[8]Buckets!$D$129),[8]Buckets!$K$129,IF(AJ52&gt;[8]Buckets!$D$129,[8]Buckets!$K$130)))))))</f>
        <v>-0.8657999999999999</v>
      </c>
      <c r="AY52" s="695"/>
      <c r="AZ52">
        <f>MMULT(AL52:AT52,[8]Coefficients!$B$6:$B$14)+[8]Coefficients!$F$5</f>
        <v>-0.15514117999999999</v>
      </c>
      <c r="BA52">
        <f>MMULT(AU52:AX52,[8]Coefficients!$B$20:$B$23)+[8]Coefficients!$F$19</f>
        <v>-0.587569008</v>
      </c>
      <c r="BB52">
        <f>(AZ52*[8]Standardisation_Parameters!$B$6)+[8]Standardisation_Parameters!$B$5</f>
        <v>41.865110489016701</v>
      </c>
      <c r="BC52">
        <f>(BA52*[8]Standardisation_Parameters!$B$6)+[8]Standardisation_Parameters!$B$5</f>
        <v>34.604435829732928</v>
      </c>
      <c r="BD52">
        <v>54</v>
      </c>
      <c r="BE52" s="78">
        <f>MMULT(AZ52:BA52,[8]Coefficients!$B$29:$B$30)+[8]Coefficients!$F$29</f>
        <v>-0.45554325139436003</v>
      </c>
      <c r="BF52" s="78">
        <f>(BE52*[8]Standardisation_Parameters!$B$6)+[8]Standardisation_Parameters!$B$5</f>
        <v>36.821212834563752</v>
      </c>
      <c r="BG52" s="78">
        <f t="shared" si="7"/>
        <v>37</v>
      </c>
      <c r="BH52" s="78">
        <f>VLOOKUP(MATCH(BF52,[8]mapping_table!$B$2:$B$21,1),[8]mapping_table!$A$1:$D$21,4,0)</f>
        <v>40</v>
      </c>
      <c r="BI52" s="78">
        <f t="shared" si="8"/>
        <v>7</v>
      </c>
      <c r="BK52" s="79">
        <f>MMULT(AZ52:BA52,[8]Coefficients!$B$36:$B$37)+[8]Coefficients!$F$36</f>
        <v>-0.35824782999419996</v>
      </c>
      <c r="BL52" s="79">
        <f>(BK52*[8]Standardisation_Parameters!$B$6)+[8]Standardisation_Parameters!$B$5</f>
        <v>38.45485053057363</v>
      </c>
      <c r="BM52" s="79">
        <f t="shared" si="9"/>
        <v>38</v>
      </c>
      <c r="BN52" s="79">
        <f>VLOOKUP(MATCH(BL52,[8]mapping_table!$B$2:$B$21,1),[8]mapping_table!$A$1:$D$21,4,0)</f>
        <v>40</v>
      </c>
      <c r="BO52" s="79">
        <f t="shared" si="10"/>
        <v>8</v>
      </c>
      <c r="BP52" s="78">
        <f t="shared" si="11"/>
        <v>8</v>
      </c>
      <c r="BQ52" s="78">
        <f>VLOOKUP(MATCH(BO52,[9]mapping_table!$B$2:$B$21,1),[9]mapping_table!$A$1:$D$21,4,0)</f>
        <v>10</v>
      </c>
      <c r="BR52" s="78">
        <f t="shared" si="12"/>
        <v>2</v>
      </c>
      <c r="BT52" s="79" t="e">
        <f>MMULT(BI52:BJ52,[9]Coefficients!$B$36:$B$37)+[9]Coefficients!$F$36</f>
        <v>#VALUE!</v>
      </c>
      <c r="BU52" s="79" t="e">
        <f>(BT52*[9]Standardisation_Parameters!$B$6)+[9]Standardisation_Parameters!$B$5</f>
        <v>#VALUE!</v>
      </c>
      <c r="BV52" s="79" t="e">
        <f t="shared" si="13"/>
        <v>#VALUE!</v>
      </c>
      <c r="BW52" s="79" t="e">
        <f>VLOOKUP(MATCH(BU52,[9]mapping_table!$B$2:$B$21,1),[9]mapping_table!$A$1:$D$21,4,0)</f>
        <v>#VALUE!</v>
      </c>
      <c r="BX52" s="79" t="e">
        <f t="shared" si="14"/>
        <v>#VALUE!</v>
      </c>
    </row>
    <row r="53" spans="1:76" hidden="1" x14ac:dyDescent="0.25">
      <c r="A53" s="74" t="s">
        <v>304</v>
      </c>
      <c r="B53" s="74" t="s">
        <v>160</v>
      </c>
      <c r="C53" s="74" t="s">
        <v>576</v>
      </c>
      <c r="D53" s="75">
        <v>1</v>
      </c>
      <c r="E53" s="75">
        <v>78.961340633814501</v>
      </c>
      <c r="F53" s="75">
        <v>0.23499806942095899</v>
      </c>
      <c r="G53" s="75"/>
      <c r="H53" s="75">
        <v>2.3532000000000002</v>
      </c>
      <c r="I53" s="75">
        <v>126430</v>
      </c>
      <c r="J53" s="75">
        <v>3.17223134464989</v>
      </c>
      <c r="K53" s="75">
        <v>2089.9761269892301</v>
      </c>
      <c r="L53" s="75">
        <v>1</v>
      </c>
      <c r="M53" s="75">
        <v>24.043715846994498</v>
      </c>
      <c r="N53" s="75">
        <v>1</v>
      </c>
      <c r="O53" s="75">
        <v>1.8099457631199201</v>
      </c>
      <c r="P53" s="75">
        <v>1</v>
      </c>
      <c r="Q53" s="75">
        <f>VLOOKUP(C53,High_Raw!$D:$CD,9,FALSE)</f>
        <v>4.3070069886175002</v>
      </c>
      <c r="R53" s="75">
        <f>VLOOKUP(C53,High_Raw!$D:$CD,36,FALSE)</f>
        <v>36.680255795777697</v>
      </c>
      <c r="S53" s="148">
        <v>19.5555555555556</v>
      </c>
      <c r="T53" s="149">
        <f t="shared" si="0"/>
        <v>20</v>
      </c>
      <c r="U53" s="41">
        <f>VLOOKUP(MATCH(S53,[8]mapping_table!$B$2:$B$21,1),[8]mapping_table!$A$1:$D$21,4,0)</f>
        <v>20</v>
      </c>
      <c r="V53" s="41">
        <f t="shared" si="1"/>
        <v>4</v>
      </c>
      <c r="W53" s="695"/>
      <c r="X53" s="75">
        <f t="shared" si="2"/>
        <v>1</v>
      </c>
      <c r="Y53">
        <f>IF(ISBLANK(E53),"",(E53-[8]Standardisation_Parameters!$J$5)/[8]Standardisation_Parameters!$J$6)</f>
        <v>7.5001213190569711</v>
      </c>
      <c r="Z53">
        <f>IF(ISBLANK(F53),"",(F53-[8]Standardisation_Parameters!$G$5)/[8]Standardisation_Parameters!$G$6)</f>
        <v>-0.77619110748958764</v>
      </c>
      <c r="AA53" t="str">
        <f>IF(ISBLANK(G53),"",(G53-[8]Standardisation_Parameters!$L$5)/[8]Standardisation_Parameters!$L$6)</f>
        <v/>
      </c>
      <c r="AB53" s="75">
        <f t="shared" si="3"/>
        <v>2.3532000000000002</v>
      </c>
      <c r="AC53">
        <f>IF(ISBLANK(I53),"",(I53-[8]Standardisation_Parameters!$K$5)/[8]Standardisation_Parameters!$K$6)</f>
        <v>6.4669395125829183</v>
      </c>
      <c r="AD53">
        <f>IF(ISBLANK(J53),"",(J53-[8]Standardisation_Parameters!$M$5)/[8]Standardisation_Parameters!$M$6)</f>
        <v>2.7650374575023895E-2</v>
      </c>
      <c r="AE53">
        <f>IF(ISBLANK(K53),"",(K53-[8]Standardisation_Parameters!$N$5)/[8]Standardisation_Parameters!$N$6)</f>
        <v>17.829160861755806</v>
      </c>
      <c r="AF53" s="75">
        <f t="shared" si="4"/>
        <v>1</v>
      </c>
      <c r="AG53">
        <f>IF(ISBLANK(M53),"",(M53-[8]Standardisation_Parameters!$O$5)/[8]Standardisation_Parameters!$O$6)</f>
        <v>-0.72522498003870284</v>
      </c>
      <c r="AH53" s="75">
        <f t="shared" si="5"/>
        <v>1</v>
      </c>
      <c r="AI53" s="75">
        <f>IF(ISBLANK(O53),"",(O53-[8]Standardisation_Parameters!$Q$5)/[8]Standardisation_Parameters!$Q$6)</f>
        <v>1.7898271159518102</v>
      </c>
      <c r="AJ53" s="75">
        <f t="shared" si="6"/>
        <v>1</v>
      </c>
      <c r="AK53" s="695"/>
      <c r="AL53">
        <f>IF(X53="",[8]Buckets!$K$15,IF(X53&lt;=[8]Buckets!$D$13,[8]Buckets!$K$13,IF(AND(X53&gt;[8]Buckets!$D$13,X53&lt;=[8]Buckets!$D$14),[8]Buckets!$K$14,IF(X53&gt;[8]Buckets!$D$14,[8]Buckets!$K$15))))</f>
        <v>-0.72019999999999995</v>
      </c>
      <c r="AM53">
        <f>IF(Y53="",[8]Buckets!$K$60,IF(Y53&lt;=[8]Buckets!$D$55,[8]Buckets!$K$55,IF(AND(Y53&gt;[8]Buckets!$D$55,Y53&lt;=[8]Buckets!$D$56),[8]Buckets!$K$56,IF(AND(Y53&gt;[8]Buckets!$D$56,Y53&lt;=[8]Buckets!$D$57),[8]Buckets!$K$57,IF(AND(Y53&gt;[8]Buckets!$D$57,Y53&lt;=[8]Buckets!$D$58),[8]Buckets!$K$58,IF(AND(Y53&gt;[8]Buckets!$D$58,Y53&lt;=[8]Buckets!$D$59),[8]Buckets!$K$59,IF(Y53&gt;[8]Buckets!$D$59,[8]Buckets!$K$60)))))))</f>
        <v>-0.38049999999999995</v>
      </c>
      <c r="AN53">
        <f>IF(Z53="",[8]Buckets!$K$78,IF(Z53&lt;=[8]Buckets!$D$73,[8]Buckets!$K$73,IF(AND(Z53&gt;[8]Buckets!$D$73,Z53&lt;=[8]Buckets!$D$74),[8]Buckets!$K$74,IF(AND(Z53&gt;[8]Buckets!$D$74,Z53&lt;=[8]Buckets!$D$75),[8]Buckets!$K$75,IF(AND(Z53&gt;[8]Buckets!$D$75,Z53&lt;=[8]Buckets!$D$76),[8]Buckets!$K$76,IF(AND(Z53&gt;[8]Buckets!$D$76,Z53&lt;=[8]Buckets!$D$77),[8]Buckets!$K$77,IF(Z53&gt;[8]Buckets!$D$77,[8]Buckets!$K$78)))))))</f>
        <v>-1.1417999999999999</v>
      </c>
      <c r="AO53">
        <f>IF(AA53="",[8]Buckets!$K$37,IF(AA53&lt;=[8]Buckets!$D$37,[8]Buckets!$K$37,IF(AND(AA53&gt;[8]Buckets!$D$37,AA53&lt;=[8]Buckets!$D$38),[8]Buckets!$K$38,IF(AND(AA53&gt;[8]Buckets!$D$38,AA53&lt;=[8]Buckets!$D$39),[8]Buckets!$K$39,IF(AND(AA53&gt;[8]Buckets!$D$39,AA53&lt;=[8]Buckets!$D$40),[8]Buckets!$K$40,IF(AND(AA53&gt;[8]Buckets!$D$40,AA53&lt;=[8]Buckets!$D$41),[8]Buckets!$K$41,IF(AA53&gt;[8]Buckets!$D$41,[8]Buckets!$K$42)))))))</f>
        <v>-1.1850000000000001</v>
      </c>
      <c r="AP53">
        <f>IF(AB53="",[8]Buckets!$K$24,IF(AB53&lt;=[8]Buckets!$D$19,[8]Buckets!$K$19,IF(AND(AB53&gt;[8]Buckets!$D$19,AB53&lt;=[8]Buckets!$D$20),[8]Buckets!$K$20,IF(AND(AB53&gt;[8]Buckets!$D$20,AB53&lt;=[8]Buckets!$D$21),[8]Buckets!$K$21,IF(AND(AB53&gt;[8]Buckets!$D$21,AB53&lt;=[8]Buckets!$D$22),[8]Buckets!$K$22,IF(AND(AB53&gt;[8]Buckets!$D$22,AB53&lt;=[8]Buckets!$D$23),[8]Buckets!$K$23,IF(AB53&gt;[8]Buckets!$D$23,[8]Buckets!$K$24)))))))</f>
        <v>-0.93840000000000001</v>
      </c>
      <c r="AQ53">
        <f>IF(AC53="",[8]Buckets!$K$28,IF(AC53&lt;=[8]Buckets!$D$28,[8]Buckets!$K$28,IF(AND(AC53&gt;[8]Buckets!$D$28,AC53&lt;=[8]Buckets!$D$29),[8]Buckets!$K$29,IF(AND(AC53&gt;[8]Buckets!$D$29,AC53&lt;=[8]Buckets!$D$30),[8]Buckets!$K$30,IF(AND(AC53&gt;[8]Buckets!$D$30,AC53&lt;=[8]Buckets!$D$31),[8]Buckets!$K$31,IF(AND(AC53&gt;[8]Buckets!$D$31,AC53&lt;=[8]Buckets!$D$32),[8]Buckets!$K$32,IF(AC53&gt;[8]Buckets!$D$32,[8]Buckets!$K$33)))))))</f>
        <v>-1.5579000000000001</v>
      </c>
      <c r="AR53">
        <f>IF(AD53="",[8]Buckets!$K$46,IF(AD53&lt;=[8]Buckets!$D$46,[8]Buckets!$K$46,IF(AND(AD53&gt;[8]Buckets!$D$46,AD53&lt;=[8]Buckets!$D$47),[8]Buckets!$K$47,IF(AND(AD53&gt;[8]Buckets!$D$47,AD53&lt;=[8]Buckets!$D$48),[8]Buckets!$K$48,IF(AND(AD53&gt;[8]Buckets!$D$48,AD53&lt;=[8]Buckets!$D$49),[8]Buckets!$K$49,IF(AND(AD53&gt;[8]Buckets!$D$49,AD53&lt;=[8]Buckets!$D$50),[8]Buckets!$K$50,IF(AD53&gt;[8]Buckets!$D$50,[8]Buckets!$K$51)))))))</f>
        <v>-0.41189999999999993</v>
      </c>
      <c r="AS53">
        <f>IF(AE53="",[8]Buckets!$K$64,IF(AE53&lt;=[8]Buckets!$D$64,[8]Buckets!$K$64,IF(AND(AE53&gt;[8]Buckets!$D$64,AE53&lt;=[8]Buckets!$D$65),[8]Buckets!$K$65,IF(AND(AE53&gt;[8]Buckets!$D$65,AE53&lt;=[8]Buckets!$D$66),[8]Buckets!$K$66,IF(AND(AE53&gt;[8]Buckets!$D$66,AE53&lt;=[8]Buckets!$D$67),[8]Buckets!$K$67,IF(AND(AE53&gt;[8]Buckets!$D$67,AE53&lt;=[8]Buckets!$D$68),[8]Buckets!$K$68,IF(AE53&gt;[8]Buckets!$D$68,[8]Buckets!$K$69)))))))</f>
        <v>-1.1775</v>
      </c>
      <c r="AT53">
        <f>IF(AF53="",[8]Buckets!$K$87,IF(AF53&lt;=[8]Buckets!$D$82,[8]Buckets!$K$82,IF(AND(AF53&gt;[8]Buckets!$D$82,AF53&lt;=[8]Buckets!$D$83),[8]Buckets!$K$83,IF(AND(AF53&gt;[8]Buckets!$D$83,AF53&lt;=[8]Buckets!$D$84),[8]Buckets!$K$84,IF(AND(AF53&gt;[8]Buckets!$D$84,AF53&lt;=[8]Buckets!$D$85),[8]Buckets!$K$85,IF(AND(AF53&gt;[8]Buckets!$D$85,AF53&lt;=[8]Buckets!$D$86),[8]Buckets!$K$86,IF(AF53&gt;[8]Buckets!$D$86,[8]Buckets!$K$87)))))))</f>
        <v>-1.6049</v>
      </c>
      <c r="AU53">
        <f>IF(AG53="",[8]Buckets!$K$95,IF(AG53&lt;=[8]Buckets!$D$90,[8]Buckets!$K$90,IF(AND(AG53&gt;[8]Buckets!$D$90,AG53&lt;=[8]Buckets!$D$91),[8]Buckets!$K$91,IF(AND(AG53&gt;[8]Buckets!$D$91,AG53&lt;=[8]Buckets!$D$92),[8]Buckets!$K$92,IF(AND(AG53&gt;[8]Buckets!$D$92,AG53&lt;=[8]Buckets!$D$93),[8]Buckets!$K$93,IF(AND(AG53&gt;[8]Buckets!$D$93,AG53&lt;=[8]Buckets!$D$94),[8]Buckets!$K$94,IF(AG53&gt;[8]Buckets!$D$94,[8]Buckets!$K$95)))))))</f>
        <v>-0.6886000000000001</v>
      </c>
      <c r="AV53">
        <f>IF(AH53="",[8]Buckets!$K$103,IF(AH53&lt;=[8]Buckets!$D$99,[8]Buckets!$K$99,IF(AND(AH53&gt;[8]Buckets!$D$99,AH53&lt;=[8]Buckets!$D$100),[8]Buckets!$K$100,IF(AND(AH53&gt;[8]Buckets!$D$100,AH53&lt;=[8]Buckets!$D$101),[8]Buckets!$K$101,IF(AND(AH53&gt;[8]Buckets!$D$101,AH53&lt;=[8]Buckets!$D$102),[8]Buckets!$K$102,IF(AH53&gt;[8]Buckets!$D$102,[8]Buckets!$K$103))))))</f>
        <v>-1.5026999999999999</v>
      </c>
      <c r="AW53">
        <f>IF(AI53="",[8]Buckets!$K$116,IF(AI53&lt;=[8]Buckets!$D$116,[8]Buckets!$K$116,IF(AND(AI53&gt;[8]Buckets!$D$116,AI53&lt;=[8]Buckets!$D$117),[8]Buckets!$K$117,IF(AND(AI53&gt;[8]Buckets!$D$117,AI53&lt;=[8]Buckets!$D$118),[8]Buckets!$K$118,IF(AND(AI53&gt;[8]Buckets!$D$118,AI53&lt;=[8]Buckets!$D$119),[8]Buckets!$K$119,IF(AND(AI53&gt;[8]Buckets!$D$119,AI53&lt;=[8]Buckets!$D$120),[8]Buckets!$K$120,IF(AI53&gt;[8]Buckets!$D$120,[8]Buckets!$K$121)))))))</f>
        <v>-1.6469000000000003</v>
      </c>
      <c r="AX53">
        <f>IF(AJ53="",[8]Buckets!$K$130,IF(AJ53&lt;=[8]Buckets!$D$125,[8]Buckets!$K$125,IF(AND(AJ53&gt;[8]Buckets!$D$125,AJ53&lt;=[8]Buckets!$D$126),[8]Buckets!$K$126,IF(AND(AJ53&gt;[8]Buckets!$D$126,AJ53&lt;=[8]Buckets!$D$127),[8]Buckets!$K$127,IF(AND(AJ53&gt;[8]Buckets!$D$127,AJ53&lt;=[8]Buckets!$D$128),[8]Buckets!$K$128,IF(AND(AJ53&gt;[8]Buckets!$D$128,AJ53&lt;=[8]Buckets!$D$129),[8]Buckets!$K$129,IF(AJ53&gt;[8]Buckets!$D$129,[8]Buckets!$K$130)))))))</f>
        <v>-1.4505999999999999</v>
      </c>
      <c r="AY53" s="695"/>
      <c r="AZ53">
        <f>MMULT(AL53:AT53,[8]Coefficients!$B$6:$B$14)+[8]Coefficients!$F$5</f>
        <v>-1.8264335670000003</v>
      </c>
      <c r="BA53">
        <f>MMULT(AU53:AX53,[8]Coefficients!$B$20:$B$23)+[8]Coefficients!$F$19</f>
        <v>-1.6101385539999999</v>
      </c>
      <c r="BB53">
        <f>(AZ53*[8]Standardisation_Parameters!$B$6)+[8]Standardisation_Parameters!$B$5</f>
        <v>13.803294165427111</v>
      </c>
      <c r="BC53">
        <f>(BA53*[8]Standardisation_Parameters!$B$6)+[8]Standardisation_Parameters!$B$5</f>
        <v>17.434993186930779</v>
      </c>
      <c r="BD53">
        <v>55</v>
      </c>
      <c r="BE53" s="78">
        <f>MMULT(AZ53:BA53,[8]Coefficients!$B$29:$B$30)+[8]Coefficients!$F$29</f>
        <v>-1.7364101521977502</v>
      </c>
      <c r="BF53" s="78">
        <f>(BE53*[8]Standardisation_Parameters!$B$6)+[8]Standardisation_Parameters!$B$5</f>
        <v>15.314831315152102</v>
      </c>
      <c r="BG53" s="78">
        <f t="shared" si="7"/>
        <v>15</v>
      </c>
      <c r="BH53" s="78">
        <f>VLOOKUP(MATCH(BF53,[8]mapping_table!$B$2:$B$21,1),[8]mapping_table!$A$1:$D$21,4,0)</f>
        <v>20</v>
      </c>
      <c r="BI53" s="78">
        <f t="shared" si="8"/>
        <v>3</v>
      </c>
      <c r="BK53" s="79">
        <f>MMULT(AZ53:BA53,[8]Coefficients!$B$36:$B$37)+[8]Coefficients!$F$36</f>
        <v>-1.79860144592911</v>
      </c>
      <c r="BL53" s="79">
        <f>(BK53*[8]Standardisation_Parameters!$B$6)+[8]Standardisation_Parameters!$B$5</f>
        <v>14.270609086180848</v>
      </c>
      <c r="BM53" s="79">
        <f t="shared" si="9"/>
        <v>14</v>
      </c>
      <c r="BN53" s="79">
        <f>VLOOKUP(MATCH(BL53,[8]mapping_table!$B$2:$B$21,1),[8]mapping_table!$A$1:$D$21,4,0)</f>
        <v>15</v>
      </c>
      <c r="BO53" s="79">
        <f t="shared" si="10"/>
        <v>3</v>
      </c>
      <c r="BP53" s="78">
        <f t="shared" si="11"/>
        <v>3</v>
      </c>
      <c r="BQ53" s="78">
        <f>VLOOKUP(MATCH(BO53,[9]mapping_table!$B$2:$B$21,1),[9]mapping_table!$A$1:$D$21,4,0)</f>
        <v>5</v>
      </c>
      <c r="BR53" s="78">
        <f t="shared" si="12"/>
        <v>1</v>
      </c>
      <c r="BT53" s="79" t="e">
        <f>MMULT(BI53:BJ53,[9]Coefficients!$B$36:$B$37)+[9]Coefficients!$F$36</f>
        <v>#VALUE!</v>
      </c>
      <c r="BU53" s="79" t="e">
        <f>(BT53*[9]Standardisation_Parameters!$B$6)+[9]Standardisation_Parameters!$B$5</f>
        <v>#VALUE!</v>
      </c>
      <c r="BV53" s="79" t="e">
        <f t="shared" si="13"/>
        <v>#VALUE!</v>
      </c>
      <c r="BW53" s="79" t="e">
        <f>VLOOKUP(MATCH(BU53,[9]mapping_table!$B$2:$B$21,1),[9]mapping_table!$A$1:$D$21,4,0)</f>
        <v>#VALUE!</v>
      </c>
      <c r="BX53" s="79" t="e">
        <f t="shared" si="14"/>
        <v>#VALUE!</v>
      </c>
    </row>
    <row r="54" spans="1:76" hidden="1" x14ac:dyDescent="0.25">
      <c r="A54" s="74" t="s">
        <v>231</v>
      </c>
      <c r="B54" s="74" t="s">
        <v>160</v>
      </c>
      <c r="C54" s="74" t="s">
        <v>232</v>
      </c>
      <c r="D54" s="75">
        <v>3</v>
      </c>
      <c r="E54" s="75">
        <v>4.6087458924637996</v>
      </c>
      <c r="F54" s="75">
        <v>53.2</v>
      </c>
      <c r="G54" s="75">
        <v>0.3</v>
      </c>
      <c r="H54" s="75">
        <v>6.4634</v>
      </c>
      <c r="I54" s="75">
        <v>12420</v>
      </c>
      <c r="J54" s="75">
        <v>-12.570277299983299</v>
      </c>
      <c r="K54" s="75">
        <v>155.855016712836</v>
      </c>
      <c r="L54" s="75">
        <v>6</v>
      </c>
      <c r="M54" s="75">
        <v>16.9398907103825</v>
      </c>
      <c r="N54" s="75">
        <v>4</v>
      </c>
      <c r="O54" s="75">
        <v>0.80018162346419097</v>
      </c>
      <c r="P54" s="75">
        <v>2</v>
      </c>
      <c r="Q54" s="75">
        <f>VLOOKUP(C54,High_Raw!$D:$CD,9,FALSE)</f>
        <v>10.4386087051867</v>
      </c>
      <c r="R54" s="75">
        <f>VLOOKUP(C54,High_Raw!$D:$CD,36,FALSE)</f>
        <v>41.672621028382402</v>
      </c>
      <c r="S54" s="148">
        <v>30</v>
      </c>
      <c r="T54" s="149">
        <f t="shared" si="0"/>
        <v>30</v>
      </c>
      <c r="U54" s="41">
        <f>VLOOKUP(MATCH(S54,[8]mapping_table!$B$2:$B$21,1),[8]mapping_table!$A$1:$D$21,4,0)</f>
        <v>35</v>
      </c>
      <c r="V54" s="41">
        <f t="shared" si="1"/>
        <v>6</v>
      </c>
      <c r="W54" s="695"/>
      <c r="X54" s="75">
        <f t="shared" si="2"/>
        <v>3</v>
      </c>
      <c r="Y54">
        <f>IF(ISBLANK(E54),"",(E54-[8]Standardisation_Parameters!$J$5)/[8]Standardisation_Parameters!$J$6)</f>
        <v>0.27526885243024696</v>
      </c>
      <c r="Z54">
        <f>IF(ISBLANK(F54),"",(F54-[8]Standardisation_Parameters!$G$5)/[8]Standardisation_Parameters!$G$6)</f>
        <v>3.7058604353947979</v>
      </c>
      <c r="AA54">
        <f>IF(ISBLANK(G54),"",(G54-[8]Standardisation_Parameters!$L$5)/[8]Standardisation_Parameters!$L$6)</f>
        <v>-1.1376373691975759</v>
      </c>
      <c r="AB54" s="75">
        <f t="shared" si="3"/>
        <v>6.4634</v>
      </c>
      <c r="AC54">
        <f>IF(ISBLANK(I54),"",(I54-[8]Standardisation_Parameters!$K$5)/[8]Standardisation_Parameters!$K$6)</f>
        <v>-8.1821252448384271E-2</v>
      </c>
      <c r="AD54">
        <f>IF(ISBLANK(J54),"",(J54-[8]Standardisation_Parameters!$M$5)/[8]Standardisation_Parameters!$M$6)</f>
        <v>-0.35972709141496761</v>
      </c>
      <c r="AE54">
        <f>IF(ISBLANK(K54),"",(K54-[8]Standardisation_Parameters!$N$5)/[8]Standardisation_Parameters!$N$6)</f>
        <v>0.72081573035348145</v>
      </c>
      <c r="AF54" s="75">
        <f t="shared" si="4"/>
        <v>6</v>
      </c>
      <c r="AG54">
        <f>IF(ISBLANK(M54),"",(M54-[8]Standardisation_Parameters!$O$5)/[8]Standardisation_Parameters!$O$6)</f>
        <v>-0.98361660610950474</v>
      </c>
      <c r="AH54" s="75">
        <f t="shared" si="5"/>
        <v>4</v>
      </c>
      <c r="AI54" s="75">
        <f>IF(ISBLANK(O54),"",(O54-[8]Standardisation_Parameters!$Q$5)/[8]Standardisation_Parameters!$Q$6)</f>
        <v>0.76417015923574194</v>
      </c>
      <c r="AJ54" s="75">
        <f t="shared" si="6"/>
        <v>2</v>
      </c>
      <c r="AK54" s="695"/>
      <c r="AL54">
        <f>IF(X54="",[8]Buckets!$K$15,IF(X54&lt;=[8]Buckets!$D$13,[8]Buckets!$K$13,IF(AND(X54&gt;[8]Buckets!$D$13,X54&lt;=[8]Buckets!$D$14),[8]Buckets!$K$14,IF(X54&gt;[8]Buckets!$D$14,[8]Buckets!$K$15))))</f>
        <v>0.39300000000000002</v>
      </c>
      <c r="AM54">
        <f>IF(Y54="",[8]Buckets!$K$60,IF(Y54&lt;=[8]Buckets!$D$55,[8]Buckets!$K$55,IF(AND(Y54&gt;[8]Buckets!$D$55,Y54&lt;=[8]Buckets!$D$56),[8]Buckets!$K$56,IF(AND(Y54&gt;[8]Buckets!$D$56,Y54&lt;=[8]Buckets!$D$57),[8]Buckets!$K$57,IF(AND(Y54&gt;[8]Buckets!$D$57,Y54&lt;=[8]Buckets!$D$58),[8]Buckets!$K$58,IF(AND(Y54&gt;[8]Buckets!$D$58,Y54&lt;=[8]Buckets!$D$59),[8]Buckets!$K$59,IF(Y54&gt;[8]Buckets!$D$59,[8]Buckets!$K$60)))))))</f>
        <v>-0.42249999999999993</v>
      </c>
      <c r="AN54">
        <f>IF(Z54="",[8]Buckets!$K$78,IF(Z54&lt;=[8]Buckets!$D$73,[8]Buckets!$K$73,IF(AND(Z54&gt;[8]Buckets!$D$73,Z54&lt;=[8]Buckets!$D$74),[8]Buckets!$K$74,IF(AND(Z54&gt;[8]Buckets!$D$74,Z54&lt;=[8]Buckets!$D$75),[8]Buckets!$K$75,IF(AND(Z54&gt;[8]Buckets!$D$75,Z54&lt;=[8]Buckets!$D$76),[8]Buckets!$K$76,IF(AND(Z54&gt;[8]Buckets!$D$76,Z54&lt;=[8]Buckets!$D$77),[8]Buckets!$K$77,IF(Z54&gt;[8]Buckets!$D$77,[8]Buckets!$K$78)))))))</f>
        <v>0.17619999999999991</v>
      </c>
      <c r="AO54">
        <f>IF(AA54="",[8]Buckets!$K$37,IF(AA54&lt;=[8]Buckets!$D$37,[8]Buckets!$K$37,IF(AND(AA54&gt;[8]Buckets!$D$37,AA54&lt;=[8]Buckets!$D$38),[8]Buckets!$K$38,IF(AND(AA54&gt;[8]Buckets!$D$38,AA54&lt;=[8]Buckets!$D$39),[8]Buckets!$K$39,IF(AND(AA54&gt;[8]Buckets!$D$39,AA54&lt;=[8]Buckets!$D$40),[8]Buckets!$K$40,IF(AND(AA54&gt;[8]Buckets!$D$40,AA54&lt;=[8]Buckets!$D$41),[8]Buckets!$K$41,IF(AA54&gt;[8]Buckets!$D$41,[8]Buckets!$K$42)))))))</f>
        <v>-1.1850000000000001</v>
      </c>
      <c r="AP54">
        <f>IF(AB54="",[8]Buckets!$K$24,IF(AB54&lt;=[8]Buckets!$D$19,[8]Buckets!$K$19,IF(AND(AB54&gt;[8]Buckets!$D$19,AB54&lt;=[8]Buckets!$D$20),[8]Buckets!$K$20,IF(AND(AB54&gt;[8]Buckets!$D$20,AB54&lt;=[8]Buckets!$D$21),[8]Buckets!$K$21,IF(AND(AB54&gt;[8]Buckets!$D$21,AB54&lt;=[8]Buckets!$D$22),[8]Buckets!$K$22,IF(AND(AB54&gt;[8]Buckets!$D$22,AB54&lt;=[8]Buckets!$D$23),[8]Buckets!$K$23,IF(AB54&gt;[8]Buckets!$D$23,[8]Buckets!$K$24)))))))</f>
        <v>-7.4999999999999956E-2</v>
      </c>
      <c r="AQ54">
        <f>IF(AC54="",[8]Buckets!$K$28,IF(AC54&lt;=[8]Buckets!$D$28,[8]Buckets!$K$28,IF(AND(AC54&gt;[8]Buckets!$D$28,AC54&lt;=[8]Buckets!$D$29),[8]Buckets!$K$29,IF(AND(AC54&gt;[8]Buckets!$D$29,AC54&lt;=[8]Buckets!$D$30),[8]Buckets!$K$30,IF(AND(AC54&gt;[8]Buckets!$D$30,AC54&lt;=[8]Buckets!$D$31),[8]Buckets!$K$31,IF(AND(AC54&gt;[8]Buckets!$D$31,AC54&lt;=[8]Buckets!$D$32),[8]Buckets!$K$32,IF(AC54&gt;[8]Buckets!$D$32,[8]Buckets!$K$33)))))))</f>
        <v>-0.27120000000000011</v>
      </c>
      <c r="AR54">
        <f>IF(AD54="",[8]Buckets!$K$46,IF(AD54&lt;=[8]Buckets!$D$46,[8]Buckets!$K$46,IF(AND(AD54&gt;[8]Buckets!$D$46,AD54&lt;=[8]Buckets!$D$47),[8]Buckets!$K$47,IF(AND(AD54&gt;[8]Buckets!$D$47,AD54&lt;=[8]Buckets!$D$48),[8]Buckets!$K$48,IF(AND(AD54&gt;[8]Buckets!$D$48,AD54&lt;=[8]Buckets!$D$49),[8]Buckets!$K$49,IF(AND(AD54&gt;[8]Buckets!$D$49,AD54&lt;=[8]Buckets!$D$50),[8]Buckets!$K$50,IF(AD54&gt;[8]Buckets!$D$50,[8]Buckets!$K$51)))))))</f>
        <v>-0.26459999999999995</v>
      </c>
      <c r="AS54">
        <f>IF(AE54="",[8]Buckets!$K$64,IF(AE54&lt;=[8]Buckets!$D$64,[8]Buckets!$K$64,IF(AND(AE54&gt;[8]Buckets!$D$64,AE54&lt;=[8]Buckets!$D$65),[8]Buckets!$K$65,IF(AND(AE54&gt;[8]Buckets!$D$65,AE54&lt;=[8]Buckets!$D$66),[8]Buckets!$K$66,IF(AND(AE54&gt;[8]Buckets!$D$66,AE54&lt;=[8]Buckets!$D$67),[8]Buckets!$K$67,IF(AND(AE54&gt;[8]Buckets!$D$67,AE54&lt;=[8]Buckets!$D$68),[8]Buckets!$K$68,IF(AE54&gt;[8]Buckets!$D$68,[8]Buckets!$K$69)))))))</f>
        <v>-1.1775</v>
      </c>
      <c r="AT54">
        <f>IF(AF54="",[8]Buckets!$K$87,IF(AF54&lt;=[8]Buckets!$D$82,[8]Buckets!$K$82,IF(AND(AF54&gt;[8]Buckets!$D$82,AF54&lt;=[8]Buckets!$D$83),[8]Buckets!$K$83,IF(AND(AF54&gt;[8]Buckets!$D$83,AF54&lt;=[8]Buckets!$D$84),[8]Buckets!$K$84,IF(AND(AF54&gt;[8]Buckets!$D$84,AF54&lt;=[8]Buckets!$D$85),[8]Buckets!$K$85,IF(AND(AF54&gt;[8]Buckets!$D$85,AF54&lt;=[8]Buckets!$D$86),[8]Buckets!$K$86,IF(AF54&gt;[8]Buckets!$D$86,[8]Buckets!$K$87)))))))</f>
        <v>0.34609999999999985</v>
      </c>
      <c r="AU54">
        <f>IF(AG54="",[8]Buckets!$K$95,IF(AG54&lt;=[8]Buckets!$D$90,[8]Buckets!$K$90,IF(AND(AG54&gt;[8]Buckets!$D$90,AG54&lt;=[8]Buckets!$D$91),[8]Buckets!$K$91,IF(AND(AG54&gt;[8]Buckets!$D$91,AG54&lt;=[8]Buckets!$D$92),[8]Buckets!$K$92,IF(AND(AG54&gt;[8]Buckets!$D$92,AG54&lt;=[8]Buckets!$D$93),[8]Buckets!$K$93,IF(AND(AG54&gt;[8]Buckets!$D$93,AG54&lt;=[8]Buckets!$D$94),[8]Buckets!$K$94,IF(AG54&gt;[8]Buckets!$D$94,[8]Buckets!$K$95)))))))</f>
        <v>-0.6886000000000001</v>
      </c>
      <c r="AV54">
        <f>IF(AH54="",[8]Buckets!$K$103,IF(AH54&lt;=[8]Buckets!$D$99,[8]Buckets!$K$99,IF(AND(AH54&gt;[8]Buckets!$D$99,AH54&lt;=[8]Buckets!$D$100),[8]Buckets!$K$100,IF(AND(AH54&gt;[8]Buckets!$D$100,AH54&lt;=[8]Buckets!$D$101),[8]Buckets!$K$101,IF(AND(AH54&gt;[8]Buckets!$D$101,AH54&lt;=[8]Buckets!$D$102),[8]Buckets!$K$102,IF(AH54&gt;[8]Buckets!$D$102,[8]Buckets!$K$103))))))</f>
        <v>0.22500000000000009</v>
      </c>
      <c r="AW54">
        <f>IF(AI54="",[8]Buckets!$K$116,IF(AI54&lt;=[8]Buckets!$D$116,[8]Buckets!$K$116,IF(AND(AI54&gt;[8]Buckets!$D$116,AI54&lt;=[8]Buckets!$D$117),[8]Buckets!$K$117,IF(AND(AI54&gt;[8]Buckets!$D$117,AI54&lt;=[8]Buckets!$D$118),[8]Buckets!$K$118,IF(AND(AI54&gt;[8]Buckets!$D$118,AI54&lt;=[8]Buckets!$D$119),[8]Buckets!$K$119,IF(AND(AI54&gt;[8]Buckets!$D$119,AI54&lt;=[8]Buckets!$D$120),[8]Buckets!$K$120,IF(AI54&gt;[8]Buckets!$D$120,[8]Buckets!$K$121)))))))</f>
        <v>-0.80090000000000017</v>
      </c>
      <c r="AX54">
        <f>IF(AJ54="",[8]Buckets!$K$130,IF(AJ54&lt;=[8]Buckets!$D$125,[8]Buckets!$K$125,IF(AND(AJ54&gt;[8]Buckets!$D$125,AJ54&lt;=[8]Buckets!$D$126),[8]Buckets!$K$126,IF(AND(AJ54&gt;[8]Buckets!$D$126,AJ54&lt;=[8]Buckets!$D$127),[8]Buckets!$K$127,IF(AND(AJ54&gt;[8]Buckets!$D$127,AJ54&lt;=[8]Buckets!$D$128),[8]Buckets!$K$128,IF(AND(AJ54&gt;[8]Buckets!$D$128,AJ54&lt;=[8]Buckets!$D$129),[8]Buckets!$K$129,IF(AJ54&gt;[8]Buckets!$D$129,[8]Buckets!$K$130)))))))</f>
        <v>-0.8657999999999999</v>
      </c>
      <c r="AY54" s="695"/>
      <c r="AZ54">
        <f>MMULT(AL54:AT54,[8]Coefficients!$B$6:$B$14)+[8]Coefficients!$F$5</f>
        <v>0.10758207800000008</v>
      </c>
      <c r="BA54">
        <f>MMULT(AU54:AX54,[8]Coefficients!$B$20:$B$23)+[8]Coefficients!$F$19</f>
        <v>-0.52222536799999997</v>
      </c>
      <c r="BB54">
        <f>(AZ54*[8]Standardisation_Parameters!$B$6)+[8]Standardisation_Parameters!$B$5</f>
        <v>46.276362444256442</v>
      </c>
      <c r="BC54">
        <f>(BA54*[8]Standardisation_Parameters!$B$6)+[8]Standardisation_Parameters!$B$5</f>
        <v>35.70158749383296</v>
      </c>
      <c r="BD54">
        <v>56</v>
      </c>
      <c r="BE54" s="78">
        <f>MMULT(AZ54:BA54,[8]Coefficients!$B$29:$B$30)+[8]Coefficients!$F$29</f>
        <v>-0.32420179216777995</v>
      </c>
      <c r="BF54" s="78">
        <f>(BE54*[8]Standardisation_Parameters!$B$6)+[8]Standardisation_Parameters!$B$5</f>
        <v>39.026500151826276</v>
      </c>
      <c r="BG54" s="78">
        <f t="shared" si="7"/>
        <v>39</v>
      </c>
      <c r="BH54" s="78">
        <f>VLOOKUP(MATCH(BF54,[8]mapping_table!$B$2:$B$21,1),[8]mapping_table!$A$1:$D$21,4,0)</f>
        <v>40</v>
      </c>
      <c r="BI54" s="78">
        <f t="shared" si="8"/>
        <v>8</v>
      </c>
      <c r="BK54" s="79">
        <f>MMULT(AZ54:BA54,[8]Coefficients!$B$36:$B$37)+[8]Coefficients!$F$36</f>
        <v>-0.1812076322966599</v>
      </c>
      <c r="BL54" s="79">
        <f>(BK54*[8]Standardisation_Parameters!$B$6)+[8]Standardisation_Parameters!$B$5</f>
        <v>41.427442010271648</v>
      </c>
      <c r="BM54" s="79">
        <f t="shared" si="9"/>
        <v>41</v>
      </c>
      <c r="BN54" s="79">
        <f>VLOOKUP(MATCH(BL54,[8]mapping_table!$B$2:$B$21,1),[8]mapping_table!$A$1:$D$21,4,0)</f>
        <v>45</v>
      </c>
      <c r="BO54" s="79">
        <f t="shared" si="10"/>
        <v>8</v>
      </c>
      <c r="BP54" s="78">
        <f t="shared" si="11"/>
        <v>8</v>
      </c>
      <c r="BQ54" s="78">
        <f>VLOOKUP(MATCH(BO54,[9]mapping_table!$B$2:$B$21,1),[9]mapping_table!$A$1:$D$21,4,0)</f>
        <v>10</v>
      </c>
      <c r="BR54" s="78">
        <f t="shared" si="12"/>
        <v>2</v>
      </c>
      <c r="BT54" s="79" t="e">
        <f>MMULT(BI54:BJ54,[9]Coefficients!$B$36:$B$37)+[9]Coefficients!$F$36</f>
        <v>#VALUE!</v>
      </c>
      <c r="BU54" s="79" t="e">
        <f>(BT54*[9]Standardisation_Parameters!$B$6)+[9]Standardisation_Parameters!$B$5</f>
        <v>#VALUE!</v>
      </c>
      <c r="BV54" s="79" t="e">
        <f t="shared" si="13"/>
        <v>#VALUE!</v>
      </c>
      <c r="BW54" s="79" t="e">
        <f>VLOOKUP(MATCH(BU54,[9]mapping_table!$B$2:$B$21,1),[9]mapping_table!$A$1:$D$21,4,0)</f>
        <v>#VALUE!</v>
      </c>
      <c r="BX54" s="79" t="e">
        <f t="shared" si="14"/>
        <v>#VALUE!</v>
      </c>
    </row>
    <row r="55" spans="1:76" hidden="1" x14ac:dyDescent="0.25">
      <c r="A55" s="74" t="s">
        <v>233</v>
      </c>
      <c r="B55" s="74" t="s">
        <v>158</v>
      </c>
      <c r="C55" s="74" t="s">
        <v>234</v>
      </c>
      <c r="D55" s="75">
        <v>1</v>
      </c>
      <c r="E55" s="75"/>
      <c r="F55" s="75">
        <v>7.4046649389115093E-2</v>
      </c>
      <c r="G55" s="75">
        <v>0.3</v>
      </c>
      <c r="H55" s="75">
        <v>4.7927999999999997</v>
      </c>
      <c r="I55" s="75">
        <v>67630</v>
      </c>
      <c r="J55" s="75">
        <v>-9.0109832809556494</v>
      </c>
      <c r="K55" s="75">
        <v>56.967061740837302</v>
      </c>
      <c r="L55" s="75">
        <v>2</v>
      </c>
      <c r="M55" s="75"/>
      <c r="N55" s="75">
        <v>3</v>
      </c>
      <c r="O55" s="75">
        <v>0.69176104470316402</v>
      </c>
      <c r="P55" s="75">
        <v>1.75</v>
      </c>
      <c r="Q55" s="75">
        <f>VLOOKUP(C55,High_Raw!$D:$CD,9,FALSE)</f>
        <v>10.9851936168645</v>
      </c>
      <c r="R55" s="75">
        <f>VLOOKUP(C55,High_Raw!$D:$CD,36,FALSE)</f>
        <v>15.5171584960754</v>
      </c>
      <c r="S55" s="148">
        <v>25.5555555555556</v>
      </c>
      <c r="T55" s="149">
        <f t="shared" si="0"/>
        <v>26</v>
      </c>
      <c r="U55" s="41">
        <f>VLOOKUP(MATCH(S55,[8]mapping_table!$B$2:$B$21,1),[8]mapping_table!$A$1:$D$21,4,0)</f>
        <v>30</v>
      </c>
      <c r="V55" s="41">
        <f t="shared" si="1"/>
        <v>5</v>
      </c>
      <c r="W55" s="695"/>
      <c r="X55" s="75">
        <f t="shared" si="2"/>
        <v>1</v>
      </c>
      <c r="Y55" t="str">
        <f>IF(ISBLANK(E55),"",(E55-[8]Standardisation_Parameters!$J$5)/[8]Standardisation_Parameters!$J$6)</f>
        <v/>
      </c>
      <c r="Z55">
        <f>IF(ISBLANK(F55),"",(F55-[8]Standardisation_Parameters!$G$5)/[8]Standardisation_Parameters!$G$6)</f>
        <v>-0.78981128183468963</v>
      </c>
      <c r="AA55">
        <f>IF(ISBLANK(G55),"",(G55-[8]Standardisation_Parameters!$L$5)/[8]Standardisation_Parameters!$L$6)</f>
        <v>-1.1376373691975759</v>
      </c>
      <c r="AB55" s="75">
        <f t="shared" si="3"/>
        <v>4.7927999999999997</v>
      </c>
      <c r="AC55">
        <f>IF(ISBLANK(I55),"",(I55-[8]Standardisation_Parameters!$K$5)/[8]Standardisation_Parameters!$K$6)</f>
        <v>3.0894539149700724</v>
      </c>
      <c r="AD55">
        <f>IF(ISBLANK(J55),"",(J55-[8]Standardisation_Parameters!$M$5)/[8]Standardisation_Parameters!$M$6)</f>
        <v>-0.27214319173743373</v>
      </c>
      <c r="AE55">
        <f>IF(ISBLANK(K55),"",(K55-[8]Standardisation_Parameters!$N$5)/[8]Standardisation_Parameters!$N$6)</f>
        <v>-0.15390160456964536</v>
      </c>
      <c r="AF55" s="75">
        <f t="shared" si="4"/>
        <v>2</v>
      </c>
      <c r="AG55" t="str">
        <f>IF(ISBLANK(M55),"",(M55-[8]Standardisation_Parameters!$O$5)/[8]Standardisation_Parameters!$O$6)</f>
        <v/>
      </c>
      <c r="AH55" s="75">
        <f t="shared" si="5"/>
        <v>3</v>
      </c>
      <c r="AI55" s="75">
        <f>IF(ISBLANK(O55),"",(O55-[8]Standardisation_Parameters!$Q$5)/[8]Standardisation_Parameters!$Q$6)</f>
        <v>0.65404313403226888</v>
      </c>
      <c r="AJ55" s="75">
        <f t="shared" si="6"/>
        <v>1.75</v>
      </c>
      <c r="AK55" s="695"/>
      <c r="AL55">
        <f>IF(X55="",[8]Buckets!$K$15,IF(X55&lt;=[8]Buckets!$D$13,[8]Buckets!$K$13,IF(AND(X55&gt;[8]Buckets!$D$13,X55&lt;=[8]Buckets!$D$14),[8]Buckets!$K$14,IF(X55&gt;[8]Buckets!$D$14,[8]Buckets!$K$15))))</f>
        <v>-0.72019999999999995</v>
      </c>
      <c r="AM55">
        <f>IF(Y55="",[8]Buckets!$K$60,IF(Y55&lt;=[8]Buckets!$D$55,[8]Buckets!$K$55,IF(AND(Y55&gt;[8]Buckets!$D$55,Y55&lt;=[8]Buckets!$D$56),[8]Buckets!$K$56,IF(AND(Y55&gt;[8]Buckets!$D$56,Y55&lt;=[8]Buckets!$D$57),[8]Buckets!$K$57,IF(AND(Y55&gt;[8]Buckets!$D$57,Y55&lt;=[8]Buckets!$D$58),[8]Buckets!$K$58,IF(AND(Y55&gt;[8]Buckets!$D$58,Y55&lt;=[8]Buckets!$D$59),[8]Buckets!$K$59,IF(Y55&gt;[8]Buckets!$D$59,[8]Buckets!$K$60)))))))</f>
        <v>-0.38049999999999995</v>
      </c>
      <c r="AN55">
        <f>IF(Z55="",[8]Buckets!$K$78,IF(Z55&lt;=[8]Buckets!$D$73,[8]Buckets!$K$73,IF(AND(Z55&gt;[8]Buckets!$D$73,Z55&lt;=[8]Buckets!$D$74),[8]Buckets!$K$74,IF(AND(Z55&gt;[8]Buckets!$D$74,Z55&lt;=[8]Buckets!$D$75),[8]Buckets!$K$75,IF(AND(Z55&gt;[8]Buckets!$D$75,Z55&lt;=[8]Buckets!$D$76),[8]Buckets!$K$76,IF(AND(Z55&gt;[8]Buckets!$D$76,Z55&lt;=[8]Buckets!$D$77),[8]Buckets!$K$77,IF(Z55&gt;[8]Buckets!$D$77,[8]Buckets!$K$78)))))))</f>
        <v>-1.1417999999999999</v>
      </c>
      <c r="AO55">
        <f>IF(AA55="",[8]Buckets!$K$37,IF(AA55&lt;=[8]Buckets!$D$37,[8]Buckets!$K$37,IF(AND(AA55&gt;[8]Buckets!$D$37,AA55&lt;=[8]Buckets!$D$38),[8]Buckets!$K$38,IF(AND(AA55&gt;[8]Buckets!$D$38,AA55&lt;=[8]Buckets!$D$39),[8]Buckets!$K$39,IF(AND(AA55&gt;[8]Buckets!$D$39,AA55&lt;=[8]Buckets!$D$40),[8]Buckets!$K$40,IF(AND(AA55&gt;[8]Buckets!$D$40,AA55&lt;=[8]Buckets!$D$41),[8]Buckets!$K$41,IF(AA55&gt;[8]Buckets!$D$41,[8]Buckets!$K$42)))))))</f>
        <v>-1.1850000000000001</v>
      </c>
      <c r="AP55">
        <f>IF(AB55="",[8]Buckets!$K$24,IF(AB55&lt;=[8]Buckets!$D$19,[8]Buckets!$K$19,IF(AND(AB55&gt;[8]Buckets!$D$19,AB55&lt;=[8]Buckets!$D$20),[8]Buckets!$K$20,IF(AND(AB55&gt;[8]Buckets!$D$20,AB55&lt;=[8]Buckets!$D$21),[8]Buckets!$K$21,IF(AND(AB55&gt;[8]Buckets!$D$21,AB55&lt;=[8]Buckets!$D$22),[8]Buckets!$K$22,IF(AND(AB55&gt;[8]Buckets!$D$22,AB55&lt;=[8]Buckets!$D$23),[8]Buckets!$K$23,IF(AB55&gt;[8]Buckets!$D$23,[8]Buckets!$K$24)))))))</f>
        <v>-0.53339999999999999</v>
      </c>
      <c r="AQ55">
        <f>IF(AC55="",[8]Buckets!$K$28,IF(AC55&lt;=[8]Buckets!$D$28,[8]Buckets!$K$28,IF(AND(AC55&gt;[8]Buckets!$D$28,AC55&lt;=[8]Buckets!$D$29),[8]Buckets!$K$29,IF(AND(AC55&gt;[8]Buckets!$D$29,AC55&lt;=[8]Buckets!$D$30),[8]Buckets!$K$30,IF(AND(AC55&gt;[8]Buckets!$D$30,AC55&lt;=[8]Buckets!$D$31),[8]Buckets!$K$31,IF(AND(AC55&gt;[8]Buckets!$D$31,AC55&lt;=[8]Buckets!$D$32),[8]Buckets!$K$32,IF(AC55&gt;[8]Buckets!$D$32,[8]Buckets!$K$33)))))))</f>
        <v>-1.5579000000000001</v>
      </c>
      <c r="AR55">
        <f>IF(AD55="",[8]Buckets!$K$46,IF(AD55&lt;=[8]Buckets!$D$46,[8]Buckets!$K$46,IF(AND(AD55&gt;[8]Buckets!$D$46,AD55&lt;=[8]Buckets!$D$47),[8]Buckets!$K$47,IF(AND(AD55&gt;[8]Buckets!$D$47,AD55&lt;=[8]Buckets!$D$48),[8]Buckets!$K$48,IF(AND(AD55&gt;[8]Buckets!$D$48,AD55&lt;=[8]Buckets!$D$49),[8]Buckets!$K$49,IF(AND(AD55&gt;[8]Buckets!$D$49,AD55&lt;=[8]Buckets!$D$50),[8]Buckets!$K$50,IF(AD55&gt;[8]Buckets!$D$50,[8]Buckets!$K$51)))))))</f>
        <v>-0.26459999999999995</v>
      </c>
      <c r="AS55">
        <f>IF(AE55="",[8]Buckets!$K$64,IF(AE55&lt;=[8]Buckets!$D$64,[8]Buckets!$K$64,IF(AND(AE55&gt;[8]Buckets!$D$64,AE55&lt;=[8]Buckets!$D$65),[8]Buckets!$K$65,IF(AND(AE55&gt;[8]Buckets!$D$65,AE55&lt;=[8]Buckets!$D$66),[8]Buckets!$K$66,IF(AND(AE55&gt;[8]Buckets!$D$66,AE55&lt;=[8]Buckets!$D$67),[8]Buckets!$K$67,IF(AND(AE55&gt;[8]Buckets!$D$67,AE55&lt;=[8]Buckets!$D$68),[8]Buckets!$K$68,IF(AE55&gt;[8]Buckets!$D$68,[8]Buckets!$K$69)))))))</f>
        <v>-0.6238999999999999</v>
      </c>
      <c r="AT55">
        <f>IF(AF55="",[8]Buckets!$K$87,IF(AF55&lt;=[8]Buckets!$D$82,[8]Buckets!$K$82,IF(AND(AF55&gt;[8]Buckets!$D$82,AF55&lt;=[8]Buckets!$D$83),[8]Buckets!$K$83,IF(AND(AF55&gt;[8]Buckets!$D$83,AF55&lt;=[8]Buckets!$D$84),[8]Buckets!$K$84,IF(AND(AF55&gt;[8]Buckets!$D$84,AF55&lt;=[8]Buckets!$D$85),[8]Buckets!$K$85,IF(AND(AF55&gt;[8]Buckets!$D$85,AF55&lt;=[8]Buckets!$D$86),[8]Buckets!$K$86,IF(AF55&gt;[8]Buckets!$D$86,[8]Buckets!$K$87)))))))</f>
        <v>-1.1183000000000001</v>
      </c>
      <c r="AU55">
        <f>IF(AG55="",[8]Buckets!$K$95,IF(AG55&lt;=[8]Buckets!$D$90,[8]Buckets!$K$90,IF(AND(AG55&gt;[8]Buckets!$D$90,AG55&lt;=[8]Buckets!$D$91),[8]Buckets!$K$91,IF(AND(AG55&gt;[8]Buckets!$D$91,AG55&lt;=[8]Buckets!$D$92),[8]Buckets!$K$92,IF(AND(AG55&gt;[8]Buckets!$D$92,AG55&lt;=[8]Buckets!$D$93),[8]Buckets!$K$93,IF(AND(AG55&gt;[8]Buckets!$D$93,AG55&lt;=[8]Buckets!$D$94),[8]Buckets!$K$94,IF(AG55&gt;[8]Buckets!$D$94,[8]Buckets!$K$95)))))))</f>
        <v>0.50539999999999985</v>
      </c>
      <c r="AV55">
        <f>IF(AH55="",[8]Buckets!$K$103,IF(AH55&lt;=[8]Buckets!$D$99,[8]Buckets!$K$99,IF(AND(AH55&gt;[8]Buckets!$D$99,AH55&lt;=[8]Buckets!$D$100),[8]Buckets!$K$100,IF(AND(AH55&gt;[8]Buckets!$D$100,AH55&lt;=[8]Buckets!$D$101),[8]Buckets!$K$101,IF(AND(AH55&gt;[8]Buckets!$D$101,AH55&lt;=[8]Buckets!$D$102),[8]Buckets!$K$102,IF(AH55&gt;[8]Buckets!$D$102,[8]Buckets!$K$103))))))</f>
        <v>-0.31409999999999982</v>
      </c>
      <c r="AW55">
        <f>IF(AI55="",[8]Buckets!$K$116,IF(AI55&lt;=[8]Buckets!$D$116,[8]Buckets!$K$116,IF(AND(AI55&gt;[8]Buckets!$D$116,AI55&lt;=[8]Buckets!$D$117),[8]Buckets!$K$117,IF(AND(AI55&gt;[8]Buckets!$D$117,AI55&lt;=[8]Buckets!$D$118),[8]Buckets!$K$118,IF(AND(AI55&gt;[8]Buckets!$D$118,AI55&lt;=[8]Buckets!$D$119),[8]Buckets!$K$119,IF(AND(AI55&gt;[8]Buckets!$D$119,AI55&lt;=[8]Buckets!$D$120),[8]Buckets!$K$120,IF(AI55&gt;[8]Buckets!$D$120,[8]Buckets!$K$121)))))))</f>
        <v>-0.80090000000000017</v>
      </c>
      <c r="AX55">
        <f>IF(AJ55="",[8]Buckets!$K$130,IF(AJ55&lt;=[8]Buckets!$D$125,[8]Buckets!$K$125,IF(AND(AJ55&gt;[8]Buckets!$D$125,AJ55&lt;=[8]Buckets!$D$126),[8]Buckets!$K$126,IF(AND(AJ55&gt;[8]Buckets!$D$126,AJ55&lt;=[8]Buckets!$D$127),[8]Buckets!$K$127,IF(AND(AJ55&gt;[8]Buckets!$D$127,AJ55&lt;=[8]Buckets!$D$128),[8]Buckets!$K$128,IF(AND(AJ55&gt;[8]Buckets!$D$128,AJ55&lt;=[8]Buckets!$D$129),[8]Buckets!$K$129,IF(AJ55&gt;[8]Buckets!$D$129,[8]Buckets!$K$130)))))))</f>
        <v>-1.2012999999999998</v>
      </c>
      <c r="AY55" s="695"/>
      <c r="AZ55">
        <f>MMULT(AL55:AT55,[8]Coefficients!$B$6:$B$14)+[8]Coefficients!$F$5</f>
        <v>-1.3434581769999998</v>
      </c>
      <c r="BA55">
        <f>MMULT(AU55:AX55,[8]Coefficients!$B$20:$B$23)+[8]Coefficients!$F$19</f>
        <v>-0.56896600600000002</v>
      </c>
      <c r="BB55">
        <f>(AZ55*[8]Standardisation_Parameters!$B$6)+[8]Standardisation_Parameters!$B$5</f>
        <v>21.912687104936779</v>
      </c>
      <c r="BC55">
        <f>(BA55*[8]Standardisation_Parameters!$B$6)+[8]Standardisation_Parameters!$B$5</f>
        <v>34.916789328888413</v>
      </c>
      <c r="BD55">
        <v>57</v>
      </c>
      <c r="BE55" s="78">
        <f>MMULT(AZ55:BA55,[8]Coefficients!$B$29:$B$30)+[8]Coefficients!$F$29</f>
        <v>-0.81907569448449014</v>
      </c>
      <c r="BF55" s="78">
        <f>(BE55*[8]Standardisation_Parameters!$B$6)+[8]Standardisation_Parameters!$B$5</f>
        <v>30.717325372973214</v>
      </c>
      <c r="BG55" s="78">
        <f t="shared" si="7"/>
        <v>31</v>
      </c>
      <c r="BH55" s="78">
        <f>VLOOKUP(MATCH(BF55,[8]mapping_table!$B$2:$B$21,1),[8]mapping_table!$A$1:$D$21,4,0)</f>
        <v>35</v>
      </c>
      <c r="BI55" s="78">
        <f t="shared" si="8"/>
        <v>6</v>
      </c>
      <c r="BK55" s="79">
        <f>MMULT(AZ55:BA55,[8]Coefficients!$B$36:$B$37)+[8]Coefficients!$F$36</f>
        <v>-0.99640616073360999</v>
      </c>
      <c r="BL55" s="79">
        <f>(BK55*[8]Standardisation_Parameters!$B$6)+[8]Standardisation_Parameters!$B$5</f>
        <v>27.739860142373018</v>
      </c>
      <c r="BM55" s="79">
        <f t="shared" si="9"/>
        <v>28</v>
      </c>
      <c r="BN55" s="79">
        <f>VLOOKUP(MATCH(BL55,[8]mapping_table!$B$2:$B$21,1),[8]mapping_table!$A$1:$D$21,4,0)</f>
        <v>30</v>
      </c>
      <c r="BO55" s="79">
        <f t="shared" si="10"/>
        <v>6</v>
      </c>
      <c r="BP55" s="78">
        <f t="shared" si="11"/>
        <v>6</v>
      </c>
      <c r="BQ55" s="78">
        <f>VLOOKUP(MATCH(BO55,[9]mapping_table!$B$2:$B$21,1),[9]mapping_table!$A$1:$D$21,4,0)</f>
        <v>10</v>
      </c>
      <c r="BR55" s="78">
        <f t="shared" si="12"/>
        <v>1</v>
      </c>
      <c r="BT55" s="79" t="e">
        <f>MMULT(BI55:BJ55,[9]Coefficients!$B$36:$B$37)+[9]Coefficients!$F$36</f>
        <v>#VALUE!</v>
      </c>
      <c r="BU55" s="79" t="e">
        <f>(BT55*[9]Standardisation_Parameters!$B$6)+[9]Standardisation_Parameters!$B$5</f>
        <v>#VALUE!</v>
      </c>
      <c r="BV55" s="79" t="e">
        <f t="shared" si="13"/>
        <v>#VALUE!</v>
      </c>
      <c r="BW55" s="79" t="e">
        <f>VLOOKUP(MATCH(BU55,[9]mapping_table!$B$2:$B$21,1),[9]mapping_table!$A$1:$D$21,4,0)</f>
        <v>#VALUE!</v>
      </c>
      <c r="BX55" s="79" t="e">
        <f t="shared" si="14"/>
        <v>#VALUE!</v>
      </c>
    </row>
    <row r="56" spans="1:76" hidden="1" x14ac:dyDescent="0.25">
      <c r="A56" s="74" t="s">
        <v>46</v>
      </c>
      <c r="B56" s="74" t="s">
        <v>158</v>
      </c>
      <c r="C56" s="74" t="s">
        <v>235</v>
      </c>
      <c r="D56" s="75">
        <v>1</v>
      </c>
      <c r="E56" s="75">
        <v>8.7468306200207693E-2</v>
      </c>
      <c r="F56" s="75">
        <v>12.5</v>
      </c>
      <c r="G56" s="75">
        <v>4.8239999999999998</v>
      </c>
      <c r="H56" s="75">
        <v>4.3906000000000001</v>
      </c>
      <c r="I56" s="75">
        <v>9950</v>
      </c>
      <c r="J56" s="75">
        <v>-6.5442553377963399</v>
      </c>
      <c r="K56" s="75">
        <v>18.981306645639599</v>
      </c>
      <c r="L56" s="75">
        <v>4</v>
      </c>
      <c r="M56" s="75">
        <v>29.508196721311499</v>
      </c>
      <c r="N56" s="75">
        <v>3</v>
      </c>
      <c r="O56" s="75">
        <v>-0.475061861802556</v>
      </c>
      <c r="P56" s="75">
        <v>3.75</v>
      </c>
      <c r="Q56" s="75">
        <f>VLOOKUP(C56,High_Raw!$D:$CD,9,FALSE)</f>
        <v>4.6370898524829096</v>
      </c>
      <c r="R56" s="75">
        <f>VLOOKUP(C56,High_Raw!$D:$CD,36,FALSE)</f>
        <v>17.112710218616801</v>
      </c>
      <c r="S56" s="148">
        <v>46.3333333333333</v>
      </c>
      <c r="T56" s="149">
        <f t="shared" si="0"/>
        <v>46</v>
      </c>
      <c r="U56" s="41">
        <f>VLOOKUP(MATCH(S56,[8]mapping_table!$B$2:$B$21,1),[8]mapping_table!$A$1:$D$21,4,0)</f>
        <v>50</v>
      </c>
      <c r="V56" s="41">
        <f t="shared" si="1"/>
        <v>9</v>
      </c>
      <c r="W56" s="695"/>
      <c r="X56" s="75">
        <f t="shared" si="2"/>
        <v>1</v>
      </c>
      <c r="Y56">
        <f>IF(ISBLANK(E56),"",(E56-[8]Standardisation_Parameters!$J$5)/[8]Standardisation_Parameters!$J$6)</f>
        <v>-0.16406434952529814</v>
      </c>
      <c r="Z56">
        <f>IF(ISBLANK(F56),"",(F56-[8]Standardisation_Parameters!$G$5)/[8]Standardisation_Parameters!$G$6)</f>
        <v>0.26170880420084824</v>
      </c>
      <c r="AA56">
        <f>IF(ISBLANK(G56),"",(G56-[8]Standardisation_Parameters!$L$5)/[8]Standardisation_Parameters!$L$6)</f>
        <v>-0.27939380219701804</v>
      </c>
      <c r="AB56" s="75">
        <f t="shared" si="3"/>
        <v>4.3906000000000001</v>
      </c>
      <c r="AC56">
        <f>IF(ISBLANK(I56),"",(I56-[8]Standardisation_Parameters!$K$5)/[8]Standardisation_Parameters!$K$6)</f>
        <v>-0.22369862364062457</v>
      </c>
      <c r="AD56">
        <f>IF(ISBLANK(J56),"",(J56-[8]Standardisation_Parameters!$M$5)/[8]Standardisation_Parameters!$M$6)</f>
        <v>-0.21144417346288968</v>
      </c>
      <c r="AE56">
        <f>IF(ISBLANK(K56),"",(K56-[8]Standardisation_Parameters!$N$5)/[8]Standardisation_Parameters!$N$6)</f>
        <v>-0.48990611059186495</v>
      </c>
      <c r="AF56" s="75">
        <f t="shared" si="4"/>
        <v>4</v>
      </c>
      <c r="AG56">
        <f>IF(ISBLANK(M56),"",(M56-[8]Standardisation_Parameters!$O$5)/[8]Standardisation_Parameters!$O$6)</f>
        <v>-0.52646219075346767</v>
      </c>
      <c r="AH56" s="75">
        <f t="shared" si="5"/>
        <v>3</v>
      </c>
      <c r="AI56" s="75">
        <f>IF(ISBLANK(O56),"",(O56-[8]Standardisation_Parameters!$Q$5)/[8]Standardisation_Parameters!$Q$6)</f>
        <v>-0.53114455912672964</v>
      </c>
      <c r="AJ56" s="75">
        <f t="shared" si="6"/>
        <v>3.75</v>
      </c>
      <c r="AK56" s="695"/>
      <c r="AL56">
        <f>IF(X56="",[8]Buckets!$K$15,IF(X56&lt;=[8]Buckets!$D$13,[8]Buckets!$K$13,IF(AND(X56&gt;[8]Buckets!$D$13,X56&lt;=[8]Buckets!$D$14),[8]Buckets!$K$14,IF(X56&gt;[8]Buckets!$D$14,[8]Buckets!$K$15))))</f>
        <v>-0.72019999999999995</v>
      </c>
      <c r="AM56">
        <f>IF(Y56="",[8]Buckets!$K$60,IF(Y56&lt;=[8]Buckets!$D$55,[8]Buckets!$K$55,IF(AND(Y56&gt;[8]Buckets!$D$55,Y56&lt;=[8]Buckets!$D$56),[8]Buckets!$K$56,IF(AND(Y56&gt;[8]Buckets!$D$56,Y56&lt;=[8]Buckets!$D$57),[8]Buckets!$K$57,IF(AND(Y56&gt;[8]Buckets!$D$57,Y56&lt;=[8]Buckets!$D$58),[8]Buckets!$K$58,IF(AND(Y56&gt;[8]Buckets!$D$58,Y56&lt;=[8]Buckets!$D$59),[8]Buckets!$K$59,IF(Y56&gt;[8]Buckets!$D$59,[8]Buckets!$K$60)))))))</f>
        <v>-0.50649999999999995</v>
      </c>
      <c r="AN56">
        <f>IF(Z56="",[8]Buckets!$K$78,IF(Z56&lt;=[8]Buckets!$D$73,[8]Buckets!$K$73,IF(AND(Z56&gt;[8]Buckets!$D$73,Z56&lt;=[8]Buckets!$D$74),[8]Buckets!$K$74,IF(AND(Z56&gt;[8]Buckets!$D$74,Z56&lt;=[8]Buckets!$D$75),[8]Buckets!$K$75,IF(AND(Z56&gt;[8]Buckets!$D$75,Z56&lt;=[8]Buckets!$D$76),[8]Buckets!$K$76,IF(AND(Z56&gt;[8]Buckets!$D$76,Z56&lt;=[8]Buckets!$D$77),[8]Buckets!$K$77,IF(Z56&gt;[8]Buckets!$D$77,[8]Buckets!$K$78)))))))</f>
        <v>-0.35099999999999998</v>
      </c>
      <c r="AO56">
        <f>IF(AA56="",[8]Buckets!$K$37,IF(AA56&lt;=[8]Buckets!$D$37,[8]Buckets!$K$37,IF(AND(AA56&gt;[8]Buckets!$D$37,AA56&lt;=[8]Buckets!$D$38),[8]Buckets!$K$38,IF(AND(AA56&gt;[8]Buckets!$D$38,AA56&lt;=[8]Buckets!$D$39),[8]Buckets!$K$39,IF(AND(AA56&gt;[8]Buckets!$D$39,AA56&lt;=[8]Buckets!$D$40),[8]Buckets!$K$40,IF(AND(AA56&gt;[8]Buckets!$D$40,AA56&lt;=[8]Buckets!$D$41),[8]Buckets!$K$41,IF(AA56&gt;[8]Buckets!$D$41,[8]Buckets!$K$42)))))))</f>
        <v>-0.34260000000000002</v>
      </c>
      <c r="AP56">
        <f>IF(AB56="",[8]Buckets!$K$24,IF(AB56&lt;=[8]Buckets!$D$19,[8]Buckets!$K$19,IF(AND(AB56&gt;[8]Buckets!$D$19,AB56&lt;=[8]Buckets!$D$20),[8]Buckets!$K$20,IF(AND(AB56&gt;[8]Buckets!$D$20,AB56&lt;=[8]Buckets!$D$21),[8]Buckets!$K$21,IF(AND(AB56&gt;[8]Buckets!$D$21,AB56&lt;=[8]Buckets!$D$22),[8]Buckets!$K$22,IF(AND(AB56&gt;[8]Buckets!$D$22,AB56&lt;=[8]Buckets!$D$23),[8]Buckets!$K$23,IF(AB56&gt;[8]Buckets!$D$23,[8]Buckets!$K$24)))))))</f>
        <v>-0.53339999999999999</v>
      </c>
      <c r="AQ56">
        <f>IF(AC56="",[8]Buckets!$K$28,IF(AC56&lt;=[8]Buckets!$D$28,[8]Buckets!$K$28,IF(AND(AC56&gt;[8]Buckets!$D$28,AC56&lt;=[8]Buckets!$D$29),[8]Buckets!$K$29,IF(AND(AC56&gt;[8]Buckets!$D$29,AC56&lt;=[8]Buckets!$D$30),[8]Buckets!$K$30,IF(AND(AC56&gt;[8]Buckets!$D$30,AC56&lt;=[8]Buckets!$D$31),[8]Buckets!$K$31,IF(AND(AC56&gt;[8]Buckets!$D$31,AC56&lt;=[8]Buckets!$D$32),[8]Buckets!$K$32,IF(AC56&gt;[8]Buckets!$D$32,[8]Buckets!$K$33)))))))</f>
        <v>-0.27120000000000011</v>
      </c>
      <c r="AR56">
        <f>IF(AD56="",[8]Buckets!$K$46,IF(AD56&lt;=[8]Buckets!$D$46,[8]Buckets!$K$46,IF(AND(AD56&gt;[8]Buckets!$D$46,AD56&lt;=[8]Buckets!$D$47),[8]Buckets!$K$47,IF(AND(AD56&gt;[8]Buckets!$D$47,AD56&lt;=[8]Buckets!$D$48),[8]Buckets!$K$48,IF(AND(AD56&gt;[8]Buckets!$D$48,AD56&lt;=[8]Buckets!$D$49),[8]Buckets!$K$49,IF(AND(AD56&gt;[8]Buckets!$D$49,AD56&lt;=[8]Buckets!$D$50),[8]Buckets!$K$50,IF(AD56&gt;[8]Buckets!$D$50,[8]Buckets!$K$51)))))))</f>
        <v>-0.26459999999999995</v>
      </c>
      <c r="AS56">
        <f>IF(AE56="",[8]Buckets!$K$64,IF(AE56&lt;=[8]Buckets!$D$64,[8]Buckets!$K$64,IF(AND(AE56&gt;[8]Buckets!$D$64,AE56&lt;=[8]Buckets!$D$65),[8]Buckets!$K$65,IF(AND(AE56&gt;[8]Buckets!$D$65,AE56&lt;=[8]Buckets!$D$66),[8]Buckets!$K$66,IF(AND(AE56&gt;[8]Buckets!$D$66,AE56&lt;=[8]Buckets!$D$67),[8]Buckets!$K$67,IF(AND(AE56&gt;[8]Buckets!$D$67,AE56&lt;=[8]Buckets!$D$68),[8]Buckets!$K$68,IF(AE56&gt;[8]Buckets!$D$68,[8]Buckets!$K$69)))))))</f>
        <v>0.20650000000000002</v>
      </c>
      <c r="AT56">
        <f>IF(AF56="",[8]Buckets!$K$87,IF(AF56&lt;=[8]Buckets!$D$82,[8]Buckets!$K$82,IF(AND(AF56&gt;[8]Buckets!$D$82,AF56&lt;=[8]Buckets!$D$83),[8]Buckets!$K$83,IF(AND(AF56&gt;[8]Buckets!$D$83,AF56&lt;=[8]Buckets!$D$84),[8]Buckets!$K$84,IF(AND(AF56&gt;[8]Buckets!$D$84,AF56&lt;=[8]Buckets!$D$85),[8]Buckets!$K$85,IF(AND(AF56&gt;[8]Buckets!$D$85,AF56&lt;=[8]Buckets!$D$86),[8]Buckets!$K$86,IF(AF56&gt;[8]Buckets!$D$86,[8]Buckets!$K$87)))))))</f>
        <v>-0.28970000000000007</v>
      </c>
      <c r="AU56">
        <f>IF(AG56="",[8]Buckets!$K$95,IF(AG56&lt;=[8]Buckets!$D$90,[8]Buckets!$K$90,IF(AND(AG56&gt;[8]Buckets!$D$90,AG56&lt;=[8]Buckets!$D$91),[8]Buckets!$K$91,IF(AND(AG56&gt;[8]Buckets!$D$91,AG56&lt;=[8]Buckets!$D$92),[8]Buckets!$K$92,IF(AND(AG56&gt;[8]Buckets!$D$92,AG56&lt;=[8]Buckets!$D$93),[8]Buckets!$K$93,IF(AND(AG56&gt;[8]Buckets!$D$93,AG56&lt;=[8]Buckets!$D$94),[8]Buckets!$K$94,IF(AG56&gt;[8]Buckets!$D$94,[8]Buckets!$K$95)))))))</f>
        <v>-0.29059999999999997</v>
      </c>
      <c r="AV56">
        <f>IF(AH56="",[8]Buckets!$K$103,IF(AH56&lt;=[8]Buckets!$D$99,[8]Buckets!$K$99,IF(AND(AH56&gt;[8]Buckets!$D$99,AH56&lt;=[8]Buckets!$D$100),[8]Buckets!$K$100,IF(AND(AH56&gt;[8]Buckets!$D$100,AH56&lt;=[8]Buckets!$D$101),[8]Buckets!$K$101,IF(AND(AH56&gt;[8]Buckets!$D$101,AH56&lt;=[8]Buckets!$D$102),[8]Buckets!$K$102,IF(AH56&gt;[8]Buckets!$D$102,[8]Buckets!$K$103))))))</f>
        <v>-0.31409999999999982</v>
      </c>
      <c r="AW56">
        <f>IF(AI56="",[8]Buckets!$K$116,IF(AI56&lt;=[8]Buckets!$D$116,[8]Buckets!$K$116,IF(AND(AI56&gt;[8]Buckets!$D$116,AI56&lt;=[8]Buckets!$D$117),[8]Buckets!$K$117,IF(AND(AI56&gt;[8]Buckets!$D$117,AI56&lt;=[8]Buckets!$D$118),[8]Buckets!$K$118,IF(AND(AI56&gt;[8]Buckets!$D$118,AI56&lt;=[8]Buckets!$D$119),[8]Buckets!$K$119,IF(AND(AI56&gt;[8]Buckets!$D$119,AI56&lt;=[8]Buckets!$D$120),[8]Buckets!$K$120,IF(AI56&gt;[8]Buckets!$D$120,[8]Buckets!$K$121)))))))</f>
        <v>0.2451000000000001</v>
      </c>
      <c r="AX56">
        <f>IF(AJ56="",[8]Buckets!$K$130,IF(AJ56&lt;=[8]Buckets!$D$125,[8]Buckets!$K$125,IF(AND(AJ56&gt;[8]Buckets!$D$125,AJ56&lt;=[8]Buckets!$D$126),[8]Buckets!$K$126,IF(AND(AJ56&gt;[8]Buckets!$D$126,AJ56&lt;=[8]Buckets!$D$127),[8]Buckets!$K$127,IF(AND(AJ56&gt;[8]Buckets!$D$127,AJ56&lt;=[8]Buckets!$D$128),[8]Buckets!$K$128,IF(AND(AJ56&gt;[8]Buckets!$D$128,AJ56&lt;=[8]Buckets!$D$129),[8]Buckets!$K$129,IF(AJ56&gt;[8]Buckets!$D$129,[8]Buckets!$K$130)))))))</f>
        <v>0.65790000000000037</v>
      </c>
      <c r="AY56" s="695"/>
      <c r="AZ56">
        <f>MMULT(AL56:AT56,[8]Coefficients!$B$6:$B$14)+[8]Coefficients!$F$5</f>
        <v>-0.13862231800000013</v>
      </c>
      <c r="BA56">
        <f>MMULT(AU56:AX56,[8]Coefficients!$B$20:$B$23)+[8]Coefficients!$F$19</f>
        <v>0.19434735400000019</v>
      </c>
      <c r="BB56">
        <f>(AZ56*[8]Standardisation_Parameters!$B$6)+[8]Standardisation_Parameters!$B$5</f>
        <v>42.142470258572523</v>
      </c>
      <c r="BC56">
        <f>(BA56*[8]Standardisation_Parameters!$B$6)+[8]Standardisation_Parameters!$B$5</f>
        <v>47.733193850488149</v>
      </c>
      <c r="BD56">
        <v>59</v>
      </c>
      <c r="BE56" s="78">
        <f>MMULT(AZ56:BA56,[8]Coefficients!$B$29:$B$30)+[8]Coefficients!$F$29</f>
        <v>0.12348586535590012</v>
      </c>
      <c r="BF56" s="78">
        <f>(BE56*[8]Standardisation_Parameters!$B$6)+[8]Standardisation_Parameters!$B$5</f>
        <v>46.543394809809058</v>
      </c>
      <c r="BG56" s="78">
        <f t="shared" si="7"/>
        <v>47</v>
      </c>
      <c r="BH56" s="78">
        <f>VLOOKUP(MATCH(BF56,[8]mapping_table!$B$2:$B$21,1),[8]mapping_table!$A$1:$D$21,4,0)</f>
        <v>50</v>
      </c>
      <c r="BI56" s="78">
        <f t="shared" si="8"/>
        <v>9</v>
      </c>
      <c r="BK56" s="79">
        <f>MMULT(AZ56:BA56,[8]Coefficients!$B$36:$B$37)+[8]Coefficients!$F$36</f>
        <v>5.5477006219060016E-2</v>
      </c>
      <c r="BL56" s="79">
        <f>(BK56*[8]Standardisation_Parameters!$B$6)+[8]Standardisation_Parameters!$B$5</f>
        <v>45.401492813294503</v>
      </c>
      <c r="BM56" s="79">
        <f t="shared" si="9"/>
        <v>45</v>
      </c>
      <c r="BN56" s="79">
        <f>VLOOKUP(MATCH(BL56,[8]mapping_table!$B$2:$B$21,1),[8]mapping_table!$A$1:$D$21,4,0)</f>
        <v>50</v>
      </c>
      <c r="BO56" s="79">
        <f t="shared" si="10"/>
        <v>9</v>
      </c>
      <c r="BP56" s="78">
        <f t="shared" si="11"/>
        <v>9</v>
      </c>
      <c r="BQ56" s="78">
        <f>VLOOKUP(MATCH(BO56,[9]mapping_table!$B$2:$B$21,1),[9]mapping_table!$A$1:$D$21,4,0)</f>
        <v>10</v>
      </c>
      <c r="BR56" s="78">
        <f t="shared" si="12"/>
        <v>2</v>
      </c>
      <c r="BT56" s="79" t="e">
        <f>MMULT(BI56:BJ56,[9]Coefficients!$B$36:$B$37)+[9]Coefficients!$F$36</f>
        <v>#VALUE!</v>
      </c>
      <c r="BU56" s="79" t="e">
        <f>(BT56*[9]Standardisation_Parameters!$B$6)+[9]Standardisation_Parameters!$B$5</f>
        <v>#VALUE!</v>
      </c>
      <c r="BV56" s="79" t="e">
        <f t="shared" si="13"/>
        <v>#VALUE!</v>
      </c>
      <c r="BW56" s="79" t="e">
        <f>VLOOKUP(MATCH(BU56,[9]mapping_table!$B$2:$B$21,1),[9]mapping_table!$A$1:$D$21,4,0)</f>
        <v>#VALUE!</v>
      </c>
      <c r="BX56" s="79" t="e">
        <f t="shared" si="14"/>
        <v>#VALUE!</v>
      </c>
    </row>
    <row r="57" spans="1:76" hidden="1" x14ac:dyDescent="0.25">
      <c r="A57" s="74" t="s">
        <v>236</v>
      </c>
      <c r="B57" s="74" t="s">
        <v>158</v>
      </c>
      <c r="C57" s="74" t="s">
        <v>237</v>
      </c>
      <c r="D57" s="75">
        <v>2</v>
      </c>
      <c r="E57" s="75">
        <v>-1.07359891964889</v>
      </c>
      <c r="F57" s="75">
        <v>9.1999999999999993</v>
      </c>
      <c r="G57" s="75">
        <v>4.8</v>
      </c>
      <c r="H57" s="75">
        <v>3.0384000000000002</v>
      </c>
      <c r="I57" s="75">
        <v>5030</v>
      </c>
      <c r="J57" s="75">
        <v>2.6278378730429899</v>
      </c>
      <c r="K57" s="75">
        <v>61.617289224274799</v>
      </c>
      <c r="L57" s="75">
        <v>5</v>
      </c>
      <c r="M57" s="75">
        <v>18.5792349726776</v>
      </c>
      <c r="N57" s="75">
        <v>5</v>
      </c>
      <c r="O57" s="75">
        <v>-0.24100839377285599</v>
      </c>
      <c r="P57" s="75">
        <v>3.25</v>
      </c>
      <c r="Q57" s="75">
        <f>VLOOKUP(C57,High_Raw!$D:$CD,9,FALSE)</f>
        <v>2.7656474468015602</v>
      </c>
      <c r="R57" s="75">
        <f>VLOOKUP(C57,High_Raw!$D:$CD,36,FALSE)</f>
        <v>5.4100346321077</v>
      </c>
      <c r="S57" s="148">
        <v>49.3333333333333</v>
      </c>
      <c r="T57" s="149">
        <f t="shared" si="0"/>
        <v>49</v>
      </c>
      <c r="U57" s="41">
        <f>VLOOKUP(MATCH(S57,[8]mapping_table!$B$2:$B$21,1),[8]mapping_table!$A$1:$D$21,4,0)</f>
        <v>50</v>
      </c>
      <c r="V57" s="41">
        <f t="shared" si="1"/>
        <v>10</v>
      </c>
      <c r="W57" s="695"/>
      <c r="X57" s="75">
        <f t="shared" si="2"/>
        <v>2</v>
      </c>
      <c r="Y57">
        <f>IF(ISBLANK(E57),"",(E57-[8]Standardisation_Parameters!$J$5)/[8]Standardisation_Parameters!$J$6)</f>
        <v>-0.27688542106659936</v>
      </c>
      <c r="Z57">
        <f>IF(ISBLANK(F57),"",(F57-[8]Standardisation_Parameters!$G$5)/[8]Standardisation_Parameters!$G$6)</f>
        <v>-1.754673346352606E-2</v>
      </c>
      <c r="AA57">
        <f>IF(ISBLANK(G57),"",(G57-[8]Standardisation_Parameters!$L$5)/[8]Standardisation_Parameters!$L$6)</f>
        <v>-0.28394681846757802</v>
      </c>
      <c r="AB57" s="75">
        <f t="shared" si="3"/>
        <v>3.0384000000000002</v>
      </c>
      <c r="AC57">
        <f>IF(ISBLANK(I57),"",(I57-[8]Standardisation_Parameters!$K$5)/[8]Standardisation_Parameters!$K$6)</f>
        <v>-0.50630456140006674</v>
      </c>
      <c r="AD57">
        <f>IF(ISBLANK(J57),"",(J57-[8]Standardisation_Parameters!$M$5)/[8]Standardisation_Parameters!$M$6)</f>
        <v>1.4254430618882645E-2</v>
      </c>
      <c r="AE57">
        <f>IF(ISBLANK(K57),"",(K57-[8]Standardisation_Parameters!$N$5)/[8]Standardisation_Parameters!$N$6)</f>
        <v>-0.11276783259255749</v>
      </c>
      <c r="AF57" s="75">
        <f t="shared" si="4"/>
        <v>5</v>
      </c>
      <c r="AG57">
        <f>IF(ISBLANK(M57),"",(M57-[8]Standardisation_Parameters!$O$5)/[8]Standardisation_Parameters!$O$6)</f>
        <v>-0.92398776932393423</v>
      </c>
      <c r="AH57" s="75">
        <f t="shared" si="5"/>
        <v>5</v>
      </c>
      <c r="AI57" s="75">
        <f>IF(ISBLANK(O57),"",(O57-[8]Standardisation_Parameters!$Q$5)/[8]Standardisation_Parameters!$Q$6)</f>
        <v>-0.29340729128314219</v>
      </c>
      <c r="AJ57" s="75">
        <f t="shared" si="6"/>
        <v>3.25</v>
      </c>
      <c r="AK57" s="695"/>
      <c r="AL57">
        <f>IF(X57="",[8]Buckets!$K$15,IF(X57&lt;=[8]Buckets!$D$13,[8]Buckets!$K$13,IF(AND(X57&gt;[8]Buckets!$D$13,X57&lt;=[8]Buckets!$D$14),[8]Buckets!$K$14,IF(X57&gt;[8]Buckets!$D$14,[8]Buckets!$K$15))))</f>
        <v>-0.16359999999999997</v>
      </c>
      <c r="AM57">
        <f>IF(Y57="",[8]Buckets!$K$60,IF(Y57&lt;=[8]Buckets!$D$55,[8]Buckets!$K$55,IF(AND(Y57&gt;[8]Buckets!$D$55,Y57&lt;=[8]Buckets!$D$56),[8]Buckets!$K$56,IF(AND(Y57&gt;[8]Buckets!$D$56,Y57&lt;=[8]Buckets!$D$57),[8]Buckets!$K$57,IF(AND(Y57&gt;[8]Buckets!$D$57,Y57&lt;=[8]Buckets!$D$58),[8]Buckets!$K$58,IF(AND(Y57&gt;[8]Buckets!$D$58,Y57&lt;=[8]Buckets!$D$59),[8]Buckets!$K$59,IF(Y57&gt;[8]Buckets!$D$59,[8]Buckets!$K$60)))))))</f>
        <v>-0.50649999999999995</v>
      </c>
      <c r="AN57">
        <f>IF(Z57="",[8]Buckets!$K$78,IF(Z57&lt;=[8]Buckets!$D$73,[8]Buckets!$K$73,IF(AND(Z57&gt;[8]Buckets!$D$73,Z57&lt;=[8]Buckets!$D$74),[8]Buckets!$K$74,IF(AND(Z57&gt;[8]Buckets!$D$74,Z57&lt;=[8]Buckets!$D$75),[8]Buckets!$K$75,IF(AND(Z57&gt;[8]Buckets!$D$75,Z57&lt;=[8]Buckets!$D$76),[8]Buckets!$K$76,IF(AND(Z57&gt;[8]Buckets!$D$76,Z57&lt;=[8]Buckets!$D$77),[8]Buckets!$K$77,IF(Z57&gt;[8]Buckets!$D$77,[8]Buckets!$K$78)))))))</f>
        <v>-0.35099999999999998</v>
      </c>
      <c r="AO57">
        <f>IF(AA57="",[8]Buckets!$K$37,IF(AA57&lt;=[8]Buckets!$D$37,[8]Buckets!$K$37,IF(AND(AA57&gt;[8]Buckets!$D$37,AA57&lt;=[8]Buckets!$D$38),[8]Buckets!$K$38,IF(AND(AA57&gt;[8]Buckets!$D$38,AA57&lt;=[8]Buckets!$D$39),[8]Buckets!$K$39,IF(AND(AA57&gt;[8]Buckets!$D$39,AA57&lt;=[8]Buckets!$D$40),[8]Buckets!$K$40,IF(AND(AA57&gt;[8]Buckets!$D$40,AA57&lt;=[8]Buckets!$D$41),[8]Buckets!$K$41,IF(AA57&gt;[8]Buckets!$D$41,[8]Buckets!$K$42)))))))</f>
        <v>-0.34260000000000002</v>
      </c>
      <c r="AP57">
        <f>IF(AB57="",[8]Buckets!$K$24,IF(AB57&lt;=[8]Buckets!$D$19,[8]Buckets!$K$19,IF(AND(AB57&gt;[8]Buckets!$D$19,AB57&lt;=[8]Buckets!$D$20),[8]Buckets!$K$20,IF(AND(AB57&gt;[8]Buckets!$D$20,AB57&lt;=[8]Buckets!$D$21),[8]Buckets!$K$21,IF(AND(AB57&gt;[8]Buckets!$D$21,AB57&lt;=[8]Buckets!$D$22),[8]Buckets!$K$22,IF(AND(AB57&gt;[8]Buckets!$D$22,AB57&lt;=[8]Buckets!$D$23),[8]Buckets!$K$23,IF(AB57&gt;[8]Buckets!$D$23,[8]Buckets!$K$24)))))))</f>
        <v>-0.53339999999999999</v>
      </c>
      <c r="AQ57">
        <f>IF(AC57="",[8]Buckets!$K$28,IF(AC57&lt;=[8]Buckets!$D$28,[8]Buckets!$K$28,IF(AND(AC57&gt;[8]Buckets!$D$28,AC57&lt;=[8]Buckets!$D$29),[8]Buckets!$K$29,IF(AND(AC57&gt;[8]Buckets!$D$29,AC57&lt;=[8]Buckets!$D$30),[8]Buckets!$K$30,IF(AND(AC57&gt;[8]Buckets!$D$30,AC57&lt;=[8]Buckets!$D$31),[8]Buckets!$K$31,IF(AND(AC57&gt;[8]Buckets!$D$31,AC57&lt;=[8]Buckets!$D$32),[8]Buckets!$K$32,IF(AC57&gt;[8]Buckets!$D$32,[8]Buckets!$K$33)))))))</f>
        <v>0.58859999999999979</v>
      </c>
      <c r="AR57">
        <f>IF(AD57="",[8]Buckets!$K$46,IF(AD57&lt;=[8]Buckets!$D$46,[8]Buckets!$K$46,IF(AND(AD57&gt;[8]Buckets!$D$46,AD57&lt;=[8]Buckets!$D$47),[8]Buckets!$K$47,IF(AND(AD57&gt;[8]Buckets!$D$47,AD57&lt;=[8]Buckets!$D$48),[8]Buckets!$K$48,IF(AND(AD57&gt;[8]Buckets!$D$48,AD57&lt;=[8]Buckets!$D$49),[8]Buckets!$K$49,IF(AND(AD57&gt;[8]Buckets!$D$49,AD57&lt;=[8]Buckets!$D$50),[8]Buckets!$K$50,IF(AD57&gt;[8]Buckets!$D$50,[8]Buckets!$K$51)))))))</f>
        <v>-0.41189999999999993</v>
      </c>
      <c r="AS57">
        <f>IF(AE57="",[8]Buckets!$K$64,IF(AE57&lt;=[8]Buckets!$D$64,[8]Buckets!$K$64,IF(AND(AE57&gt;[8]Buckets!$D$64,AE57&lt;=[8]Buckets!$D$65),[8]Buckets!$K$65,IF(AND(AE57&gt;[8]Buckets!$D$65,AE57&lt;=[8]Buckets!$D$66),[8]Buckets!$K$66,IF(AND(AE57&gt;[8]Buckets!$D$66,AE57&lt;=[8]Buckets!$D$67),[8]Buckets!$K$67,IF(AND(AE57&gt;[8]Buckets!$D$67,AE57&lt;=[8]Buckets!$D$68),[8]Buckets!$K$68,IF(AE57&gt;[8]Buckets!$D$68,[8]Buckets!$K$69)))))))</f>
        <v>-0.6238999999999999</v>
      </c>
      <c r="AT57">
        <f>IF(AF57="",[8]Buckets!$K$87,IF(AF57&lt;=[8]Buckets!$D$82,[8]Buckets!$K$82,IF(AND(AF57&gt;[8]Buckets!$D$82,AF57&lt;=[8]Buckets!$D$83),[8]Buckets!$K$83,IF(AND(AF57&gt;[8]Buckets!$D$83,AF57&lt;=[8]Buckets!$D$84),[8]Buckets!$K$84,IF(AND(AF57&gt;[8]Buckets!$D$84,AF57&lt;=[8]Buckets!$D$85),[8]Buckets!$K$85,IF(AND(AF57&gt;[8]Buckets!$D$85,AF57&lt;=[8]Buckets!$D$86),[8]Buckets!$K$86,IF(AF57&gt;[8]Buckets!$D$86,[8]Buckets!$K$87)))))))</f>
        <v>5.2299999999999791E-2</v>
      </c>
      <c r="AU57">
        <f>IF(AG57="",[8]Buckets!$K$95,IF(AG57&lt;=[8]Buckets!$D$90,[8]Buckets!$K$90,IF(AND(AG57&gt;[8]Buckets!$D$90,AG57&lt;=[8]Buckets!$D$91),[8]Buckets!$K$91,IF(AND(AG57&gt;[8]Buckets!$D$91,AG57&lt;=[8]Buckets!$D$92),[8]Buckets!$K$92,IF(AND(AG57&gt;[8]Buckets!$D$92,AG57&lt;=[8]Buckets!$D$93),[8]Buckets!$K$93,IF(AND(AG57&gt;[8]Buckets!$D$93,AG57&lt;=[8]Buckets!$D$94),[8]Buckets!$K$94,IF(AG57&gt;[8]Buckets!$D$94,[8]Buckets!$K$95)))))))</f>
        <v>-0.6886000000000001</v>
      </c>
      <c r="AV57">
        <f>IF(AH57="",[8]Buckets!$K$103,IF(AH57&lt;=[8]Buckets!$D$99,[8]Buckets!$K$99,IF(AND(AH57&gt;[8]Buckets!$D$99,AH57&lt;=[8]Buckets!$D$100),[8]Buckets!$K$100,IF(AND(AH57&gt;[8]Buckets!$D$100,AH57&lt;=[8]Buckets!$D$101),[8]Buckets!$K$101,IF(AND(AH57&gt;[8]Buckets!$D$101,AH57&lt;=[8]Buckets!$D$102),[8]Buckets!$K$102,IF(AH57&gt;[8]Buckets!$D$102,[8]Buckets!$K$103))))))</f>
        <v>0.22500000000000009</v>
      </c>
      <c r="AW57">
        <f>IF(AI57="",[8]Buckets!$K$116,IF(AI57&lt;=[8]Buckets!$D$116,[8]Buckets!$K$116,IF(AND(AI57&gt;[8]Buckets!$D$116,AI57&lt;=[8]Buckets!$D$117),[8]Buckets!$K$117,IF(AND(AI57&gt;[8]Buckets!$D$117,AI57&lt;=[8]Buckets!$D$118),[8]Buckets!$K$118,IF(AND(AI57&gt;[8]Buckets!$D$118,AI57&lt;=[8]Buckets!$D$119),[8]Buckets!$K$119,IF(AND(AI57&gt;[8]Buckets!$D$119,AI57&lt;=[8]Buckets!$D$120),[8]Buckets!$K$120,IF(AI57&gt;[8]Buckets!$D$120,[8]Buckets!$K$121)))))))</f>
        <v>0.2451000000000001</v>
      </c>
      <c r="AX57">
        <f>IF(AJ57="",[8]Buckets!$K$130,IF(AJ57&lt;=[8]Buckets!$D$125,[8]Buckets!$K$125,IF(AND(AJ57&gt;[8]Buckets!$D$125,AJ57&lt;=[8]Buckets!$D$126),[8]Buckets!$K$126,IF(AND(AJ57&gt;[8]Buckets!$D$126,AJ57&lt;=[8]Buckets!$D$127),[8]Buckets!$K$127,IF(AND(AJ57&gt;[8]Buckets!$D$127,AJ57&lt;=[8]Buckets!$D$128),[8]Buckets!$K$128,IF(AND(AJ57&gt;[8]Buckets!$D$128,AJ57&lt;=[8]Buckets!$D$129),[8]Buckets!$K$129,IF(AJ57&gt;[8]Buckets!$D$129,[8]Buckets!$K$130)))))))</f>
        <v>6.3799999999999857E-2</v>
      </c>
      <c r="AY57" s="695"/>
      <c r="AZ57">
        <f>MMULT(AL57:AT57,[8]Coefficients!$B$6:$B$14)+[8]Coefficients!$F$5</f>
        <v>0.25438576599999996</v>
      </c>
      <c r="BA57">
        <f>MMULT(AU57:AX57,[8]Coefficients!$B$20:$B$23)+[8]Coefficients!$F$19</f>
        <v>0.17916215200000002</v>
      </c>
      <c r="BB57">
        <f>(AZ57*[8]Standardisation_Parameters!$B$6)+[8]Standardisation_Parameters!$B$5</f>
        <v>48.741268142580282</v>
      </c>
      <c r="BC57">
        <f>(BA57*[8]Standardisation_Parameters!$B$6)+[8]Standardisation_Parameters!$B$5</f>
        <v>47.478226884399405</v>
      </c>
      <c r="BD57">
        <v>60</v>
      </c>
      <c r="BE57" s="78">
        <f>MMULT(AZ57:BA57,[8]Coefficients!$B$29:$B$30)+[8]Coefficients!$F$29</f>
        <v>0.2370873563667</v>
      </c>
      <c r="BF57" s="78">
        <f>(BE57*[8]Standardisation_Parameters!$B$6)+[8]Standardisation_Parameters!$B$5</f>
        <v>48.450819387116717</v>
      </c>
      <c r="BG57" s="78">
        <f t="shared" si="7"/>
        <v>48</v>
      </c>
      <c r="BH57" s="78">
        <f>VLOOKUP(MATCH(BF57,[8]mapping_table!$B$2:$B$21,1),[8]mapping_table!$A$1:$D$21,4,0)</f>
        <v>50</v>
      </c>
      <c r="BI57" s="78">
        <f t="shared" si="8"/>
        <v>10</v>
      </c>
      <c r="BK57" s="79">
        <f>MMULT(AZ57:BA57,[8]Coefficients!$B$36:$B$37)+[8]Coefficients!$F$36</f>
        <v>0.26185764249478</v>
      </c>
      <c r="BL57" s="79">
        <f>(BK57*[8]Standardisation_Parameters!$B$6)+[8]Standardisation_Parameters!$B$5</f>
        <v>48.866724602156111</v>
      </c>
      <c r="BM57" s="79">
        <f t="shared" si="9"/>
        <v>49</v>
      </c>
      <c r="BN57" s="79">
        <f>VLOOKUP(MATCH(BL57,[8]mapping_table!$B$2:$B$21,1),[8]mapping_table!$A$1:$D$21,4,0)</f>
        <v>50</v>
      </c>
      <c r="BO57" s="79">
        <f t="shared" si="10"/>
        <v>10</v>
      </c>
      <c r="BP57" s="78">
        <f t="shared" si="11"/>
        <v>10</v>
      </c>
      <c r="BQ57" s="78">
        <f>VLOOKUP(MATCH(BO57,[9]mapping_table!$B$2:$B$21,1),[9]mapping_table!$A$1:$D$21,4,0)</f>
        <v>15</v>
      </c>
      <c r="BR57" s="78">
        <f t="shared" si="12"/>
        <v>2</v>
      </c>
      <c r="BT57" s="79" t="e">
        <f>MMULT(BI57:BJ57,[9]Coefficients!$B$36:$B$37)+[9]Coefficients!$F$36</f>
        <v>#VALUE!</v>
      </c>
      <c r="BU57" s="79" t="e">
        <f>(BT57*[9]Standardisation_Parameters!$B$6)+[9]Standardisation_Parameters!$B$5</f>
        <v>#VALUE!</v>
      </c>
      <c r="BV57" s="79" t="e">
        <f t="shared" si="13"/>
        <v>#VALUE!</v>
      </c>
      <c r="BW57" s="79" t="e">
        <f>VLOOKUP(MATCH(BU57,[9]mapping_table!$B$2:$B$21,1),[9]mapping_table!$A$1:$D$21,4,0)</f>
        <v>#VALUE!</v>
      </c>
      <c r="BX57" s="79" t="e">
        <f t="shared" si="14"/>
        <v>#VALUE!</v>
      </c>
    </row>
    <row r="58" spans="1:76" x14ac:dyDescent="0.25">
      <c r="A58" s="74" t="s">
        <v>43</v>
      </c>
      <c r="B58" s="74" t="s">
        <v>160</v>
      </c>
      <c r="C58" s="74" t="s">
        <v>238</v>
      </c>
      <c r="D58" s="75"/>
      <c r="E58" s="75">
        <v>5.6428492054672699</v>
      </c>
      <c r="F58" s="75"/>
      <c r="G58" s="75">
        <v>1.3</v>
      </c>
      <c r="H58" s="75">
        <v>2.3620000000000001</v>
      </c>
      <c r="I58" s="75">
        <v>21680</v>
      </c>
      <c r="J58" s="75">
        <v>-10.0117616600938</v>
      </c>
      <c r="K58" s="75">
        <v>516.18352379196006</v>
      </c>
      <c r="L58" s="75"/>
      <c r="M58" s="75"/>
      <c r="N58" s="75"/>
      <c r="O58" s="75">
        <v>1.34901923677757</v>
      </c>
      <c r="P58" s="75">
        <v>1.5</v>
      </c>
      <c r="Q58" s="75">
        <f>VLOOKUP(C58,High_Raw!$D:$CD,9,FALSE)</f>
        <v>2.79042263823959</v>
      </c>
      <c r="R58" s="75">
        <f>VLOOKUP(C58,High_Raw!$D:$CD,36,FALSE)</f>
        <v>14.388485360130399</v>
      </c>
      <c r="S58" s="148">
        <v>28.6666666666667</v>
      </c>
      <c r="T58" s="149">
        <f t="shared" si="0"/>
        <v>29</v>
      </c>
      <c r="U58" s="41">
        <f>VLOOKUP(MATCH(S58,[8]mapping_table!$B$2:$B$21,1),[8]mapping_table!$A$1:$D$21,4,0)</f>
        <v>30</v>
      </c>
      <c r="V58" s="41">
        <f t="shared" si="1"/>
        <v>6</v>
      </c>
      <c r="W58" s="695"/>
      <c r="X58" s="75" t="str">
        <f t="shared" si="2"/>
        <v/>
      </c>
      <c r="Y58">
        <f>IF(ISBLANK(E58),"",(E58-[8]Standardisation_Parameters!$J$5)/[8]Standardisation_Parameters!$J$6)</f>
        <v>0.37575282205753568</v>
      </c>
      <c r="Z58" t="str">
        <f>IF(ISBLANK(F58),"",(F58-[8]Standardisation_Parameters!$G$5)/[8]Standardisation_Parameters!$G$6)</f>
        <v/>
      </c>
      <c r="AA58">
        <f>IF(ISBLANK(G58),"",(G58-[8]Standardisation_Parameters!$L$5)/[8]Standardisation_Parameters!$L$6)</f>
        <v>-0.94792835792424301</v>
      </c>
      <c r="AB58" s="75">
        <f t="shared" si="3"/>
        <v>2.3620000000000001</v>
      </c>
      <c r="AC58">
        <f>IF(ISBLANK(I58),"",(I58-[8]Standardisation_Parameters!$K$5)/[8]Standardisation_Parameters!$K$6)</f>
        <v>0.45007528894438709</v>
      </c>
      <c r="AD58">
        <f>IF(ISBLANK(J58),"",(J58-[8]Standardisation_Parameters!$M$5)/[8]Standardisation_Parameters!$M$6)</f>
        <v>-0.29676944421595924</v>
      </c>
      <c r="AE58">
        <f>IF(ISBLANK(K58),"",(K58-[8]Standardisation_Parameters!$N$5)/[8]Standardisation_Parameters!$N$6)</f>
        <v>3.9081158570304764</v>
      </c>
      <c r="AF58" s="75" t="str">
        <f t="shared" si="4"/>
        <v/>
      </c>
      <c r="AG58" t="str">
        <f>IF(ISBLANK(M58),"",(M58-[8]Standardisation_Parameters!$O$5)/[8]Standardisation_Parameters!$O$6)</f>
        <v/>
      </c>
      <c r="AH58" s="75" t="str">
        <f t="shared" si="5"/>
        <v/>
      </c>
      <c r="AI58" s="75">
        <f>IF(ISBLANK(O58),"",(O58-[8]Standardisation_Parameters!$Q$5)/[8]Standardisation_Parameters!$Q$6)</f>
        <v>1.3216460034405413</v>
      </c>
      <c r="AJ58" s="75">
        <f t="shared" si="6"/>
        <v>1.5</v>
      </c>
      <c r="AK58" s="695"/>
      <c r="AL58">
        <f>IF(X58="",[8]Buckets!$K$15,IF(X58&lt;=[8]Buckets!$D$13,[8]Buckets!$K$13,IF(AND(X58&gt;[8]Buckets!$D$13,X58&lt;=[8]Buckets!$D$14),[8]Buckets!$K$14,IF(X58&gt;[8]Buckets!$D$14,[8]Buckets!$K$15))))</f>
        <v>0.39300000000000002</v>
      </c>
      <c r="AM58">
        <f>IF(Y58="",[8]Buckets!$K$60,IF(Y58&lt;=[8]Buckets!$D$55,[8]Buckets!$K$55,IF(AND(Y58&gt;[8]Buckets!$D$55,Y58&lt;=[8]Buckets!$D$56),[8]Buckets!$K$56,IF(AND(Y58&gt;[8]Buckets!$D$56,Y58&lt;=[8]Buckets!$D$57),[8]Buckets!$K$57,IF(AND(Y58&gt;[8]Buckets!$D$57,Y58&lt;=[8]Buckets!$D$58),[8]Buckets!$K$58,IF(AND(Y58&gt;[8]Buckets!$D$58,Y58&lt;=[8]Buckets!$D$59),[8]Buckets!$K$59,IF(Y58&gt;[8]Buckets!$D$59,[8]Buckets!$K$60)))))))</f>
        <v>-0.42249999999999993</v>
      </c>
      <c r="AN58">
        <f>IF(Z58="",[8]Buckets!$K$78,IF(Z58&lt;=[8]Buckets!$D$73,[8]Buckets!$K$73,IF(AND(Z58&gt;[8]Buckets!$D$73,Z58&lt;=[8]Buckets!$D$74),[8]Buckets!$K$74,IF(AND(Z58&gt;[8]Buckets!$D$74,Z58&lt;=[8]Buckets!$D$75),[8]Buckets!$K$75,IF(AND(Z58&gt;[8]Buckets!$D$75,Z58&lt;=[8]Buckets!$D$76),[8]Buckets!$K$76,IF(AND(Z58&gt;[8]Buckets!$D$76,Z58&lt;=[8]Buckets!$D$77),[8]Buckets!$K$77,IF(Z58&gt;[8]Buckets!$D$77,[8]Buckets!$K$78)))))))</f>
        <v>0.17619999999999991</v>
      </c>
      <c r="AO58">
        <f>IF(AA58="",[8]Buckets!$K$37,IF(AA58&lt;=[8]Buckets!$D$37,[8]Buckets!$K$37,IF(AND(AA58&gt;[8]Buckets!$D$37,AA58&lt;=[8]Buckets!$D$38),[8]Buckets!$K$38,IF(AND(AA58&gt;[8]Buckets!$D$38,AA58&lt;=[8]Buckets!$D$39),[8]Buckets!$K$39,IF(AND(AA58&gt;[8]Buckets!$D$39,AA58&lt;=[8]Buckets!$D$40),[8]Buckets!$K$40,IF(AND(AA58&gt;[8]Buckets!$D$40,AA58&lt;=[8]Buckets!$D$41),[8]Buckets!$K$41,IF(AA58&gt;[8]Buckets!$D$41,[8]Buckets!$K$42)))))))</f>
        <v>-0.9042</v>
      </c>
      <c r="AP58">
        <f>IF(AB58="",[8]Buckets!$K$24,IF(AB58&lt;=[8]Buckets!$D$19,[8]Buckets!$K$19,IF(AND(AB58&gt;[8]Buckets!$D$19,AB58&lt;=[8]Buckets!$D$20),[8]Buckets!$K$20,IF(AND(AB58&gt;[8]Buckets!$D$20,AB58&lt;=[8]Buckets!$D$21),[8]Buckets!$K$21,IF(AND(AB58&gt;[8]Buckets!$D$21,AB58&lt;=[8]Buckets!$D$22),[8]Buckets!$K$22,IF(AND(AB58&gt;[8]Buckets!$D$22,AB58&lt;=[8]Buckets!$D$23),[8]Buckets!$K$23,IF(AB58&gt;[8]Buckets!$D$23,[8]Buckets!$K$24)))))))</f>
        <v>-0.93840000000000001</v>
      </c>
      <c r="AQ58">
        <f>IF(AC58="",[8]Buckets!$K$28,IF(AC58&lt;=[8]Buckets!$D$28,[8]Buckets!$K$28,IF(AND(AC58&gt;[8]Buckets!$D$28,AC58&lt;=[8]Buckets!$D$29),[8]Buckets!$K$29,IF(AND(AC58&gt;[8]Buckets!$D$29,AC58&lt;=[8]Buckets!$D$30),[8]Buckets!$K$30,IF(AND(AC58&gt;[8]Buckets!$D$30,AC58&lt;=[8]Buckets!$D$31),[8]Buckets!$K$31,IF(AND(AC58&gt;[8]Buckets!$D$31,AC58&lt;=[8]Buckets!$D$32),[8]Buckets!$K$32,IF(AC58&gt;[8]Buckets!$D$32,[8]Buckets!$K$33)))))))</f>
        <v>-0.70050000000000012</v>
      </c>
      <c r="AR58">
        <f>IF(AD58="",[8]Buckets!$K$46,IF(AD58&lt;=[8]Buckets!$D$46,[8]Buckets!$K$46,IF(AND(AD58&gt;[8]Buckets!$D$46,AD58&lt;=[8]Buckets!$D$47),[8]Buckets!$K$47,IF(AND(AD58&gt;[8]Buckets!$D$47,AD58&lt;=[8]Buckets!$D$48),[8]Buckets!$K$48,IF(AND(AD58&gt;[8]Buckets!$D$48,AD58&lt;=[8]Buckets!$D$49),[8]Buckets!$K$49,IF(AND(AD58&gt;[8]Buckets!$D$49,AD58&lt;=[8]Buckets!$D$50),[8]Buckets!$K$50,IF(AD58&gt;[8]Buckets!$D$50,[8]Buckets!$K$51)))))))</f>
        <v>-0.26459999999999995</v>
      </c>
      <c r="AS58">
        <f>IF(AE58="",[8]Buckets!$K$64,IF(AE58&lt;=[8]Buckets!$D$64,[8]Buckets!$K$64,IF(AND(AE58&gt;[8]Buckets!$D$64,AE58&lt;=[8]Buckets!$D$65),[8]Buckets!$K$65,IF(AND(AE58&gt;[8]Buckets!$D$65,AE58&lt;=[8]Buckets!$D$66),[8]Buckets!$K$66,IF(AND(AE58&gt;[8]Buckets!$D$66,AE58&lt;=[8]Buckets!$D$67),[8]Buckets!$K$67,IF(AND(AE58&gt;[8]Buckets!$D$67,AE58&lt;=[8]Buckets!$D$68),[8]Buckets!$K$68,IF(AE58&gt;[8]Buckets!$D$68,[8]Buckets!$K$69)))))))</f>
        <v>-1.1775</v>
      </c>
      <c r="AT58">
        <f>IF(AF58="",[8]Buckets!$K$87,IF(AF58&lt;=[8]Buckets!$D$82,[8]Buckets!$K$82,IF(AND(AF58&gt;[8]Buckets!$D$82,AF58&lt;=[8]Buckets!$D$83),[8]Buckets!$K$83,IF(AND(AF58&gt;[8]Buckets!$D$83,AF58&lt;=[8]Buckets!$D$84),[8]Buckets!$K$84,IF(AND(AF58&gt;[8]Buckets!$D$84,AF58&lt;=[8]Buckets!$D$85),[8]Buckets!$K$85,IF(AND(AF58&gt;[8]Buckets!$D$85,AF58&lt;=[8]Buckets!$D$86),[8]Buckets!$K$86,IF(AF58&gt;[8]Buckets!$D$86,[8]Buckets!$K$87)))))))</f>
        <v>0.34609999999999985</v>
      </c>
      <c r="AU58">
        <f>IF(AG58="",[8]Buckets!$K$95,IF(AG58&lt;=[8]Buckets!$D$90,[8]Buckets!$K$90,IF(AND(AG58&gt;[8]Buckets!$D$90,AG58&lt;=[8]Buckets!$D$91),[8]Buckets!$K$91,IF(AND(AG58&gt;[8]Buckets!$D$91,AG58&lt;=[8]Buckets!$D$92),[8]Buckets!$K$92,IF(AND(AG58&gt;[8]Buckets!$D$92,AG58&lt;=[8]Buckets!$D$93),[8]Buckets!$K$93,IF(AND(AG58&gt;[8]Buckets!$D$93,AG58&lt;=[8]Buckets!$D$94),[8]Buckets!$K$94,IF(AG58&gt;[8]Buckets!$D$94,[8]Buckets!$K$95)))))))</f>
        <v>0.50539999999999985</v>
      </c>
      <c r="AV58">
        <f>IF(AH58="",[8]Buckets!$K$103,IF(AH58&lt;=[8]Buckets!$D$99,[8]Buckets!$K$99,IF(AND(AH58&gt;[8]Buckets!$D$99,AH58&lt;=[8]Buckets!$D$100),[8]Buckets!$K$100,IF(AND(AH58&gt;[8]Buckets!$D$100,AH58&lt;=[8]Buckets!$D$101),[8]Buckets!$K$101,IF(AND(AH58&gt;[8]Buckets!$D$101,AH58&lt;=[8]Buckets!$D$102),[8]Buckets!$K$102,IF(AH58&gt;[8]Buckets!$D$102,[8]Buckets!$K$103))))))</f>
        <v>0.72730000000000006</v>
      </c>
      <c r="AW58">
        <f>IF(AI58="",[8]Buckets!$K$116,IF(AI58&lt;=[8]Buckets!$D$116,[8]Buckets!$K$116,IF(AND(AI58&gt;[8]Buckets!$D$116,AI58&lt;=[8]Buckets!$D$117),[8]Buckets!$K$117,IF(AND(AI58&gt;[8]Buckets!$D$117,AI58&lt;=[8]Buckets!$D$118),[8]Buckets!$K$118,IF(AND(AI58&gt;[8]Buckets!$D$118,AI58&lt;=[8]Buckets!$D$119),[8]Buckets!$K$119,IF(AND(AI58&gt;[8]Buckets!$D$119,AI58&lt;=[8]Buckets!$D$120),[8]Buckets!$K$120,IF(AI58&gt;[8]Buckets!$D$120,[8]Buckets!$K$121)))))))</f>
        <v>-1.2489000000000001</v>
      </c>
      <c r="AX58">
        <f>IF(AJ58="",[8]Buckets!$K$130,IF(AJ58&lt;=[8]Buckets!$D$125,[8]Buckets!$K$125,IF(AND(AJ58&gt;[8]Buckets!$D$125,AJ58&lt;=[8]Buckets!$D$126),[8]Buckets!$K$126,IF(AND(AJ58&gt;[8]Buckets!$D$126,AJ58&lt;=[8]Buckets!$D$127),[8]Buckets!$K$127,IF(AND(AJ58&gt;[8]Buckets!$D$127,AJ58&lt;=[8]Buckets!$D$128),[8]Buckets!$K$128,IF(AND(AJ58&gt;[8]Buckets!$D$128,AJ58&lt;=[8]Buckets!$D$129),[8]Buckets!$K$129,IF(AJ58&gt;[8]Buckets!$D$129,[8]Buckets!$K$130)))))))</f>
        <v>-1.2012999999999998</v>
      </c>
      <c r="AY58" s="695"/>
      <c r="AZ58">
        <f>MMULT(AL58:AT58,[8]Coefficients!$B$6:$B$14)+[8]Coefficients!$F$5</f>
        <v>-0.38251677099999992</v>
      </c>
      <c r="BA58">
        <f>MMULT(AU58:AX58,[8]Coefficients!$B$20:$B$23)+[8]Coefficients!$F$19</f>
        <v>-0.45218807400000011</v>
      </c>
      <c r="BB58">
        <f>(AZ58*[8]Standardisation_Parameters!$B$6)+[8]Standardisation_Parameters!$B$5</f>
        <v>38.047363145260249</v>
      </c>
      <c r="BC58">
        <f>(BA58*[8]Standardisation_Parameters!$B$6)+[8]Standardisation_Parameters!$B$5</f>
        <v>36.877547903463686</v>
      </c>
      <c r="BD58">
        <v>61</v>
      </c>
      <c r="BE58" s="78">
        <f>MMULT(AZ58:BA58,[8]Coefficients!$B$29:$B$30)+[8]Coefficients!$F$29</f>
        <v>-0.4283693007457901</v>
      </c>
      <c r="BF58" s="78">
        <f>(BE58*[8]Standardisation_Parameters!$B$6)+[8]Standardisation_Parameters!$B$5</f>
        <v>37.277476752127122</v>
      </c>
      <c r="BG58" s="78">
        <f t="shared" si="7"/>
        <v>37</v>
      </c>
      <c r="BH58" s="78">
        <f>VLOOKUP(MATCH(BF58,[8]mapping_table!$B$2:$B$21,1),[8]mapping_table!$A$1:$D$21,4,0)</f>
        <v>40</v>
      </c>
      <c r="BI58" s="78">
        <f t="shared" si="8"/>
        <v>7</v>
      </c>
      <c r="BK58" s="79">
        <f>MMULT(AZ58:BA58,[8]Coefficients!$B$36:$B$37)+[8]Coefficients!$F$36</f>
        <v>-0.41212391447763003</v>
      </c>
      <c r="BL58" s="79">
        <f>(BK58*[8]Standardisation_Parameters!$B$6)+[8]Standardisation_Parameters!$B$5</f>
        <v>37.55024473043472</v>
      </c>
      <c r="BM58" s="79">
        <f t="shared" si="9"/>
        <v>38</v>
      </c>
      <c r="BN58" s="79">
        <f>VLOOKUP(MATCH(BL58,[8]mapping_table!$B$2:$B$21,1),[8]mapping_table!$A$1:$D$21,4,0)</f>
        <v>40</v>
      </c>
      <c r="BO58" s="79">
        <f t="shared" si="10"/>
        <v>8</v>
      </c>
      <c r="BP58" s="78">
        <f t="shared" si="11"/>
        <v>8</v>
      </c>
      <c r="BQ58" s="78">
        <f>VLOOKUP(MATCH(BO58,[9]mapping_table!$B$2:$B$21,1),[9]mapping_table!$A$1:$D$21,4,0)</f>
        <v>10</v>
      </c>
      <c r="BR58" s="78">
        <f t="shared" si="12"/>
        <v>2</v>
      </c>
      <c r="BT58" s="79" t="e">
        <f>MMULT(BI58:BJ58,[9]Coefficients!$B$36:$B$37)+[9]Coefficients!$F$36</f>
        <v>#VALUE!</v>
      </c>
      <c r="BU58" s="79" t="e">
        <f>(BT58*[9]Standardisation_Parameters!$B$6)+[9]Standardisation_Parameters!$B$5</f>
        <v>#VALUE!</v>
      </c>
      <c r="BV58" s="79" t="e">
        <f t="shared" si="13"/>
        <v>#VALUE!</v>
      </c>
      <c r="BW58" s="79" t="e">
        <f>VLOOKUP(MATCH(BU58,[9]mapping_table!$B$2:$B$21,1),[9]mapping_table!$A$1:$D$21,4,0)</f>
        <v>#VALUE!</v>
      </c>
      <c r="BX58" s="79" t="e">
        <f t="shared" si="14"/>
        <v>#VALUE!</v>
      </c>
    </row>
    <row r="59" spans="1:76" hidden="1" x14ac:dyDescent="0.25">
      <c r="A59" s="74" t="s">
        <v>239</v>
      </c>
      <c r="B59" s="74" t="s">
        <v>158</v>
      </c>
      <c r="C59" s="74" t="s">
        <v>240</v>
      </c>
      <c r="D59" s="75">
        <v>2</v>
      </c>
      <c r="E59" s="75">
        <v>-6.9298945315962097</v>
      </c>
      <c r="F59" s="75">
        <v>3.7</v>
      </c>
      <c r="G59" s="75">
        <v>3.7</v>
      </c>
      <c r="H59" s="75">
        <v>6.1050000000000004</v>
      </c>
      <c r="I59" s="75">
        <v>8760</v>
      </c>
      <c r="J59" s="75">
        <v>20.592542873386002</v>
      </c>
      <c r="K59" s="75">
        <v>47.051027988537498</v>
      </c>
      <c r="L59" s="75">
        <v>5</v>
      </c>
      <c r="M59" s="75">
        <v>11.4754098360656</v>
      </c>
      <c r="N59" s="75">
        <v>2</v>
      </c>
      <c r="O59" s="75">
        <v>0.86374986673805298</v>
      </c>
      <c r="P59" s="75">
        <v>1.25</v>
      </c>
      <c r="Q59" s="75">
        <f>VLOOKUP(C59,High_Raw!$D:$CD,9,FALSE)</f>
        <v>1.1329224157019699</v>
      </c>
      <c r="R59" s="75">
        <f>VLOOKUP(C59,High_Raw!$D:$CD,36,FALSE)</f>
        <v>38.3694826208487</v>
      </c>
      <c r="S59" s="148">
        <v>31.5555555555556</v>
      </c>
      <c r="T59" s="149">
        <f t="shared" si="0"/>
        <v>32</v>
      </c>
      <c r="U59" s="41">
        <f>VLOOKUP(MATCH(S59,[8]mapping_table!$B$2:$B$21,1),[8]mapping_table!$A$1:$D$21,4,0)</f>
        <v>35</v>
      </c>
      <c r="V59" s="41">
        <f t="shared" si="1"/>
        <v>6</v>
      </c>
      <c r="W59" s="695"/>
      <c r="X59" s="75">
        <f t="shared" si="2"/>
        <v>2</v>
      </c>
      <c r="Y59">
        <f>IF(ISBLANK(E59),"",(E59-[8]Standardisation_Parameters!$J$5)/[8]Standardisation_Parameters!$J$6)</f>
        <v>-0.84594251913370866</v>
      </c>
      <c r="Z59">
        <f>IF(ISBLANK(F59),"",(F59-[8]Standardisation_Parameters!$G$5)/[8]Standardisation_Parameters!$G$6)</f>
        <v>-0.48297262957081638</v>
      </c>
      <c r="AA59">
        <f>IF(ISBLANK(G59),"",(G59-[8]Standardisation_Parameters!$L$5)/[8]Standardisation_Parameters!$L$6)</f>
        <v>-0.4926267308682441</v>
      </c>
      <c r="AB59" s="75">
        <f t="shared" si="3"/>
        <v>6.1050000000000004</v>
      </c>
      <c r="AC59">
        <f>IF(ISBLANK(I59),"",(I59-[8]Standardisation_Parameters!$K$5)/[8]Standardisation_Parameters!$K$6)</f>
        <v>-0.29205249883040835</v>
      </c>
      <c r="AD59">
        <f>IF(ISBLANK(J59),"",(J59-[8]Standardisation_Parameters!$M$5)/[8]Standardisation_Parameters!$M$6)</f>
        <v>0.45631370194493354</v>
      </c>
      <c r="AE59">
        <f>IF(ISBLANK(K59),"",(K59-[8]Standardisation_Parameters!$N$5)/[8]Standardisation_Parameters!$N$6)</f>
        <v>-0.24161427512973049</v>
      </c>
      <c r="AF59" s="75">
        <f t="shared" si="4"/>
        <v>5</v>
      </c>
      <c r="AG59">
        <f>IF(ISBLANK(M59),"",(M59-[8]Standardisation_Parameters!$O$5)/[8]Standardisation_Parameters!$O$6)</f>
        <v>-1.1823793953947361</v>
      </c>
      <c r="AH59" s="75">
        <f t="shared" si="5"/>
        <v>2</v>
      </c>
      <c r="AI59" s="75">
        <f>IF(ISBLANK(O59),"",(O59-[8]Standardisation_Parameters!$Q$5)/[8]Standardisation_Parameters!$Q$6)</f>
        <v>0.82873891185779991</v>
      </c>
      <c r="AJ59" s="75">
        <f t="shared" si="6"/>
        <v>1.25</v>
      </c>
      <c r="AK59" s="695"/>
      <c r="AL59">
        <f>IF(X59="",[8]Buckets!$K$15,IF(X59&lt;=[8]Buckets!$D$13,[8]Buckets!$K$13,IF(AND(X59&gt;[8]Buckets!$D$13,X59&lt;=[8]Buckets!$D$14),[8]Buckets!$K$14,IF(X59&gt;[8]Buckets!$D$14,[8]Buckets!$K$15))))</f>
        <v>-0.16359999999999997</v>
      </c>
      <c r="AM59">
        <f>IF(Y59="",[8]Buckets!$K$60,IF(Y59&lt;=[8]Buckets!$D$55,[8]Buckets!$K$55,IF(AND(Y59&gt;[8]Buckets!$D$55,Y59&lt;=[8]Buckets!$D$56),[8]Buckets!$K$56,IF(AND(Y59&gt;[8]Buckets!$D$56,Y59&lt;=[8]Buckets!$D$57),[8]Buckets!$K$57,IF(AND(Y59&gt;[8]Buckets!$D$57,Y59&lt;=[8]Buckets!$D$58),[8]Buckets!$K$58,IF(AND(Y59&gt;[8]Buckets!$D$58,Y59&lt;=[8]Buckets!$D$59),[8]Buckets!$K$59,IF(Y59&gt;[8]Buckets!$D$59,[8]Buckets!$K$60)))))))</f>
        <v>-0.59049999999999991</v>
      </c>
      <c r="AN59">
        <f>IF(Z59="",[8]Buckets!$K$78,IF(Z59&lt;=[8]Buckets!$D$73,[8]Buckets!$K$73,IF(AND(Z59&gt;[8]Buckets!$D$73,Z59&lt;=[8]Buckets!$D$74),[8]Buckets!$K$74,IF(AND(Z59&gt;[8]Buckets!$D$74,Z59&lt;=[8]Buckets!$D$75),[8]Buckets!$K$75,IF(AND(Z59&gt;[8]Buckets!$D$75,Z59&lt;=[8]Buckets!$D$76),[8]Buckets!$K$76,IF(AND(Z59&gt;[8]Buckets!$D$76,Z59&lt;=[8]Buckets!$D$77),[8]Buckets!$K$77,IF(Z59&gt;[8]Buckets!$D$77,[8]Buckets!$K$78)))))))</f>
        <v>-0.61460000000000004</v>
      </c>
      <c r="AO59">
        <f>IF(AA59="",[8]Buckets!$K$37,IF(AA59&lt;=[8]Buckets!$D$37,[8]Buckets!$K$37,IF(AND(AA59&gt;[8]Buckets!$D$37,AA59&lt;=[8]Buckets!$D$38),[8]Buckets!$K$38,IF(AND(AA59&gt;[8]Buckets!$D$38,AA59&lt;=[8]Buckets!$D$39),[8]Buckets!$K$39,IF(AND(AA59&gt;[8]Buckets!$D$39,AA59&lt;=[8]Buckets!$D$40),[8]Buckets!$K$40,IF(AND(AA59&gt;[8]Buckets!$D$40,AA59&lt;=[8]Buckets!$D$41),[8]Buckets!$K$41,IF(AA59&gt;[8]Buckets!$D$41,[8]Buckets!$K$42)))))))</f>
        <v>-0.62339999999999995</v>
      </c>
      <c r="AP59">
        <f>IF(AB59="",[8]Buckets!$K$24,IF(AB59&lt;=[8]Buckets!$D$19,[8]Buckets!$K$19,IF(AND(AB59&gt;[8]Buckets!$D$19,AB59&lt;=[8]Buckets!$D$20),[8]Buckets!$K$20,IF(AND(AB59&gt;[8]Buckets!$D$20,AB59&lt;=[8]Buckets!$D$21),[8]Buckets!$K$21,IF(AND(AB59&gt;[8]Buckets!$D$21,AB59&lt;=[8]Buckets!$D$22),[8]Buckets!$K$22,IF(AND(AB59&gt;[8]Buckets!$D$22,AB59&lt;=[8]Buckets!$D$23),[8]Buckets!$K$23,IF(AB59&gt;[8]Buckets!$D$23,[8]Buckets!$K$24)))))))</f>
        <v>-7.4999999999999956E-2</v>
      </c>
      <c r="AQ59">
        <f>IF(AC59="",[8]Buckets!$K$28,IF(AC59&lt;=[8]Buckets!$D$28,[8]Buckets!$K$28,IF(AND(AC59&gt;[8]Buckets!$D$28,AC59&lt;=[8]Buckets!$D$29),[8]Buckets!$K$29,IF(AND(AC59&gt;[8]Buckets!$D$29,AC59&lt;=[8]Buckets!$D$30),[8]Buckets!$K$30,IF(AND(AC59&gt;[8]Buckets!$D$30,AC59&lt;=[8]Buckets!$D$31),[8]Buckets!$K$31,IF(AND(AC59&gt;[8]Buckets!$D$31,AC59&lt;=[8]Buckets!$D$32),[8]Buckets!$K$32,IF(AC59&gt;[8]Buckets!$D$32,[8]Buckets!$K$33)))))))</f>
        <v>-0.27120000000000011</v>
      </c>
      <c r="AR59">
        <f>IF(AD59="",[8]Buckets!$K$46,IF(AD59&lt;=[8]Buckets!$D$46,[8]Buckets!$K$46,IF(AND(AD59&gt;[8]Buckets!$D$46,AD59&lt;=[8]Buckets!$D$47),[8]Buckets!$K$47,IF(AND(AD59&gt;[8]Buckets!$D$47,AD59&lt;=[8]Buckets!$D$48),[8]Buckets!$K$48,IF(AND(AD59&gt;[8]Buckets!$D$48,AD59&lt;=[8]Buckets!$D$49),[8]Buckets!$K$49,IF(AND(AD59&gt;[8]Buckets!$D$49,AD59&lt;=[8]Buckets!$D$50),[8]Buckets!$K$50,IF(AD59&gt;[8]Buckets!$D$50,[8]Buckets!$K$51)))))))</f>
        <v>-0.70649999999999991</v>
      </c>
      <c r="AS59">
        <f>IF(AE59="",[8]Buckets!$K$64,IF(AE59&lt;=[8]Buckets!$D$64,[8]Buckets!$K$64,IF(AND(AE59&gt;[8]Buckets!$D$64,AE59&lt;=[8]Buckets!$D$65),[8]Buckets!$K$65,IF(AND(AE59&gt;[8]Buckets!$D$65,AE59&lt;=[8]Buckets!$D$66),[8]Buckets!$K$66,IF(AND(AE59&gt;[8]Buckets!$D$66,AE59&lt;=[8]Buckets!$D$67),[8]Buckets!$K$67,IF(AND(AE59&gt;[8]Buckets!$D$67,AE59&lt;=[8]Buckets!$D$68),[8]Buckets!$K$68,IF(AE59&gt;[8]Buckets!$D$68,[8]Buckets!$K$69)))))))</f>
        <v>-0.34710000000000002</v>
      </c>
      <c r="AT59">
        <f>IF(AF59="",[8]Buckets!$K$87,IF(AF59&lt;=[8]Buckets!$D$82,[8]Buckets!$K$82,IF(AND(AF59&gt;[8]Buckets!$D$82,AF59&lt;=[8]Buckets!$D$83),[8]Buckets!$K$83,IF(AND(AF59&gt;[8]Buckets!$D$83,AF59&lt;=[8]Buckets!$D$84),[8]Buckets!$K$84,IF(AND(AF59&gt;[8]Buckets!$D$84,AF59&lt;=[8]Buckets!$D$85),[8]Buckets!$K$85,IF(AND(AF59&gt;[8]Buckets!$D$85,AF59&lt;=[8]Buckets!$D$86),[8]Buckets!$K$86,IF(AF59&gt;[8]Buckets!$D$86,[8]Buckets!$K$87)))))))</f>
        <v>5.2299999999999791E-2</v>
      </c>
      <c r="AU59">
        <f>IF(AG59="",[8]Buckets!$K$95,IF(AG59&lt;=[8]Buckets!$D$90,[8]Buckets!$K$90,IF(AND(AG59&gt;[8]Buckets!$D$90,AG59&lt;=[8]Buckets!$D$91),[8]Buckets!$K$91,IF(AND(AG59&gt;[8]Buckets!$D$91,AG59&lt;=[8]Buckets!$D$92),[8]Buckets!$K$92,IF(AND(AG59&gt;[8]Buckets!$D$92,AG59&lt;=[8]Buckets!$D$93),[8]Buckets!$K$93,IF(AND(AG59&gt;[8]Buckets!$D$93,AG59&lt;=[8]Buckets!$D$94),[8]Buckets!$K$94,IF(AG59&gt;[8]Buckets!$D$94,[8]Buckets!$K$95)))))))</f>
        <v>-1.0866</v>
      </c>
      <c r="AV59">
        <f>IF(AH59="",[8]Buckets!$K$103,IF(AH59&lt;=[8]Buckets!$D$99,[8]Buckets!$K$99,IF(AND(AH59&gt;[8]Buckets!$D$99,AH59&lt;=[8]Buckets!$D$100),[8]Buckets!$K$100,IF(AND(AH59&gt;[8]Buckets!$D$100,AH59&lt;=[8]Buckets!$D$101),[8]Buckets!$K$101,IF(AND(AH59&gt;[8]Buckets!$D$101,AH59&lt;=[8]Buckets!$D$102),[8]Buckets!$K$102,IF(AH59&gt;[8]Buckets!$D$102,[8]Buckets!$K$103))))))</f>
        <v>-0.89000000000000012</v>
      </c>
      <c r="AW59">
        <f>IF(AI59="",[8]Buckets!$K$116,IF(AI59&lt;=[8]Buckets!$D$116,[8]Buckets!$K$116,IF(AND(AI59&gt;[8]Buckets!$D$116,AI59&lt;=[8]Buckets!$D$117),[8]Buckets!$K$117,IF(AND(AI59&gt;[8]Buckets!$D$117,AI59&lt;=[8]Buckets!$D$118),[8]Buckets!$K$118,IF(AND(AI59&gt;[8]Buckets!$D$118,AI59&lt;=[8]Buckets!$D$119),[8]Buckets!$K$119,IF(AND(AI59&gt;[8]Buckets!$D$119,AI59&lt;=[8]Buckets!$D$120),[8]Buckets!$K$120,IF(AI59&gt;[8]Buckets!$D$120,[8]Buckets!$K$121)))))))</f>
        <v>-0.80090000000000017</v>
      </c>
      <c r="AX59">
        <f>IF(AJ59="",[8]Buckets!$K$130,IF(AJ59&lt;=[8]Buckets!$D$125,[8]Buckets!$K$125,IF(AND(AJ59&gt;[8]Buckets!$D$125,AJ59&lt;=[8]Buckets!$D$126),[8]Buckets!$K$126,IF(AND(AJ59&gt;[8]Buckets!$D$126,AJ59&lt;=[8]Buckets!$D$127),[8]Buckets!$K$127,IF(AND(AJ59&gt;[8]Buckets!$D$127,AJ59&lt;=[8]Buckets!$D$128),[8]Buckets!$K$128,IF(AND(AJ59&gt;[8]Buckets!$D$128,AJ59&lt;=[8]Buckets!$D$129),[8]Buckets!$K$129,IF(AJ59&gt;[8]Buckets!$D$129,[8]Buckets!$K$130)))))))</f>
        <v>-1.4505999999999999</v>
      </c>
      <c r="AY59" s="695"/>
      <c r="AZ59">
        <f>MMULT(AL59:AT59,[8]Coefficients!$B$6:$B$14)+[8]Coefficients!$F$5</f>
        <v>-0.13791318400000008</v>
      </c>
      <c r="BA59">
        <f>MMULT(AU59:AX59,[8]Coefficients!$B$20:$B$23)+[8]Coefficients!$F$19</f>
        <v>-1.0670782680000002</v>
      </c>
      <c r="BB59">
        <f>(AZ59*[8]Standardisation_Parameters!$B$6)+[8]Standardisation_Parameters!$B$5</f>
        <v>42.15437696514978</v>
      </c>
      <c r="BC59">
        <f>(BA59*[8]Standardisation_Parameters!$B$6)+[8]Standardisation_Parameters!$B$5</f>
        <v>26.553240907620015</v>
      </c>
      <c r="BD59">
        <v>62</v>
      </c>
      <c r="BE59" s="78">
        <f>MMULT(AZ59:BA59,[8]Coefficients!$B$29:$B$30)+[8]Coefficients!$F$29</f>
        <v>-0.80194839835720022</v>
      </c>
      <c r="BF59" s="78">
        <f>(BE59*[8]Standardisation_Parameters!$B$6)+[8]Standardisation_Parameters!$B$5</f>
        <v>31.004901049008254</v>
      </c>
      <c r="BG59" s="78">
        <f t="shared" si="7"/>
        <v>31</v>
      </c>
      <c r="BH59" s="78">
        <f>VLOOKUP(MATCH(BF59,[8]mapping_table!$B$2:$B$21,1),[8]mapping_table!$A$1:$D$21,4,0)</f>
        <v>35</v>
      </c>
      <c r="BI59" s="78">
        <f t="shared" si="8"/>
        <v>6</v>
      </c>
      <c r="BK59" s="79">
        <f>MMULT(AZ59:BA59,[8]Coefficients!$B$36:$B$37)+[8]Coefficients!$F$36</f>
        <v>-0.59705032551072013</v>
      </c>
      <c r="BL59" s="79">
        <f>(BK59*[8]Standardisation_Parameters!$B$6)+[8]Standardisation_Parameters!$B$5</f>
        <v>34.445239873022416</v>
      </c>
      <c r="BM59" s="79">
        <f t="shared" si="9"/>
        <v>34</v>
      </c>
      <c r="BN59" s="79">
        <f>VLOOKUP(MATCH(BL59,[8]mapping_table!$B$2:$B$21,1),[8]mapping_table!$A$1:$D$21,4,0)</f>
        <v>35</v>
      </c>
      <c r="BO59" s="79">
        <f t="shared" si="10"/>
        <v>7</v>
      </c>
      <c r="BP59" s="78">
        <f t="shared" si="11"/>
        <v>7</v>
      </c>
      <c r="BQ59" s="78">
        <f>VLOOKUP(MATCH(BO59,[9]mapping_table!$B$2:$B$21,1),[9]mapping_table!$A$1:$D$21,4,0)</f>
        <v>10</v>
      </c>
      <c r="BR59" s="78">
        <f t="shared" si="12"/>
        <v>1</v>
      </c>
      <c r="BT59" s="79" t="e">
        <f>MMULT(BI59:BJ59,[9]Coefficients!$B$36:$B$37)+[9]Coefficients!$F$36</f>
        <v>#VALUE!</v>
      </c>
      <c r="BU59" s="79" t="e">
        <f>(BT59*[9]Standardisation_Parameters!$B$6)+[9]Standardisation_Parameters!$B$5</f>
        <v>#VALUE!</v>
      </c>
      <c r="BV59" s="79" t="e">
        <f t="shared" si="13"/>
        <v>#VALUE!</v>
      </c>
      <c r="BW59" s="79" t="e">
        <f>VLOOKUP(MATCH(BU59,[9]mapping_table!$B$2:$B$21,1),[9]mapping_table!$A$1:$D$21,4,0)</f>
        <v>#VALUE!</v>
      </c>
      <c r="BX59" s="79" t="e">
        <f t="shared" si="14"/>
        <v>#VALUE!</v>
      </c>
    </row>
    <row r="60" spans="1:76" hidden="1" x14ac:dyDescent="0.25">
      <c r="A60" s="74" t="s">
        <v>40</v>
      </c>
      <c r="B60" s="74" t="s">
        <v>158</v>
      </c>
      <c r="C60" s="74" t="s">
        <v>241</v>
      </c>
      <c r="D60" s="75">
        <v>1</v>
      </c>
      <c r="E60" s="75">
        <v>10.547827768860399</v>
      </c>
      <c r="F60" s="75">
        <v>4.0999999999999996</v>
      </c>
      <c r="G60" s="75">
        <v>3.1960000000000002</v>
      </c>
      <c r="H60" s="75">
        <v>2.5893999999999999</v>
      </c>
      <c r="I60" s="75">
        <v>9740</v>
      </c>
      <c r="J60" s="75">
        <v>-8.2943813821326096</v>
      </c>
      <c r="K60" s="75">
        <v>33.376514378373798</v>
      </c>
      <c r="L60" s="75">
        <v>3</v>
      </c>
      <c r="M60" s="75">
        <v>12.568306010929</v>
      </c>
      <c r="N60" s="75">
        <v>3</v>
      </c>
      <c r="O60" s="75">
        <v>0.51804656222134904</v>
      </c>
      <c r="P60" s="75">
        <v>2.25</v>
      </c>
      <c r="Q60" s="75">
        <f>VLOOKUP(C60,High_Raw!$D:$CD,9,FALSE)</f>
        <v>3.5098035984938001</v>
      </c>
      <c r="R60" s="75">
        <f>VLOOKUP(C60,High_Raw!$D:$CD,36,FALSE)</f>
        <v>9.0019669975110403</v>
      </c>
      <c r="S60" s="148">
        <v>33.7777777777778</v>
      </c>
      <c r="T60" s="149">
        <f t="shared" si="0"/>
        <v>34</v>
      </c>
      <c r="U60" s="41">
        <f>VLOOKUP(MATCH(S60,[8]mapping_table!$B$2:$B$21,1),[8]mapping_table!$A$1:$D$21,4,0)</f>
        <v>35</v>
      </c>
      <c r="V60" s="41">
        <f t="shared" si="1"/>
        <v>7</v>
      </c>
      <c r="W60" s="695"/>
      <c r="X60" s="75">
        <f t="shared" si="2"/>
        <v>1</v>
      </c>
      <c r="Y60">
        <f>IF(ISBLANK(E60),"",(E60-[8]Standardisation_Parameters!$J$5)/[8]Standardisation_Parameters!$J$6)</f>
        <v>0.85237030387856472</v>
      </c>
      <c r="Z60">
        <f>IF(ISBLANK(F60),"",(F60-[8]Standardisation_Parameters!$G$5)/[8]Standardisation_Parameters!$G$6)</f>
        <v>-0.44912347349028625</v>
      </c>
      <c r="AA60">
        <f>IF(ISBLANK(G60),"",(G60-[8]Standardisation_Parameters!$L$5)/[8]Standardisation_Parameters!$L$6)</f>
        <v>-0.58824007255000388</v>
      </c>
      <c r="AB60" s="75">
        <f t="shared" si="3"/>
        <v>2.5893999999999999</v>
      </c>
      <c r="AC60">
        <f>IF(ISBLANK(I60),"",(I60-[8]Standardisation_Parameters!$K$5)/[8]Standardisation_Parameters!$K$6)</f>
        <v>-0.2357610722035276</v>
      </c>
      <c r="AD60">
        <f>IF(ISBLANK(J60),"",(J60-[8]Standardisation_Parameters!$M$5)/[8]Standardisation_Parameters!$M$6)</f>
        <v>-0.25450969799408923</v>
      </c>
      <c r="AE60">
        <f>IF(ISBLANK(K60),"",(K60-[8]Standardisation_Parameters!$N$5)/[8]Standardisation_Parameters!$N$6)</f>
        <v>-0.36257272861215323</v>
      </c>
      <c r="AF60" s="75">
        <f t="shared" si="4"/>
        <v>3</v>
      </c>
      <c r="AG60">
        <f>IF(ISBLANK(M60),"",(M60-[8]Standardisation_Parameters!$O$5)/[8]Standardisation_Parameters!$O$6)</f>
        <v>-1.1426268375376891</v>
      </c>
      <c r="AH60" s="75">
        <f t="shared" si="5"/>
        <v>3</v>
      </c>
      <c r="AI60" s="75">
        <f>IF(ISBLANK(O60),"",(O60-[8]Standardisation_Parameters!$Q$5)/[8]Standardisation_Parameters!$Q$6)</f>
        <v>0.47759453535203522</v>
      </c>
      <c r="AJ60" s="75">
        <f t="shared" si="6"/>
        <v>2.25</v>
      </c>
      <c r="AK60" s="695"/>
      <c r="AL60">
        <f>IF(X60="",[8]Buckets!$K$15,IF(X60&lt;=[8]Buckets!$D$13,[8]Buckets!$K$13,IF(AND(X60&gt;[8]Buckets!$D$13,X60&lt;=[8]Buckets!$D$14),[8]Buckets!$K$14,IF(X60&gt;[8]Buckets!$D$14,[8]Buckets!$K$15))))</f>
        <v>-0.72019999999999995</v>
      </c>
      <c r="AM60">
        <f>IF(Y60="",[8]Buckets!$K$60,IF(Y60&lt;=[8]Buckets!$D$55,[8]Buckets!$K$55,IF(AND(Y60&gt;[8]Buckets!$D$55,Y60&lt;=[8]Buckets!$D$56),[8]Buckets!$K$56,IF(AND(Y60&gt;[8]Buckets!$D$56,Y60&lt;=[8]Buckets!$D$57),[8]Buckets!$K$57,IF(AND(Y60&gt;[8]Buckets!$D$57,Y60&lt;=[8]Buckets!$D$58),[8]Buckets!$K$58,IF(AND(Y60&gt;[8]Buckets!$D$58,Y60&lt;=[8]Buckets!$D$59),[8]Buckets!$K$59,IF(Y60&gt;[8]Buckets!$D$59,[8]Buckets!$K$60)))))))</f>
        <v>-0.38049999999999995</v>
      </c>
      <c r="AN60">
        <f>IF(Z60="",[8]Buckets!$K$78,IF(Z60&lt;=[8]Buckets!$D$73,[8]Buckets!$K$73,IF(AND(Z60&gt;[8]Buckets!$D$73,Z60&lt;=[8]Buckets!$D$74),[8]Buckets!$K$74,IF(AND(Z60&gt;[8]Buckets!$D$74,Z60&lt;=[8]Buckets!$D$75),[8]Buckets!$K$75,IF(AND(Z60&gt;[8]Buckets!$D$75,Z60&lt;=[8]Buckets!$D$76),[8]Buckets!$K$76,IF(AND(Z60&gt;[8]Buckets!$D$76,Z60&lt;=[8]Buckets!$D$77),[8]Buckets!$K$77,IF(Z60&gt;[8]Buckets!$D$77,[8]Buckets!$K$78)))))))</f>
        <v>-0.61460000000000004</v>
      </c>
      <c r="AO60">
        <f>IF(AA60="",[8]Buckets!$K$37,IF(AA60&lt;=[8]Buckets!$D$37,[8]Buckets!$K$37,IF(AND(AA60&gt;[8]Buckets!$D$37,AA60&lt;=[8]Buckets!$D$38),[8]Buckets!$K$38,IF(AND(AA60&gt;[8]Buckets!$D$38,AA60&lt;=[8]Buckets!$D$39),[8]Buckets!$K$39,IF(AND(AA60&gt;[8]Buckets!$D$39,AA60&lt;=[8]Buckets!$D$40),[8]Buckets!$K$40,IF(AND(AA60&gt;[8]Buckets!$D$40,AA60&lt;=[8]Buckets!$D$41),[8]Buckets!$K$41,IF(AA60&gt;[8]Buckets!$D$41,[8]Buckets!$K$42)))))))</f>
        <v>-0.62339999999999995</v>
      </c>
      <c r="AP60">
        <f>IF(AB60="",[8]Buckets!$K$24,IF(AB60&lt;=[8]Buckets!$D$19,[8]Buckets!$K$19,IF(AND(AB60&gt;[8]Buckets!$D$19,AB60&lt;=[8]Buckets!$D$20),[8]Buckets!$K$20,IF(AND(AB60&gt;[8]Buckets!$D$20,AB60&lt;=[8]Buckets!$D$21),[8]Buckets!$K$21,IF(AND(AB60&gt;[8]Buckets!$D$21,AB60&lt;=[8]Buckets!$D$22),[8]Buckets!$K$22,IF(AND(AB60&gt;[8]Buckets!$D$22,AB60&lt;=[8]Buckets!$D$23),[8]Buckets!$K$23,IF(AB60&gt;[8]Buckets!$D$23,[8]Buckets!$K$24)))))))</f>
        <v>-0.93840000000000001</v>
      </c>
      <c r="AQ60">
        <f>IF(AC60="",[8]Buckets!$K$28,IF(AC60&lt;=[8]Buckets!$D$28,[8]Buckets!$K$28,IF(AND(AC60&gt;[8]Buckets!$D$28,AC60&lt;=[8]Buckets!$D$29),[8]Buckets!$K$29,IF(AND(AC60&gt;[8]Buckets!$D$29,AC60&lt;=[8]Buckets!$D$30),[8]Buckets!$K$30,IF(AND(AC60&gt;[8]Buckets!$D$30,AC60&lt;=[8]Buckets!$D$31),[8]Buckets!$K$31,IF(AND(AC60&gt;[8]Buckets!$D$31,AC60&lt;=[8]Buckets!$D$32),[8]Buckets!$K$32,IF(AC60&gt;[8]Buckets!$D$32,[8]Buckets!$K$33)))))))</f>
        <v>-0.27120000000000011</v>
      </c>
      <c r="AR60">
        <f>IF(AD60="",[8]Buckets!$K$46,IF(AD60&lt;=[8]Buckets!$D$46,[8]Buckets!$K$46,IF(AND(AD60&gt;[8]Buckets!$D$46,AD60&lt;=[8]Buckets!$D$47),[8]Buckets!$K$47,IF(AND(AD60&gt;[8]Buckets!$D$47,AD60&lt;=[8]Buckets!$D$48),[8]Buckets!$K$48,IF(AND(AD60&gt;[8]Buckets!$D$48,AD60&lt;=[8]Buckets!$D$49),[8]Buckets!$K$49,IF(AND(AD60&gt;[8]Buckets!$D$49,AD60&lt;=[8]Buckets!$D$50),[8]Buckets!$K$50,IF(AD60&gt;[8]Buckets!$D$50,[8]Buckets!$K$51)))))))</f>
        <v>-0.26459999999999995</v>
      </c>
      <c r="AS60">
        <f>IF(AE60="",[8]Buckets!$K$64,IF(AE60&lt;=[8]Buckets!$D$64,[8]Buckets!$K$64,IF(AND(AE60&gt;[8]Buckets!$D$64,AE60&lt;=[8]Buckets!$D$65),[8]Buckets!$K$65,IF(AND(AE60&gt;[8]Buckets!$D$65,AE60&lt;=[8]Buckets!$D$66),[8]Buckets!$K$66,IF(AND(AE60&gt;[8]Buckets!$D$66,AE60&lt;=[8]Buckets!$D$67),[8]Buckets!$K$67,IF(AND(AE60&gt;[8]Buckets!$D$67,AE60&lt;=[8]Buckets!$D$68),[8]Buckets!$K$68,IF(AE60&gt;[8]Buckets!$D$68,[8]Buckets!$K$69)))))))</f>
        <v>-7.0299999999999974E-2</v>
      </c>
      <c r="AT60">
        <f>IF(AF60="",[8]Buckets!$K$87,IF(AF60&lt;=[8]Buckets!$D$82,[8]Buckets!$K$82,IF(AND(AF60&gt;[8]Buckets!$D$82,AF60&lt;=[8]Buckets!$D$83),[8]Buckets!$K$83,IF(AND(AF60&gt;[8]Buckets!$D$83,AF60&lt;=[8]Buckets!$D$84),[8]Buckets!$K$84,IF(AND(AF60&gt;[8]Buckets!$D$84,AF60&lt;=[8]Buckets!$D$85),[8]Buckets!$K$85,IF(AND(AF60&gt;[8]Buckets!$D$85,AF60&lt;=[8]Buckets!$D$86),[8]Buckets!$K$86,IF(AF60&gt;[8]Buckets!$D$86,[8]Buckets!$K$87)))))))</f>
        <v>-0.67990000000000017</v>
      </c>
      <c r="AU60">
        <f>IF(AG60="",[8]Buckets!$K$95,IF(AG60&lt;=[8]Buckets!$D$90,[8]Buckets!$K$90,IF(AND(AG60&gt;[8]Buckets!$D$90,AG60&lt;=[8]Buckets!$D$91),[8]Buckets!$K$91,IF(AND(AG60&gt;[8]Buckets!$D$91,AG60&lt;=[8]Buckets!$D$92),[8]Buckets!$K$92,IF(AND(AG60&gt;[8]Buckets!$D$92,AG60&lt;=[8]Buckets!$D$93),[8]Buckets!$K$93,IF(AND(AG60&gt;[8]Buckets!$D$93,AG60&lt;=[8]Buckets!$D$94),[8]Buckets!$K$94,IF(AG60&gt;[8]Buckets!$D$94,[8]Buckets!$K$95)))))))</f>
        <v>-1.0866</v>
      </c>
      <c r="AV60">
        <f>IF(AH60="",[8]Buckets!$K$103,IF(AH60&lt;=[8]Buckets!$D$99,[8]Buckets!$K$99,IF(AND(AH60&gt;[8]Buckets!$D$99,AH60&lt;=[8]Buckets!$D$100),[8]Buckets!$K$100,IF(AND(AH60&gt;[8]Buckets!$D$100,AH60&lt;=[8]Buckets!$D$101),[8]Buckets!$K$101,IF(AND(AH60&gt;[8]Buckets!$D$101,AH60&lt;=[8]Buckets!$D$102),[8]Buckets!$K$102,IF(AH60&gt;[8]Buckets!$D$102,[8]Buckets!$K$103))))))</f>
        <v>-0.31409999999999982</v>
      </c>
      <c r="AW60">
        <f>IF(AI60="",[8]Buckets!$K$116,IF(AI60&lt;=[8]Buckets!$D$116,[8]Buckets!$K$116,IF(AND(AI60&gt;[8]Buckets!$D$116,AI60&lt;=[8]Buckets!$D$117),[8]Buckets!$K$117,IF(AND(AI60&gt;[8]Buckets!$D$117,AI60&lt;=[8]Buckets!$D$118),[8]Buckets!$K$118,IF(AND(AI60&gt;[8]Buckets!$D$118,AI60&lt;=[8]Buckets!$D$119),[8]Buckets!$K$119,IF(AND(AI60&gt;[8]Buckets!$D$119,AI60&lt;=[8]Buckets!$D$120),[8]Buckets!$K$120,IF(AI60&gt;[8]Buckets!$D$120,[8]Buckets!$K$121)))))))</f>
        <v>-0.30289999999999995</v>
      </c>
      <c r="AX60">
        <f>IF(AJ60="",[8]Buckets!$K$130,IF(AJ60&lt;=[8]Buckets!$D$125,[8]Buckets!$K$125,IF(AND(AJ60&gt;[8]Buckets!$D$125,AJ60&lt;=[8]Buckets!$D$126),[8]Buckets!$K$126,IF(AND(AJ60&gt;[8]Buckets!$D$126,AJ60&lt;=[8]Buckets!$D$127),[8]Buckets!$K$127,IF(AND(AJ60&gt;[8]Buckets!$D$127,AJ60&lt;=[8]Buckets!$D$128),[8]Buckets!$K$128,IF(AND(AJ60&gt;[8]Buckets!$D$128,AJ60&lt;=[8]Buckets!$D$129),[8]Buckets!$K$129,IF(AJ60&gt;[8]Buckets!$D$129,[8]Buckets!$K$130)))))))</f>
        <v>-0.44409999999999994</v>
      </c>
      <c r="AY60" s="695"/>
      <c r="AZ60">
        <f>MMULT(AL60:AT60,[8]Coefficients!$B$6:$B$14)+[8]Coefficients!$F$5</f>
        <v>-0.44955915400000013</v>
      </c>
      <c r="BA60">
        <f>MMULT(AU60:AX60,[8]Coefficients!$B$20:$B$23)+[8]Coefficients!$F$19</f>
        <v>-0.43122152599999991</v>
      </c>
      <c r="BB60">
        <f>(AZ60*[8]Standardisation_Parameters!$B$6)+[8]Standardisation_Parameters!$B$5</f>
        <v>36.921688755622917</v>
      </c>
      <c r="BC60">
        <f>(BA60*[8]Standardisation_Parameters!$B$6)+[8]Standardisation_Parameters!$B$5</f>
        <v>37.229586495568952</v>
      </c>
      <c r="BD60">
        <v>63</v>
      </c>
      <c r="BE60" s="78">
        <f>MMULT(AZ60:BA60,[8]Coefficients!$B$29:$B$30)+[8]Coefficients!$F$29</f>
        <v>-0.43426355128045996</v>
      </c>
      <c r="BF60" s="78">
        <f>(BE60*[8]Standardisation_Parameters!$B$6)+[8]Standardisation_Parameters!$B$5</f>
        <v>37.178509403771017</v>
      </c>
      <c r="BG60" s="78">
        <f t="shared" si="7"/>
        <v>37</v>
      </c>
      <c r="BH60" s="78">
        <f>VLOOKUP(MATCH(BF60,[8]mapping_table!$B$2:$B$21,1),[8]mapping_table!$A$1:$D$21,4,0)</f>
        <v>40</v>
      </c>
      <c r="BI60" s="78">
        <f t="shared" si="8"/>
        <v>7</v>
      </c>
      <c r="BK60" s="79">
        <f>MMULT(AZ60:BA60,[8]Coefficients!$B$36:$B$37)+[8]Coefficients!$F$36</f>
        <v>-0.43781844347762</v>
      </c>
      <c r="BL60" s="79">
        <f>(BK60*[8]Standardisation_Parameters!$B$6)+[8]Standardisation_Parameters!$B$5</f>
        <v>37.118821025685406</v>
      </c>
      <c r="BM60" s="79">
        <f t="shared" si="9"/>
        <v>37</v>
      </c>
      <c r="BN60" s="79">
        <f>VLOOKUP(MATCH(BL60,[8]mapping_table!$B$2:$B$21,1),[8]mapping_table!$A$1:$D$21,4,0)</f>
        <v>40</v>
      </c>
      <c r="BO60" s="79">
        <f t="shared" si="10"/>
        <v>7</v>
      </c>
      <c r="BP60" s="78">
        <f t="shared" si="11"/>
        <v>7</v>
      </c>
      <c r="BQ60" s="78">
        <f>VLOOKUP(MATCH(BO60,[9]mapping_table!$B$2:$B$21,1),[9]mapping_table!$A$1:$D$21,4,0)</f>
        <v>10</v>
      </c>
      <c r="BR60" s="78">
        <f t="shared" si="12"/>
        <v>1</v>
      </c>
      <c r="BT60" s="79" t="e">
        <f>MMULT(BI60:BJ60,[9]Coefficients!$B$36:$B$37)+[9]Coefficients!$F$36</f>
        <v>#VALUE!</v>
      </c>
      <c r="BU60" s="79" t="e">
        <f>(BT60*[9]Standardisation_Parameters!$B$6)+[9]Standardisation_Parameters!$B$5</f>
        <v>#VALUE!</v>
      </c>
      <c r="BV60" s="79" t="e">
        <f t="shared" si="13"/>
        <v>#VALUE!</v>
      </c>
      <c r="BW60" s="79" t="e">
        <f>VLOOKUP(MATCH(BU60,[9]mapping_table!$B$2:$B$21,1),[9]mapping_table!$A$1:$D$21,4,0)</f>
        <v>#VALUE!</v>
      </c>
      <c r="BX60" s="79" t="e">
        <f t="shared" si="14"/>
        <v>#VALUE!</v>
      </c>
    </row>
    <row r="61" spans="1:76" hidden="1" x14ac:dyDescent="0.25">
      <c r="A61" s="74" t="s">
        <v>242</v>
      </c>
      <c r="B61" s="74" t="s">
        <v>160</v>
      </c>
      <c r="C61" s="74" t="s">
        <v>243</v>
      </c>
      <c r="D61" s="75">
        <v>1</v>
      </c>
      <c r="E61" s="75">
        <v>4.1174091957850703</v>
      </c>
      <c r="F61" s="75">
        <v>0.283611240115277</v>
      </c>
      <c r="G61" s="75">
        <v>1.4</v>
      </c>
      <c r="H61" s="75">
        <v>1.7818000000000001</v>
      </c>
      <c r="I61" s="75">
        <v>50460</v>
      </c>
      <c r="J61" s="75">
        <v>3.2129274018126299</v>
      </c>
      <c r="K61" s="75">
        <v>308.62429987026701</v>
      </c>
      <c r="L61" s="75">
        <v>1</v>
      </c>
      <c r="M61" s="75">
        <v>15.8469945355191</v>
      </c>
      <c r="N61" s="75">
        <v>1</v>
      </c>
      <c r="O61" s="75">
        <v>1.82438408841033</v>
      </c>
      <c r="P61" s="75">
        <v>1.5</v>
      </c>
      <c r="Q61" s="75">
        <f>VLOOKUP(C61,High_Raw!$D:$CD,9,FALSE)</f>
        <v>2.73924119054894</v>
      </c>
      <c r="R61" s="75">
        <f>VLOOKUP(C61,High_Raw!$D:$CD,36,FALSE)</f>
        <v>27.308579114670199</v>
      </c>
      <c r="S61" s="148">
        <v>18.8888888888889</v>
      </c>
      <c r="T61" s="149">
        <f t="shared" si="0"/>
        <v>19</v>
      </c>
      <c r="U61" s="41">
        <f>VLOOKUP(MATCH(S61,[8]mapping_table!$B$2:$B$21,1),[8]mapping_table!$A$1:$D$21,4,0)</f>
        <v>20</v>
      </c>
      <c r="V61" s="41">
        <f t="shared" si="1"/>
        <v>4</v>
      </c>
      <c r="W61" s="695"/>
      <c r="X61" s="75">
        <f t="shared" si="2"/>
        <v>1</v>
      </c>
      <c r="Y61">
        <f>IF(ISBLANK(E61),"",(E61-[8]Standardisation_Parameters!$J$5)/[8]Standardisation_Parameters!$J$6)</f>
        <v>0.22752559401011646</v>
      </c>
      <c r="Z61">
        <f>IF(ISBLANK(F61),"",(F61-[8]Standardisation_Parameters!$G$5)/[8]Standardisation_Parameters!$G$6)</f>
        <v>-0.77207732048358402</v>
      </c>
      <c r="AA61">
        <f>IF(ISBLANK(G61),"",(G61-[8]Standardisation_Parameters!$L$5)/[8]Standardisation_Parameters!$L$6)</f>
        <v>-0.92895745679690989</v>
      </c>
      <c r="AB61" s="75">
        <f t="shared" si="3"/>
        <v>1.7818000000000001</v>
      </c>
      <c r="AC61">
        <f>IF(ISBLANK(I61),"",(I61-[8]Standardisation_Parameters!$K$5)/[8]Standardisation_Parameters!$K$6)</f>
        <v>2.1032051443746203</v>
      </c>
      <c r="AD61">
        <f>IF(ISBLANK(J61),"",(J61-[8]Standardisation_Parameters!$M$5)/[8]Standardisation_Parameters!$M$6)</f>
        <v>2.865178647546204E-2</v>
      </c>
      <c r="AE61">
        <f>IF(ISBLANK(K61),"",(K61-[8]Standardisation_Parameters!$N$5)/[8]Standardisation_Parameters!$N$6)</f>
        <v>2.0721424946638916</v>
      </c>
      <c r="AF61" s="75">
        <f t="shared" si="4"/>
        <v>1</v>
      </c>
      <c r="AG61">
        <f>IF(ISBLANK(M61),"",(M61-[8]Standardisation_Parameters!$O$5)/[8]Standardisation_Parameters!$O$6)</f>
        <v>-1.0233691639665516</v>
      </c>
      <c r="AH61" s="75">
        <f t="shared" si="5"/>
        <v>1</v>
      </c>
      <c r="AI61" s="75">
        <f>IF(ISBLANK(O61),"",(O61-[8]Standardisation_Parameters!$Q$5)/[8]Standardisation_Parameters!$Q$6)</f>
        <v>1.8044926880352943</v>
      </c>
      <c r="AJ61" s="75">
        <f t="shared" si="6"/>
        <v>1.5</v>
      </c>
      <c r="AK61" s="695"/>
      <c r="AL61">
        <f>IF(X61="",[8]Buckets!$K$15,IF(X61&lt;=[8]Buckets!$D$13,[8]Buckets!$K$13,IF(AND(X61&gt;[8]Buckets!$D$13,X61&lt;=[8]Buckets!$D$14),[8]Buckets!$K$14,IF(X61&gt;[8]Buckets!$D$14,[8]Buckets!$K$15))))</f>
        <v>-0.72019999999999995</v>
      </c>
      <c r="AM61">
        <f>IF(Y61="",[8]Buckets!$K$60,IF(Y61&lt;=[8]Buckets!$D$55,[8]Buckets!$K$55,IF(AND(Y61&gt;[8]Buckets!$D$55,Y61&lt;=[8]Buckets!$D$56),[8]Buckets!$K$56,IF(AND(Y61&gt;[8]Buckets!$D$56,Y61&lt;=[8]Buckets!$D$57),[8]Buckets!$K$57,IF(AND(Y61&gt;[8]Buckets!$D$57,Y61&lt;=[8]Buckets!$D$58),[8]Buckets!$K$58,IF(AND(Y61&gt;[8]Buckets!$D$58,Y61&lt;=[8]Buckets!$D$59),[8]Buckets!$K$59,IF(Y61&gt;[8]Buckets!$D$59,[8]Buckets!$K$60)))))))</f>
        <v>-0.46449999999999991</v>
      </c>
      <c r="AN61">
        <f>IF(Z61="",[8]Buckets!$K$78,IF(Z61&lt;=[8]Buckets!$D$73,[8]Buckets!$K$73,IF(AND(Z61&gt;[8]Buckets!$D$73,Z61&lt;=[8]Buckets!$D$74),[8]Buckets!$K$74,IF(AND(Z61&gt;[8]Buckets!$D$74,Z61&lt;=[8]Buckets!$D$75),[8]Buckets!$K$75,IF(AND(Z61&gt;[8]Buckets!$D$75,Z61&lt;=[8]Buckets!$D$76),[8]Buckets!$K$76,IF(AND(Z61&gt;[8]Buckets!$D$76,Z61&lt;=[8]Buckets!$D$77),[8]Buckets!$K$77,IF(Z61&gt;[8]Buckets!$D$77,[8]Buckets!$K$78)))))))</f>
        <v>-1.1417999999999999</v>
      </c>
      <c r="AO61">
        <f>IF(AA61="",[8]Buckets!$K$37,IF(AA61&lt;=[8]Buckets!$D$37,[8]Buckets!$K$37,IF(AND(AA61&gt;[8]Buckets!$D$37,AA61&lt;=[8]Buckets!$D$38),[8]Buckets!$K$38,IF(AND(AA61&gt;[8]Buckets!$D$38,AA61&lt;=[8]Buckets!$D$39),[8]Buckets!$K$39,IF(AND(AA61&gt;[8]Buckets!$D$39,AA61&lt;=[8]Buckets!$D$40),[8]Buckets!$K$40,IF(AND(AA61&gt;[8]Buckets!$D$40,AA61&lt;=[8]Buckets!$D$41),[8]Buckets!$K$41,IF(AA61&gt;[8]Buckets!$D$41,[8]Buckets!$K$42)))))))</f>
        <v>-0.9042</v>
      </c>
      <c r="AP61">
        <f>IF(AB61="",[8]Buckets!$K$24,IF(AB61&lt;=[8]Buckets!$D$19,[8]Buckets!$K$19,IF(AND(AB61&gt;[8]Buckets!$D$19,AB61&lt;=[8]Buckets!$D$20),[8]Buckets!$K$20,IF(AND(AB61&gt;[8]Buckets!$D$20,AB61&lt;=[8]Buckets!$D$21),[8]Buckets!$K$21,IF(AND(AB61&gt;[8]Buckets!$D$21,AB61&lt;=[8]Buckets!$D$22),[8]Buckets!$K$22,IF(AND(AB61&gt;[8]Buckets!$D$22,AB61&lt;=[8]Buckets!$D$23),[8]Buckets!$K$23,IF(AB61&gt;[8]Buckets!$D$23,[8]Buckets!$K$24)))))))</f>
        <v>-0.93840000000000001</v>
      </c>
      <c r="AQ61">
        <f>IF(AC61="",[8]Buckets!$K$28,IF(AC61&lt;=[8]Buckets!$D$28,[8]Buckets!$K$28,IF(AND(AC61&gt;[8]Buckets!$D$28,AC61&lt;=[8]Buckets!$D$29),[8]Buckets!$K$29,IF(AND(AC61&gt;[8]Buckets!$D$29,AC61&lt;=[8]Buckets!$D$30),[8]Buckets!$K$30,IF(AND(AC61&gt;[8]Buckets!$D$30,AC61&lt;=[8]Buckets!$D$31),[8]Buckets!$K$31,IF(AND(AC61&gt;[8]Buckets!$D$31,AC61&lt;=[8]Buckets!$D$32),[8]Buckets!$K$32,IF(AC61&gt;[8]Buckets!$D$32,[8]Buckets!$K$33)))))))</f>
        <v>-1.5579000000000001</v>
      </c>
      <c r="AR61">
        <f>IF(AD61="",[8]Buckets!$K$46,IF(AD61&lt;=[8]Buckets!$D$46,[8]Buckets!$K$46,IF(AND(AD61&gt;[8]Buckets!$D$46,AD61&lt;=[8]Buckets!$D$47),[8]Buckets!$K$47,IF(AND(AD61&gt;[8]Buckets!$D$47,AD61&lt;=[8]Buckets!$D$48),[8]Buckets!$K$48,IF(AND(AD61&gt;[8]Buckets!$D$48,AD61&lt;=[8]Buckets!$D$49),[8]Buckets!$K$49,IF(AND(AD61&gt;[8]Buckets!$D$49,AD61&lt;=[8]Buckets!$D$50),[8]Buckets!$K$50,IF(AD61&gt;[8]Buckets!$D$50,[8]Buckets!$K$51)))))))</f>
        <v>-0.41189999999999993</v>
      </c>
      <c r="AS61">
        <f>IF(AE61="",[8]Buckets!$K$64,IF(AE61&lt;=[8]Buckets!$D$64,[8]Buckets!$K$64,IF(AND(AE61&gt;[8]Buckets!$D$64,AE61&lt;=[8]Buckets!$D$65),[8]Buckets!$K$65,IF(AND(AE61&gt;[8]Buckets!$D$65,AE61&lt;=[8]Buckets!$D$66),[8]Buckets!$K$66,IF(AND(AE61&gt;[8]Buckets!$D$66,AE61&lt;=[8]Buckets!$D$67),[8]Buckets!$K$67,IF(AND(AE61&gt;[8]Buckets!$D$67,AE61&lt;=[8]Buckets!$D$68),[8]Buckets!$K$68,IF(AE61&gt;[8]Buckets!$D$68,[8]Buckets!$K$69)))))))</f>
        <v>-1.1775</v>
      </c>
      <c r="AT61">
        <f>IF(AF61="",[8]Buckets!$K$87,IF(AF61&lt;=[8]Buckets!$D$82,[8]Buckets!$K$82,IF(AND(AF61&gt;[8]Buckets!$D$82,AF61&lt;=[8]Buckets!$D$83),[8]Buckets!$K$83,IF(AND(AF61&gt;[8]Buckets!$D$83,AF61&lt;=[8]Buckets!$D$84),[8]Buckets!$K$84,IF(AND(AF61&gt;[8]Buckets!$D$84,AF61&lt;=[8]Buckets!$D$85),[8]Buckets!$K$85,IF(AND(AF61&gt;[8]Buckets!$D$85,AF61&lt;=[8]Buckets!$D$86),[8]Buckets!$K$86,IF(AF61&gt;[8]Buckets!$D$86,[8]Buckets!$K$87)))))))</f>
        <v>-1.6049</v>
      </c>
      <c r="AU61">
        <f>IF(AG61="",[8]Buckets!$K$95,IF(AG61&lt;=[8]Buckets!$D$90,[8]Buckets!$K$90,IF(AND(AG61&gt;[8]Buckets!$D$90,AG61&lt;=[8]Buckets!$D$91),[8]Buckets!$K$91,IF(AND(AG61&gt;[8]Buckets!$D$91,AG61&lt;=[8]Buckets!$D$92),[8]Buckets!$K$92,IF(AND(AG61&gt;[8]Buckets!$D$92,AG61&lt;=[8]Buckets!$D$93),[8]Buckets!$K$93,IF(AND(AG61&gt;[8]Buckets!$D$93,AG61&lt;=[8]Buckets!$D$94),[8]Buckets!$K$94,IF(AG61&gt;[8]Buckets!$D$94,[8]Buckets!$K$95)))))))</f>
        <v>-0.6886000000000001</v>
      </c>
      <c r="AV61">
        <f>IF(AH61="",[8]Buckets!$K$103,IF(AH61&lt;=[8]Buckets!$D$99,[8]Buckets!$K$99,IF(AND(AH61&gt;[8]Buckets!$D$99,AH61&lt;=[8]Buckets!$D$100),[8]Buckets!$K$100,IF(AND(AH61&gt;[8]Buckets!$D$100,AH61&lt;=[8]Buckets!$D$101),[8]Buckets!$K$101,IF(AND(AH61&gt;[8]Buckets!$D$101,AH61&lt;=[8]Buckets!$D$102),[8]Buckets!$K$102,IF(AH61&gt;[8]Buckets!$D$102,[8]Buckets!$K$103))))))</f>
        <v>-1.5026999999999999</v>
      </c>
      <c r="AW61">
        <f>IF(AI61="",[8]Buckets!$K$116,IF(AI61&lt;=[8]Buckets!$D$116,[8]Buckets!$K$116,IF(AND(AI61&gt;[8]Buckets!$D$116,AI61&lt;=[8]Buckets!$D$117),[8]Buckets!$K$117,IF(AND(AI61&gt;[8]Buckets!$D$117,AI61&lt;=[8]Buckets!$D$118),[8]Buckets!$K$118,IF(AND(AI61&gt;[8]Buckets!$D$118,AI61&lt;=[8]Buckets!$D$119),[8]Buckets!$K$119,IF(AND(AI61&gt;[8]Buckets!$D$119,AI61&lt;=[8]Buckets!$D$120),[8]Buckets!$K$120,IF(AI61&gt;[8]Buckets!$D$120,[8]Buckets!$K$121)))))))</f>
        <v>-1.6469000000000003</v>
      </c>
      <c r="AX61">
        <f>IF(AJ61="",[8]Buckets!$K$130,IF(AJ61&lt;=[8]Buckets!$D$125,[8]Buckets!$K$125,IF(AND(AJ61&gt;[8]Buckets!$D$125,AJ61&lt;=[8]Buckets!$D$126),[8]Buckets!$K$126,IF(AND(AJ61&gt;[8]Buckets!$D$126,AJ61&lt;=[8]Buckets!$D$127),[8]Buckets!$K$127,IF(AND(AJ61&gt;[8]Buckets!$D$127,AJ61&lt;=[8]Buckets!$D$128),[8]Buckets!$K$128,IF(AND(AJ61&gt;[8]Buckets!$D$128,AJ61&lt;=[8]Buckets!$D$129),[8]Buckets!$K$129,IF(AJ61&gt;[8]Buckets!$D$129,[8]Buckets!$K$130)))))))</f>
        <v>-1.2012999999999998</v>
      </c>
      <c r="AY61" s="695"/>
      <c r="AZ61">
        <f>MMULT(AL61:AT61,[8]Coefficients!$B$6:$B$14)+[8]Coefficients!$F$5</f>
        <v>-1.8562126470000002</v>
      </c>
      <c r="BA61">
        <f>MMULT(AU61:AX61,[8]Coefficients!$B$20:$B$23)+[8]Coefficients!$F$19</f>
        <v>-1.5584835939999999</v>
      </c>
      <c r="BB61">
        <f>(AZ61*[8]Standardisation_Parameters!$B$6)+[8]Standardisation_Parameters!$B$5</f>
        <v>13.303288852325974</v>
      </c>
      <c r="BC61">
        <f>(BA61*[8]Standardisation_Parameters!$B$6)+[8]Standardisation_Parameters!$B$5</f>
        <v>18.302305221017349</v>
      </c>
      <c r="BD61">
        <v>64</v>
      </c>
      <c r="BE61" s="78">
        <f>MMULT(AZ61:BA61,[8]Coefficients!$B$29:$B$30)+[8]Coefficients!$F$29</f>
        <v>-1.7079568872333502</v>
      </c>
      <c r="BF61" s="78">
        <f>(BE61*[8]Standardisation_Parameters!$B$6)+[8]Standardisation_Parameters!$B$5</f>
        <v>15.792575545574078</v>
      </c>
      <c r="BG61" s="78">
        <f t="shared" si="7"/>
        <v>16</v>
      </c>
      <c r="BH61" s="78">
        <f>VLOOKUP(MATCH(BF61,[8]mapping_table!$B$2:$B$21,1),[8]mapping_table!$A$1:$D$21,4,0)</f>
        <v>20</v>
      </c>
      <c r="BI61" s="78">
        <f t="shared" si="8"/>
        <v>3</v>
      </c>
      <c r="BK61" s="79">
        <f>MMULT(AZ61:BA61,[8]Coefficients!$B$36:$B$37)+[8]Coefficients!$F$36</f>
        <v>-1.78809830851351</v>
      </c>
      <c r="BL61" s="79">
        <f>(BK61*[8]Standardisation_Parameters!$B$6)+[8]Standardisation_Parameters!$B$5</f>
        <v>14.446961898693232</v>
      </c>
      <c r="BM61" s="79">
        <f t="shared" si="9"/>
        <v>14</v>
      </c>
      <c r="BN61" s="79">
        <f>VLOOKUP(MATCH(BL61,[8]mapping_table!$B$2:$B$21,1),[8]mapping_table!$A$1:$D$21,4,0)</f>
        <v>15</v>
      </c>
      <c r="BO61" s="79">
        <f t="shared" si="10"/>
        <v>3</v>
      </c>
      <c r="BP61" s="78">
        <f t="shared" si="11"/>
        <v>3</v>
      </c>
      <c r="BQ61" s="78">
        <f>VLOOKUP(MATCH(BO61,[9]mapping_table!$B$2:$B$21,1),[9]mapping_table!$A$1:$D$21,4,0)</f>
        <v>5</v>
      </c>
      <c r="BR61" s="78">
        <f t="shared" si="12"/>
        <v>1</v>
      </c>
      <c r="BT61" s="79" t="e">
        <f>MMULT(BI61:BJ61,[9]Coefficients!$B$36:$B$37)+[9]Coefficients!$F$36</f>
        <v>#VALUE!</v>
      </c>
      <c r="BU61" s="79" t="e">
        <f>(BT61*[9]Standardisation_Parameters!$B$6)+[9]Standardisation_Parameters!$B$5</f>
        <v>#VALUE!</v>
      </c>
      <c r="BV61" s="79" t="e">
        <f t="shared" si="13"/>
        <v>#VALUE!</v>
      </c>
      <c r="BW61" s="79" t="e">
        <f>VLOOKUP(MATCH(BU61,[9]mapping_table!$B$2:$B$21,1),[9]mapping_table!$A$1:$D$21,4,0)</f>
        <v>#VALUE!</v>
      </c>
      <c r="BX61" s="79" t="e">
        <f t="shared" si="14"/>
        <v>#VALUE!</v>
      </c>
    </row>
    <row r="62" spans="1:76" hidden="1" x14ac:dyDescent="0.25">
      <c r="A62" s="74" t="s">
        <v>244</v>
      </c>
      <c r="B62" s="74" t="s">
        <v>160</v>
      </c>
      <c r="C62" s="74" t="s">
        <v>245</v>
      </c>
      <c r="D62" s="75">
        <v>1</v>
      </c>
      <c r="E62" s="75">
        <v>12.1223586817186</v>
      </c>
      <c r="F62" s="75">
        <v>0.214249674295311</v>
      </c>
      <c r="G62" s="75">
        <v>2.8719999999999999</v>
      </c>
      <c r="H62" s="75">
        <v>2.0758000000000001</v>
      </c>
      <c r="I62" s="75">
        <v>97320</v>
      </c>
      <c r="J62" s="75">
        <v>-18.1980383897988</v>
      </c>
      <c r="K62" s="75">
        <v>134.99847985009001</v>
      </c>
      <c r="L62" s="75">
        <v>1</v>
      </c>
      <c r="M62" s="75">
        <v>3.8251366120218599</v>
      </c>
      <c r="N62" s="75">
        <v>1</v>
      </c>
      <c r="O62" s="75">
        <v>1.89158086407167</v>
      </c>
      <c r="P62" s="75">
        <v>1.5</v>
      </c>
      <c r="Q62" s="75">
        <f>VLOOKUP(C62,High_Raw!$D:$CD,9,FALSE)</f>
        <v>1.6458564032138401</v>
      </c>
      <c r="R62" s="75">
        <f>VLOOKUP(C62,High_Raw!$D:$CD,36,FALSE)</f>
        <v>31.883036224748601</v>
      </c>
      <c r="S62" s="148">
        <v>13.4444444444444</v>
      </c>
      <c r="T62" s="149">
        <f t="shared" si="0"/>
        <v>13</v>
      </c>
      <c r="U62" s="41">
        <f>VLOOKUP(MATCH(S62,[8]mapping_table!$B$2:$B$21,1),[8]mapping_table!$A$1:$D$21,4,0)</f>
        <v>15</v>
      </c>
      <c r="V62" s="41">
        <f t="shared" si="1"/>
        <v>3</v>
      </c>
      <c r="W62" s="695"/>
      <c r="X62" s="75">
        <f t="shared" si="2"/>
        <v>1</v>
      </c>
      <c r="Y62">
        <f>IF(ISBLANK(E62),"",(E62-[8]Standardisation_Parameters!$J$5)/[8]Standardisation_Parameters!$J$6)</f>
        <v>1.0053677021417493</v>
      </c>
      <c r="Z62">
        <f>IF(ISBLANK(F62),"",(F62-[8]Standardisation_Parameters!$G$5)/[8]Standardisation_Parameters!$G$6)</f>
        <v>-0.77794689665215899</v>
      </c>
      <c r="AA62">
        <f>IF(ISBLANK(G62),"",(G62-[8]Standardisation_Parameters!$L$5)/[8]Standardisation_Parameters!$L$6)</f>
        <v>-0.64970579220256375</v>
      </c>
      <c r="AB62" s="75">
        <f t="shared" si="3"/>
        <v>2.0758000000000001</v>
      </c>
      <c r="AC62">
        <f>IF(ISBLANK(I62),"",(I62-[8]Standardisation_Parameters!$K$5)/[8]Standardisation_Parameters!$K$6)</f>
        <v>4.7948543808395518</v>
      </c>
      <c r="AD62">
        <f>IF(ISBLANK(J62),"",(J62-[8]Standardisation_Parameters!$M$5)/[8]Standardisation_Parameters!$M$6)</f>
        <v>-0.49820996472201279</v>
      </c>
      <c r="AE62">
        <f>IF(ISBLANK(K62),"",(K62-[8]Standardisation_Parameters!$N$5)/[8]Standardisation_Parameters!$N$6)</f>
        <v>0.53632840481951705</v>
      </c>
      <c r="AF62" s="75">
        <f t="shared" si="4"/>
        <v>1</v>
      </c>
      <c r="AG62">
        <f>IF(ISBLANK(M62),"",(M62-[8]Standardisation_Parameters!$O$5)/[8]Standardisation_Parameters!$O$6)</f>
        <v>-1.4606473003940632</v>
      </c>
      <c r="AH62" s="75">
        <f t="shared" si="5"/>
        <v>1</v>
      </c>
      <c r="AI62" s="75">
        <f>IF(ISBLANK(O62),"",(O62-[8]Standardisation_Parameters!$Q$5)/[8]Standardisation_Parameters!$Q$6)</f>
        <v>1.8727470830165227</v>
      </c>
      <c r="AJ62" s="75">
        <f t="shared" si="6"/>
        <v>1.5</v>
      </c>
      <c r="AK62" s="695"/>
      <c r="AL62">
        <f>IF(X62="",[8]Buckets!$K$15,IF(X62&lt;=[8]Buckets!$D$13,[8]Buckets!$K$13,IF(AND(X62&gt;[8]Buckets!$D$13,X62&lt;=[8]Buckets!$D$14),[8]Buckets!$K$14,IF(X62&gt;[8]Buckets!$D$14,[8]Buckets!$K$15))))</f>
        <v>-0.72019999999999995</v>
      </c>
      <c r="AM62">
        <f>IF(Y62="",[8]Buckets!$K$60,IF(Y62&lt;=[8]Buckets!$D$55,[8]Buckets!$K$55,IF(AND(Y62&gt;[8]Buckets!$D$55,Y62&lt;=[8]Buckets!$D$56),[8]Buckets!$K$56,IF(AND(Y62&gt;[8]Buckets!$D$56,Y62&lt;=[8]Buckets!$D$57),[8]Buckets!$K$57,IF(AND(Y62&gt;[8]Buckets!$D$57,Y62&lt;=[8]Buckets!$D$58),[8]Buckets!$K$58,IF(AND(Y62&gt;[8]Buckets!$D$58,Y62&lt;=[8]Buckets!$D$59),[8]Buckets!$K$59,IF(Y62&gt;[8]Buckets!$D$59,[8]Buckets!$K$60)))))))</f>
        <v>-0.38049999999999995</v>
      </c>
      <c r="AN62">
        <f>IF(Z62="",[8]Buckets!$K$78,IF(Z62&lt;=[8]Buckets!$D$73,[8]Buckets!$K$73,IF(AND(Z62&gt;[8]Buckets!$D$73,Z62&lt;=[8]Buckets!$D$74),[8]Buckets!$K$74,IF(AND(Z62&gt;[8]Buckets!$D$74,Z62&lt;=[8]Buckets!$D$75),[8]Buckets!$K$75,IF(AND(Z62&gt;[8]Buckets!$D$75,Z62&lt;=[8]Buckets!$D$76),[8]Buckets!$K$76,IF(AND(Z62&gt;[8]Buckets!$D$76,Z62&lt;=[8]Buckets!$D$77),[8]Buckets!$K$77,IF(Z62&gt;[8]Buckets!$D$77,[8]Buckets!$K$78)))))))</f>
        <v>-1.1417999999999999</v>
      </c>
      <c r="AO62">
        <f>IF(AA62="",[8]Buckets!$K$37,IF(AA62&lt;=[8]Buckets!$D$37,[8]Buckets!$K$37,IF(AND(AA62&gt;[8]Buckets!$D$37,AA62&lt;=[8]Buckets!$D$38),[8]Buckets!$K$38,IF(AND(AA62&gt;[8]Buckets!$D$38,AA62&lt;=[8]Buckets!$D$39),[8]Buckets!$K$39,IF(AND(AA62&gt;[8]Buckets!$D$39,AA62&lt;=[8]Buckets!$D$40),[8]Buckets!$K$40,IF(AND(AA62&gt;[8]Buckets!$D$40,AA62&lt;=[8]Buckets!$D$41),[8]Buckets!$K$41,IF(AA62&gt;[8]Buckets!$D$41,[8]Buckets!$K$42)))))))</f>
        <v>-0.9042</v>
      </c>
      <c r="AP62">
        <f>IF(AB62="",[8]Buckets!$K$24,IF(AB62&lt;=[8]Buckets!$D$19,[8]Buckets!$K$19,IF(AND(AB62&gt;[8]Buckets!$D$19,AB62&lt;=[8]Buckets!$D$20),[8]Buckets!$K$20,IF(AND(AB62&gt;[8]Buckets!$D$20,AB62&lt;=[8]Buckets!$D$21),[8]Buckets!$K$21,IF(AND(AB62&gt;[8]Buckets!$D$21,AB62&lt;=[8]Buckets!$D$22),[8]Buckets!$K$22,IF(AND(AB62&gt;[8]Buckets!$D$22,AB62&lt;=[8]Buckets!$D$23),[8]Buckets!$K$23,IF(AB62&gt;[8]Buckets!$D$23,[8]Buckets!$K$24)))))))</f>
        <v>-0.93840000000000001</v>
      </c>
      <c r="AQ62">
        <f>IF(AC62="",[8]Buckets!$K$28,IF(AC62&lt;=[8]Buckets!$D$28,[8]Buckets!$K$28,IF(AND(AC62&gt;[8]Buckets!$D$28,AC62&lt;=[8]Buckets!$D$29),[8]Buckets!$K$29,IF(AND(AC62&gt;[8]Buckets!$D$29,AC62&lt;=[8]Buckets!$D$30),[8]Buckets!$K$30,IF(AND(AC62&gt;[8]Buckets!$D$30,AC62&lt;=[8]Buckets!$D$31),[8]Buckets!$K$31,IF(AND(AC62&gt;[8]Buckets!$D$31,AC62&lt;=[8]Buckets!$D$32),[8]Buckets!$K$32,IF(AC62&gt;[8]Buckets!$D$32,[8]Buckets!$K$33)))))))</f>
        <v>-1.5579000000000001</v>
      </c>
      <c r="AR62">
        <f>IF(AD62="",[8]Buckets!$K$46,IF(AD62&lt;=[8]Buckets!$D$46,[8]Buckets!$K$46,IF(AND(AD62&gt;[8]Buckets!$D$46,AD62&lt;=[8]Buckets!$D$47),[8]Buckets!$K$47,IF(AND(AD62&gt;[8]Buckets!$D$47,AD62&lt;=[8]Buckets!$D$48),[8]Buckets!$K$48,IF(AND(AD62&gt;[8]Buckets!$D$48,AD62&lt;=[8]Buckets!$D$49),[8]Buckets!$K$49,IF(AND(AD62&gt;[8]Buckets!$D$49,AD62&lt;=[8]Buckets!$D$50),[8]Buckets!$K$50,IF(AD62&gt;[8]Buckets!$D$50,[8]Buckets!$K$51)))))))</f>
        <v>-0.11729999999999999</v>
      </c>
      <c r="AS62">
        <f>IF(AE62="",[8]Buckets!$K$64,IF(AE62&lt;=[8]Buckets!$D$64,[8]Buckets!$K$64,IF(AND(AE62&gt;[8]Buckets!$D$64,AE62&lt;=[8]Buckets!$D$65),[8]Buckets!$K$65,IF(AND(AE62&gt;[8]Buckets!$D$65,AE62&lt;=[8]Buckets!$D$66),[8]Buckets!$K$66,IF(AND(AE62&gt;[8]Buckets!$D$66,AE62&lt;=[8]Buckets!$D$67),[8]Buckets!$K$67,IF(AND(AE62&gt;[8]Buckets!$D$67,AE62&lt;=[8]Buckets!$D$68),[8]Buckets!$K$68,IF(AE62&gt;[8]Buckets!$D$68,[8]Buckets!$K$69)))))))</f>
        <v>-0.90069999999999983</v>
      </c>
      <c r="AT62">
        <f>IF(AF62="",[8]Buckets!$K$87,IF(AF62&lt;=[8]Buckets!$D$82,[8]Buckets!$K$82,IF(AND(AF62&gt;[8]Buckets!$D$82,AF62&lt;=[8]Buckets!$D$83),[8]Buckets!$K$83,IF(AND(AF62&gt;[8]Buckets!$D$83,AF62&lt;=[8]Buckets!$D$84),[8]Buckets!$K$84,IF(AND(AF62&gt;[8]Buckets!$D$84,AF62&lt;=[8]Buckets!$D$85),[8]Buckets!$K$85,IF(AND(AF62&gt;[8]Buckets!$D$85,AF62&lt;=[8]Buckets!$D$86),[8]Buckets!$K$86,IF(AF62&gt;[8]Buckets!$D$86,[8]Buckets!$K$87)))))))</f>
        <v>-1.6049</v>
      </c>
      <c r="AU62">
        <f>IF(AG62="",[8]Buckets!$K$95,IF(AG62&lt;=[8]Buckets!$D$90,[8]Buckets!$K$90,IF(AND(AG62&gt;[8]Buckets!$D$90,AG62&lt;=[8]Buckets!$D$91),[8]Buckets!$K$91,IF(AND(AG62&gt;[8]Buckets!$D$91,AG62&lt;=[8]Buckets!$D$92),[8]Buckets!$K$92,IF(AND(AG62&gt;[8]Buckets!$D$92,AG62&lt;=[8]Buckets!$D$93),[8]Buckets!$K$93,IF(AND(AG62&gt;[8]Buckets!$D$93,AG62&lt;=[8]Buckets!$D$94),[8]Buckets!$K$94,IF(AG62&gt;[8]Buckets!$D$94,[8]Buckets!$K$95)))))))</f>
        <v>-1.4845999999999999</v>
      </c>
      <c r="AV62">
        <f>IF(AH62="",[8]Buckets!$K$103,IF(AH62&lt;=[8]Buckets!$D$99,[8]Buckets!$K$99,IF(AND(AH62&gt;[8]Buckets!$D$99,AH62&lt;=[8]Buckets!$D$100),[8]Buckets!$K$100,IF(AND(AH62&gt;[8]Buckets!$D$100,AH62&lt;=[8]Buckets!$D$101),[8]Buckets!$K$101,IF(AND(AH62&gt;[8]Buckets!$D$101,AH62&lt;=[8]Buckets!$D$102),[8]Buckets!$K$102,IF(AH62&gt;[8]Buckets!$D$102,[8]Buckets!$K$103))))))</f>
        <v>-1.5026999999999999</v>
      </c>
      <c r="AW62">
        <f>IF(AI62="",[8]Buckets!$K$116,IF(AI62&lt;=[8]Buckets!$D$116,[8]Buckets!$K$116,IF(AND(AI62&gt;[8]Buckets!$D$116,AI62&lt;=[8]Buckets!$D$117),[8]Buckets!$K$117,IF(AND(AI62&gt;[8]Buckets!$D$117,AI62&lt;=[8]Buckets!$D$118),[8]Buckets!$K$118,IF(AND(AI62&gt;[8]Buckets!$D$118,AI62&lt;=[8]Buckets!$D$119),[8]Buckets!$K$119,IF(AND(AI62&gt;[8]Buckets!$D$119,AI62&lt;=[8]Buckets!$D$120),[8]Buckets!$K$120,IF(AI62&gt;[8]Buckets!$D$120,[8]Buckets!$K$121)))))))</f>
        <v>-1.6469000000000003</v>
      </c>
      <c r="AX62">
        <f>IF(AJ62="",[8]Buckets!$K$130,IF(AJ62&lt;=[8]Buckets!$D$125,[8]Buckets!$K$125,IF(AND(AJ62&gt;[8]Buckets!$D$125,AJ62&lt;=[8]Buckets!$D$126),[8]Buckets!$K$126,IF(AND(AJ62&gt;[8]Buckets!$D$126,AJ62&lt;=[8]Buckets!$D$127),[8]Buckets!$K$127,IF(AND(AJ62&gt;[8]Buckets!$D$127,AJ62&lt;=[8]Buckets!$D$128),[8]Buckets!$K$128,IF(AND(AJ62&gt;[8]Buckets!$D$128,AJ62&lt;=[8]Buckets!$D$129),[8]Buckets!$K$129,IF(AJ62&gt;[8]Buckets!$D$129,[8]Buckets!$K$130)))))))</f>
        <v>-1.2012999999999998</v>
      </c>
      <c r="AY62" s="695"/>
      <c r="AZ62">
        <f>MMULT(AL62:AT62,[8]Coefficients!$B$6:$B$14)+[8]Coefficients!$F$5</f>
        <v>-1.6461754669999997</v>
      </c>
      <c r="BA62">
        <f>MMULT(AU62:AX62,[8]Coefficients!$B$20:$B$23)+[8]Coefficients!$F$19</f>
        <v>-1.689170874</v>
      </c>
      <c r="BB62">
        <f>(AZ62*[8]Standardisation_Parameters!$B$6)+[8]Standardisation_Parameters!$B$5</f>
        <v>16.82991579811409</v>
      </c>
      <c r="BC62">
        <f>(BA62*[8]Standardisation_Parameters!$B$6)+[8]Standardisation_Parameters!$B$5</f>
        <v>16.108001892817288</v>
      </c>
      <c r="BD62">
        <v>65</v>
      </c>
      <c r="BE62" s="78">
        <f>MMULT(AZ62:BA62,[8]Coefficients!$B$29:$B$30)+[8]Coefficients!$F$29</f>
        <v>-1.7371899257391501</v>
      </c>
      <c r="BF62" s="78">
        <f>(BE62*[8]Standardisation_Parameters!$B$6)+[8]Standardisation_Parameters!$B$5</f>
        <v>15.301738536136913</v>
      </c>
      <c r="BG62" s="78">
        <f t="shared" si="7"/>
        <v>15</v>
      </c>
      <c r="BH62" s="78">
        <f>VLOOKUP(MATCH(BF62,[8]mapping_table!$B$2:$B$21,1),[8]mapping_table!$A$1:$D$21,4,0)</f>
        <v>20</v>
      </c>
      <c r="BI62" s="78">
        <f t="shared" si="8"/>
        <v>3</v>
      </c>
      <c r="BK62" s="79">
        <f>MMULT(AZ62:BA62,[8]Coefficients!$B$36:$B$37)+[8]Coefficients!$F$36</f>
        <v>-1.7412444767081097</v>
      </c>
      <c r="BL62" s="79">
        <f>(BK62*[8]Standardisation_Parameters!$B$6)+[8]Standardisation_Parameters!$B$5</f>
        <v>15.23366064297436</v>
      </c>
      <c r="BM62" s="79">
        <f t="shared" si="9"/>
        <v>15</v>
      </c>
      <c r="BN62" s="79">
        <f>VLOOKUP(MATCH(BL62,[8]mapping_table!$B$2:$B$21,1),[8]mapping_table!$A$1:$D$21,4,0)</f>
        <v>20</v>
      </c>
      <c r="BO62" s="79">
        <f t="shared" si="10"/>
        <v>3</v>
      </c>
      <c r="BP62" s="78">
        <f t="shared" si="11"/>
        <v>3</v>
      </c>
      <c r="BQ62" s="78">
        <f>VLOOKUP(MATCH(BO62,[9]mapping_table!$B$2:$B$21,1),[9]mapping_table!$A$1:$D$21,4,0)</f>
        <v>5</v>
      </c>
      <c r="BR62" s="78">
        <f t="shared" si="12"/>
        <v>1</v>
      </c>
      <c r="BT62" s="79" t="e">
        <f>MMULT(BI62:BJ62,[9]Coefficients!$B$36:$B$37)+[9]Coefficients!$F$36</f>
        <v>#VALUE!</v>
      </c>
      <c r="BU62" s="79" t="e">
        <f>(BT62*[9]Standardisation_Parameters!$B$6)+[9]Standardisation_Parameters!$B$5</f>
        <v>#VALUE!</v>
      </c>
      <c r="BV62" s="79" t="e">
        <f t="shared" si="13"/>
        <v>#VALUE!</v>
      </c>
      <c r="BW62" s="79" t="e">
        <f>VLOOKUP(MATCH(BU62,[9]mapping_table!$B$2:$B$21,1),[9]mapping_table!$A$1:$D$21,4,0)</f>
        <v>#VALUE!</v>
      </c>
      <c r="BX62" s="79" t="e">
        <f t="shared" si="14"/>
        <v>#VALUE!</v>
      </c>
    </row>
    <row r="63" spans="1:76" hidden="1" x14ac:dyDescent="0.25">
      <c r="A63" s="74" t="s">
        <v>246</v>
      </c>
      <c r="B63" s="74" t="s">
        <v>160</v>
      </c>
      <c r="C63" s="74" t="s">
        <v>247</v>
      </c>
      <c r="D63" s="75">
        <v>1</v>
      </c>
      <c r="E63" s="75">
        <v>-3.7413989931441498</v>
      </c>
      <c r="F63" s="75">
        <v>23.2</v>
      </c>
      <c r="G63" s="75">
        <v>2.5</v>
      </c>
      <c r="H63" s="75">
        <v>2.9563999999999999</v>
      </c>
      <c r="I63" s="75">
        <v>36150</v>
      </c>
      <c r="J63" s="75">
        <v>-25.536145106230698</v>
      </c>
      <c r="K63" s="75">
        <v>60.4772009710925</v>
      </c>
      <c r="L63" s="75">
        <v>2</v>
      </c>
      <c r="M63" s="75">
        <v>1.63934426229508</v>
      </c>
      <c r="N63" s="75">
        <v>1</v>
      </c>
      <c r="O63" s="75">
        <v>1.9098430861322699</v>
      </c>
      <c r="P63" s="75">
        <v>1.25</v>
      </c>
      <c r="Q63" s="75">
        <f>VLOOKUP(C63,High_Raw!$D:$CD,9,FALSE)</f>
        <v>1.77317348277037</v>
      </c>
      <c r="R63" s="75">
        <f>VLOOKUP(C63,High_Raw!$D:$CD,36,FALSE)</f>
        <v>13.937933154725799</v>
      </c>
      <c r="S63" s="148">
        <v>17.5555555555556</v>
      </c>
      <c r="T63" s="149">
        <f t="shared" si="0"/>
        <v>18</v>
      </c>
      <c r="U63" s="41">
        <f>VLOOKUP(MATCH(S63,[8]mapping_table!$B$2:$B$21,1),[8]mapping_table!$A$1:$D$21,4,0)</f>
        <v>20</v>
      </c>
      <c r="V63" s="41">
        <f t="shared" si="1"/>
        <v>4</v>
      </c>
      <c r="W63" s="695"/>
      <c r="X63" s="75">
        <f t="shared" si="2"/>
        <v>1</v>
      </c>
      <c r="Y63">
        <f>IF(ISBLANK(E63),"",(E63-[8]Standardisation_Parameters!$J$5)/[8]Standardisation_Parameters!$J$6)</f>
        <v>-0.53611594299403131</v>
      </c>
      <c r="Z63">
        <f>IF(ISBLANK(F63),"",(F63-[8]Standardisation_Parameters!$G$5)/[8]Standardisation_Parameters!$G$6)</f>
        <v>1.1671737293550313</v>
      </c>
      <c r="AA63">
        <f>IF(ISBLANK(G63),"",(G63-[8]Standardisation_Parameters!$L$5)/[8]Standardisation_Parameters!$L$6)</f>
        <v>-0.72027754439624359</v>
      </c>
      <c r="AB63" s="75">
        <f t="shared" si="3"/>
        <v>2.9563999999999999</v>
      </c>
      <c r="AC63">
        <f>IF(ISBLANK(I63),"",(I63-[8]Standardisation_Parameters!$K$5)/[8]Standardisation_Parameters!$K$6)</f>
        <v>1.2812354351596573</v>
      </c>
      <c r="AD63">
        <f>IF(ISBLANK(J63),"",(J63-[8]Standardisation_Parameters!$M$5)/[8]Standardisation_Parameters!$M$6)</f>
        <v>-0.67877948189007919</v>
      </c>
      <c r="AE63">
        <f>IF(ISBLANK(K63),"",(K63-[8]Standardisation_Parameters!$N$5)/[8]Standardisation_Parameters!$N$6)</f>
        <v>-0.12285252853639785</v>
      </c>
      <c r="AF63" s="75">
        <f t="shared" si="4"/>
        <v>2</v>
      </c>
      <c r="AG63">
        <f>IF(ISBLANK(M63),"",(M63-[8]Standardisation_Parameters!$O$5)/[8]Standardisation_Parameters!$O$6)</f>
        <v>-1.5401524161081563</v>
      </c>
      <c r="AH63" s="75">
        <f t="shared" si="5"/>
        <v>1</v>
      </c>
      <c r="AI63" s="75">
        <f>IF(ISBLANK(O63),"",(O63-[8]Standardisation_Parameters!$Q$5)/[8]Standardisation_Parameters!$Q$6)</f>
        <v>1.8912967367088533</v>
      </c>
      <c r="AJ63" s="75">
        <f t="shared" si="6"/>
        <v>1.25</v>
      </c>
      <c r="AK63" s="695"/>
      <c r="AL63">
        <f>IF(X63="",[8]Buckets!$K$15,IF(X63&lt;=[8]Buckets!$D$13,[8]Buckets!$K$13,IF(AND(X63&gt;[8]Buckets!$D$13,X63&lt;=[8]Buckets!$D$14),[8]Buckets!$K$14,IF(X63&gt;[8]Buckets!$D$14,[8]Buckets!$K$15))))</f>
        <v>-0.72019999999999995</v>
      </c>
      <c r="AM63">
        <f>IF(Y63="",[8]Buckets!$K$60,IF(Y63&lt;=[8]Buckets!$D$55,[8]Buckets!$K$55,IF(AND(Y63&gt;[8]Buckets!$D$55,Y63&lt;=[8]Buckets!$D$56),[8]Buckets!$K$56,IF(AND(Y63&gt;[8]Buckets!$D$56,Y63&lt;=[8]Buckets!$D$57),[8]Buckets!$K$57,IF(AND(Y63&gt;[8]Buckets!$D$57,Y63&lt;=[8]Buckets!$D$58),[8]Buckets!$K$58,IF(AND(Y63&gt;[8]Buckets!$D$58,Y63&lt;=[8]Buckets!$D$59),[8]Buckets!$K$59,IF(Y63&gt;[8]Buckets!$D$59,[8]Buckets!$K$60)))))))</f>
        <v>-0.54849999999999999</v>
      </c>
      <c r="AN63">
        <f>IF(Z63="",[8]Buckets!$K$78,IF(Z63&lt;=[8]Buckets!$D$73,[8]Buckets!$K$73,IF(AND(Z63&gt;[8]Buckets!$D$73,Z63&lt;=[8]Buckets!$D$74),[8]Buckets!$K$74,IF(AND(Z63&gt;[8]Buckets!$D$74,Z63&lt;=[8]Buckets!$D$75),[8]Buckets!$K$75,IF(AND(Z63&gt;[8]Buckets!$D$75,Z63&lt;=[8]Buckets!$D$76),[8]Buckets!$K$76,IF(AND(Z63&gt;[8]Buckets!$D$76,Z63&lt;=[8]Buckets!$D$77),[8]Buckets!$K$77,IF(Z63&gt;[8]Buckets!$D$77,[8]Buckets!$K$78)))))))</f>
        <v>0.17619999999999991</v>
      </c>
      <c r="AO63">
        <f>IF(AA63="",[8]Buckets!$K$37,IF(AA63&lt;=[8]Buckets!$D$37,[8]Buckets!$K$37,IF(AND(AA63&gt;[8]Buckets!$D$37,AA63&lt;=[8]Buckets!$D$38),[8]Buckets!$K$38,IF(AND(AA63&gt;[8]Buckets!$D$38,AA63&lt;=[8]Buckets!$D$39),[8]Buckets!$K$39,IF(AND(AA63&gt;[8]Buckets!$D$39,AA63&lt;=[8]Buckets!$D$40),[8]Buckets!$K$40,IF(AND(AA63&gt;[8]Buckets!$D$40,AA63&lt;=[8]Buckets!$D$41),[8]Buckets!$K$41,IF(AA63&gt;[8]Buckets!$D$41,[8]Buckets!$K$42)))))))</f>
        <v>-0.9042</v>
      </c>
      <c r="AP63">
        <f>IF(AB63="",[8]Buckets!$K$24,IF(AB63&lt;=[8]Buckets!$D$19,[8]Buckets!$K$19,IF(AND(AB63&gt;[8]Buckets!$D$19,AB63&lt;=[8]Buckets!$D$20),[8]Buckets!$K$20,IF(AND(AB63&gt;[8]Buckets!$D$20,AB63&lt;=[8]Buckets!$D$21),[8]Buckets!$K$21,IF(AND(AB63&gt;[8]Buckets!$D$21,AB63&lt;=[8]Buckets!$D$22),[8]Buckets!$K$22,IF(AND(AB63&gt;[8]Buckets!$D$22,AB63&lt;=[8]Buckets!$D$23),[8]Buckets!$K$23,IF(AB63&gt;[8]Buckets!$D$23,[8]Buckets!$K$24)))))))</f>
        <v>-0.93840000000000001</v>
      </c>
      <c r="AQ63">
        <f>IF(AC63="",[8]Buckets!$K$28,IF(AC63&lt;=[8]Buckets!$D$28,[8]Buckets!$K$28,IF(AND(AC63&gt;[8]Buckets!$D$28,AC63&lt;=[8]Buckets!$D$29),[8]Buckets!$K$29,IF(AND(AC63&gt;[8]Buckets!$D$29,AC63&lt;=[8]Buckets!$D$30),[8]Buckets!$K$30,IF(AND(AC63&gt;[8]Buckets!$D$30,AC63&lt;=[8]Buckets!$D$31),[8]Buckets!$K$31,IF(AND(AC63&gt;[8]Buckets!$D$31,AC63&lt;=[8]Buckets!$D$32),[8]Buckets!$K$32,IF(AC63&gt;[8]Buckets!$D$32,[8]Buckets!$K$33)))))))</f>
        <v>-1.1294000000000004</v>
      </c>
      <c r="AR63">
        <f>IF(AD63="",[8]Buckets!$K$46,IF(AD63&lt;=[8]Buckets!$D$46,[8]Buckets!$K$46,IF(AND(AD63&gt;[8]Buckets!$D$46,AD63&lt;=[8]Buckets!$D$47),[8]Buckets!$K$47,IF(AND(AD63&gt;[8]Buckets!$D$47,AD63&lt;=[8]Buckets!$D$48),[8]Buckets!$K$48,IF(AND(AD63&gt;[8]Buckets!$D$48,AD63&lt;=[8]Buckets!$D$49),[8]Buckets!$K$49,IF(AND(AD63&gt;[8]Buckets!$D$49,AD63&lt;=[8]Buckets!$D$50),[8]Buckets!$K$50,IF(AD63&gt;[8]Buckets!$D$50,[8]Buckets!$K$51)))))))</f>
        <v>-0.11729999999999999</v>
      </c>
      <c r="AS63">
        <f>IF(AE63="",[8]Buckets!$K$64,IF(AE63&lt;=[8]Buckets!$D$64,[8]Buckets!$K$64,IF(AND(AE63&gt;[8]Buckets!$D$64,AE63&lt;=[8]Buckets!$D$65),[8]Buckets!$K$65,IF(AND(AE63&gt;[8]Buckets!$D$65,AE63&lt;=[8]Buckets!$D$66),[8]Buckets!$K$66,IF(AND(AE63&gt;[8]Buckets!$D$66,AE63&lt;=[8]Buckets!$D$67),[8]Buckets!$K$67,IF(AND(AE63&gt;[8]Buckets!$D$67,AE63&lt;=[8]Buckets!$D$68),[8]Buckets!$K$68,IF(AE63&gt;[8]Buckets!$D$68,[8]Buckets!$K$69)))))))</f>
        <v>-0.6238999999999999</v>
      </c>
      <c r="AT63">
        <f>IF(AF63="",[8]Buckets!$K$87,IF(AF63&lt;=[8]Buckets!$D$82,[8]Buckets!$K$82,IF(AND(AF63&gt;[8]Buckets!$D$82,AF63&lt;=[8]Buckets!$D$83),[8]Buckets!$K$83,IF(AND(AF63&gt;[8]Buckets!$D$83,AF63&lt;=[8]Buckets!$D$84),[8]Buckets!$K$84,IF(AND(AF63&gt;[8]Buckets!$D$84,AF63&lt;=[8]Buckets!$D$85),[8]Buckets!$K$85,IF(AND(AF63&gt;[8]Buckets!$D$85,AF63&lt;=[8]Buckets!$D$86),[8]Buckets!$K$86,IF(AF63&gt;[8]Buckets!$D$86,[8]Buckets!$K$87)))))))</f>
        <v>-1.1183000000000001</v>
      </c>
      <c r="AU63">
        <f>IF(AG63="",[8]Buckets!$K$95,IF(AG63&lt;=[8]Buckets!$D$90,[8]Buckets!$K$90,IF(AND(AG63&gt;[8]Buckets!$D$90,AG63&lt;=[8]Buckets!$D$91),[8]Buckets!$K$91,IF(AND(AG63&gt;[8]Buckets!$D$91,AG63&lt;=[8]Buckets!$D$92),[8]Buckets!$K$92,IF(AND(AG63&gt;[8]Buckets!$D$92,AG63&lt;=[8]Buckets!$D$93),[8]Buckets!$K$93,IF(AND(AG63&gt;[8]Buckets!$D$93,AG63&lt;=[8]Buckets!$D$94),[8]Buckets!$K$94,IF(AG63&gt;[8]Buckets!$D$94,[8]Buckets!$K$95)))))))</f>
        <v>-1.4845999999999999</v>
      </c>
      <c r="AV63">
        <f>IF(AH63="",[8]Buckets!$K$103,IF(AH63&lt;=[8]Buckets!$D$99,[8]Buckets!$K$99,IF(AND(AH63&gt;[8]Buckets!$D$99,AH63&lt;=[8]Buckets!$D$100),[8]Buckets!$K$100,IF(AND(AH63&gt;[8]Buckets!$D$100,AH63&lt;=[8]Buckets!$D$101),[8]Buckets!$K$101,IF(AND(AH63&gt;[8]Buckets!$D$101,AH63&lt;=[8]Buckets!$D$102),[8]Buckets!$K$102,IF(AH63&gt;[8]Buckets!$D$102,[8]Buckets!$K$103))))))</f>
        <v>-1.5026999999999999</v>
      </c>
      <c r="AW63">
        <f>IF(AI63="",[8]Buckets!$K$116,IF(AI63&lt;=[8]Buckets!$D$116,[8]Buckets!$K$116,IF(AND(AI63&gt;[8]Buckets!$D$116,AI63&lt;=[8]Buckets!$D$117),[8]Buckets!$K$117,IF(AND(AI63&gt;[8]Buckets!$D$117,AI63&lt;=[8]Buckets!$D$118),[8]Buckets!$K$118,IF(AND(AI63&gt;[8]Buckets!$D$118,AI63&lt;=[8]Buckets!$D$119),[8]Buckets!$K$119,IF(AND(AI63&gt;[8]Buckets!$D$119,AI63&lt;=[8]Buckets!$D$120),[8]Buckets!$K$120,IF(AI63&gt;[8]Buckets!$D$120,[8]Buckets!$K$121)))))))</f>
        <v>-1.6469000000000003</v>
      </c>
      <c r="AX63">
        <f>IF(AJ63="",[8]Buckets!$K$130,IF(AJ63&lt;=[8]Buckets!$D$125,[8]Buckets!$K$125,IF(AND(AJ63&gt;[8]Buckets!$D$125,AJ63&lt;=[8]Buckets!$D$126),[8]Buckets!$K$126,IF(AND(AJ63&gt;[8]Buckets!$D$126,AJ63&lt;=[8]Buckets!$D$127),[8]Buckets!$K$127,IF(AND(AJ63&gt;[8]Buckets!$D$127,AJ63&lt;=[8]Buckets!$D$128),[8]Buckets!$K$128,IF(AND(AJ63&gt;[8]Buckets!$D$128,AJ63&lt;=[8]Buckets!$D$129),[8]Buckets!$K$129,IF(AJ63&gt;[8]Buckets!$D$129,[8]Buckets!$K$130)))))))</f>
        <v>-1.4505999999999999</v>
      </c>
      <c r="AY63" s="695"/>
      <c r="AZ63">
        <f>MMULT(AL63:AT63,[8]Coefficients!$B$6:$B$14)+[8]Coefficients!$F$5</f>
        <v>-1.2124168180000001</v>
      </c>
      <c r="BA63">
        <f>MMULT(AU63:AX63,[8]Coefficients!$B$20:$B$23)+[8]Coefficients!$F$19</f>
        <v>-1.740825834</v>
      </c>
      <c r="BB63">
        <f>(AZ63*[8]Standardisation_Parameters!$B$6)+[8]Standardisation_Parameters!$B$5</f>
        <v>24.112935592666865</v>
      </c>
      <c r="BC63">
        <f>(BA63*[8]Standardisation_Parameters!$B$6)+[8]Standardisation_Parameters!$B$5</f>
        <v>15.240689858730718</v>
      </c>
      <c r="BD63">
        <v>66</v>
      </c>
      <c r="BE63" s="78">
        <f>MMULT(AZ63:BA63,[8]Coefficients!$B$29:$B$30)+[8]Coefficients!$F$29</f>
        <v>-1.6374160357072602</v>
      </c>
      <c r="BF63" s="78">
        <f>(BE63*[8]Standardisation_Parameters!$B$6)+[8]Standardisation_Parameters!$B$5</f>
        <v>16.976990932272503</v>
      </c>
      <c r="BG63" s="78">
        <f t="shared" si="7"/>
        <v>17</v>
      </c>
      <c r="BH63" s="78">
        <f>VLOOKUP(MATCH(BF63,[8]mapping_table!$B$2:$B$21,1),[8]mapping_table!$A$1:$D$21,4,0)</f>
        <v>20</v>
      </c>
      <c r="BI63" s="78">
        <f t="shared" si="8"/>
        <v>3</v>
      </c>
      <c r="BK63" s="79">
        <f>MMULT(AZ63:BA63,[8]Coefficients!$B$36:$B$37)+[8]Coefficients!$F$36</f>
        <v>-1.5315262316747398</v>
      </c>
      <c r="BL63" s="79">
        <f>(BK63*[8]Standardisation_Parameters!$B$6)+[8]Standardisation_Parameters!$B$5</f>
        <v>18.754932514735707</v>
      </c>
      <c r="BM63" s="79">
        <f t="shared" si="9"/>
        <v>19</v>
      </c>
      <c r="BN63" s="79">
        <f>VLOOKUP(MATCH(BL63,[8]mapping_table!$B$2:$B$21,1),[8]mapping_table!$A$1:$D$21,4,0)</f>
        <v>20</v>
      </c>
      <c r="BO63" s="79">
        <f t="shared" si="10"/>
        <v>4</v>
      </c>
      <c r="BP63" s="78">
        <f t="shared" si="11"/>
        <v>4</v>
      </c>
      <c r="BQ63" s="78">
        <f>VLOOKUP(MATCH(BO63,[9]mapping_table!$B$2:$B$21,1),[9]mapping_table!$A$1:$D$21,4,0)</f>
        <v>5</v>
      </c>
      <c r="BR63" s="78">
        <f t="shared" si="12"/>
        <v>1</v>
      </c>
      <c r="BT63" s="79" t="e">
        <f>MMULT(BI63:BJ63,[9]Coefficients!$B$36:$B$37)+[9]Coefficients!$F$36</f>
        <v>#VALUE!</v>
      </c>
      <c r="BU63" s="79" t="e">
        <f>(BT63*[9]Standardisation_Parameters!$B$6)+[9]Standardisation_Parameters!$B$5</f>
        <v>#VALUE!</v>
      </c>
      <c r="BV63" s="79" t="e">
        <f t="shared" si="13"/>
        <v>#VALUE!</v>
      </c>
      <c r="BW63" s="79" t="e">
        <f>VLOOKUP(MATCH(BU63,[9]mapping_table!$B$2:$B$21,1),[9]mapping_table!$A$1:$D$21,4,0)</f>
        <v>#VALUE!</v>
      </c>
      <c r="BX63" s="79" t="e">
        <f t="shared" si="14"/>
        <v>#VALUE!</v>
      </c>
    </row>
    <row r="64" spans="1:76" hidden="1" x14ac:dyDescent="0.25">
      <c r="A64" s="74" t="s">
        <v>63</v>
      </c>
      <c r="B64" s="74" t="s">
        <v>158</v>
      </c>
      <c r="C64" s="74" t="s">
        <v>248</v>
      </c>
      <c r="D64" s="75">
        <v>1</v>
      </c>
      <c r="E64" s="75">
        <v>19.667340067340099</v>
      </c>
      <c r="F64" s="75">
        <v>1</v>
      </c>
      <c r="G64" s="75"/>
      <c r="H64" s="75">
        <v>5.8369999999999997</v>
      </c>
      <c r="I64" s="75">
        <v>20220</v>
      </c>
      <c r="J64" s="75">
        <v>-9.7161954714010594</v>
      </c>
      <c r="K64" s="75">
        <v>14.289366382427399</v>
      </c>
      <c r="L64" s="75">
        <v>5</v>
      </c>
      <c r="M64" s="75">
        <v>28.9617486338798</v>
      </c>
      <c r="N64" s="75">
        <v>6</v>
      </c>
      <c r="O64" s="75">
        <v>0.62600075837610103</v>
      </c>
      <c r="P64" s="75">
        <v>2.25</v>
      </c>
      <c r="Q64" s="75">
        <f>VLOOKUP(C64,High_Raw!$D:$CD,9,FALSE)</f>
        <v>4.2942157840518496</v>
      </c>
      <c r="R64" s="75">
        <f>VLOOKUP(C64,High_Raw!$D:$CD,36,FALSE)</f>
        <v>4.7377300047771804</v>
      </c>
      <c r="S64" s="148">
        <v>37.6666666666667</v>
      </c>
      <c r="T64" s="149">
        <f t="shared" si="0"/>
        <v>38</v>
      </c>
      <c r="U64" s="41">
        <f>VLOOKUP(MATCH(S64,[8]mapping_table!$B$2:$B$21,1),[8]mapping_table!$A$1:$D$21,4,0)</f>
        <v>40</v>
      </c>
      <c r="V64" s="41">
        <f t="shared" si="1"/>
        <v>8</v>
      </c>
      <c r="W64" s="695"/>
      <c r="X64" s="75">
        <f t="shared" si="2"/>
        <v>1</v>
      </c>
      <c r="Y64">
        <f>IF(ISBLANK(E64),"",(E64-[8]Standardisation_Parameters!$J$5)/[8]Standardisation_Parameters!$J$6)</f>
        <v>1.7385146429336362</v>
      </c>
      <c r="Z64">
        <f>IF(ISBLANK(F64),"",(F64-[8]Standardisation_Parameters!$G$5)/[8]Standardisation_Parameters!$G$6)</f>
        <v>-0.71145443311439538</v>
      </c>
      <c r="AA64" t="str">
        <f>IF(ISBLANK(G64),"",(G64-[8]Standardisation_Parameters!$L$5)/[8]Standardisation_Parameters!$L$6)</f>
        <v/>
      </c>
      <c r="AB64" s="75">
        <f t="shared" si="3"/>
        <v>5.8369999999999997</v>
      </c>
      <c r="AC64">
        <f>IF(ISBLANK(I64),"",(I64-[8]Standardisation_Parameters!$K$5)/[8]Standardisation_Parameters!$K$6)</f>
        <v>0.36621255131658509</v>
      </c>
      <c r="AD64">
        <f>IF(ISBLANK(J64),"",(J64-[8]Standardisation_Parameters!$M$5)/[8]Standardisation_Parameters!$M$6)</f>
        <v>-0.28949641780112884</v>
      </c>
      <c r="AE64">
        <f>IF(ISBLANK(K64),"",(K64-[8]Standardisation_Parameters!$N$5)/[8]Standardisation_Parameters!$N$6)</f>
        <v>-0.53140885461986731</v>
      </c>
      <c r="AF64" s="75">
        <f t="shared" si="4"/>
        <v>5</v>
      </c>
      <c r="AG64">
        <f>IF(ISBLANK(M64),"",(M64-[8]Standardisation_Parameters!$O$5)/[8]Standardisation_Parameters!$O$6)</f>
        <v>-0.54633846968199118</v>
      </c>
      <c r="AH64" s="75">
        <f t="shared" si="5"/>
        <v>6</v>
      </c>
      <c r="AI64" s="75">
        <f>IF(ISBLANK(O64),"",(O64-[8]Standardisation_Parameters!$Q$5)/[8]Standardisation_Parameters!$Q$6)</f>
        <v>0.58724783748906983</v>
      </c>
      <c r="AJ64" s="75">
        <f t="shared" si="6"/>
        <v>2.25</v>
      </c>
      <c r="AK64" s="695"/>
      <c r="AL64">
        <f>IF(X64="",[8]Buckets!$K$15,IF(X64&lt;=[8]Buckets!$D$13,[8]Buckets!$K$13,IF(AND(X64&gt;[8]Buckets!$D$13,X64&lt;=[8]Buckets!$D$14),[8]Buckets!$K$14,IF(X64&gt;[8]Buckets!$D$14,[8]Buckets!$K$15))))</f>
        <v>-0.72019999999999995</v>
      </c>
      <c r="AM64">
        <f>IF(Y64="",[8]Buckets!$K$60,IF(Y64&lt;=[8]Buckets!$D$55,[8]Buckets!$K$55,IF(AND(Y64&gt;[8]Buckets!$D$55,Y64&lt;=[8]Buckets!$D$56),[8]Buckets!$K$56,IF(AND(Y64&gt;[8]Buckets!$D$56,Y64&lt;=[8]Buckets!$D$57),[8]Buckets!$K$57,IF(AND(Y64&gt;[8]Buckets!$D$57,Y64&lt;=[8]Buckets!$D$58),[8]Buckets!$K$58,IF(AND(Y64&gt;[8]Buckets!$D$58,Y64&lt;=[8]Buckets!$D$59),[8]Buckets!$K$59,IF(Y64&gt;[8]Buckets!$D$59,[8]Buckets!$K$60)))))))</f>
        <v>-0.38049999999999995</v>
      </c>
      <c r="AN64">
        <f>IF(Z64="",[8]Buckets!$K$78,IF(Z64&lt;=[8]Buckets!$D$73,[8]Buckets!$K$73,IF(AND(Z64&gt;[8]Buckets!$D$73,Z64&lt;=[8]Buckets!$D$74),[8]Buckets!$K$74,IF(AND(Z64&gt;[8]Buckets!$D$74,Z64&lt;=[8]Buckets!$D$75),[8]Buckets!$K$75,IF(AND(Z64&gt;[8]Buckets!$D$75,Z64&lt;=[8]Buckets!$D$76),[8]Buckets!$K$76,IF(AND(Z64&gt;[8]Buckets!$D$76,Z64&lt;=[8]Buckets!$D$77),[8]Buckets!$K$77,IF(Z64&gt;[8]Buckets!$D$77,[8]Buckets!$K$78)))))))</f>
        <v>-0.87819999999999998</v>
      </c>
      <c r="AO64">
        <f>IF(AA64="",[8]Buckets!$K$37,IF(AA64&lt;=[8]Buckets!$D$37,[8]Buckets!$K$37,IF(AND(AA64&gt;[8]Buckets!$D$37,AA64&lt;=[8]Buckets!$D$38),[8]Buckets!$K$38,IF(AND(AA64&gt;[8]Buckets!$D$38,AA64&lt;=[8]Buckets!$D$39),[8]Buckets!$K$39,IF(AND(AA64&gt;[8]Buckets!$D$39,AA64&lt;=[8]Buckets!$D$40),[8]Buckets!$K$40,IF(AND(AA64&gt;[8]Buckets!$D$40,AA64&lt;=[8]Buckets!$D$41),[8]Buckets!$K$41,IF(AA64&gt;[8]Buckets!$D$41,[8]Buckets!$K$42)))))))</f>
        <v>-1.1850000000000001</v>
      </c>
      <c r="AP64">
        <f>IF(AB64="",[8]Buckets!$K$24,IF(AB64&lt;=[8]Buckets!$D$19,[8]Buckets!$K$19,IF(AND(AB64&gt;[8]Buckets!$D$19,AB64&lt;=[8]Buckets!$D$20),[8]Buckets!$K$20,IF(AND(AB64&gt;[8]Buckets!$D$20,AB64&lt;=[8]Buckets!$D$21),[8]Buckets!$K$21,IF(AND(AB64&gt;[8]Buckets!$D$21,AB64&lt;=[8]Buckets!$D$22),[8]Buckets!$K$22,IF(AND(AB64&gt;[8]Buckets!$D$22,AB64&lt;=[8]Buckets!$D$23),[8]Buckets!$K$23,IF(AB64&gt;[8]Buckets!$D$23,[8]Buckets!$K$24)))))))</f>
        <v>-0.53339999999999999</v>
      </c>
      <c r="AQ64">
        <f>IF(AC64="",[8]Buckets!$K$28,IF(AC64&lt;=[8]Buckets!$D$28,[8]Buckets!$K$28,IF(AND(AC64&gt;[8]Buckets!$D$28,AC64&lt;=[8]Buckets!$D$29),[8]Buckets!$K$29,IF(AND(AC64&gt;[8]Buckets!$D$29,AC64&lt;=[8]Buckets!$D$30),[8]Buckets!$K$30,IF(AND(AC64&gt;[8]Buckets!$D$30,AC64&lt;=[8]Buckets!$D$31),[8]Buckets!$K$31,IF(AND(AC64&gt;[8]Buckets!$D$31,AC64&lt;=[8]Buckets!$D$32),[8]Buckets!$K$32,IF(AC64&gt;[8]Buckets!$D$32,[8]Buckets!$K$33)))))))</f>
        <v>-0.70050000000000012</v>
      </c>
      <c r="AR64">
        <f>IF(AD64="",[8]Buckets!$K$46,IF(AD64&lt;=[8]Buckets!$D$46,[8]Buckets!$K$46,IF(AND(AD64&gt;[8]Buckets!$D$46,AD64&lt;=[8]Buckets!$D$47),[8]Buckets!$K$47,IF(AND(AD64&gt;[8]Buckets!$D$47,AD64&lt;=[8]Buckets!$D$48),[8]Buckets!$K$48,IF(AND(AD64&gt;[8]Buckets!$D$48,AD64&lt;=[8]Buckets!$D$49),[8]Buckets!$K$49,IF(AND(AD64&gt;[8]Buckets!$D$49,AD64&lt;=[8]Buckets!$D$50),[8]Buckets!$K$50,IF(AD64&gt;[8]Buckets!$D$50,[8]Buckets!$K$51)))))))</f>
        <v>-0.26459999999999995</v>
      </c>
      <c r="AS64">
        <f>IF(AE64="",[8]Buckets!$K$64,IF(AE64&lt;=[8]Buckets!$D$64,[8]Buckets!$K$64,IF(AND(AE64&gt;[8]Buckets!$D$64,AE64&lt;=[8]Buckets!$D$65),[8]Buckets!$K$65,IF(AND(AE64&gt;[8]Buckets!$D$65,AE64&lt;=[8]Buckets!$D$66),[8]Buckets!$K$66,IF(AND(AE64&gt;[8]Buckets!$D$66,AE64&lt;=[8]Buckets!$D$67),[8]Buckets!$K$67,IF(AND(AE64&gt;[8]Buckets!$D$67,AE64&lt;=[8]Buckets!$D$68),[8]Buckets!$K$68,IF(AE64&gt;[8]Buckets!$D$68,[8]Buckets!$K$69)))))))</f>
        <v>0.20650000000000002</v>
      </c>
      <c r="AT64">
        <f>IF(AF64="",[8]Buckets!$K$87,IF(AF64&lt;=[8]Buckets!$D$82,[8]Buckets!$K$82,IF(AND(AF64&gt;[8]Buckets!$D$82,AF64&lt;=[8]Buckets!$D$83),[8]Buckets!$K$83,IF(AND(AF64&gt;[8]Buckets!$D$83,AF64&lt;=[8]Buckets!$D$84),[8]Buckets!$K$84,IF(AND(AF64&gt;[8]Buckets!$D$84,AF64&lt;=[8]Buckets!$D$85),[8]Buckets!$K$85,IF(AND(AF64&gt;[8]Buckets!$D$85,AF64&lt;=[8]Buckets!$D$86),[8]Buckets!$K$86,IF(AF64&gt;[8]Buckets!$D$86,[8]Buckets!$K$87)))))))</f>
        <v>5.2299999999999791E-2</v>
      </c>
      <c r="AU64">
        <f>IF(AG64="",[8]Buckets!$K$95,IF(AG64&lt;=[8]Buckets!$D$90,[8]Buckets!$K$90,IF(AND(AG64&gt;[8]Buckets!$D$90,AG64&lt;=[8]Buckets!$D$91),[8]Buckets!$K$91,IF(AND(AG64&gt;[8]Buckets!$D$91,AG64&lt;=[8]Buckets!$D$92),[8]Buckets!$K$92,IF(AND(AG64&gt;[8]Buckets!$D$92,AG64&lt;=[8]Buckets!$D$93),[8]Buckets!$K$93,IF(AND(AG64&gt;[8]Buckets!$D$93,AG64&lt;=[8]Buckets!$D$94),[8]Buckets!$K$94,IF(AG64&gt;[8]Buckets!$D$94,[8]Buckets!$K$95)))))))</f>
        <v>-0.29059999999999997</v>
      </c>
      <c r="AV64">
        <f>IF(AH64="",[8]Buckets!$K$103,IF(AH64&lt;=[8]Buckets!$D$99,[8]Buckets!$K$99,IF(AND(AH64&gt;[8]Buckets!$D$99,AH64&lt;=[8]Buckets!$D$100),[8]Buckets!$K$100,IF(AND(AH64&gt;[8]Buckets!$D$100,AH64&lt;=[8]Buckets!$D$101),[8]Buckets!$K$101,IF(AND(AH64&gt;[8]Buckets!$D$101,AH64&lt;=[8]Buckets!$D$102),[8]Buckets!$K$102,IF(AH64&gt;[8]Buckets!$D$102,[8]Buckets!$K$103))))))</f>
        <v>0.72730000000000006</v>
      </c>
      <c r="AW64">
        <f>IF(AI64="",[8]Buckets!$K$116,IF(AI64&lt;=[8]Buckets!$D$116,[8]Buckets!$K$116,IF(AND(AI64&gt;[8]Buckets!$D$116,AI64&lt;=[8]Buckets!$D$117),[8]Buckets!$K$117,IF(AND(AI64&gt;[8]Buckets!$D$117,AI64&lt;=[8]Buckets!$D$118),[8]Buckets!$K$118,IF(AND(AI64&gt;[8]Buckets!$D$118,AI64&lt;=[8]Buckets!$D$119),[8]Buckets!$K$119,IF(AND(AI64&gt;[8]Buckets!$D$119,AI64&lt;=[8]Buckets!$D$120),[8]Buckets!$K$120,IF(AI64&gt;[8]Buckets!$D$120,[8]Buckets!$K$121)))))))</f>
        <v>-0.80090000000000017</v>
      </c>
      <c r="AX64">
        <f>IF(AJ64="",[8]Buckets!$K$130,IF(AJ64&lt;=[8]Buckets!$D$125,[8]Buckets!$K$125,IF(AND(AJ64&gt;[8]Buckets!$D$125,AJ64&lt;=[8]Buckets!$D$126),[8]Buckets!$K$126,IF(AND(AJ64&gt;[8]Buckets!$D$126,AJ64&lt;=[8]Buckets!$D$127),[8]Buckets!$K$127,IF(AND(AJ64&gt;[8]Buckets!$D$127,AJ64&lt;=[8]Buckets!$D$128),[8]Buckets!$K$128,IF(AND(AJ64&gt;[8]Buckets!$D$128,AJ64&lt;=[8]Buckets!$D$129),[8]Buckets!$K$129,IF(AJ64&gt;[8]Buckets!$D$129,[8]Buckets!$K$130)))))))</f>
        <v>-0.44409999999999994</v>
      </c>
      <c r="AY64" s="695"/>
      <c r="AZ64">
        <f>MMULT(AL64:AT64,[8]Coefficients!$B$6:$B$14)+[8]Coefficients!$F$5</f>
        <v>-0.30902802699999987</v>
      </c>
      <c r="BA64">
        <f>MMULT(AU64:AX64,[8]Coefficients!$B$20:$B$23)+[8]Coefficients!$F$19</f>
        <v>-0.2080763140000001</v>
      </c>
      <c r="BB64">
        <f>(AZ64*[8]Standardisation_Parameters!$B$6)+[8]Standardisation_Parameters!$B$5</f>
        <v>39.281275087910231</v>
      </c>
      <c r="BC64">
        <f>(BA64*[8]Standardisation_Parameters!$B$6)+[8]Standardisation_Parameters!$B$5</f>
        <v>40.976303707553988</v>
      </c>
      <c r="BD64">
        <v>67</v>
      </c>
      <c r="BE64" s="78">
        <f>MMULT(AZ64:BA64,[8]Coefficients!$B$29:$B$30)+[8]Coefficients!$F$29</f>
        <v>-0.22590914678955004</v>
      </c>
      <c r="BF64" s="78">
        <f>(BE64*[8]Standardisation_Parameters!$B$6)+[8]Standardisation_Parameters!$B$5</f>
        <v>40.676881726001199</v>
      </c>
      <c r="BG64" s="78">
        <f t="shared" si="7"/>
        <v>41</v>
      </c>
      <c r="BH64" s="78">
        <f>VLOOKUP(MATCH(BF64,[8]mapping_table!$B$2:$B$21,1),[8]mapping_table!$A$1:$D$21,4,0)</f>
        <v>45</v>
      </c>
      <c r="BI64" s="78">
        <f t="shared" si="8"/>
        <v>8</v>
      </c>
      <c r="BK64" s="79">
        <f>MMULT(AZ64:BA64,[8]Coefficients!$B$36:$B$37)+[8]Coefficients!$F$36</f>
        <v>-0.24571074848490995</v>
      </c>
      <c r="BL64" s="79">
        <f>(BK64*[8]Standardisation_Parameters!$B$6)+[8]Standardisation_Parameters!$B$5</f>
        <v>40.344403151928645</v>
      </c>
      <c r="BM64" s="79">
        <f t="shared" si="9"/>
        <v>40</v>
      </c>
      <c r="BN64" s="79">
        <f>VLOOKUP(MATCH(BL64,[8]mapping_table!$B$2:$B$21,1),[8]mapping_table!$A$1:$D$21,4,0)</f>
        <v>45</v>
      </c>
      <c r="BO64" s="79">
        <f t="shared" si="10"/>
        <v>8</v>
      </c>
      <c r="BP64" s="78">
        <f t="shared" si="11"/>
        <v>8</v>
      </c>
      <c r="BQ64" s="78">
        <f>VLOOKUP(MATCH(BO64,[9]mapping_table!$B$2:$B$21,1),[9]mapping_table!$A$1:$D$21,4,0)</f>
        <v>10</v>
      </c>
      <c r="BR64" s="78">
        <f t="shared" si="12"/>
        <v>2</v>
      </c>
      <c r="BT64" s="79" t="e">
        <f>MMULT(BI64:BJ64,[9]Coefficients!$B$36:$B$37)+[9]Coefficients!$F$36</f>
        <v>#VALUE!</v>
      </c>
      <c r="BU64" s="79" t="e">
        <f>(BT64*[9]Standardisation_Parameters!$B$6)+[9]Standardisation_Parameters!$B$5</f>
        <v>#VALUE!</v>
      </c>
      <c r="BV64" s="79" t="e">
        <f t="shared" si="13"/>
        <v>#VALUE!</v>
      </c>
      <c r="BW64" s="79" t="e">
        <f>VLOOKUP(MATCH(BU64,[9]mapping_table!$B$2:$B$21,1),[9]mapping_table!$A$1:$D$21,4,0)</f>
        <v>#VALUE!</v>
      </c>
      <c r="BX64" s="79" t="e">
        <f t="shared" si="14"/>
        <v>#VALUE!</v>
      </c>
    </row>
    <row r="65" spans="1:76" hidden="1" x14ac:dyDescent="0.25">
      <c r="A65" s="74" t="s">
        <v>249</v>
      </c>
      <c r="B65" s="74" t="s">
        <v>158</v>
      </c>
      <c r="C65" s="74" t="s">
        <v>250</v>
      </c>
      <c r="D65" s="75">
        <v>1</v>
      </c>
      <c r="E65" s="75">
        <v>-2.2194473274519999</v>
      </c>
      <c r="F65" s="75">
        <v>6.2</v>
      </c>
      <c r="G65" s="75">
        <v>0.3</v>
      </c>
      <c r="H65" s="75">
        <v>4.9408000000000003</v>
      </c>
      <c r="I65" s="75">
        <v>8660</v>
      </c>
      <c r="J65" s="75">
        <v>-17.385029204978601</v>
      </c>
      <c r="K65" s="75">
        <v>47.853056227810796</v>
      </c>
      <c r="L65" s="75">
        <v>4</v>
      </c>
      <c r="M65" s="75">
        <v>34.426229508196698</v>
      </c>
      <c r="N65" s="75">
        <v>3</v>
      </c>
      <c r="O65" s="75">
        <v>-7.4388844083655495E-2</v>
      </c>
      <c r="P65" s="75">
        <v>3</v>
      </c>
      <c r="Q65" s="75">
        <f>VLOOKUP(C65,High_Raw!$D:$CD,9,FALSE)</f>
        <v>3.12012510967108</v>
      </c>
      <c r="R65" s="75">
        <f>VLOOKUP(C65,High_Raw!$D:$CD,36,FALSE)</f>
        <v>5.5970150647781196</v>
      </c>
      <c r="S65" s="148">
        <v>37</v>
      </c>
      <c r="T65" s="149">
        <f t="shared" si="0"/>
        <v>37</v>
      </c>
      <c r="U65" s="41">
        <f>VLOOKUP(MATCH(S65,[8]mapping_table!$B$2:$B$21,1),[8]mapping_table!$A$1:$D$21,4,0)</f>
        <v>40</v>
      </c>
      <c r="V65" s="41">
        <f t="shared" si="1"/>
        <v>7</v>
      </c>
      <c r="W65" s="695"/>
      <c r="X65" s="75">
        <f t="shared" si="2"/>
        <v>1</v>
      </c>
      <c r="Y65">
        <f>IF(ISBLANK(E65),"",(E65-[8]Standardisation_Parameters!$J$5)/[8]Standardisation_Parameters!$J$6)</f>
        <v>-0.38822767784049134</v>
      </c>
      <c r="Z65">
        <f>IF(ISBLANK(F65),"",(F65-[8]Standardisation_Parameters!$G$5)/[8]Standardisation_Parameters!$G$6)</f>
        <v>-0.27141540406750259</v>
      </c>
      <c r="AA65">
        <f>IF(ISBLANK(G65),"",(G65-[8]Standardisation_Parameters!$L$5)/[8]Standardisation_Parameters!$L$6)</f>
        <v>-1.1376373691975759</v>
      </c>
      <c r="AB65" s="75">
        <f t="shared" si="3"/>
        <v>4.9408000000000003</v>
      </c>
      <c r="AC65">
        <f>IF(ISBLANK(I65),"",(I65-[8]Standardisation_Parameters!$K$5)/[8]Standardisation_Parameters!$K$6)</f>
        <v>-0.2977965219556003</v>
      </c>
      <c r="AD65">
        <f>IF(ISBLANK(J65),"",(J65-[8]Standardisation_Parameters!$M$5)/[8]Standardisation_Parameters!$M$6)</f>
        <v>-0.47820416736457549</v>
      </c>
      <c r="AE65">
        <f>IF(ISBLANK(K65),"",(K65-[8]Standardisation_Parameters!$N$5)/[8]Standardisation_Parameters!$N$6)</f>
        <v>-0.23451990247141352</v>
      </c>
      <c r="AF65" s="75">
        <f t="shared" si="4"/>
        <v>4</v>
      </c>
      <c r="AG65">
        <f>IF(ISBLANK(M65),"",(M65-[8]Standardisation_Parameters!$O$5)/[8]Standardisation_Parameters!$O$6)</f>
        <v>-0.34757568039675985</v>
      </c>
      <c r="AH65" s="75">
        <f t="shared" si="5"/>
        <v>3</v>
      </c>
      <c r="AI65" s="75">
        <f>IF(ISBLANK(O65),"",(O65-[8]Standardisation_Parameters!$Q$5)/[8]Standardisation_Parameters!$Q$6)</f>
        <v>-0.12416529352127649</v>
      </c>
      <c r="AJ65" s="75">
        <f t="shared" si="6"/>
        <v>3</v>
      </c>
      <c r="AK65" s="695"/>
      <c r="AL65">
        <f>IF(X65="",[8]Buckets!$K$15,IF(X65&lt;=[8]Buckets!$D$13,[8]Buckets!$K$13,IF(AND(X65&gt;[8]Buckets!$D$13,X65&lt;=[8]Buckets!$D$14),[8]Buckets!$K$14,IF(X65&gt;[8]Buckets!$D$14,[8]Buckets!$K$15))))</f>
        <v>-0.72019999999999995</v>
      </c>
      <c r="AM65">
        <f>IF(Y65="",[8]Buckets!$K$60,IF(Y65&lt;=[8]Buckets!$D$55,[8]Buckets!$K$55,IF(AND(Y65&gt;[8]Buckets!$D$55,Y65&lt;=[8]Buckets!$D$56),[8]Buckets!$K$56,IF(AND(Y65&gt;[8]Buckets!$D$56,Y65&lt;=[8]Buckets!$D$57),[8]Buckets!$K$57,IF(AND(Y65&gt;[8]Buckets!$D$57,Y65&lt;=[8]Buckets!$D$58),[8]Buckets!$K$58,IF(AND(Y65&gt;[8]Buckets!$D$58,Y65&lt;=[8]Buckets!$D$59),[8]Buckets!$K$59,IF(Y65&gt;[8]Buckets!$D$59,[8]Buckets!$K$60)))))))</f>
        <v>-0.54849999999999999</v>
      </c>
      <c r="AN65">
        <f>IF(Z65="",[8]Buckets!$K$78,IF(Z65&lt;=[8]Buckets!$D$73,[8]Buckets!$K$73,IF(AND(Z65&gt;[8]Buckets!$D$73,Z65&lt;=[8]Buckets!$D$74),[8]Buckets!$K$74,IF(AND(Z65&gt;[8]Buckets!$D$74,Z65&lt;=[8]Buckets!$D$75),[8]Buckets!$K$75,IF(AND(Z65&gt;[8]Buckets!$D$75,Z65&lt;=[8]Buckets!$D$76),[8]Buckets!$K$76,IF(AND(Z65&gt;[8]Buckets!$D$76,Z65&lt;=[8]Buckets!$D$77),[8]Buckets!$K$77,IF(Z65&gt;[8]Buckets!$D$77,[8]Buckets!$K$78)))))))</f>
        <v>-0.61460000000000004</v>
      </c>
      <c r="AO65">
        <f>IF(AA65="",[8]Buckets!$K$37,IF(AA65&lt;=[8]Buckets!$D$37,[8]Buckets!$K$37,IF(AND(AA65&gt;[8]Buckets!$D$37,AA65&lt;=[8]Buckets!$D$38),[8]Buckets!$K$38,IF(AND(AA65&gt;[8]Buckets!$D$38,AA65&lt;=[8]Buckets!$D$39),[8]Buckets!$K$39,IF(AND(AA65&gt;[8]Buckets!$D$39,AA65&lt;=[8]Buckets!$D$40),[8]Buckets!$K$40,IF(AND(AA65&gt;[8]Buckets!$D$40,AA65&lt;=[8]Buckets!$D$41),[8]Buckets!$K$41,IF(AA65&gt;[8]Buckets!$D$41,[8]Buckets!$K$42)))))))</f>
        <v>-1.1850000000000001</v>
      </c>
      <c r="AP65">
        <f>IF(AB65="",[8]Buckets!$K$24,IF(AB65&lt;=[8]Buckets!$D$19,[8]Buckets!$K$19,IF(AND(AB65&gt;[8]Buckets!$D$19,AB65&lt;=[8]Buckets!$D$20),[8]Buckets!$K$20,IF(AND(AB65&gt;[8]Buckets!$D$20,AB65&lt;=[8]Buckets!$D$21),[8]Buckets!$K$21,IF(AND(AB65&gt;[8]Buckets!$D$21,AB65&lt;=[8]Buckets!$D$22),[8]Buckets!$K$22,IF(AND(AB65&gt;[8]Buckets!$D$22,AB65&lt;=[8]Buckets!$D$23),[8]Buckets!$K$23,IF(AB65&gt;[8]Buckets!$D$23,[8]Buckets!$K$24)))))))</f>
        <v>-0.53339999999999999</v>
      </c>
      <c r="AQ65">
        <f>IF(AC65="",[8]Buckets!$K$28,IF(AC65&lt;=[8]Buckets!$D$28,[8]Buckets!$K$28,IF(AND(AC65&gt;[8]Buckets!$D$28,AC65&lt;=[8]Buckets!$D$29),[8]Buckets!$K$29,IF(AND(AC65&gt;[8]Buckets!$D$29,AC65&lt;=[8]Buckets!$D$30),[8]Buckets!$K$30,IF(AND(AC65&gt;[8]Buckets!$D$30,AC65&lt;=[8]Buckets!$D$31),[8]Buckets!$K$31,IF(AND(AC65&gt;[8]Buckets!$D$31,AC65&lt;=[8]Buckets!$D$32),[8]Buckets!$K$32,IF(AC65&gt;[8]Buckets!$D$32,[8]Buckets!$K$33)))))))</f>
        <v>-0.27120000000000011</v>
      </c>
      <c r="AR65">
        <f>IF(AD65="",[8]Buckets!$K$46,IF(AD65&lt;=[8]Buckets!$D$46,[8]Buckets!$K$46,IF(AND(AD65&gt;[8]Buckets!$D$46,AD65&lt;=[8]Buckets!$D$47),[8]Buckets!$K$47,IF(AND(AD65&gt;[8]Buckets!$D$47,AD65&lt;=[8]Buckets!$D$48),[8]Buckets!$K$48,IF(AND(AD65&gt;[8]Buckets!$D$48,AD65&lt;=[8]Buckets!$D$49),[8]Buckets!$K$49,IF(AND(AD65&gt;[8]Buckets!$D$49,AD65&lt;=[8]Buckets!$D$50),[8]Buckets!$K$50,IF(AD65&gt;[8]Buckets!$D$50,[8]Buckets!$K$51)))))))</f>
        <v>-0.11729999999999999</v>
      </c>
      <c r="AS65">
        <f>IF(AE65="",[8]Buckets!$K$64,IF(AE65&lt;=[8]Buckets!$D$64,[8]Buckets!$K$64,IF(AND(AE65&gt;[8]Buckets!$D$64,AE65&lt;=[8]Buckets!$D$65),[8]Buckets!$K$65,IF(AND(AE65&gt;[8]Buckets!$D$65,AE65&lt;=[8]Buckets!$D$66),[8]Buckets!$K$66,IF(AND(AE65&gt;[8]Buckets!$D$66,AE65&lt;=[8]Buckets!$D$67),[8]Buckets!$K$67,IF(AND(AE65&gt;[8]Buckets!$D$67,AE65&lt;=[8]Buckets!$D$68),[8]Buckets!$K$68,IF(AE65&gt;[8]Buckets!$D$68,[8]Buckets!$K$69)))))))</f>
        <v>-0.34710000000000002</v>
      </c>
      <c r="AT65">
        <f>IF(AF65="",[8]Buckets!$K$87,IF(AF65&lt;=[8]Buckets!$D$82,[8]Buckets!$K$82,IF(AND(AF65&gt;[8]Buckets!$D$82,AF65&lt;=[8]Buckets!$D$83),[8]Buckets!$K$83,IF(AND(AF65&gt;[8]Buckets!$D$83,AF65&lt;=[8]Buckets!$D$84),[8]Buckets!$K$84,IF(AND(AF65&gt;[8]Buckets!$D$84,AF65&lt;=[8]Buckets!$D$85),[8]Buckets!$K$85,IF(AND(AF65&gt;[8]Buckets!$D$85,AF65&lt;=[8]Buckets!$D$86),[8]Buckets!$K$86,IF(AF65&gt;[8]Buckets!$D$86,[8]Buckets!$K$87)))))))</f>
        <v>-0.28970000000000007</v>
      </c>
      <c r="AU65">
        <f>IF(AG65="",[8]Buckets!$K$95,IF(AG65&lt;=[8]Buckets!$D$90,[8]Buckets!$K$90,IF(AND(AG65&gt;[8]Buckets!$D$90,AG65&lt;=[8]Buckets!$D$91),[8]Buckets!$K$91,IF(AND(AG65&gt;[8]Buckets!$D$91,AG65&lt;=[8]Buckets!$D$92),[8]Buckets!$K$92,IF(AND(AG65&gt;[8]Buckets!$D$92,AG65&lt;=[8]Buckets!$D$93),[8]Buckets!$K$93,IF(AND(AG65&gt;[8]Buckets!$D$93,AG65&lt;=[8]Buckets!$D$94),[8]Buckets!$K$94,IF(AG65&gt;[8]Buckets!$D$94,[8]Buckets!$K$95)))))))</f>
        <v>-0.29059999999999997</v>
      </c>
      <c r="AV65">
        <f>IF(AH65="",[8]Buckets!$K$103,IF(AH65&lt;=[8]Buckets!$D$99,[8]Buckets!$K$99,IF(AND(AH65&gt;[8]Buckets!$D$99,AH65&lt;=[8]Buckets!$D$100),[8]Buckets!$K$100,IF(AND(AH65&gt;[8]Buckets!$D$100,AH65&lt;=[8]Buckets!$D$101),[8]Buckets!$K$101,IF(AND(AH65&gt;[8]Buckets!$D$101,AH65&lt;=[8]Buckets!$D$102),[8]Buckets!$K$102,IF(AH65&gt;[8]Buckets!$D$102,[8]Buckets!$K$103))))))</f>
        <v>-0.31409999999999982</v>
      </c>
      <c r="AW65">
        <f>IF(AI65="",[8]Buckets!$K$116,IF(AI65&lt;=[8]Buckets!$D$116,[8]Buckets!$K$116,IF(AND(AI65&gt;[8]Buckets!$D$116,AI65&lt;=[8]Buckets!$D$117),[8]Buckets!$K$117,IF(AND(AI65&gt;[8]Buckets!$D$117,AI65&lt;=[8]Buckets!$D$118),[8]Buckets!$K$118,IF(AND(AI65&gt;[8]Buckets!$D$118,AI65&lt;=[8]Buckets!$D$119),[8]Buckets!$K$119,IF(AND(AI65&gt;[8]Buckets!$D$119,AI65&lt;=[8]Buckets!$D$120),[8]Buckets!$K$120,IF(AI65&gt;[8]Buckets!$D$120,[8]Buckets!$K$121)))))))</f>
        <v>0.2451000000000001</v>
      </c>
      <c r="AX65">
        <f>IF(AJ65="",[8]Buckets!$K$130,IF(AJ65&lt;=[8]Buckets!$D$125,[8]Buckets!$K$125,IF(AND(AJ65&gt;[8]Buckets!$D$125,AJ65&lt;=[8]Buckets!$D$126),[8]Buckets!$K$126,IF(AND(AJ65&gt;[8]Buckets!$D$126,AJ65&lt;=[8]Buckets!$D$127),[8]Buckets!$K$127,IF(AND(AJ65&gt;[8]Buckets!$D$127,AJ65&lt;=[8]Buckets!$D$128),[8]Buckets!$K$128,IF(AND(AJ65&gt;[8]Buckets!$D$128,AJ65&lt;=[8]Buckets!$D$129),[8]Buckets!$K$129,IF(AJ65&gt;[8]Buckets!$D$129,[8]Buckets!$K$130)))))))</f>
        <v>6.3799999999999857E-2</v>
      </c>
      <c r="AY65" s="695"/>
      <c r="AZ65">
        <f>MMULT(AL65:AT65,[8]Coefficients!$B$6:$B$14)+[8]Coefficients!$F$5</f>
        <v>-0.4286710680000001</v>
      </c>
      <c r="BA65">
        <f>MMULT(AU65:AX65,[8]Coefficients!$B$20:$B$23)+[8]Coefficients!$F$19</f>
        <v>7.1249834000000095E-2</v>
      </c>
      <c r="BB65">
        <f>(AZ65*[8]Standardisation_Parameters!$B$6)+[8]Standardisation_Parameters!$B$5</f>
        <v>37.272409932385713</v>
      </c>
      <c r="BC65">
        <f>(BA65*[8]Standardisation_Parameters!$B$6)+[8]Standardisation_Parameters!$B$5</f>
        <v>45.666326303553404</v>
      </c>
      <c r="BD65">
        <v>68</v>
      </c>
      <c r="BE65" s="78">
        <f>MMULT(AZ65:BA65,[8]Coefficients!$B$29:$B$30)+[8]Coefficients!$F$29</f>
        <v>-5.8909930507999975E-2</v>
      </c>
      <c r="BF65" s="78">
        <f>(BE65*[8]Standardisation_Parameters!$B$6)+[8]Standardisation_Parameters!$B$5</f>
        <v>43.480880218382453</v>
      </c>
      <c r="BG65" s="78">
        <f t="shared" si="7"/>
        <v>43</v>
      </c>
      <c r="BH65" s="78">
        <f>VLOOKUP(MATCH(BF65,[8]mapping_table!$B$2:$B$21,1),[8]mapping_table!$A$1:$D$21,4,0)</f>
        <v>45</v>
      </c>
      <c r="BI65" s="78">
        <f t="shared" si="8"/>
        <v>9</v>
      </c>
      <c r="BK65" s="79">
        <f>MMULT(AZ65:BA65,[8]Coefficients!$B$36:$B$37)+[8]Coefficients!$F$36</f>
        <v>-0.16635254522043999</v>
      </c>
      <c r="BL65" s="79">
        <f>(BK65*[8]Standardisation_Parameters!$B$6)+[8]Standardisation_Parameters!$B$5</f>
        <v>41.676866185386864</v>
      </c>
      <c r="BM65" s="79">
        <f t="shared" si="9"/>
        <v>42</v>
      </c>
      <c r="BN65" s="79">
        <f>VLOOKUP(MATCH(BL65,[8]mapping_table!$B$2:$B$21,1),[8]mapping_table!$A$1:$D$21,4,0)</f>
        <v>45</v>
      </c>
      <c r="BO65" s="79">
        <f t="shared" si="10"/>
        <v>8</v>
      </c>
      <c r="BP65" s="78">
        <f t="shared" si="11"/>
        <v>8</v>
      </c>
      <c r="BQ65" s="78">
        <f>VLOOKUP(MATCH(BO65,[9]mapping_table!$B$2:$B$21,1),[9]mapping_table!$A$1:$D$21,4,0)</f>
        <v>10</v>
      </c>
      <c r="BR65" s="78">
        <f t="shared" si="12"/>
        <v>2</v>
      </c>
      <c r="BT65" s="79" t="e">
        <f>MMULT(BI65:BJ65,[9]Coefficients!$B$36:$B$37)+[9]Coefficients!$F$36</f>
        <v>#VALUE!</v>
      </c>
      <c r="BU65" s="79" t="e">
        <f>(BT65*[9]Standardisation_Parameters!$B$6)+[9]Standardisation_Parameters!$B$5</f>
        <v>#VALUE!</v>
      </c>
      <c r="BV65" s="79" t="e">
        <f t="shared" si="13"/>
        <v>#VALUE!</v>
      </c>
      <c r="BW65" s="79" t="e">
        <f>VLOOKUP(MATCH(BU65,[9]mapping_table!$B$2:$B$21,1),[9]mapping_table!$A$1:$D$21,4,0)</f>
        <v>#VALUE!</v>
      </c>
      <c r="BX65" s="79" t="e">
        <f t="shared" si="14"/>
        <v>#VALUE!</v>
      </c>
    </row>
    <row r="66" spans="1:76" hidden="1" x14ac:dyDescent="0.25">
      <c r="A66" s="74" t="s">
        <v>251</v>
      </c>
      <c r="B66" s="74" t="s">
        <v>158</v>
      </c>
      <c r="C66" s="74" t="s">
        <v>252</v>
      </c>
      <c r="D66" s="75">
        <v>1</v>
      </c>
      <c r="E66" s="75">
        <v>1.85418349682631</v>
      </c>
      <c r="F66" s="75">
        <v>8.5846</v>
      </c>
      <c r="G66" s="75">
        <v>5.05</v>
      </c>
      <c r="H66" s="75">
        <v>3.0804</v>
      </c>
      <c r="I66" s="75">
        <v>5710</v>
      </c>
      <c r="J66" s="75">
        <v>-24.109484534370701</v>
      </c>
      <c r="K66" s="75">
        <v>24.6667688762045</v>
      </c>
      <c r="L66" s="75">
        <v>3</v>
      </c>
      <c r="M66" s="75">
        <v>21.311475409836099</v>
      </c>
      <c r="N66" s="75">
        <v>5</v>
      </c>
      <c r="O66" s="75">
        <v>-0.60464443289828296</v>
      </c>
      <c r="P66" s="75">
        <v>3.5</v>
      </c>
      <c r="Q66" s="75">
        <f>VLOOKUP(C66,High_Raw!$D:$CD,9,FALSE)</f>
        <v>3.6187899496931299</v>
      </c>
      <c r="R66" s="75">
        <f>VLOOKUP(C66,High_Raw!$D:$CD,36,FALSE)</f>
        <v>6.2970187741524697</v>
      </c>
      <c r="S66" s="148">
        <v>48.6666666666667</v>
      </c>
      <c r="T66" s="149">
        <f t="shared" si="0"/>
        <v>49</v>
      </c>
      <c r="U66" s="41">
        <f>VLOOKUP(MATCH(S66,[8]mapping_table!$B$2:$B$21,1),[8]mapping_table!$A$1:$D$21,4,0)</f>
        <v>50</v>
      </c>
      <c r="V66" s="41">
        <f t="shared" si="1"/>
        <v>10</v>
      </c>
      <c r="W66" s="695"/>
      <c r="X66" s="75">
        <f t="shared" si="2"/>
        <v>1</v>
      </c>
      <c r="Y66">
        <f>IF(ISBLANK(E66),"",(E66-[8]Standardisation_Parameters!$J$5)/[8]Standardisation_Parameters!$J$6)</f>
        <v>7.6076230161408291E-3</v>
      </c>
      <c r="Z66">
        <f>IF(ISBLANK(F66),"",(F66-[8]Standardisation_Parameters!$G$5)/[8]Standardisation_Parameters!$G$6)</f>
        <v>-6.9623660093421733E-2</v>
      </c>
      <c r="AA66">
        <f>IF(ISBLANK(G66),"",(G66-[8]Standardisation_Parameters!$L$5)/[8]Standardisation_Parameters!$L$6)</f>
        <v>-0.23651956564924481</v>
      </c>
      <c r="AB66" s="75">
        <f t="shared" si="3"/>
        <v>3.0804</v>
      </c>
      <c r="AC66">
        <f>IF(ISBLANK(I66),"",(I66-[8]Standardisation_Parameters!$K$5)/[8]Standardisation_Parameters!$K$6)</f>
        <v>-0.46724520414876175</v>
      </c>
      <c r="AD66">
        <f>IF(ISBLANK(J66),"",(J66-[8]Standardisation_Parameters!$M$5)/[8]Standardisation_Parameters!$M$6)</f>
        <v>-0.64367350420695024</v>
      </c>
      <c r="AE66">
        <f>IF(ISBLANK(K66),"",(K66-[8]Standardisation_Parameters!$N$5)/[8]Standardisation_Parameters!$N$6)</f>
        <v>-0.43961512852499907</v>
      </c>
      <c r="AF66" s="75">
        <f t="shared" si="4"/>
        <v>3</v>
      </c>
      <c r="AG66">
        <f>IF(ISBLANK(M66),"",(M66-[8]Standardisation_Parameters!$O$5)/[8]Standardisation_Parameters!$O$6)</f>
        <v>-0.8246063746813167</v>
      </c>
      <c r="AH66" s="75">
        <f t="shared" si="5"/>
        <v>5</v>
      </c>
      <c r="AI66" s="75">
        <f>IF(ISBLANK(O66),"",(O66-[8]Standardisation_Parameters!$Q$5)/[8]Standardisation_Parameters!$Q$6)</f>
        <v>-0.66276664818091258</v>
      </c>
      <c r="AJ66" s="75">
        <f t="shared" si="6"/>
        <v>3.5</v>
      </c>
      <c r="AK66" s="695"/>
      <c r="AL66">
        <f>IF(X66="",[8]Buckets!$K$15,IF(X66&lt;=[8]Buckets!$D$13,[8]Buckets!$K$13,IF(AND(X66&gt;[8]Buckets!$D$13,X66&lt;=[8]Buckets!$D$14),[8]Buckets!$K$14,IF(X66&gt;[8]Buckets!$D$14,[8]Buckets!$K$15))))</f>
        <v>-0.72019999999999995</v>
      </c>
      <c r="AM66">
        <f>IF(Y66="",[8]Buckets!$K$60,IF(Y66&lt;=[8]Buckets!$D$55,[8]Buckets!$K$55,IF(AND(Y66&gt;[8]Buckets!$D$55,Y66&lt;=[8]Buckets!$D$56),[8]Buckets!$K$56,IF(AND(Y66&gt;[8]Buckets!$D$56,Y66&lt;=[8]Buckets!$D$57),[8]Buckets!$K$57,IF(AND(Y66&gt;[8]Buckets!$D$57,Y66&lt;=[8]Buckets!$D$58),[8]Buckets!$K$58,IF(AND(Y66&gt;[8]Buckets!$D$58,Y66&lt;=[8]Buckets!$D$59),[8]Buckets!$K$59,IF(Y66&gt;[8]Buckets!$D$59,[8]Buckets!$K$60)))))))</f>
        <v>-0.46449999999999991</v>
      </c>
      <c r="AN66">
        <f>IF(Z66="",[8]Buckets!$K$78,IF(Z66&lt;=[8]Buckets!$D$73,[8]Buckets!$K$73,IF(AND(Z66&gt;[8]Buckets!$D$73,Z66&lt;=[8]Buckets!$D$74),[8]Buckets!$K$74,IF(AND(Z66&gt;[8]Buckets!$D$74,Z66&lt;=[8]Buckets!$D$75),[8]Buckets!$K$75,IF(AND(Z66&gt;[8]Buckets!$D$75,Z66&lt;=[8]Buckets!$D$76),[8]Buckets!$K$76,IF(AND(Z66&gt;[8]Buckets!$D$76,Z66&lt;=[8]Buckets!$D$77),[8]Buckets!$K$77,IF(Z66&gt;[8]Buckets!$D$77,[8]Buckets!$K$78)))))))</f>
        <v>-0.35099999999999998</v>
      </c>
      <c r="AO66">
        <f>IF(AA66="",[8]Buckets!$K$37,IF(AA66&lt;=[8]Buckets!$D$37,[8]Buckets!$K$37,IF(AND(AA66&gt;[8]Buckets!$D$37,AA66&lt;=[8]Buckets!$D$38),[8]Buckets!$K$38,IF(AND(AA66&gt;[8]Buckets!$D$38,AA66&lt;=[8]Buckets!$D$39),[8]Buckets!$K$39,IF(AND(AA66&gt;[8]Buckets!$D$39,AA66&lt;=[8]Buckets!$D$40),[8]Buckets!$K$40,IF(AND(AA66&gt;[8]Buckets!$D$40,AA66&lt;=[8]Buckets!$D$41),[8]Buckets!$K$41,IF(AA66&gt;[8]Buckets!$D$41,[8]Buckets!$K$42)))))))</f>
        <v>-0.34260000000000002</v>
      </c>
      <c r="AP66">
        <f>IF(AB66="",[8]Buckets!$K$24,IF(AB66&lt;=[8]Buckets!$D$19,[8]Buckets!$K$19,IF(AND(AB66&gt;[8]Buckets!$D$19,AB66&lt;=[8]Buckets!$D$20),[8]Buckets!$K$20,IF(AND(AB66&gt;[8]Buckets!$D$20,AB66&lt;=[8]Buckets!$D$21),[8]Buckets!$K$21,IF(AND(AB66&gt;[8]Buckets!$D$21,AB66&lt;=[8]Buckets!$D$22),[8]Buckets!$K$22,IF(AND(AB66&gt;[8]Buckets!$D$22,AB66&lt;=[8]Buckets!$D$23),[8]Buckets!$K$23,IF(AB66&gt;[8]Buckets!$D$23,[8]Buckets!$K$24)))))))</f>
        <v>-0.53339999999999999</v>
      </c>
      <c r="AQ66">
        <f>IF(AC66="",[8]Buckets!$K$28,IF(AC66&lt;=[8]Buckets!$D$28,[8]Buckets!$K$28,IF(AND(AC66&gt;[8]Buckets!$D$28,AC66&lt;=[8]Buckets!$D$29),[8]Buckets!$K$29,IF(AND(AC66&gt;[8]Buckets!$D$29,AC66&lt;=[8]Buckets!$D$30),[8]Buckets!$K$30,IF(AND(AC66&gt;[8]Buckets!$D$30,AC66&lt;=[8]Buckets!$D$31),[8]Buckets!$K$31,IF(AND(AC66&gt;[8]Buckets!$D$31,AC66&lt;=[8]Buckets!$D$32),[8]Buckets!$K$32,IF(AC66&gt;[8]Buckets!$D$32,[8]Buckets!$K$33)))))))</f>
        <v>0.15849999999999986</v>
      </c>
      <c r="AR66">
        <f>IF(AD66="",[8]Buckets!$K$46,IF(AD66&lt;=[8]Buckets!$D$46,[8]Buckets!$K$46,IF(AND(AD66&gt;[8]Buckets!$D$46,AD66&lt;=[8]Buckets!$D$47),[8]Buckets!$K$47,IF(AND(AD66&gt;[8]Buckets!$D$47,AD66&lt;=[8]Buckets!$D$48),[8]Buckets!$K$48,IF(AND(AD66&gt;[8]Buckets!$D$48,AD66&lt;=[8]Buckets!$D$49),[8]Buckets!$K$49,IF(AND(AD66&gt;[8]Buckets!$D$49,AD66&lt;=[8]Buckets!$D$50),[8]Buckets!$K$50,IF(AD66&gt;[8]Buckets!$D$50,[8]Buckets!$K$51)))))))</f>
        <v>-0.11729999999999999</v>
      </c>
      <c r="AS66">
        <f>IF(AE66="",[8]Buckets!$K$64,IF(AE66&lt;=[8]Buckets!$D$64,[8]Buckets!$K$64,IF(AND(AE66&gt;[8]Buckets!$D$64,AE66&lt;=[8]Buckets!$D$65),[8]Buckets!$K$65,IF(AND(AE66&gt;[8]Buckets!$D$65,AE66&lt;=[8]Buckets!$D$66),[8]Buckets!$K$66,IF(AND(AE66&gt;[8]Buckets!$D$66,AE66&lt;=[8]Buckets!$D$67),[8]Buckets!$K$67,IF(AND(AE66&gt;[8]Buckets!$D$67,AE66&lt;=[8]Buckets!$D$68),[8]Buckets!$K$68,IF(AE66&gt;[8]Buckets!$D$68,[8]Buckets!$K$69)))))))</f>
        <v>-7.0299999999999974E-2</v>
      </c>
      <c r="AT66">
        <f>IF(AF66="",[8]Buckets!$K$87,IF(AF66&lt;=[8]Buckets!$D$82,[8]Buckets!$K$82,IF(AND(AF66&gt;[8]Buckets!$D$82,AF66&lt;=[8]Buckets!$D$83),[8]Buckets!$K$83,IF(AND(AF66&gt;[8]Buckets!$D$83,AF66&lt;=[8]Buckets!$D$84),[8]Buckets!$K$84,IF(AND(AF66&gt;[8]Buckets!$D$84,AF66&lt;=[8]Buckets!$D$85),[8]Buckets!$K$85,IF(AND(AF66&gt;[8]Buckets!$D$85,AF66&lt;=[8]Buckets!$D$86),[8]Buckets!$K$86,IF(AF66&gt;[8]Buckets!$D$86,[8]Buckets!$K$87)))))))</f>
        <v>-0.67990000000000017</v>
      </c>
      <c r="AU66">
        <f>IF(AG66="",[8]Buckets!$K$95,IF(AG66&lt;=[8]Buckets!$D$90,[8]Buckets!$K$90,IF(AND(AG66&gt;[8]Buckets!$D$90,AG66&lt;=[8]Buckets!$D$91),[8]Buckets!$K$91,IF(AND(AG66&gt;[8]Buckets!$D$91,AG66&lt;=[8]Buckets!$D$92),[8]Buckets!$K$92,IF(AND(AG66&gt;[8]Buckets!$D$92,AG66&lt;=[8]Buckets!$D$93),[8]Buckets!$K$93,IF(AND(AG66&gt;[8]Buckets!$D$93,AG66&lt;=[8]Buckets!$D$94),[8]Buckets!$K$94,IF(AG66&gt;[8]Buckets!$D$94,[8]Buckets!$K$95)))))))</f>
        <v>-0.6886000000000001</v>
      </c>
      <c r="AV66">
        <f>IF(AH66="",[8]Buckets!$K$103,IF(AH66&lt;=[8]Buckets!$D$99,[8]Buckets!$K$99,IF(AND(AH66&gt;[8]Buckets!$D$99,AH66&lt;=[8]Buckets!$D$100),[8]Buckets!$K$100,IF(AND(AH66&gt;[8]Buckets!$D$100,AH66&lt;=[8]Buckets!$D$101),[8]Buckets!$K$101,IF(AND(AH66&gt;[8]Buckets!$D$101,AH66&lt;=[8]Buckets!$D$102),[8]Buckets!$K$102,IF(AH66&gt;[8]Buckets!$D$102,[8]Buckets!$K$103))))))</f>
        <v>0.22500000000000009</v>
      </c>
      <c r="AW66">
        <f>IF(AI66="",[8]Buckets!$K$116,IF(AI66&lt;=[8]Buckets!$D$116,[8]Buckets!$K$116,IF(AND(AI66&gt;[8]Buckets!$D$116,AI66&lt;=[8]Buckets!$D$117),[8]Buckets!$K$117,IF(AND(AI66&gt;[8]Buckets!$D$117,AI66&lt;=[8]Buckets!$D$118),[8]Buckets!$K$118,IF(AND(AI66&gt;[8]Buckets!$D$118,AI66&lt;=[8]Buckets!$D$119),[8]Buckets!$K$119,IF(AND(AI66&gt;[8]Buckets!$D$119,AI66&lt;=[8]Buckets!$D$120),[8]Buckets!$K$120,IF(AI66&gt;[8]Buckets!$D$120,[8]Buckets!$K$121)))))))</f>
        <v>0.84310000000000007</v>
      </c>
      <c r="AX66">
        <f>IF(AJ66="",[8]Buckets!$K$130,IF(AJ66&lt;=[8]Buckets!$D$125,[8]Buckets!$K$125,IF(AND(AJ66&gt;[8]Buckets!$D$125,AJ66&lt;=[8]Buckets!$D$126),[8]Buckets!$K$126,IF(AND(AJ66&gt;[8]Buckets!$D$126,AJ66&lt;=[8]Buckets!$D$127),[8]Buckets!$K$127,IF(AND(AJ66&gt;[8]Buckets!$D$127,AJ66&lt;=[8]Buckets!$D$128),[8]Buckets!$K$128,IF(AND(AJ66&gt;[8]Buckets!$D$128,AJ66&lt;=[8]Buckets!$D$129),[8]Buckets!$K$129,IF(AJ66&gt;[8]Buckets!$D$129,[8]Buckets!$K$130)))))))</f>
        <v>0.65790000000000037</v>
      </c>
      <c r="AY66" s="695"/>
      <c r="AZ66">
        <f>MMULT(AL66:AT66,[8]Coefficients!$B$6:$B$14)+[8]Coefficients!$F$5</f>
        <v>-5.4955518999999953E-2</v>
      </c>
      <c r="BA66">
        <f>MMULT(AU66:AX66,[8]Coefficients!$B$20:$B$23)+[8]Coefficients!$F$19</f>
        <v>0.59312687200000014</v>
      </c>
      <c r="BB66">
        <f>(AZ66*[8]Standardisation_Parameters!$B$6)+[8]Standardisation_Parameters!$B$5</f>
        <v>43.547276721034258</v>
      </c>
      <c r="BC66">
        <f>(BA66*[8]Standardisation_Parameters!$B$6)+[8]Standardisation_Parameters!$B$5</f>
        <v>54.428896933186138</v>
      </c>
      <c r="BD66">
        <v>69</v>
      </c>
      <c r="BE66" s="78">
        <f>MMULT(AZ66:BA66,[8]Coefficients!$B$29:$B$30)+[8]Coefficients!$F$29</f>
        <v>0.44267492992525009</v>
      </c>
      <c r="BF66" s="78">
        <f>(BE66*[8]Standardisation_Parameters!$B$6)+[8]Standardisation_Parameters!$B$5</f>
        <v>51.902735265204477</v>
      </c>
      <c r="BG66" s="78">
        <f t="shared" si="7"/>
        <v>52</v>
      </c>
      <c r="BH66" s="78">
        <f>VLOOKUP(MATCH(BF66,[8]mapping_table!$B$2:$B$21,1),[8]mapping_table!$A$1:$D$21,4,0)</f>
        <v>55</v>
      </c>
      <c r="BI66" s="78">
        <f t="shared" si="8"/>
        <v>10</v>
      </c>
      <c r="BK66" s="79">
        <f>MMULT(AZ66:BA66,[8]Coefficients!$B$36:$B$37)+[8]Coefficients!$F$36</f>
        <v>0.30749456687473009</v>
      </c>
      <c r="BL66" s="79">
        <f>(BK66*[8]Standardisation_Parameters!$B$6)+[8]Standardisation_Parameters!$B$5</f>
        <v>49.632990875780742</v>
      </c>
      <c r="BM66" s="79">
        <f t="shared" si="9"/>
        <v>50</v>
      </c>
      <c r="BN66" s="79">
        <f>VLOOKUP(MATCH(BL66,[8]mapping_table!$B$2:$B$21,1),[8]mapping_table!$A$1:$D$21,4,0)</f>
        <v>50</v>
      </c>
      <c r="BO66" s="79">
        <f t="shared" si="10"/>
        <v>10</v>
      </c>
      <c r="BP66" s="78">
        <f t="shared" si="11"/>
        <v>10</v>
      </c>
      <c r="BQ66" s="78">
        <f>VLOOKUP(MATCH(BO66,[9]mapping_table!$B$2:$B$21,1),[9]mapping_table!$A$1:$D$21,4,0)</f>
        <v>15</v>
      </c>
      <c r="BR66" s="78">
        <f t="shared" si="12"/>
        <v>2</v>
      </c>
      <c r="BT66" s="79" t="e">
        <f>MMULT(BI66:BJ66,[9]Coefficients!$B$36:$B$37)+[9]Coefficients!$F$36</f>
        <v>#VALUE!</v>
      </c>
      <c r="BU66" s="79" t="e">
        <f>(BT66*[9]Standardisation_Parameters!$B$6)+[9]Standardisation_Parameters!$B$5</f>
        <v>#VALUE!</v>
      </c>
      <c r="BV66" s="79" t="e">
        <f t="shared" si="13"/>
        <v>#VALUE!</v>
      </c>
      <c r="BW66" s="79" t="e">
        <f>VLOOKUP(MATCH(BU66,[9]mapping_table!$B$2:$B$21,1),[9]mapping_table!$A$1:$D$21,4,0)</f>
        <v>#VALUE!</v>
      </c>
      <c r="BX66" s="79" t="e">
        <f t="shared" si="14"/>
        <v>#VALUE!</v>
      </c>
    </row>
    <row r="67" spans="1:76" hidden="1" x14ac:dyDescent="0.25">
      <c r="A67" s="74" t="s">
        <v>253</v>
      </c>
      <c r="B67" s="74" t="s">
        <v>160</v>
      </c>
      <c r="C67" s="74" t="s">
        <v>254</v>
      </c>
      <c r="D67" s="75">
        <v>2</v>
      </c>
      <c r="E67" s="75">
        <v>-3.6321935107829799</v>
      </c>
      <c r="F67" s="75">
        <v>24.1</v>
      </c>
      <c r="G67" s="75">
        <v>4.9000000000000004</v>
      </c>
      <c r="H67" s="75">
        <v>3.4022000000000001</v>
      </c>
      <c r="I67" s="75">
        <v>13480</v>
      </c>
      <c r="J67" s="75">
        <v>10.1586119666954</v>
      </c>
      <c r="K67" s="75">
        <v>59.617189388597197</v>
      </c>
      <c r="L67" s="75">
        <v>3</v>
      </c>
      <c r="M67" s="75">
        <v>32.240437158470002</v>
      </c>
      <c r="N67" s="75">
        <v>2</v>
      </c>
      <c r="O67" s="75">
        <v>0.73292538954009201</v>
      </c>
      <c r="P67" s="75">
        <v>2.25</v>
      </c>
      <c r="Q67" s="75">
        <f>VLOOKUP(C67,High_Raw!$D:$CD,9,FALSE)</f>
        <v>1.8928814014618001</v>
      </c>
      <c r="R67" s="75">
        <f>VLOOKUP(C67,High_Raw!$D:$CD,36,FALSE)</f>
        <v>7.9984379003444204</v>
      </c>
      <c r="S67" s="148">
        <v>29.5555555555556</v>
      </c>
      <c r="T67" s="149">
        <f t="shared" ref="T67:T87" si="15">ROUND(S67,0)</f>
        <v>30</v>
      </c>
      <c r="U67" s="41">
        <f>VLOOKUP(MATCH(S67,[8]mapping_table!$B$2:$B$21,1),[8]mapping_table!$A$1:$D$21,4,0)</f>
        <v>30</v>
      </c>
      <c r="V67" s="41">
        <f t="shared" ref="V67:V87" si="16">ROUND(S67/5,0)</f>
        <v>6</v>
      </c>
      <c r="W67" s="695"/>
      <c r="X67" s="75">
        <f t="shared" ref="X67:X87" si="17">IF(ISBLANK(D67),"",D67)</f>
        <v>2</v>
      </c>
      <c r="Y67">
        <f>IF(ISBLANK(E67),"",(E67-[8]Standardisation_Parameters!$J$5)/[8]Standardisation_Parameters!$J$6)</f>
        <v>-0.52550443035817895</v>
      </c>
      <c r="Z67">
        <f>IF(ISBLANK(F67),"",(F67-[8]Standardisation_Parameters!$G$5)/[8]Standardisation_Parameters!$G$6)</f>
        <v>1.2433343305362246</v>
      </c>
      <c r="AA67">
        <f>IF(ISBLANK(G67),"",(G67-[8]Standardisation_Parameters!$L$5)/[8]Standardisation_Parameters!$L$6)</f>
        <v>-0.26497591734024462</v>
      </c>
      <c r="AB67" s="75">
        <f t="shared" ref="AB67:AB87" si="18">IF(ISBLANK(H67),"",H67)</f>
        <v>3.4022000000000001</v>
      </c>
      <c r="AC67">
        <f>IF(ISBLANK(I67),"",(I67-[8]Standardisation_Parameters!$K$5)/[8]Standardisation_Parameters!$K$6)</f>
        <v>-2.0934607321349972E-2</v>
      </c>
      <c r="AD67">
        <f>IF(ISBLANK(J67),"",(J67-[8]Standardisation_Parameters!$M$5)/[8]Standardisation_Parameters!$M$6)</f>
        <v>0.19956493297878905</v>
      </c>
      <c r="AE67">
        <f>IF(ISBLANK(K67),"",(K67-[8]Standardisation_Parameters!$N$5)/[8]Standardisation_Parameters!$N$6)</f>
        <v>-0.13045979516109776</v>
      </c>
      <c r="AF67" s="75">
        <f t="shared" ref="AF67:AF87" si="19">IF(ISBLANK(L67),"",L67)</f>
        <v>3</v>
      </c>
      <c r="AG67">
        <f>IF(ISBLANK(M67),"",(M67-[8]Standardisation_Parameters!$O$5)/[8]Standardisation_Parameters!$O$6)</f>
        <v>-0.42708079611085009</v>
      </c>
      <c r="AH67" s="75">
        <f t="shared" ref="AH67:AH87" si="20">IF(ISBLANK(N67),"",N67)</f>
        <v>2</v>
      </c>
      <c r="AI67" s="75">
        <f>IF(ISBLANK(O67),"",(O67-[8]Standardisation_Parameters!$Q$5)/[8]Standardisation_Parameters!$Q$6)</f>
        <v>0.69585537016995658</v>
      </c>
      <c r="AJ67" s="75">
        <f t="shared" ref="AJ67:AJ87" si="21">IF(ISBLANK(P67),"",P67)</f>
        <v>2.25</v>
      </c>
      <c r="AK67" s="695"/>
      <c r="AL67">
        <f>IF(X67="",[8]Buckets!$K$15,IF(X67&lt;=[8]Buckets!$D$13,[8]Buckets!$K$13,IF(AND(X67&gt;[8]Buckets!$D$13,X67&lt;=[8]Buckets!$D$14),[8]Buckets!$K$14,IF(X67&gt;[8]Buckets!$D$14,[8]Buckets!$K$15))))</f>
        <v>-0.16359999999999997</v>
      </c>
      <c r="AM67">
        <f>IF(Y67="",[8]Buckets!$K$60,IF(Y67&lt;=[8]Buckets!$D$55,[8]Buckets!$K$55,IF(AND(Y67&gt;[8]Buckets!$D$55,Y67&lt;=[8]Buckets!$D$56),[8]Buckets!$K$56,IF(AND(Y67&gt;[8]Buckets!$D$56,Y67&lt;=[8]Buckets!$D$57),[8]Buckets!$K$57,IF(AND(Y67&gt;[8]Buckets!$D$57,Y67&lt;=[8]Buckets!$D$58),[8]Buckets!$K$58,IF(AND(Y67&gt;[8]Buckets!$D$58,Y67&lt;=[8]Buckets!$D$59),[8]Buckets!$K$59,IF(Y67&gt;[8]Buckets!$D$59,[8]Buckets!$K$60)))))))</f>
        <v>-0.54849999999999999</v>
      </c>
      <c r="AN67">
        <f>IF(Z67="",[8]Buckets!$K$78,IF(Z67&lt;=[8]Buckets!$D$73,[8]Buckets!$K$73,IF(AND(Z67&gt;[8]Buckets!$D$73,Z67&lt;=[8]Buckets!$D$74),[8]Buckets!$K$74,IF(AND(Z67&gt;[8]Buckets!$D$74,Z67&lt;=[8]Buckets!$D$75),[8]Buckets!$K$75,IF(AND(Z67&gt;[8]Buckets!$D$75,Z67&lt;=[8]Buckets!$D$76),[8]Buckets!$K$76,IF(AND(Z67&gt;[8]Buckets!$D$76,Z67&lt;=[8]Buckets!$D$77),[8]Buckets!$K$77,IF(Z67&gt;[8]Buckets!$D$77,[8]Buckets!$K$78)))))))</f>
        <v>0.17619999999999991</v>
      </c>
      <c r="AO67">
        <f>IF(AA67="",[8]Buckets!$K$37,IF(AA67&lt;=[8]Buckets!$D$37,[8]Buckets!$K$37,IF(AND(AA67&gt;[8]Buckets!$D$37,AA67&lt;=[8]Buckets!$D$38),[8]Buckets!$K$38,IF(AND(AA67&gt;[8]Buckets!$D$38,AA67&lt;=[8]Buckets!$D$39),[8]Buckets!$K$39,IF(AND(AA67&gt;[8]Buckets!$D$39,AA67&lt;=[8]Buckets!$D$40),[8]Buckets!$K$40,IF(AND(AA67&gt;[8]Buckets!$D$40,AA67&lt;=[8]Buckets!$D$41),[8]Buckets!$K$41,IF(AA67&gt;[8]Buckets!$D$41,[8]Buckets!$K$42)))))))</f>
        <v>-0.34260000000000002</v>
      </c>
      <c r="AP67">
        <f>IF(AB67="",[8]Buckets!$K$24,IF(AB67&lt;=[8]Buckets!$D$19,[8]Buckets!$K$19,IF(AND(AB67&gt;[8]Buckets!$D$19,AB67&lt;=[8]Buckets!$D$20),[8]Buckets!$K$20,IF(AND(AB67&gt;[8]Buckets!$D$20,AB67&lt;=[8]Buckets!$D$21),[8]Buckets!$K$21,IF(AND(AB67&gt;[8]Buckets!$D$21,AB67&lt;=[8]Buckets!$D$22),[8]Buckets!$K$22,IF(AND(AB67&gt;[8]Buckets!$D$22,AB67&lt;=[8]Buckets!$D$23),[8]Buckets!$K$23,IF(AB67&gt;[8]Buckets!$D$23,[8]Buckets!$K$24)))))))</f>
        <v>-0.53339999999999999</v>
      </c>
      <c r="AQ67">
        <f>IF(AC67="",[8]Buckets!$K$28,IF(AC67&lt;=[8]Buckets!$D$28,[8]Buckets!$K$28,IF(AND(AC67&gt;[8]Buckets!$D$28,AC67&lt;=[8]Buckets!$D$29),[8]Buckets!$K$29,IF(AND(AC67&gt;[8]Buckets!$D$29,AC67&lt;=[8]Buckets!$D$30),[8]Buckets!$K$30,IF(AND(AC67&gt;[8]Buckets!$D$30,AC67&lt;=[8]Buckets!$D$31),[8]Buckets!$K$31,IF(AND(AC67&gt;[8]Buckets!$D$31,AC67&lt;=[8]Buckets!$D$32),[8]Buckets!$K$32,IF(AC67&gt;[8]Buckets!$D$32,[8]Buckets!$K$33)))))))</f>
        <v>-0.27120000000000011</v>
      </c>
      <c r="AR67">
        <f>IF(AD67="",[8]Buckets!$K$46,IF(AD67&lt;=[8]Buckets!$D$46,[8]Buckets!$K$46,IF(AND(AD67&gt;[8]Buckets!$D$46,AD67&lt;=[8]Buckets!$D$47),[8]Buckets!$K$47,IF(AND(AD67&gt;[8]Buckets!$D$47,AD67&lt;=[8]Buckets!$D$48),[8]Buckets!$K$48,IF(AND(AD67&gt;[8]Buckets!$D$48,AD67&lt;=[8]Buckets!$D$49),[8]Buckets!$K$49,IF(AND(AD67&gt;[8]Buckets!$D$49,AD67&lt;=[8]Buckets!$D$50),[8]Buckets!$K$50,IF(AD67&gt;[8]Buckets!$D$50,[8]Buckets!$K$51)))))))</f>
        <v>-0.55919999999999992</v>
      </c>
      <c r="AS67">
        <f>IF(AE67="",[8]Buckets!$K$64,IF(AE67&lt;=[8]Buckets!$D$64,[8]Buckets!$K$64,IF(AND(AE67&gt;[8]Buckets!$D$64,AE67&lt;=[8]Buckets!$D$65),[8]Buckets!$K$65,IF(AND(AE67&gt;[8]Buckets!$D$65,AE67&lt;=[8]Buckets!$D$66),[8]Buckets!$K$66,IF(AND(AE67&gt;[8]Buckets!$D$66,AE67&lt;=[8]Buckets!$D$67),[8]Buckets!$K$67,IF(AND(AE67&gt;[8]Buckets!$D$67,AE67&lt;=[8]Buckets!$D$68),[8]Buckets!$K$68,IF(AE67&gt;[8]Buckets!$D$68,[8]Buckets!$K$69)))))))</f>
        <v>-0.6238999999999999</v>
      </c>
      <c r="AT67">
        <f>IF(AF67="",[8]Buckets!$K$87,IF(AF67&lt;=[8]Buckets!$D$82,[8]Buckets!$K$82,IF(AND(AF67&gt;[8]Buckets!$D$82,AF67&lt;=[8]Buckets!$D$83),[8]Buckets!$K$83,IF(AND(AF67&gt;[8]Buckets!$D$83,AF67&lt;=[8]Buckets!$D$84),[8]Buckets!$K$84,IF(AND(AF67&gt;[8]Buckets!$D$84,AF67&lt;=[8]Buckets!$D$85),[8]Buckets!$K$85,IF(AND(AF67&gt;[8]Buckets!$D$85,AF67&lt;=[8]Buckets!$D$86),[8]Buckets!$K$86,IF(AF67&gt;[8]Buckets!$D$86,[8]Buckets!$K$87)))))))</f>
        <v>-0.67990000000000017</v>
      </c>
      <c r="AU67">
        <f>IF(AG67="",[8]Buckets!$K$95,IF(AG67&lt;=[8]Buckets!$D$90,[8]Buckets!$K$90,IF(AND(AG67&gt;[8]Buckets!$D$90,AG67&lt;=[8]Buckets!$D$91),[8]Buckets!$K$91,IF(AND(AG67&gt;[8]Buckets!$D$91,AG67&lt;=[8]Buckets!$D$92),[8]Buckets!$K$92,IF(AND(AG67&gt;[8]Buckets!$D$92,AG67&lt;=[8]Buckets!$D$93),[8]Buckets!$K$93,IF(AND(AG67&gt;[8]Buckets!$D$93,AG67&lt;=[8]Buckets!$D$94),[8]Buckets!$K$94,IF(AG67&gt;[8]Buckets!$D$94,[8]Buckets!$K$95)))))))</f>
        <v>-0.29059999999999997</v>
      </c>
      <c r="AV67">
        <f>IF(AH67="",[8]Buckets!$K$103,IF(AH67&lt;=[8]Buckets!$D$99,[8]Buckets!$K$99,IF(AND(AH67&gt;[8]Buckets!$D$99,AH67&lt;=[8]Buckets!$D$100),[8]Buckets!$K$100,IF(AND(AH67&gt;[8]Buckets!$D$100,AH67&lt;=[8]Buckets!$D$101),[8]Buckets!$K$101,IF(AND(AH67&gt;[8]Buckets!$D$101,AH67&lt;=[8]Buckets!$D$102),[8]Buckets!$K$102,IF(AH67&gt;[8]Buckets!$D$102,[8]Buckets!$K$103))))))</f>
        <v>-0.89000000000000012</v>
      </c>
      <c r="AW67">
        <f>IF(AI67="",[8]Buckets!$K$116,IF(AI67&lt;=[8]Buckets!$D$116,[8]Buckets!$K$116,IF(AND(AI67&gt;[8]Buckets!$D$116,AI67&lt;=[8]Buckets!$D$117),[8]Buckets!$K$117,IF(AND(AI67&gt;[8]Buckets!$D$117,AI67&lt;=[8]Buckets!$D$118),[8]Buckets!$K$118,IF(AND(AI67&gt;[8]Buckets!$D$118,AI67&lt;=[8]Buckets!$D$119),[8]Buckets!$K$119,IF(AND(AI67&gt;[8]Buckets!$D$119,AI67&lt;=[8]Buckets!$D$120),[8]Buckets!$K$120,IF(AI67&gt;[8]Buckets!$D$120,[8]Buckets!$K$121)))))))</f>
        <v>-0.80090000000000017</v>
      </c>
      <c r="AX67">
        <f>IF(AJ67="",[8]Buckets!$K$130,IF(AJ67&lt;=[8]Buckets!$D$125,[8]Buckets!$K$125,IF(AND(AJ67&gt;[8]Buckets!$D$125,AJ67&lt;=[8]Buckets!$D$126),[8]Buckets!$K$126,IF(AND(AJ67&gt;[8]Buckets!$D$126,AJ67&lt;=[8]Buckets!$D$127),[8]Buckets!$K$127,IF(AND(AJ67&gt;[8]Buckets!$D$127,AJ67&lt;=[8]Buckets!$D$128),[8]Buckets!$K$128,IF(AND(AJ67&gt;[8]Buckets!$D$128,AJ67&lt;=[8]Buckets!$D$129),[8]Buckets!$K$129,IF(AJ67&gt;[8]Buckets!$D$129,[8]Buckets!$K$130)))))))</f>
        <v>-0.44409999999999994</v>
      </c>
      <c r="AY67" s="695"/>
      <c r="AZ67">
        <f>MMULT(AL67:AT67,[8]Coefficients!$B$6:$B$14)+[8]Coefficients!$F$5</f>
        <v>-0.42132106600000019</v>
      </c>
      <c r="BA67">
        <f>MMULT(AU67:AX67,[8]Coefficients!$B$20:$B$23)+[8]Coefficients!$F$19</f>
        <v>-0.72784418800000006</v>
      </c>
      <c r="BB67">
        <f>(AZ67*[8]Standardisation_Parameters!$B$6)+[8]Standardisation_Parameters!$B$5</f>
        <v>37.395820059606024</v>
      </c>
      <c r="BC67">
        <f>(BA67*[8]Standardisation_Parameters!$B$6)+[8]Standardisation_Parameters!$B$5</f>
        <v>32.249146972715913</v>
      </c>
      <c r="BD67">
        <v>70</v>
      </c>
      <c r="BE67" s="78">
        <f>MMULT(AZ67:BA67,[8]Coefficients!$B$29:$B$30)+[8]Coefficients!$F$29</f>
        <v>-0.64296814159722016</v>
      </c>
      <c r="BF67" s="78">
        <f>(BE67*[8]Standardisation_Parameters!$B$6)+[8]Standardisation_Parameters!$B$5</f>
        <v>33.674257290308276</v>
      </c>
      <c r="BG67" s="78">
        <f t="shared" ref="BG67:BG87" si="22">ROUND(BF67,0)</f>
        <v>34</v>
      </c>
      <c r="BH67" s="78">
        <f>VLOOKUP(MATCH(BF67,[8]mapping_table!$B$2:$B$21,1),[8]mapping_table!$A$1:$D$21,4,0)</f>
        <v>35</v>
      </c>
      <c r="BI67" s="78">
        <f t="shared" ref="BI67:BI87" si="23">ROUND(BF67/5,0)</f>
        <v>7</v>
      </c>
      <c r="BK67" s="79">
        <f>MMULT(AZ67:BA67,[8]Coefficients!$B$36:$B$37)+[8]Coefficients!$F$36</f>
        <v>-0.57595690441738012</v>
      </c>
      <c r="BL67" s="79">
        <f>(BK67*[8]Standardisation_Parameters!$B$6)+[8]Standardisation_Parameters!$B$5</f>
        <v>34.799408726396983</v>
      </c>
      <c r="BM67" s="79">
        <f t="shared" ref="BM67:BM87" si="24">ROUND(BL67,0)</f>
        <v>35</v>
      </c>
      <c r="BN67" s="79">
        <f>VLOOKUP(MATCH(BL67,[8]mapping_table!$B$2:$B$21,1),[8]mapping_table!$A$1:$D$21,4,0)</f>
        <v>35</v>
      </c>
      <c r="BO67" s="79">
        <f t="shared" ref="BO67:BO87" si="25">ROUND(BL67/5,0)</f>
        <v>7</v>
      </c>
      <c r="BP67" s="78">
        <f t="shared" ref="BP67:BP87" si="26">ROUND(BO67,0)</f>
        <v>7</v>
      </c>
      <c r="BQ67" s="78">
        <f>VLOOKUP(MATCH(BO67,[9]mapping_table!$B$2:$B$21,1),[9]mapping_table!$A$1:$D$21,4,0)</f>
        <v>10</v>
      </c>
      <c r="BR67" s="78">
        <f t="shared" ref="BR67:BR87" si="27">ROUND(BO67/5,0)</f>
        <v>1</v>
      </c>
      <c r="BT67" s="79" t="e">
        <f>MMULT(BI67:BJ67,[9]Coefficients!$B$36:$B$37)+[9]Coefficients!$F$36</f>
        <v>#VALUE!</v>
      </c>
      <c r="BU67" s="79" t="e">
        <f>(BT67*[9]Standardisation_Parameters!$B$6)+[9]Standardisation_Parameters!$B$5</f>
        <v>#VALUE!</v>
      </c>
      <c r="BV67" s="79" t="e">
        <f t="shared" ref="BV67:BV87" si="28">ROUND(BU67,0)</f>
        <v>#VALUE!</v>
      </c>
      <c r="BW67" s="79" t="e">
        <f>VLOOKUP(MATCH(BU67,[9]mapping_table!$B$2:$B$21,1),[9]mapping_table!$A$1:$D$21,4,0)</f>
        <v>#VALUE!</v>
      </c>
      <c r="BX67" s="79" t="e">
        <f t="shared" ref="BX67:BX87" si="29">ROUND(BU67/5,0)</f>
        <v>#VALUE!</v>
      </c>
    </row>
    <row r="68" spans="1:76" x14ac:dyDescent="0.25">
      <c r="A68" s="74" t="s">
        <v>308</v>
      </c>
      <c r="B68" s="74" t="s">
        <v>160</v>
      </c>
      <c r="C68" s="74" t="s">
        <v>580</v>
      </c>
      <c r="D68" s="75"/>
      <c r="E68" s="75"/>
      <c r="F68" s="75"/>
      <c r="G68" s="75">
        <v>0.2</v>
      </c>
      <c r="H68" s="75">
        <v>2.7665000000000002</v>
      </c>
      <c r="I68" s="75">
        <v>17550</v>
      </c>
      <c r="J68" s="75">
        <v>-32.180141763485899</v>
      </c>
      <c r="K68" s="75">
        <v>77.211178649228401</v>
      </c>
      <c r="L68" s="75"/>
      <c r="M68" s="75">
        <v>22.9508196721312</v>
      </c>
      <c r="N68" s="75"/>
      <c r="O68" s="75">
        <v>0.75508575617690599</v>
      </c>
      <c r="P68" s="75">
        <v>1.75</v>
      </c>
      <c r="Q68" s="75">
        <f>VLOOKUP(C68,High_Raw!$D:$CD,9,FALSE)</f>
        <v>1.2379264921634101</v>
      </c>
      <c r="R68" s="75">
        <f>VLOOKUP(C68,High_Raw!$D:$CD,36,FALSE)</f>
        <v>25.332237279429702</v>
      </c>
      <c r="S68" s="148">
        <v>32.2222222222222</v>
      </c>
      <c r="T68" s="149">
        <f t="shared" si="15"/>
        <v>32</v>
      </c>
      <c r="U68" s="41">
        <f>VLOOKUP(MATCH(S68,[8]mapping_table!$B$2:$B$21,1),[8]mapping_table!$A$1:$D$21,4,0)</f>
        <v>35</v>
      </c>
      <c r="V68" s="41">
        <f t="shared" si="16"/>
        <v>6</v>
      </c>
      <c r="W68" s="695"/>
      <c r="X68" s="75" t="str">
        <f t="shared" si="17"/>
        <v/>
      </c>
      <c r="Y68" t="str">
        <f>IF(ISBLANK(E68),"",(E68-[8]Standardisation_Parameters!$J$5)/[8]Standardisation_Parameters!$J$6)</f>
        <v/>
      </c>
      <c r="Z68" t="str">
        <f>IF(ISBLANK(F68),"",(F68-[8]Standardisation_Parameters!$G$5)/[8]Standardisation_Parameters!$G$6)</f>
        <v/>
      </c>
      <c r="AA68">
        <f>IF(ISBLANK(G68),"",(G68-[8]Standardisation_Parameters!$L$5)/[8]Standardisation_Parameters!$L$6)</f>
        <v>-1.1566082703249092</v>
      </c>
      <c r="AB68" s="75">
        <f t="shared" si="18"/>
        <v>2.7665000000000002</v>
      </c>
      <c r="AC68">
        <f>IF(ISBLANK(I68),"",(I68-[8]Standardisation_Parameters!$K$5)/[8]Standardisation_Parameters!$K$6)</f>
        <v>0.21284713387396098</v>
      </c>
      <c r="AD68">
        <f>IF(ISBLANK(J68),"",(J68-[8]Standardisation_Parameters!$M$5)/[8]Standardisation_Parameters!$M$6)</f>
        <v>-0.84226896423576059</v>
      </c>
      <c r="AE68">
        <f>IF(ISBLANK(K68),"",(K68-[8]Standardisation_Parameters!$N$5)/[8]Standardisation_Parameters!$N$6)</f>
        <v>2.516853592415156E-2</v>
      </c>
      <c r="AF68" s="75" t="str">
        <f t="shared" si="19"/>
        <v/>
      </c>
      <c r="AG68">
        <f>IF(ISBLANK(M68),"",(M68-[8]Standardisation_Parameters!$O$5)/[8]Standardisation_Parameters!$O$6)</f>
        <v>-0.76497753789574618</v>
      </c>
      <c r="AH68" s="75" t="str">
        <f t="shared" si="20"/>
        <v/>
      </c>
      <c r="AI68" s="75">
        <f>IF(ISBLANK(O68),"",(O68-[8]Standardisation_Parameters!$Q$5)/[8]Standardisation_Parameters!$Q$6)</f>
        <v>0.71836452187361699</v>
      </c>
      <c r="AJ68" s="75">
        <f t="shared" si="21"/>
        <v>1.75</v>
      </c>
      <c r="AK68" s="695"/>
      <c r="AL68">
        <f>IF(X68="",[8]Buckets!$K$15,IF(X68&lt;=[8]Buckets!$D$13,[8]Buckets!$K$13,IF(AND(X68&gt;[8]Buckets!$D$13,X68&lt;=[8]Buckets!$D$14),[8]Buckets!$K$14,IF(X68&gt;[8]Buckets!$D$14,[8]Buckets!$K$15))))</f>
        <v>0.39300000000000002</v>
      </c>
      <c r="AM68">
        <f>IF(Y68="",[8]Buckets!$K$60,IF(Y68&lt;=[8]Buckets!$D$55,[8]Buckets!$K$55,IF(AND(Y68&gt;[8]Buckets!$D$55,Y68&lt;=[8]Buckets!$D$56),[8]Buckets!$K$56,IF(AND(Y68&gt;[8]Buckets!$D$56,Y68&lt;=[8]Buckets!$D$57),[8]Buckets!$K$57,IF(AND(Y68&gt;[8]Buckets!$D$57,Y68&lt;=[8]Buckets!$D$58),[8]Buckets!$K$58,IF(AND(Y68&gt;[8]Buckets!$D$58,Y68&lt;=[8]Buckets!$D$59),[8]Buckets!$K$59,IF(Y68&gt;[8]Buckets!$D$59,[8]Buckets!$K$60)))))))</f>
        <v>-0.38049999999999995</v>
      </c>
      <c r="AN68">
        <f>IF(Z68="",[8]Buckets!$K$78,IF(Z68&lt;=[8]Buckets!$D$73,[8]Buckets!$K$73,IF(AND(Z68&gt;[8]Buckets!$D$73,Z68&lt;=[8]Buckets!$D$74),[8]Buckets!$K$74,IF(AND(Z68&gt;[8]Buckets!$D$74,Z68&lt;=[8]Buckets!$D$75),[8]Buckets!$K$75,IF(AND(Z68&gt;[8]Buckets!$D$75,Z68&lt;=[8]Buckets!$D$76),[8]Buckets!$K$76,IF(AND(Z68&gt;[8]Buckets!$D$76,Z68&lt;=[8]Buckets!$D$77),[8]Buckets!$K$77,IF(Z68&gt;[8]Buckets!$D$77,[8]Buckets!$K$78)))))))</f>
        <v>0.17619999999999991</v>
      </c>
      <c r="AO68">
        <f>IF(AA68="",[8]Buckets!$K$37,IF(AA68&lt;=[8]Buckets!$D$37,[8]Buckets!$K$37,IF(AND(AA68&gt;[8]Buckets!$D$37,AA68&lt;=[8]Buckets!$D$38),[8]Buckets!$K$38,IF(AND(AA68&gt;[8]Buckets!$D$38,AA68&lt;=[8]Buckets!$D$39),[8]Buckets!$K$39,IF(AND(AA68&gt;[8]Buckets!$D$39,AA68&lt;=[8]Buckets!$D$40),[8]Buckets!$K$40,IF(AND(AA68&gt;[8]Buckets!$D$40,AA68&lt;=[8]Buckets!$D$41),[8]Buckets!$K$41,IF(AA68&gt;[8]Buckets!$D$41,[8]Buckets!$K$42)))))))</f>
        <v>-1.1850000000000001</v>
      </c>
      <c r="AP68">
        <f>IF(AB68="",[8]Buckets!$K$24,IF(AB68&lt;=[8]Buckets!$D$19,[8]Buckets!$K$19,IF(AND(AB68&gt;[8]Buckets!$D$19,AB68&lt;=[8]Buckets!$D$20),[8]Buckets!$K$20,IF(AND(AB68&gt;[8]Buckets!$D$20,AB68&lt;=[8]Buckets!$D$21),[8]Buckets!$K$21,IF(AND(AB68&gt;[8]Buckets!$D$21,AB68&lt;=[8]Buckets!$D$22),[8]Buckets!$K$22,IF(AND(AB68&gt;[8]Buckets!$D$22,AB68&lt;=[8]Buckets!$D$23),[8]Buckets!$K$23,IF(AB68&gt;[8]Buckets!$D$23,[8]Buckets!$K$24)))))))</f>
        <v>-0.93840000000000001</v>
      </c>
      <c r="AQ68">
        <f>IF(AC68="",[8]Buckets!$K$28,IF(AC68&lt;=[8]Buckets!$D$28,[8]Buckets!$K$28,IF(AND(AC68&gt;[8]Buckets!$D$28,AC68&lt;=[8]Buckets!$D$29),[8]Buckets!$K$29,IF(AND(AC68&gt;[8]Buckets!$D$29,AC68&lt;=[8]Buckets!$D$30),[8]Buckets!$K$30,IF(AND(AC68&gt;[8]Buckets!$D$30,AC68&lt;=[8]Buckets!$D$31),[8]Buckets!$K$31,IF(AND(AC68&gt;[8]Buckets!$D$31,AC68&lt;=[8]Buckets!$D$32),[8]Buckets!$K$32,IF(AC68&gt;[8]Buckets!$D$32,[8]Buckets!$K$33)))))))</f>
        <v>-0.70050000000000012</v>
      </c>
      <c r="AR68">
        <f>IF(AD68="",[8]Buckets!$K$46,IF(AD68&lt;=[8]Buckets!$D$46,[8]Buckets!$K$46,IF(AND(AD68&gt;[8]Buckets!$D$46,AD68&lt;=[8]Buckets!$D$47),[8]Buckets!$K$47,IF(AND(AD68&gt;[8]Buckets!$D$47,AD68&lt;=[8]Buckets!$D$48),[8]Buckets!$K$48,IF(AND(AD68&gt;[8]Buckets!$D$48,AD68&lt;=[8]Buckets!$D$49),[8]Buckets!$K$49,IF(AND(AD68&gt;[8]Buckets!$D$49,AD68&lt;=[8]Buckets!$D$50),[8]Buckets!$K$50,IF(AD68&gt;[8]Buckets!$D$50,[8]Buckets!$K$51)))))))</f>
        <v>-0.11729999999999999</v>
      </c>
      <c r="AS68">
        <f>IF(AE68="",[8]Buckets!$K$64,IF(AE68&lt;=[8]Buckets!$D$64,[8]Buckets!$K$64,IF(AND(AE68&gt;[8]Buckets!$D$64,AE68&lt;=[8]Buckets!$D$65),[8]Buckets!$K$65,IF(AND(AE68&gt;[8]Buckets!$D$65,AE68&lt;=[8]Buckets!$D$66),[8]Buckets!$K$66,IF(AND(AE68&gt;[8]Buckets!$D$66,AE68&lt;=[8]Buckets!$D$67),[8]Buckets!$K$67,IF(AND(AE68&gt;[8]Buckets!$D$67,AE68&lt;=[8]Buckets!$D$68),[8]Buckets!$K$68,IF(AE68&gt;[8]Buckets!$D$68,[8]Buckets!$K$69)))))))</f>
        <v>-0.6238999999999999</v>
      </c>
      <c r="AT68">
        <f>IF(AF68="",[8]Buckets!$K$87,IF(AF68&lt;=[8]Buckets!$D$82,[8]Buckets!$K$82,IF(AND(AF68&gt;[8]Buckets!$D$82,AF68&lt;=[8]Buckets!$D$83),[8]Buckets!$K$83,IF(AND(AF68&gt;[8]Buckets!$D$83,AF68&lt;=[8]Buckets!$D$84),[8]Buckets!$K$84,IF(AND(AF68&gt;[8]Buckets!$D$84,AF68&lt;=[8]Buckets!$D$85),[8]Buckets!$K$85,IF(AND(AF68&gt;[8]Buckets!$D$85,AF68&lt;=[8]Buckets!$D$86),[8]Buckets!$K$86,IF(AF68&gt;[8]Buckets!$D$86,[8]Buckets!$K$87)))))))</f>
        <v>0.34609999999999985</v>
      </c>
      <c r="AU68">
        <f>IF(AG68="",[8]Buckets!$K$95,IF(AG68&lt;=[8]Buckets!$D$90,[8]Buckets!$K$90,IF(AND(AG68&gt;[8]Buckets!$D$90,AG68&lt;=[8]Buckets!$D$91),[8]Buckets!$K$91,IF(AND(AG68&gt;[8]Buckets!$D$91,AG68&lt;=[8]Buckets!$D$92),[8]Buckets!$K$92,IF(AND(AG68&gt;[8]Buckets!$D$92,AG68&lt;=[8]Buckets!$D$93),[8]Buckets!$K$93,IF(AND(AG68&gt;[8]Buckets!$D$93,AG68&lt;=[8]Buckets!$D$94),[8]Buckets!$K$94,IF(AG68&gt;[8]Buckets!$D$94,[8]Buckets!$K$95)))))))</f>
        <v>-0.6886000000000001</v>
      </c>
      <c r="AV68">
        <f>IF(AH68="",[8]Buckets!$K$103,IF(AH68&lt;=[8]Buckets!$D$99,[8]Buckets!$K$99,IF(AND(AH68&gt;[8]Buckets!$D$99,AH68&lt;=[8]Buckets!$D$100),[8]Buckets!$K$100,IF(AND(AH68&gt;[8]Buckets!$D$100,AH68&lt;=[8]Buckets!$D$101),[8]Buckets!$K$101,IF(AND(AH68&gt;[8]Buckets!$D$101,AH68&lt;=[8]Buckets!$D$102),[8]Buckets!$K$102,IF(AH68&gt;[8]Buckets!$D$102,[8]Buckets!$K$103))))))</f>
        <v>0.72730000000000006</v>
      </c>
      <c r="AW68">
        <f>IF(AI68="",[8]Buckets!$K$116,IF(AI68&lt;=[8]Buckets!$D$116,[8]Buckets!$K$116,IF(AND(AI68&gt;[8]Buckets!$D$116,AI68&lt;=[8]Buckets!$D$117),[8]Buckets!$K$117,IF(AND(AI68&gt;[8]Buckets!$D$117,AI68&lt;=[8]Buckets!$D$118),[8]Buckets!$K$118,IF(AND(AI68&gt;[8]Buckets!$D$118,AI68&lt;=[8]Buckets!$D$119),[8]Buckets!$K$119,IF(AND(AI68&gt;[8]Buckets!$D$119,AI68&lt;=[8]Buckets!$D$120),[8]Buckets!$K$120,IF(AI68&gt;[8]Buckets!$D$120,[8]Buckets!$K$121)))))))</f>
        <v>-0.80090000000000017</v>
      </c>
      <c r="AX68">
        <f>IF(AJ68="",[8]Buckets!$K$130,IF(AJ68&lt;=[8]Buckets!$D$125,[8]Buckets!$K$125,IF(AND(AJ68&gt;[8]Buckets!$D$125,AJ68&lt;=[8]Buckets!$D$126),[8]Buckets!$K$126,IF(AND(AJ68&gt;[8]Buckets!$D$126,AJ68&lt;=[8]Buckets!$D$127),[8]Buckets!$K$127,IF(AND(AJ68&gt;[8]Buckets!$D$127,AJ68&lt;=[8]Buckets!$D$128),[8]Buckets!$K$128,IF(AND(AJ68&gt;[8]Buckets!$D$128,AJ68&lt;=[8]Buckets!$D$129),[8]Buckets!$K$129,IF(AJ68&gt;[8]Buckets!$D$129,[8]Buckets!$K$130)))))))</f>
        <v>-1.2012999999999998</v>
      </c>
      <c r="AY68" s="695"/>
      <c r="AZ68">
        <f>MMULT(AL68:AT68,[8]Coefficients!$B$6:$B$14)+[8]Coefficients!$F$5</f>
        <v>-0.21935513300000009</v>
      </c>
      <c r="BA68">
        <f>MMULT(AU68:AX68,[8]Coefficients!$B$20:$B$23)+[8]Coefficients!$F$19</f>
        <v>-0.43031179400000003</v>
      </c>
      <c r="BB68">
        <f>(AZ68*[8]Standardisation_Parameters!$B$6)+[8]Standardisation_Parameters!$B$5</f>
        <v>40.786926821985126</v>
      </c>
      <c r="BC68">
        <f>(BA68*[8]Standardisation_Parameters!$B$6)+[8]Standardisation_Parameters!$B$5</f>
        <v>37.244861340644697</v>
      </c>
      <c r="BD68">
        <v>71</v>
      </c>
      <c r="BE68" s="78">
        <f>MMULT(AZ68:BA68,[8]Coefficients!$B$29:$B$30)+[8]Coefficients!$F$29</f>
        <v>-0.36052691343861004</v>
      </c>
      <c r="BF68" s="78">
        <f>(BE68*[8]Standardisation_Parameters!$B$6)+[8]Standardisation_Parameters!$B$5</f>
        <v>38.416583605228531</v>
      </c>
      <c r="BG68" s="78">
        <f t="shared" si="22"/>
        <v>38</v>
      </c>
      <c r="BH68" s="78">
        <f>VLOOKUP(MATCH(BF68,[8]mapping_table!$B$2:$B$21,1),[8]mapping_table!$A$1:$D$21,4,0)</f>
        <v>40</v>
      </c>
      <c r="BI68" s="78">
        <f t="shared" si="23"/>
        <v>8</v>
      </c>
      <c r="BK68" s="79">
        <f>MMULT(AZ68:BA68,[8]Coefficients!$B$36:$B$37)+[8]Coefficients!$F$36</f>
        <v>-0.31185644822669006</v>
      </c>
      <c r="BL68" s="79">
        <f>(BK68*[8]Standardisation_Parameters!$B$6)+[8]Standardisation_Parameters!$B$5</f>
        <v>39.233784512612637</v>
      </c>
      <c r="BM68" s="79">
        <f t="shared" si="24"/>
        <v>39</v>
      </c>
      <c r="BN68" s="79">
        <f>VLOOKUP(MATCH(BL68,[8]mapping_table!$B$2:$B$21,1),[8]mapping_table!$A$1:$D$21,4,0)</f>
        <v>40</v>
      </c>
      <c r="BO68" s="79">
        <f t="shared" si="25"/>
        <v>8</v>
      </c>
      <c r="BP68" s="78">
        <f t="shared" si="26"/>
        <v>8</v>
      </c>
      <c r="BQ68" s="78">
        <f>VLOOKUP(MATCH(BO68,[9]mapping_table!$B$2:$B$21,1),[9]mapping_table!$A$1:$D$21,4,0)</f>
        <v>10</v>
      </c>
      <c r="BR68" s="78">
        <f t="shared" si="27"/>
        <v>2</v>
      </c>
      <c r="BT68" s="79" t="e">
        <f>MMULT(BI68:BJ68,[9]Coefficients!$B$36:$B$37)+[9]Coefficients!$F$36</f>
        <v>#VALUE!</v>
      </c>
      <c r="BU68" s="79" t="e">
        <f>(BT68*[9]Standardisation_Parameters!$B$6)+[9]Standardisation_Parameters!$B$5</f>
        <v>#VALUE!</v>
      </c>
      <c r="BV68" s="79" t="e">
        <f t="shared" si="28"/>
        <v>#VALUE!</v>
      </c>
      <c r="BW68" s="79" t="e">
        <f>VLOOKUP(MATCH(BU68,[9]mapping_table!$B$2:$B$21,1),[9]mapping_table!$A$1:$D$21,4,0)</f>
        <v>#VALUE!</v>
      </c>
      <c r="BX68" s="79" t="e">
        <f t="shared" si="29"/>
        <v>#VALUE!</v>
      </c>
    </row>
    <row r="69" spans="1:76" hidden="1" x14ac:dyDescent="0.25">
      <c r="A69" s="74" t="s">
        <v>255</v>
      </c>
      <c r="B69" s="74" t="s">
        <v>160</v>
      </c>
      <c r="C69" s="74" t="s">
        <v>256</v>
      </c>
      <c r="D69" s="75">
        <v>3</v>
      </c>
      <c r="E69" s="75">
        <v>-6.3750731911334197</v>
      </c>
      <c r="F69" s="75">
        <v>0.412514732669024</v>
      </c>
      <c r="G69" s="75">
        <v>1.391</v>
      </c>
      <c r="H69" s="75">
        <v>1.8462000000000001</v>
      </c>
      <c r="I69" s="75">
        <v>22450</v>
      </c>
      <c r="J69" s="75">
        <v>-0.80085260317320395</v>
      </c>
      <c r="K69" s="75">
        <v>232.70505547904699</v>
      </c>
      <c r="L69" s="75">
        <v>4</v>
      </c>
      <c r="M69" s="75">
        <v>16.393442622950801</v>
      </c>
      <c r="N69" s="75">
        <v>2</v>
      </c>
      <c r="O69" s="75">
        <v>1.0135720715408501</v>
      </c>
      <c r="P69" s="75">
        <v>1.25</v>
      </c>
      <c r="Q69" s="75">
        <f>VLOOKUP(C69,High_Raw!$D:$CD,9,FALSE)</f>
        <v>2.12856742904706</v>
      </c>
      <c r="R69" s="75">
        <f>VLOOKUP(C69,High_Raw!$D:$CD,36,FALSE)</f>
        <v>25.786624135677702</v>
      </c>
      <c r="S69" s="148">
        <v>34.2222222222222</v>
      </c>
      <c r="T69" s="149">
        <f t="shared" si="15"/>
        <v>34</v>
      </c>
      <c r="U69" s="41">
        <f>VLOOKUP(MATCH(S69,[8]mapping_table!$B$2:$B$21,1),[8]mapping_table!$A$1:$D$21,4,0)</f>
        <v>35</v>
      </c>
      <c r="V69" s="41">
        <f t="shared" si="16"/>
        <v>7</v>
      </c>
      <c r="W69" s="695"/>
      <c r="X69" s="75">
        <f t="shared" si="17"/>
        <v>3</v>
      </c>
      <c r="Y69">
        <f>IF(ISBLANK(E69),"",(E69-[8]Standardisation_Parameters!$J$5)/[8]Standardisation_Parameters!$J$6)</f>
        <v>-0.79203044862528804</v>
      </c>
      <c r="Z69">
        <f>IF(ISBLANK(F69),"",(F69-[8]Standardisation_Parameters!$G$5)/[8]Standardisation_Parameters!$G$6)</f>
        <v>-0.76116913438664091</v>
      </c>
      <c r="AA69">
        <f>IF(ISBLANK(G69),"",(G69-[8]Standardisation_Parameters!$L$5)/[8]Standardisation_Parameters!$L$6)</f>
        <v>-0.93066483789836973</v>
      </c>
      <c r="AB69" s="75">
        <f t="shared" si="18"/>
        <v>1.8462000000000001</v>
      </c>
      <c r="AC69">
        <f>IF(ISBLANK(I69),"",(I69-[8]Standardisation_Parameters!$K$5)/[8]Standardisation_Parameters!$K$6)</f>
        <v>0.49430426700836483</v>
      </c>
      <c r="AD69">
        <f>IF(ISBLANK(J69),"",(J69-[8]Standardisation_Parameters!$M$5)/[8]Standardisation_Parameters!$M$6)</f>
        <v>-7.0115694773644599E-2</v>
      </c>
      <c r="AE69">
        <f>IF(ISBLANK(K69),"",(K69-[8]Standardisation_Parameters!$N$5)/[8]Standardisation_Parameters!$N$6)</f>
        <v>1.40059580182279</v>
      </c>
      <c r="AF69" s="75">
        <f t="shared" si="19"/>
        <v>4</v>
      </c>
      <c r="AG69">
        <f>IF(ISBLANK(M69),"",(M69-[8]Standardisation_Parameters!$O$5)/[8]Standardisation_Parameters!$O$6)</f>
        <v>-1.0034928850380282</v>
      </c>
      <c r="AH69" s="75">
        <f t="shared" si="20"/>
        <v>2</v>
      </c>
      <c r="AI69" s="75">
        <f>IF(ISBLANK(O69),"",(O69-[8]Standardisation_Parameters!$Q$5)/[8]Standardisation_Parameters!$Q$6)</f>
        <v>0.98091918900541142</v>
      </c>
      <c r="AJ69" s="75">
        <f t="shared" si="21"/>
        <v>1.25</v>
      </c>
      <c r="AK69" s="695"/>
      <c r="AL69">
        <f>IF(X69="",[8]Buckets!$K$15,IF(X69&lt;=[8]Buckets!$D$13,[8]Buckets!$K$13,IF(AND(X69&gt;[8]Buckets!$D$13,X69&lt;=[8]Buckets!$D$14),[8]Buckets!$K$14,IF(X69&gt;[8]Buckets!$D$14,[8]Buckets!$K$15))))</f>
        <v>0.39300000000000002</v>
      </c>
      <c r="AM69">
        <f>IF(Y69="",[8]Buckets!$K$60,IF(Y69&lt;=[8]Buckets!$D$55,[8]Buckets!$K$55,IF(AND(Y69&gt;[8]Buckets!$D$55,Y69&lt;=[8]Buckets!$D$56),[8]Buckets!$K$56,IF(AND(Y69&gt;[8]Buckets!$D$56,Y69&lt;=[8]Buckets!$D$57),[8]Buckets!$K$57,IF(AND(Y69&gt;[8]Buckets!$D$57,Y69&lt;=[8]Buckets!$D$58),[8]Buckets!$K$58,IF(AND(Y69&gt;[8]Buckets!$D$58,Y69&lt;=[8]Buckets!$D$59),[8]Buckets!$K$59,IF(Y69&gt;[8]Buckets!$D$59,[8]Buckets!$K$60)))))))</f>
        <v>-0.59049999999999991</v>
      </c>
      <c r="AN69">
        <f>IF(Z69="",[8]Buckets!$K$78,IF(Z69&lt;=[8]Buckets!$D$73,[8]Buckets!$K$73,IF(AND(Z69&gt;[8]Buckets!$D$73,Z69&lt;=[8]Buckets!$D$74),[8]Buckets!$K$74,IF(AND(Z69&gt;[8]Buckets!$D$74,Z69&lt;=[8]Buckets!$D$75),[8]Buckets!$K$75,IF(AND(Z69&gt;[8]Buckets!$D$75,Z69&lt;=[8]Buckets!$D$76),[8]Buckets!$K$76,IF(AND(Z69&gt;[8]Buckets!$D$76,Z69&lt;=[8]Buckets!$D$77),[8]Buckets!$K$77,IF(Z69&gt;[8]Buckets!$D$77,[8]Buckets!$K$78)))))))</f>
        <v>-1.1417999999999999</v>
      </c>
      <c r="AO69">
        <f>IF(AA69="",[8]Buckets!$K$37,IF(AA69&lt;=[8]Buckets!$D$37,[8]Buckets!$K$37,IF(AND(AA69&gt;[8]Buckets!$D$37,AA69&lt;=[8]Buckets!$D$38),[8]Buckets!$K$38,IF(AND(AA69&gt;[8]Buckets!$D$38,AA69&lt;=[8]Buckets!$D$39),[8]Buckets!$K$39,IF(AND(AA69&gt;[8]Buckets!$D$39,AA69&lt;=[8]Buckets!$D$40),[8]Buckets!$K$40,IF(AND(AA69&gt;[8]Buckets!$D$40,AA69&lt;=[8]Buckets!$D$41),[8]Buckets!$K$41,IF(AA69&gt;[8]Buckets!$D$41,[8]Buckets!$K$42)))))))</f>
        <v>-0.9042</v>
      </c>
      <c r="AP69">
        <f>IF(AB69="",[8]Buckets!$K$24,IF(AB69&lt;=[8]Buckets!$D$19,[8]Buckets!$K$19,IF(AND(AB69&gt;[8]Buckets!$D$19,AB69&lt;=[8]Buckets!$D$20),[8]Buckets!$K$20,IF(AND(AB69&gt;[8]Buckets!$D$20,AB69&lt;=[8]Buckets!$D$21),[8]Buckets!$K$21,IF(AND(AB69&gt;[8]Buckets!$D$21,AB69&lt;=[8]Buckets!$D$22),[8]Buckets!$K$22,IF(AND(AB69&gt;[8]Buckets!$D$22,AB69&lt;=[8]Buckets!$D$23),[8]Buckets!$K$23,IF(AB69&gt;[8]Buckets!$D$23,[8]Buckets!$K$24)))))))</f>
        <v>-0.93840000000000001</v>
      </c>
      <c r="AQ69">
        <f>IF(AC69="",[8]Buckets!$K$28,IF(AC69&lt;=[8]Buckets!$D$28,[8]Buckets!$K$28,IF(AND(AC69&gt;[8]Buckets!$D$28,AC69&lt;=[8]Buckets!$D$29),[8]Buckets!$K$29,IF(AND(AC69&gt;[8]Buckets!$D$29,AC69&lt;=[8]Buckets!$D$30),[8]Buckets!$K$30,IF(AND(AC69&gt;[8]Buckets!$D$30,AC69&lt;=[8]Buckets!$D$31),[8]Buckets!$K$31,IF(AND(AC69&gt;[8]Buckets!$D$31,AC69&lt;=[8]Buckets!$D$32),[8]Buckets!$K$32,IF(AC69&gt;[8]Buckets!$D$32,[8]Buckets!$K$33)))))))</f>
        <v>-0.70050000000000012</v>
      </c>
      <c r="AR69">
        <f>IF(AD69="",[8]Buckets!$K$46,IF(AD69&lt;=[8]Buckets!$D$46,[8]Buckets!$K$46,IF(AND(AD69&gt;[8]Buckets!$D$46,AD69&lt;=[8]Buckets!$D$47),[8]Buckets!$K$47,IF(AND(AD69&gt;[8]Buckets!$D$47,AD69&lt;=[8]Buckets!$D$48),[8]Buckets!$K$48,IF(AND(AD69&gt;[8]Buckets!$D$48,AD69&lt;=[8]Buckets!$D$49),[8]Buckets!$K$49,IF(AND(AD69&gt;[8]Buckets!$D$49,AD69&lt;=[8]Buckets!$D$50),[8]Buckets!$K$50,IF(AD69&gt;[8]Buckets!$D$50,[8]Buckets!$K$51)))))))</f>
        <v>-0.41189999999999993</v>
      </c>
      <c r="AS69">
        <f>IF(AE69="",[8]Buckets!$K$64,IF(AE69&lt;=[8]Buckets!$D$64,[8]Buckets!$K$64,IF(AND(AE69&gt;[8]Buckets!$D$64,AE69&lt;=[8]Buckets!$D$65),[8]Buckets!$K$65,IF(AND(AE69&gt;[8]Buckets!$D$65,AE69&lt;=[8]Buckets!$D$66),[8]Buckets!$K$66,IF(AND(AE69&gt;[8]Buckets!$D$66,AE69&lt;=[8]Buckets!$D$67),[8]Buckets!$K$67,IF(AND(AE69&gt;[8]Buckets!$D$67,AE69&lt;=[8]Buckets!$D$68),[8]Buckets!$K$68,IF(AE69&gt;[8]Buckets!$D$68,[8]Buckets!$K$69)))))))</f>
        <v>-1.1775</v>
      </c>
      <c r="AT69">
        <f>IF(AF69="",[8]Buckets!$K$87,IF(AF69&lt;=[8]Buckets!$D$82,[8]Buckets!$K$82,IF(AND(AF69&gt;[8]Buckets!$D$82,AF69&lt;=[8]Buckets!$D$83),[8]Buckets!$K$83,IF(AND(AF69&gt;[8]Buckets!$D$83,AF69&lt;=[8]Buckets!$D$84),[8]Buckets!$K$84,IF(AND(AF69&gt;[8]Buckets!$D$84,AF69&lt;=[8]Buckets!$D$85),[8]Buckets!$K$85,IF(AND(AF69&gt;[8]Buckets!$D$85,AF69&lt;=[8]Buckets!$D$86),[8]Buckets!$K$86,IF(AF69&gt;[8]Buckets!$D$86,[8]Buckets!$K$87)))))))</f>
        <v>-0.28970000000000007</v>
      </c>
      <c r="AU69">
        <f>IF(AG69="",[8]Buckets!$K$95,IF(AG69&lt;=[8]Buckets!$D$90,[8]Buckets!$K$90,IF(AND(AG69&gt;[8]Buckets!$D$90,AG69&lt;=[8]Buckets!$D$91),[8]Buckets!$K$91,IF(AND(AG69&gt;[8]Buckets!$D$91,AG69&lt;=[8]Buckets!$D$92),[8]Buckets!$K$92,IF(AND(AG69&gt;[8]Buckets!$D$92,AG69&lt;=[8]Buckets!$D$93),[8]Buckets!$K$93,IF(AND(AG69&gt;[8]Buckets!$D$93,AG69&lt;=[8]Buckets!$D$94),[8]Buckets!$K$94,IF(AG69&gt;[8]Buckets!$D$94,[8]Buckets!$K$95)))))))</f>
        <v>-0.6886000000000001</v>
      </c>
      <c r="AV69">
        <f>IF(AH69="",[8]Buckets!$K$103,IF(AH69&lt;=[8]Buckets!$D$99,[8]Buckets!$K$99,IF(AND(AH69&gt;[8]Buckets!$D$99,AH69&lt;=[8]Buckets!$D$100),[8]Buckets!$K$100,IF(AND(AH69&gt;[8]Buckets!$D$100,AH69&lt;=[8]Buckets!$D$101),[8]Buckets!$K$101,IF(AND(AH69&gt;[8]Buckets!$D$101,AH69&lt;=[8]Buckets!$D$102),[8]Buckets!$K$102,IF(AH69&gt;[8]Buckets!$D$102,[8]Buckets!$K$103))))))</f>
        <v>-0.89000000000000012</v>
      </c>
      <c r="AW69">
        <f>IF(AI69="",[8]Buckets!$K$116,IF(AI69&lt;=[8]Buckets!$D$116,[8]Buckets!$K$116,IF(AND(AI69&gt;[8]Buckets!$D$116,AI69&lt;=[8]Buckets!$D$117),[8]Buckets!$K$117,IF(AND(AI69&gt;[8]Buckets!$D$117,AI69&lt;=[8]Buckets!$D$118),[8]Buckets!$K$118,IF(AND(AI69&gt;[8]Buckets!$D$118,AI69&lt;=[8]Buckets!$D$119),[8]Buckets!$K$119,IF(AND(AI69&gt;[8]Buckets!$D$119,AI69&lt;=[8]Buckets!$D$120),[8]Buckets!$K$120,IF(AI69&gt;[8]Buckets!$D$120,[8]Buckets!$K$121)))))))</f>
        <v>-1.2489000000000001</v>
      </c>
      <c r="AX69">
        <f>IF(AJ69="",[8]Buckets!$K$130,IF(AJ69&lt;=[8]Buckets!$D$125,[8]Buckets!$K$125,IF(AND(AJ69&gt;[8]Buckets!$D$125,AJ69&lt;=[8]Buckets!$D$126),[8]Buckets!$K$126,IF(AND(AJ69&gt;[8]Buckets!$D$126,AJ69&lt;=[8]Buckets!$D$127),[8]Buckets!$K$127,IF(AND(AJ69&gt;[8]Buckets!$D$127,AJ69&lt;=[8]Buckets!$D$128),[8]Buckets!$K$128,IF(AND(AJ69&gt;[8]Buckets!$D$128,AJ69&lt;=[8]Buckets!$D$129),[8]Buckets!$K$129,IF(AJ69&gt;[8]Buckets!$D$129,[8]Buckets!$K$130)))))))</f>
        <v>-1.4505999999999999</v>
      </c>
      <c r="AY69" s="695"/>
      <c r="AZ69">
        <f>MMULT(AL69:AT69,[8]Coefficients!$B$6:$B$14)+[8]Coefficients!$F$5</f>
        <v>-0.9147116209999997</v>
      </c>
      <c r="BA69">
        <f>MMULT(AU69:AX69,[8]Coefficients!$B$20:$B$23)+[8]Coefficients!$F$19</f>
        <v>-1.2196418280000001</v>
      </c>
      <c r="BB69">
        <f>(AZ69*[8]Standardisation_Parameters!$B$6)+[8]Standardisation_Parameters!$B$5</f>
        <v>29.111551407454314</v>
      </c>
      <c r="BC69">
        <f>(BA69*[8]Standardisation_Parameters!$B$6)+[8]Standardisation_Parameters!$B$5</f>
        <v>23.991624142238951</v>
      </c>
      <c r="BD69">
        <v>72</v>
      </c>
      <c r="BE69" s="78">
        <f>MMULT(AZ69:BA69,[8]Coefficients!$B$29:$B$30)+[8]Coefficients!$F$29</f>
        <v>-1.1604661818445701</v>
      </c>
      <c r="BF69" s="78">
        <f>(BE69*[8]Standardisation_Parameters!$B$6)+[8]Standardisation_Parameters!$B$5</f>
        <v>24.9852121739682</v>
      </c>
      <c r="BG69" s="78">
        <f t="shared" si="22"/>
        <v>25</v>
      </c>
      <c r="BH69" s="78">
        <f>VLOOKUP(MATCH(BF69,[8]mapping_table!$B$2:$B$21,1),[8]mapping_table!$A$1:$D$21,4,0)</f>
        <v>25</v>
      </c>
      <c r="BI69" s="78">
        <f t="shared" si="23"/>
        <v>5</v>
      </c>
      <c r="BK69" s="79">
        <f>MMULT(AZ69:BA69,[8]Coefficients!$B$36:$B$37)+[8]Coefficients!$F$36</f>
        <v>-1.0994733561285297</v>
      </c>
      <c r="BL69" s="79">
        <f>(BK69*[8]Standardisation_Parameters!$B$6)+[8]Standardisation_Parameters!$B$5</f>
        <v>26.009311538994648</v>
      </c>
      <c r="BM69" s="79">
        <f t="shared" si="24"/>
        <v>26</v>
      </c>
      <c r="BN69" s="79">
        <f>VLOOKUP(MATCH(BL69,[8]mapping_table!$B$2:$B$21,1),[8]mapping_table!$A$1:$D$21,4,0)</f>
        <v>30</v>
      </c>
      <c r="BO69" s="79">
        <f t="shared" si="25"/>
        <v>5</v>
      </c>
      <c r="BP69" s="78">
        <f t="shared" si="26"/>
        <v>5</v>
      </c>
      <c r="BQ69" s="78">
        <f>VLOOKUP(MATCH(BO69,[9]mapping_table!$B$2:$B$21,1),[9]mapping_table!$A$1:$D$21,4,0)</f>
        <v>10</v>
      </c>
      <c r="BR69" s="78">
        <f t="shared" si="27"/>
        <v>1</v>
      </c>
      <c r="BT69" s="79" t="e">
        <f>MMULT(BI69:BJ69,[9]Coefficients!$B$36:$B$37)+[9]Coefficients!$F$36</f>
        <v>#VALUE!</v>
      </c>
      <c r="BU69" s="79" t="e">
        <f>(BT69*[9]Standardisation_Parameters!$B$6)+[9]Standardisation_Parameters!$B$5</f>
        <v>#VALUE!</v>
      </c>
      <c r="BV69" s="79" t="e">
        <f t="shared" si="28"/>
        <v>#VALUE!</v>
      </c>
      <c r="BW69" s="79" t="e">
        <f>VLOOKUP(MATCH(BU69,[9]mapping_table!$B$2:$B$21,1),[9]mapping_table!$A$1:$D$21,4,0)</f>
        <v>#VALUE!</v>
      </c>
      <c r="BX69" s="79" t="e">
        <f t="shared" si="29"/>
        <v>#VALUE!</v>
      </c>
    </row>
    <row r="70" spans="1:76" hidden="1" x14ac:dyDescent="0.25">
      <c r="A70" s="74" t="s">
        <v>257</v>
      </c>
      <c r="B70" s="74" t="s">
        <v>160</v>
      </c>
      <c r="C70" s="74" t="s">
        <v>258</v>
      </c>
      <c r="D70" s="75">
        <v>1</v>
      </c>
      <c r="E70" s="75">
        <v>30.480267431182401</v>
      </c>
      <c r="F70" s="75">
        <v>7.8</v>
      </c>
      <c r="G70" s="75">
        <v>0.5</v>
      </c>
      <c r="H70" s="75">
        <v>4.6816000000000004</v>
      </c>
      <c r="I70" s="75">
        <v>104570</v>
      </c>
      <c r="J70" s="75">
        <v>-13.8679186788514</v>
      </c>
      <c r="K70" s="75">
        <v>78.375735311675498</v>
      </c>
      <c r="L70" s="75">
        <v>3</v>
      </c>
      <c r="M70" s="75">
        <v>20.7650273224044</v>
      </c>
      <c r="N70" s="75">
        <v>3</v>
      </c>
      <c r="O70" s="75">
        <v>0.77693773663700705</v>
      </c>
      <c r="P70" s="75">
        <v>2</v>
      </c>
      <c r="Q70" s="75">
        <f>VLOOKUP(C70,High_Raw!$D:$CD,9,FALSE)</f>
        <v>3.4679965397906498</v>
      </c>
      <c r="R70" s="75">
        <f>VLOOKUP(C70,High_Raw!$D:$CD,36,FALSE)</f>
        <v>21.824913017682501</v>
      </c>
      <c r="S70" s="148">
        <v>28.6666666666667</v>
      </c>
      <c r="T70" s="149">
        <f t="shared" si="15"/>
        <v>29</v>
      </c>
      <c r="U70" s="41">
        <f>VLOOKUP(MATCH(S70,[8]mapping_table!$B$2:$B$21,1),[8]mapping_table!$A$1:$D$21,4,0)</f>
        <v>30</v>
      </c>
      <c r="V70" s="41">
        <f t="shared" si="16"/>
        <v>6</v>
      </c>
      <c r="W70" s="695"/>
      <c r="X70" s="75">
        <f t="shared" si="17"/>
        <v>1</v>
      </c>
      <c r="Y70">
        <f>IF(ISBLANK(E70),"",(E70-[8]Standardisation_Parameters!$J$5)/[8]Standardisation_Parameters!$J$6)</f>
        <v>2.7892083706760622</v>
      </c>
      <c r="Z70">
        <f>IF(ISBLANK(F70),"",(F70-[8]Standardisation_Parameters!$G$5)/[8]Standardisation_Parameters!$G$6)</f>
        <v>-0.13601877974538176</v>
      </c>
      <c r="AA70">
        <f>IF(ISBLANK(G70),"",(G70-[8]Standardisation_Parameters!$L$5)/[8]Standardisation_Parameters!$L$6)</f>
        <v>-1.0996955669429094</v>
      </c>
      <c r="AB70" s="75">
        <f t="shared" si="18"/>
        <v>4.6816000000000004</v>
      </c>
      <c r="AC70">
        <f>IF(ISBLANK(I70),"",(I70-[8]Standardisation_Parameters!$K$5)/[8]Standardisation_Parameters!$K$6)</f>
        <v>5.2112960574159652</v>
      </c>
      <c r="AD70">
        <f>IF(ISBLANK(J70),"",(J70-[8]Standardisation_Parameters!$M$5)/[8]Standardisation_Parameters!$M$6)</f>
        <v>-0.39165828106567502</v>
      </c>
      <c r="AE70">
        <f>IF(ISBLANK(K70),"",(K70-[8]Standardisation_Parameters!$N$5)/[8]Standardisation_Parameters!$N$6)</f>
        <v>3.5469668154372531E-2</v>
      </c>
      <c r="AF70" s="75">
        <f t="shared" si="19"/>
        <v>3</v>
      </c>
      <c r="AG70">
        <f>IF(ISBLANK(M70),"",(M70-[8]Standardisation_Parameters!$O$5)/[8]Standardisation_Parameters!$O$6)</f>
        <v>-0.84448265360984021</v>
      </c>
      <c r="AH70" s="75">
        <f t="shared" si="20"/>
        <v>3</v>
      </c>
      <c r="AI70" s="75">
        <f>IF(ISBLANK(O70),"",(O70-[8]Standardisation_Parameters!$Q$5)/[8]Standardisation_Parameters!$Q$6)</f>
        <v>0.74056043366799662</v>
      </c>
      <c r="AJ70" s="75">
        <f t="shared" si="21"/>
        <v>2</v>
      </c>
      <c r="AK70" s="695"/>
      <c r="AL70">
        <f>IF(X70="",[8]Buckets!$K$15,IF(X70&lt;=[8]Buckets!$D$13,[8]Buckets!$K$13,IF(AND(X70&gt;[8]Buckets!$D$13,X70&lt;=[8]Buckets!$D$14),[8]Buckets!$K$14,IF(X70&gt;[8]Buckets!$D$14,[8]Buckets!$K$15))))</f>
        <v>-0.72019999999999995</v>
      </c>
      <c r="AM70">
        <f>IF(Y70="",[8]Buckets!$K$60,IF(Y70&lt;=[8]Buckets!$D$55,[8]Buckets!$K$55,IF(AND(Y70&gt;[8]Buckets!$D$55,Y70&lt;=[8]Buckets!$D$56),[8]Buckets!$K$56,IF(AND(Y70&gt;[8]Buckets!$D$56,Y70&lt;=[8]Buckets!$D$57),[8]Buckets!$K$57,IF(AND(Y70&gt;[8]Buckets!$D$57,Y70&lt;=[8]Buckets!$D$58),[8]Buckets!$K$58,IF(AND(Y70&gt;[8]Buckets!$D$58,Y70&lt;=[8]Buckets!$D$59),[8]Buckets!$K$59,IF(Y70&gt;[8]Buckets!$D$59,[8]Buckets!$K$60)))))))</f>
        <v>-0.38049999999999995</v>
      </c>
      <c r="AN70">
        <f>IF(Z70="",[8]Buckets!$K$78,IF(Z70&lt;=[8]Buckets!$D$73,[8]Buckets!$K$73,IF(AND(Z70&gt;[8]Buckets!$D$73,Z70&lt;=[8]Buckets!$D$74),[8]Buckets!$K$74,IF(AND(Z70&gt;[8]Buckets!$D$74,Z70&lt;=[8]Buckets!$D$75),[8]Buckets!$K$75,IF(AND(Z70&gt;[8]Buckets!$D$75,Z70&lt;=[8]Buckets!$D$76),[8]Buckets!$K$76,IF(AND(Z70&gt;[8]Buckets!$D$76,Z70&lt;=[8]Buckets!$D$77),[8]Buckets!$K$77,IF(Z70&gt;[8]Buckets!$D$77,[8]Buckets!$K$78)))))))</f>
        <v>-0.35099999999999998</v>
      </c>
      <c r="AO70">
        <f>IF(AA70="",[8]Buckets!$K$37,IF(AA70&lt;=[8]Buckets!$D$37,[8]Buckets!$K$37,IF(AND(AA70&gt;[8]Buckets!$D$37,AA70&lt;=[8]Buckets!$D$38),[8]Buckets!$K$38,IF(AND(AA70&gt;[8]Buckets!$D$38,AA70&lt;=[8]Buckets!$D$39),[8]Buckets!$K$39,IF(AND(AA70&gt;[8]Buckets!$D$39,AA70&lt;=[8]Buckets!$D$40),[8]Buckets!$K$40,IF(AND(AA70&gt;[8]Buckets!$D$40,AA70&lt;=[8]Buckets!$D$41),[8]Buckets!$K$41,IF(AA70&gt;[8]Buckets!$D$41,[8]Buckets!$K$42)))))))</f>
        <v>-1.1850000000000001</v>
      </c>
      <c r="AP70">
        <f>IF(AB70="",[8]Buckets!$K$24,IF(AB70&lt;=[8]Buckets!$D$19,[8]Buckets!$K$19,IF(AND(AB70&gt;[8]Buckets!$D$19,AB70&lt;=[8]Buckets!$D$20),[8]Buckets!$K$20,IF(AND(AB70&gt;[8]Buckets!$D$20,AB70&lt;=[8]Buckets!$D$21),[8]Buckets!$K$21,IF(AND(AB70&gt;[8]Buckets!$D$21,AB70&lt;=[8]Buckets!$D$22),[8]Buckets!$K$22,IF(AND(AB70&gt;[8]Buckets!$D$22,AB70&lt;=[8]Buckets!$D$23),[8]Buckets!$K$23,IF(AB70&gt;[8]Buckets!$D$23,[8]Buckets!$K$24)))))))</f>
        <v>-0.53339999999999999</v>
      </c>
      <c r="AQ70">
        <f>IF(AC70="",[8]Buckets!$K$28,IF(AC70&lt;=[8]Buckets!$D$28,[8]Buckets!$K$28,IF(AND(AC70&gt;[8]Buckets!$D$28,AC70&lt;=[8]Buckets!$D$29),[8]Buckets!$K$29,IF(AND(AC70&gt;[8]Buckets!$D$29,AC70&lt;=[8]Buckets!$D$30),[8]Buckets!$K$30,IF(AND(AC70&gt;[8]Buckets!$D$30,AC70&lt;=[8]Buckets!$D$31),[8]Buckets!$K$31,IF(AND(AC70&gt;[8]Buckets!$D$31,AC70&lt;=[8]Buckets!$D$32),[8]Buckets!$K$32,IF(AC70&gt;[8]Buckets!$D$32,[8]Buckets!$K$33)))))))</f>
        <v>-1.5579000000000001</v>
      </c>
      <c r="AR70">
        <f>IF(AD70="",[8]Buckets!$K$46,IF(AD70&lt;=[8]Buckets!$D$46,[8]Buckets!$K$46,IF(AND(AD70&gt;[8]Buckets!$D$46,AD70&lt;=[8]Buckets!$D$47),[8]Buckets!$K$47,IF(AND(AD70&gt;[8]Buckets!$D$47,AD70&lt;=[8]Buckets!$D$48),[8]Buckets!$K$48,IF(AND(AD70&gt;[8]Buckets!$D$48,AD70&lt;=[8]Buckets!$D$49),[8]Buckets!$K$49,IF(AND(AD70&gt;[8]Buckets!$D$49,AD70&lt;=[8]Buckets!$D$50),[8]Buckets!$K$50,IF(AD70&gt;[8]Buckets!$D$50,[8]Buckets!$K$51)))))))</f>
        <v>-0.26459999999999995</v>
      </c>
      <c r="AS70">
        <f>IF(AE70="",[8]Buckets!$K$64,IF(AE70&lt;=[8]Buckets!$D$64,[8]Buckets!$K$64,IF(AND(AE70&gt;[8]Buckets!$D$64,AE70&lt;=[8]Buckets!$D$65),[8]Buckets!$K$65,IF(AND(AE70&gt;[8]Buckets!$D$65,AE70&lt;=[8]Buckets!$D$66),[8]Buckets!$K$66,IF(AND(AE70&gt;[8]Buckets!$D$66,AE70&lt;=[8]Buckets!$D$67),[8]Buckets!$K$67,IF(AND(AE70&gt;[8]Buckets!$D$67,AE70&lt;=[8]Buckets!$D$68),[8]Buckets!$K$68,IF(AE70&gt;[8]Buckets!$D$68,[8]Buckets!$K$69)))))))</f>
        <v>-0.6238999999999999</v>
      </c>
      <c r="AT70">
        <f>IF(AF70="",[8]Buckets!$K$87,IF(AF70&lt;=[8]Buckets!$D$82,[8]Buckets!$K$82,IF(AND(AF70&gt;[8]Buckets!$D$82,AF70&lt;=[8]Buckets!$D$83),[8]Buckets!$K$83,IF(AND(AF70&gt;[8]Buckets!$D$83,AF70&lt;=[8]Buckets!$D$84),[8]Buckets!$K$84,IF(AND(AF70&gt;[8]Buckets!$D$84,AF70&lt;=[8]Buckets!$D$85),[8]Buckets!$K$85,IF(AND(AF70&gt;[8]Buckets!$D$85,AF70&lt;=[8]Buckets!$D$86),[8]Buckets!$K$86,IF(AF70&gt;[8]Buckets!$D$86,[8]Buckets!$K$87)))))))</f>
        <v>-0.67990000000000017</v>
      </c>
      <c r="AU70">
        <f>IF(AG70="",[8]Buckets!$K$95,IF(AG70&lt;=[8]Buckets!$D$90,[8]Buckets!$K$90,IF(AND(AG70&gt;[8]Buckets!$D$90,AG70&lt;=[8]Buckets!$D$91),[8]Buckets!$K$91,IF(AND(AG70&gt;[8]Buckets!$D$91,AG70&lt;=[8]Buckets!$D$92),[8]Buckets!$K$92,IF(AND(AG70&gt;[8]Buckets!$D$92,AG70&lt;=[8]Buckets!$D$93),[8]Buckets!$K$93,IF(AND(AG70&gt;[8]Buckets!$D$93,AG70&lt;=[8]Buckets!$D$94),[8]Buckets!$K$94,IF(AG70&gt;[8]Buckets!$D$94,[8]Buckets!$K$95)))))))</f>
        <v>-0.6886000000000001</v>
      </c>
      <c r="AV70">
        <f>IF(AH70="",[8]Buckets!$K$103,IF(AH70&lt;=[8]Buckets!$D$99,[8]Buckets!$K$99,IF(AND(AH70&gt;[8]Buckets!$D$99,AH70&lt;=[8]Buckets!$D$100),[8]Buckets!$K$100,IF(AND(AH70&gt;[8]Buckets!$D$100,AH70&lt;=[8]Buckets!$D$101),[8]Buckets!$K$101,IF(AND(AH70&gt;[8]Buckets!$D$101,AH70&lt;=[8]Buckets!$D$102),[8]Buckets!$K$102,IF(AH70&gt;[8]Buckets!$D$102,[8]Buckets!$K$103))))))</f>
        <v>-0.31409999999999982</v>
      </c>
      <c r="AW70">
        <f>IF(AI70="",[8]Buckets!$K$116,IF(AI70&lt;=[8]Buckets!$D$116,[8]Buckets!$K$116,IF(AND(AI70&gt;[8]Buckets!$D$116,AI70&lt;=[8]Buckets!$D$117),[8]Buckets!$K$117,IF(AND(AI70&gt;[8]Buckets!$D$117,AI70&lt;=[8]Buckets!$D$118),[8]Buckets!$K$118,IF(AND(AI70&gt;[8]Buckets!$D$118,AI70&lt;=[8]Buckets!$D$119),[8]Buckets!$K$119,IF(AND(AI70&gt;[8]Buckets!$D$119,AI70&lt;=[8]Buckets!$D$120),[8]Buckets!$K$120,IF(AI70&gt;[8]Buckets!$D$120,[8]Buckets!$K$121)))))))</f>
        <v>-0.80090000000000017</v>
      </c>
      <c r="AX70">
        <f>IF(AJ70="",[8]Buckets!$K$130,IF(AJ70&lt;=[8]Buckets!$D$125,[8]Buckets!$K$125,IF(AND(AJ70&gt;[8]Buckets!$D$125,AJ70&lt;=[8]Buckets!$D$126),[8]Buckets!$K$126,IF(AND(AJ70&gt;[8]Buckets!$D$126,AJ70&lt;=[8]Buckets!$D$127),[8]Buckets!$K$127,IF(AND(AJ70&gt;[8]Buckets!$D$127,AJ70&lt;=[8]Buckets!$D$128),[8]Buckets!$K$128,IF(AND(AJ70&gt;[8]Buckets!$D$128,AJ70&lt;=[8]Buckets!$D$129),[8]Buckets!$K$129,IF(AJ70&gt;[8]Buckets!$D$129,[8]Buckets!$K$130)))))))</f>
        <v>-0.8657999999999999</v>
      </c>
      <c r="AY70" s="695"/>
      <c r="AZ70">
        <f>MMULT(AL70:AT70,[8]Coefficients!$B$6:$B$14)+[8]Coefficients!$F$5</f>
        <v>-1.1130873089999997</v>
      </c>
      <c r="BA70">
        <f>MMULT(AU70:AX70,[8]Coefficients!$B$20:$B$23)+[8]Coefficients!$F$19</f>
        <v>-0.69548132600000001</v>
      </c>
      <c r="BB70">
        <f>(AZ70*[8]Standardisation_Parameters!$B$6)+[8]Standardisation_Parameters!$B$5</f>
        <v>25.78072661400558</v>
      </c>
      <c r="BC70">
        <f>(BA70*[8]Standardisation_Parameters!$B$6)+[8]Standardisation_Parameters!$B$5</f>
        <v>32.792535248886935</v>
      </c>
      <c r="BD70">
        <v>73</v>
      </c>
      <c r="BE70" s="78">
        <f>MMULT(AZ70:BA70,[8]Coefficients!$B$29:$B$30)+[8]Coefficients!$F$29</f>
        <v>-0.83879314939501004</v>
      </c>
      <c r="BF70" s="78">
        <f>(BE70*[8]Standardisation_Parameters!$B$6)+[8]Standardisation_Parameters!$B$5</f>
        <v>30.386259664560058</v>
      </c>
      <c r="BG70" s="78">
        <f t="shared" si="22"/>
        <v>30</v>
      </c>
      <c r="BH70" s="78">
        <f>VLOOKUP(MATCH(BF70,[8]mapping_table!$B$2:$B$21,1),[8]mapping_table!$A$1:$D$21,4,0)</f>
        <v>35</v>
      </c>
      <c r="BI70" s="78">
        <f t="shared" si="23"/>
        <v>6</v>
      </c>
      <c r="BK70" s="79">
        <f>MMULT(AZ70:BA70,[8]Coefficients!$B$36:$B$37)+[8]Coefficients!$F$36</f>
        <v>-0.93630841909276985</v>
      </c>
      <c r="BL70" s="79">
        <f>(BK70*[8]Standardisation_Parameters!$B$6)+[8]Standardisation_Parameters!$B$5</f>
        <v>28.748930608142931</v>
      </c>
      <c r="BM70" s="79">
        <f t="shared" si="24"/>
        <v>29</v>
      </c>
      <c r="BN70" s="79">
        <f>VLOOKUP(MATCH(BL70,[8]mapping_table!$B$2:$B$21,1),[8]mapping_table!$A$1:$D$21,4,0)</f>
        <v>30</v>
      </c>
      <c r="BO70" s="79">
        <f t="shared" si="25"/>
        <v>6</v>
      </c>
      <c r="BP70" s="78">
        <f t="shared" si="26"/>
        <v>6</v>
      </c>
      <c r="BQ70" s="78">
        <f>VLOOKUP(MATCH(BO70,[9]mapping_table!$B$2:$B$21,1),[9]mapping_table!$A$1:$D$21,4,0)</f>
        <v>10</v>
      </c>
      <c r="BR70" s="78">
        <f t="shared" si="27"/>
        <v>1</v>
      </c>
      <c r="BT70" s="79" t="e">
        <f>MMULT(BI70:BJ70,[9]Coefficients!$B$36:$B$37)+[9]Coefficients!$F$36</f>
        <v>#VALUE!</v>
      </c>
      <c r="BU70" s="79" t="e">
        <f>(BT70*[9]Standardisation_Parameters!$B$6)+[9]Standardisation_Parameters!$B$5</f>
        <v>#VALUE!</v>
      </c>
      <c r="BV70" s="79" t="e">
        <f t="shared" si="28"/>
        <v>#VALUE!</v>
      </c>
      <c r="BW70" s="79" t="e">
        <f>VLOOKUP(MATCH(BU70,[9]mapping_table!$B$2:$B$21,1),[9]mapping_table!$A$1:$D$21,4,0)</f>
        <v>#VALUE!</v>
      </c>
      <c r="BX70" s="79" t="e">
        <f t="shared" si="29"/>
        <v>#VALUE!</v>
      </c>
    </row>
    <row r="71" spans="1:76" hidden="1" x14ac:dyDescent="0.25">
      <c r="A71" s="74" t="s">
        <v>259</v>
      </c>
      <c r="B71" s="74" t="s">
        <v>158</v>
      </c>
      <c r="C71" s="74" t="s">
        <v>260</v>
      </c>
      <c r="D71" s="75">
        <v>1</v>
      </c>
      <c r="E71" s="75">
        <v>-2.8840236062809601</v>
      </c>
      <c r="F71" s="75">
        <v>24.6</v>
      </c>
      <c r="G71" s="75">
        <v>7.3250000000000002</v>
      </c>
      <c r="H71" s="75">
        <v>6.0304000000000002</v>
      </c>
      <c r="I71" s="75">
        <v>8680</v>
      </c>
      <c r="J71" s="75">
        <v>0.67253779933860502</v>
      </c>
      <c r="K71" s="75">
        <v>72.662317079430807</v>
      </c>
      <c r="L71" s="75">
        <v>5</v>
      </c>
      <c r="M71" s="75">
        <v>35.519125683060103</v>
      </c>
      <c r="N71" s="75">
        <v>5</v>
      </c>
      <c r="O71" s="75">
        <v>4.4951686173134303E-2</v>
      </c>
      <c r="P71" s="75">
        <v>2</v>
      </c>
      <c r="Q71" s="75">
        <f>VLOOKUP(C71,High_Raw!$D:$CD,9,FALSE)</f>
        <v>5.9049132085069598</v>
      </c>
      <c r="R71" s="75">
        <f>VLOOKUP(C71,High_Raw!$D:$CD,36,FALSE)</f>
        <v>15.591177919720099</v>
      </c>
      <c r="S71" s="148">
        <v>45.2222222222222</v>
      </c>
      <c r="T71" s="149">
        <f t="shared" si="15"/>
        <v>45</v>
      </c>
      <c r="U71" s="41">
        <f>VLOOKUP(MATCH(S71,[8]mapping_table!$B$2:$B$21,1),[8]mapping_table!$A$1:$D$21,4,0)</f>
        <v>50</v>
      </c>
      <c r="V71" s="41">
        <f t="shared" si="16"/>
        <v>9</v>
      </c>
      <c r="W71" s="695"/>
      <c r="X71" s="75">
        <f t="shared" si="17"/>
        <v>1</v>
      </c>
      <c r="Y71">
        <f>IF(ISBLANK(E71),"",(E71-[8]Standardisation_Parameters!$J$5)/[8]Standardisation_Parameters!$J$6)</f>
        <v>-0.45280465170484413</v>
      </c>
      <c r="Z71">
        <f>IF(ISBLANK(F71),"",(F71-[8]Standardisation_Parameters!$G$5)/[8]Standardisation_Parameters!$G$6)</f>
        <v>1.2856457756368873</v>
      </c>
      <c r="AA71">
        <f>IF(ISBLANK(G71),"",(G71-[8]Standardisation_Parameters!$L$5)/[8]Standardisation_Parameters!$L$6)</f>
        <v>0.19506843499758753</v>
      </c>
      <c r="AB71" s="75">
        <f t="shared" si="18"/>
        <v>6.0304000000000002</v>
      </c>
      <c r="AC71">
        <f>IF(ISBLANK(I71),"",(I71-[8]Standardisation_Parameters!$K$5)/[8]Standardisation_Parameters!$K$6)</f>
        <v>-0.29664771733056189</v>
      </c>
      <c r="AD71">
        <f>IF(ISBLANK(J71),"",(J71-[8]Standardisation_Parameters!$M$5)/[8]Standardisation_Parameters!$M$6)</f>
        <v>-3.3859831529537289E-2</v>
      </c>
      <c r="AE71">
        <f>IF(ISBLANK(K71),"",(K71-[8]Standardisation_Parameters!$N$5)/[8]Standardisation_Parameters!$N$6)</f>
        <v>-1.506859983615691E-2</v>
      </c>
      <c r="AF71" s="75">
        <f t="shared" si="19"/>
        <v>5</v>
      </c>
      <c r="AG71">
        <f>IF(ISBLANK(M71),"",(M71-[8]Standardisation_Parameters!$O$5)/[8]Standardisation_Parameters!$O$6)</f>
        <v>-0.30782312253971261</v>
      </c>
      <c r="AH71" s="75">
        <f t="shared" si="20"/>
        <v>5</v>
      </c>
      <c r="AI71" s="75">
        <f>IF(ISBLANK(O71),"",(O71-[8]Standardisation_Parameters!$Q$5)/[8]Standardisation_Parameters!$Q$6)</f>
        <v>-2.9464461993731587E-3</v>
      </c>
      <c r="AJ71" s="75">
        <f t="shared" si="21"/>
        <v>2</v>
      </c>
      <c r="AK71" s="695"/>
      <c r="AL71">
        <f>IF(X71="",[8]Buckets!$K$15,IF(X71&lt;=[8]Buckets!$D$13,[8]Buckets!$K$13,IF(AND(X71&gt;[8]Buckets!$D$13,X71&lt;=[8]Buckets!$D$14),[8]Buckets!$K$14,IF(X71&gt;[8]Buckets!$D$14,[8]Buckets!$K$15))))</f>
        <v>-0.72019999999999995</v>
      </c>
      <c r="AM71">
        <f>IF(Y71="",[8]Buckets!$K$60,IF(Y71&lt;=[8]Buckets!$D$55,[8]Buckets!$K$55,IF(AND(Y71&gt;[8]Buckets!$D$55,Y71&lt;=[8]Buckets!$D$56),[8]Buckets!$K$56,IF(AND(Y71&gt;[8]Buckets!$D$56,Y71&lt;=[8]Buckets!$D$57),[8]Buckets!$K$57,IF(AND(Y71&gt;[8]Buckets!$D$57,Y71&lt;=[8]Buckets!$D$58),[8]Buckets!$K$58,IF(AND(Y71&gt;[8]Buckets!$D$58,Y71&lt;=[8]Buckets!$D$59),[8]Buckets!$K$59,IF(Y71&gt;[8]Buckets!$D$59,[8]Buckets!$K$60)))))))</f>
        <v>-0.54849999999999999</v>
      </c>
      <c r="AN71">
        <f>IF(Z71="",[8]Buckets!$K$78,IF(Z71&lt;=[8]Buckets!$D$73,[8]Buckets!$K$73,IF(AND(Z71&gt;[8]Buckets!$D$73,Z71&lt;=[8]Buckets!$D$74),[8]Buckets!$K$74,IF(AND(Z71&gt;[8]Buckets!$D$74,Z71&lt;=[8]Buckets!$D$75),[8]Buckets!$K$75,IF(AND(Z71&gt;[8]Buckets!$D$75,Z71&lt;=[8]Buckets!$D$76),[8]Buckets!$K$76,IF(AND(Z71&gt;[8]Buckets!$D$76,Z71&lt;=[8]Buckets!$D$77),[8]Buckets!$K$77,IF(Z71&gt;[8]Buckets!$D$77,[8]Buckets!$K$78)))))))</f>
        <v>0.17619999999999991</v>
      </c>
      <c r="AO71">
        <f>IF(AA71="",[8]Buckets!$K$37,IF(AA71&lt;=[8]Buckets!$D$37,[8]Buckets!$K$37,IF(AND(AA71&gt;[8]Buckets!$D$37,AA71&lt;=[8]Buckets!$D$38),[8]Buckets!$K$38,IF(AND(AA71&gt;[8]Buckets!$D$38,AA71&lt;=[8]Buckets!$D$39),[8]Buckets!$K$39,IF(AND(AA71&gt;[8]Buckets!$D$39,AA71&lt;=[8]Buckets!$D$40),[8]Buckets!$K$40,IF(AND(AA71&gt;[8]Buckets!$D$40,AA71&lt;=[8]Buckets!$D$41),[8]Buckets!$K$41,IF(AA71&gt;[8]Buckets!$D$41,[8]Buckets!$K$42)))))))</f>
        <v>-6.1800000000000077E-2</v>
      </c>
      <c r="AP71">
        <f>IF(AB71="",[8]Buckets!$K$24,IF(AB71&lt;=[8]Buckets!$D$19,[8]Buckets!$K$19,IF(AND(AB71&gt;[8]Buckets!$D$19,AB71&lt;=[8]Buckets!$D$20),[8]Buckets!$K$20,IF(AND(AB71&gt;[8]Buckets!$D$20,AB71&lt;=[8]Buckets!$D$21),[8]Buckets!$K$21,IF(AND(AB71&gt;[8]Buckets!$D$21,AB71&lt;=[8]Buckets!$D$22),[8]Buckets!$K$22,IF(AND(AB71&gt;[8]Buckets!$D$22,AB71&lt;=[8]Buckets!$D$23),[8]Buckets!$K$23,IF(AB71&gt;[8]Buckets!$D$23,[8]Buckets!$K$24)))))))</f>
        <v>-7.4999999999999956E-2</v>
      </c>
      <c r="AQ71">
        <f>IF(AC71="",[8]Buckets!$K$28,IF(AC71&lt;=[8]Buckets!$D$28,[8]Buckets!$K$28,IF(AND(AC71&gt;[8]Buckets!$D$28,AC71&lt;=[8]Buckets!$D$29),[8]Buckets!$K$29,IF(AND(AC71&gt;[8]Buckets!$D$29,AC71&lt;=[8]Buckets!$D$30),[8]Buckets!$K$30,IF(AND(AC71&gt;[8]Buckets!$D$30,AC71&lt;=[8]Buckets!$D$31),[8]Buckets!$K$31,IF(AND(AC71&gt;[8]Buckets!$D$31,AC71&lt;=[8]Buckets!$D$32),[8]Buckets!$K$32,IF(AC71&gt;[8]Buckets!$D$32,[8]Buckets!$K$33)))))))</f>
        <v>-0.27120000000000011</v>
      </c>
      <c r="AR71">
        <f>IF(AD71="",[8]Buckets!$K$46,IF(AD71&lt;=[8]Buckets!$D$46,[8]Buckets!$K$46,IF(AND(AD71&gt;[8]Buckets!$D$46,AD71&lt;=[8]Buckets!$D$47),[8]Buckets!$K$47,IF(AND(AD71&gt;[8]Buckets!$D$47,AD71&lt;=[8]Buckets!$D$48),[8]Buckets!$K$48,IF(AND(AD71&gt;[8]Buckets!$D$48,AD71&lt;=[8]Buckets!$D$49),[8]Buckets!$K$49,IF(AND(AD71&gt;[8]Buckets!$D$49,AD71&lt;=[8]Buckets!$D$50),[8]Buckets!$K$50,IF(AD71&gt;[8]Buckets!$D$50,[8]Buckets!$K$51)))))))</f>
        <v>-0.41189999999999993</v>
      </c>
      <c r="AS71">
        <f>IF(AE71="",[8]Buckets!$K$64,IF(AE71&lt;=[8]Buckets!$D$64,[8]Buckets!$K$64,IF(AND(AE71&gt;[8]Buckets!$D$64,AE71&lt;=[8]Buckets!$D$65),[8]Buckets!$K$65,IF(AND(AE71&gt;[8]Buckets!$D$65,AE71&lt;=[8]Buckets!$D$66),[8]Buckets!$K$66,IF(AND(AE71&gt;[8]Buckets!$D$66,AE71&lt;=[8]Buckets!$D$67),[8]Buckets!$K$67,IF(AND(AE71&gt;[8]Buckets!$D$67,AE71&lt;=[8]Buckets!$D$68),[8]Buckets!$K$68,IF(AE71&gt;[8]Buckets!$D$68,[8]Buckets!$K$69)))))))</f>
        <v>-0.6238999999999999</v>
      </c>
      <c r="AT71">
        <f>IF(AF71="",[8]Buckets!$K$87,IF(AF71&lt;=[8]Buckets!$D$82,[8]Buckets!$K$82,IF(AND(AF71&gt;[8]Buckets!$D$82,AF71&lt;=[8]Buckets!$D$83),[8]Buckets!$K$83,IF(AND(AF71&gt;[8]Buckets!$D$83,AF71&lt;=[8]Buckets!$D$84),[8]Buckets!$K$84,IF(AND(AF71&gt;[8]Buckets!$D$84,AF71&lt;=[8]Buckets!$D$85),[8]Buckets!$K$85,IF(AND(AF71&gt;[8]Buckets!$D$85,AF71&lt;=[8]Buckets!$D$86),[8]Buckets!$K$86,IF(AF71&gt;[8]Buckets!$D$86,[8]Buckets!$K$87)))))))</f>
        <v>5.2299999999999791E-2</v>
      </c>
      <c r="AU71">
        <f>IF(AG71="",[8]Buckets!$K$95,IF(AG71&lt;=[8]Buckets!$D$90,[8]Buckets!$K$90,IF(AND(AG71&gt;[8]Buckets!$D$90,AG71&lt;=[8]Buckets!$D$91),[8]Buckets!$K$91,IF(AND(AG71&gt;[8]Buckets!$D$91,AG71&lt;=[8]Buckets!$D$92),[8]Buckets!$K$92,IF(AND(AG71&gt;[8]Buckets!$D$92,AG71&lt;=[8]Buckets!$D$93),[8]Buckets!$K$93,IF(AND(AG71&gt;[8]Buckets!$D$93,AG71&lt;=[8]Buckets!$D$94),[8]Buckets!$K$94,IF(AG71&gt;[8]Buckets!$D$94,[8]Buckets!$K$95)))))))</f>
        <v>-0.29059999999999997</v>
      </c>
      <c r="AV71">
        <f>IF(AH71="",[8]Buckets!$K$103,IF(AH71&lt;=[8]Buckets!$D$99,[8]Buckets!$K$99,IF(AND(AH71&gt;[8]Buckets!$D$99,AH71&lt;=[8]Buckets!$D$100),[8]Buckets!$K$100,IF(AND(AH71&gt;[8]Buckets!$D$100,AH71&lt;=[8]Buckets!$D$101),[8]Buckets!$K$101,IF(AND(AH71&gt;[8]Buckets!$D$101,AH71&lt;=[8]Buckets!$D$102),[8]Buckets!$K$102,IF(AH71&gt;[8]Buckets!$D$102,[8]Buckets!$K$103))))))</f>
        <v>0.22500000000000009</v>
      </c>
      <c r="AW71">
        <f>IF(AI71="",[8]Buckets!$K$116,IF(AI71&lt;=[8]Buckets!$D$116,[8]Buckets!$K$116,IF(AND(AI71&gt;[8]Buckets!$D$116,AI71&lt;=[8]Buckets!$D$117),[8]Buckets!$K$117,IF(AND(AI71&gt;[8]Buckets!$D$117,AI71&lt;=[8]Buckets!$D$118),[8]Buckets!$K$118,IF(AND(AI71&gt;[8]Buckets!$D$118,AI71&lt;=[8]Buckets!$D$119),[8]Buckets!$K$119,IF(AND(AI71&gt;[8]Buckets!$D$119,AI71&lt;=[8]Buckets!$D$120),[8]Buckets!$K$120,IF(AI71&gt;[8]Buckets!$D$120,[8]Buckets!$K$121)))))))</f>
        <v>-0.30289999999999995</v>
      </c>
      <c r="AX71">
        <f>IF(AJ71="",[8]Buckets!$K$130,IF(AJ71&lt;=[8]Buckets!$D$125,[8]Buckets!$K$125,IF(AND(AJ71&gt;[8]Buckets!$D$125,AJ71&lt;=[8]Buckets!$D$126),[8]Buckets!$K$126,IF(AND(AJ71&gt;[8]Buckets!$D$126,AJ71&lt;=[8]Buckets!$D$127),[8]Buckets!$K$127,IF(AND(AJ71&gt;[8]Buckets!$D$127,AJ71&lt;=[8]Buckets!$D$128),[8]Buckets!$K$128,IF(AND(AJ71&gt;[8]Buckets!$D$128,AJ71&lt;=[8]Buckets!$D$129),[8]Buckets!$K$129,IF(AJ71&gt;[8]Buckets!$D$129,[8]Buckets!$K$130)))))))</f>
        <v>-0.8657999999999999</v>
      </c>
      <c r="AY71" s="695"/>
      <c r="AZ71">
        <f>MMULT(AL71:AT71,[8]Coefficients!$B$6:$B$14)+[8]Coefficients!$F$5</f>
        <v>-2.6709748000000033E-2</v>
      </c>
      <c r="BA71">
        <f>MMULT(AU71:AX71,[8]Coefficients!$B$20:$B$23)+[8]Coefficients!$F$19</f>
        <v>-0.2146545279999999</v>
      </c>
      <c r="BB71">
        <f>(AZ71*[8]Standardisation_Parameters!$B$6)+[8]Standardisation_Parameters!$B$5</f>
        <v>44.021537026343822</v>
      </c>
      <c r="BC71">
        <f>(BA71*[8]Standardisation_Parameters!$B$6)+[8]Standardisation_Parameters!$B$5</f>
        <v>40.865852278204386</v>
      </c>
      <c r="BD71">
        <v>74</v>
      </c>
      <c r="BE71" s="78">
        <f>MMULT(AZ71:BA71,[8]Coefficients!$B$29:$B$30)+[8]Coefficients!$F$29</f>
        <v>-0.14112572684963995</v>
      </c>
      <c r="BF71" s="78">
        <f>(BE71*[8]Standardisation_Parameters!$B$6)+[8]Standardisation_Parameters!$B$5</f>
        <v>42.100436799994071</v>
      </c>
      <c r="BG71" s="78">
        <f t="shared" si="22"/>
        <v>42</v>
      </c>
      <c r="BH71" s="78">
        <f>VLOOKUP(MATCH(BF71,[8]mapping_table!$B$2:$B$21,1),[8]mapping_table!$A$1:$D$21,4,0)</f>
        <v>45</v>
      </c>
      <c r="BI71" s="78">
        <f t="shared" si="23"/>
        <v>8</v>
      </c>
      <c r="BK71" s="79">
        <f>MMULT(AZ71:BA71,[8]Coefficients!$B$36:$B$37)+[8]Coefficients!$F$36</f>
        <v>-9.5215468620039961E-2</v>
      </c>
      <c r="BL71" s="79">
        <f>(BK71*[8]Standardisation_Parameters!$B$6)+[8]Standardisation_Parameters!$B$5</f>
        <v>42.871292482595592</v>
      </c>
      <c r="BM71" s="79">
        <f t="shared" si="24"/>
        <v>43</v>
      </c>
      <c r="BN71" s="79">
        <f>VLOOKUP(MATCH(BL71,[8]mapping_table!$B$2:$B$21,1),[8]mapping_table!$A$1:$D$21,4,0)</f>
        <v>45</v>
      </c>
      <c r="BO71" s="79">
        <f t="shared" si="25"/>
        <v>9</v>
      </c>
      <c r="BP71" s="78">
        <f t="shared" si="26"/>
        <v>9</v>
      </c>
      <c r="BQ71" s="78">
        <f>VLOOKUP(MATCH(BO71,[9]mapping_table!$B$2:$B$21,1),[9]mapping_table!$A$1:$D$21,4,0)</f>
        <v>10</v>
      </c>
      <c r="BR71" s="78">
        <f t="shared" si="27"/>
        <v>2</v>
      </c>
      <c r="BT71" s="79" t="e">
        <f>MMULT(BI71:BJ71,[9]Coefficients!$B$36:$B$37)+[9]Coefficients!$F$36</f>
        <v>#VALUE!</v>
      </c>
      <c r="BU71" s="79" t="e">
        <f>(BT71*[9]Standardisation_Parameters!$B$6)+[9]Standardisation_Parameters!$B$5</f>
        <v>#VALUE!</v>
      </c>
      <c r="BV71" s="79" t="e">
        <f t="shared" si="28"/>
        <v>#VALUE!</v>
      </c>
      <c r="BW71" s="79" t="e">
        <f>VLOOKUP(MATCH(BU71,[9]mapping_table!$B$2:$B$21,1),[9]mapping_table!$A$1:$D$21,4,0)</f>
        <v>#VALUE!</v>
      </c>
      <c r="BX71" s="79" t="e">
        <f t="shared" si="29"/>
        <v>#VALUE!</v>
      </c>
    </row>
    <row r="72" spans="1:76" hidden="1" x14ac:dyDescent="0.25">
      <c r="A72" s="74" t="s">
        <v>261</v>
      </c>
      <c r="B72" s="74" t="s">
        <v>158</v>
      </c>
      <c r="C72" s="74" t="s">
        <v>262</v>
      </c>
      <c r="D72" s="75">
        <v>1</v>
      </c>
      <c r="E72" s="75">
        <v>5.9804756756756801</v>
      </c>
      <c r="F72" s="75">
        <v>9.6999999999999993</v>
      </c>
      <c r="G72" s="75">
        <v>5.3</v>
      </c>
      <c r="H72" s="75">
        <v>10.004799999999999</v>
      </c>
      <c r="I72" s="75">
        <v>13080</v>
      </c>
      <c r="J72" s="75">
        <v>-26.474261807436498</v>
      </c>
      <c r="K72" s="75">
        <v>26.2917614686998</v>
      </c>
      <c r="L72" s="75">
        <v>5</v>
      </c>
      <c r="M72" s="75">
        <v>67.759562841530098</v>
      </c>
      <c r="N72" s="75">
        <v>5</v>
      </c>
      <c r="O72" s="75">
        <v>-0.77972078750014895</v>
      </c>
      <c r="P72" s="75">
        <v>4</v>
      </c>
      <c r="Q72" s="75">
        <f>VLOOKUP(C72,High_Raw!$D:$CD,9,FALSE)</f>
        <v>6.2452574566626202</v>
      </c>
      <c r="R72" s="75">
        <f>VLOOKUP(C72,High_Raw!$D:$CD,36,FALSE)</f>
        <v>25.5661707577591</v>
      </c>
      <c r="S72" s="148">
        <v>55.5555555555556</v>
      </c>
      <c r="T72" s="149">
        <f t="shared" si="15"/>
        <v>56</v>
      </c>
      <c r="U72" s="41">
        <f>VLOOKUP(MATCH(S72,[8]mapping_table!$B$2:$B$21,1),[8]mapping_table!$A$1:$D$21,4,0)</f>
        <v>60</v>
      </c>
      <c r="V72" s="41">
        <f t="shared" si="16"/>
        <v>11</v>
      </c>
      <c r="W72" s="695"/>
      <c r="X72" s="75">
        <f t="shared" si="17"/>
        <v>1</v>
      </c>
      <c r="Y72">
        <f>IF(ISBLANK(E72),"",(E72-[8]Standardisation_Parameters!$J$5)/[8]Standardisation_Parameters!$J$6)</f>
        <v>0.408560035370928</v>
      </c>
      <c r="Z72">
        <f>IF(ISBLANK(F72),"",(F72-[8]Standardisation_Parameters!$G$5)/[8]Standardisation_Parameters!$G$6)</f>
        <v>2.4764711637136706E-2</v>
      </c>
      <c r="AA72">
        <f>IF(ISBLANK(G72),"",(G72-[8]Standardisation_Parameters!$L$5)/[8]Standardisation_Parameters!$L$6)</f>
        <v>-0.1890923128309116</v>
      </c>
      <c r="AB72" s="75">
        <f t="shared" si="18"/>
        <v>10.004799999999999</v>
      </c>
      <c r="AC72">
        <f>IF(ISBLANK(I72),"",(I72-[8]Standardisation_Parameters!$K$5)/[8]Standardisation_Parameters!$K$6)</f>
        <v>-4.3910699822117628E-2</v>
      </c>
      <c r="AD72">
        <f>IF(ISBLANK(J72),"",(J72-[8]Standardisation_Parameters!$M$5)/[8]Standardisation_Parameters!$M$6)</f>
        <v>-0.70186381226711114</v>
      </c>
      <c r="AE72">
        <f>IF(ISBLANK(K72),"",(K72-[8]Standardisation_Parameters!$N$5)/[8]Standardisation_Parameters!$N$6)</f>
        <v>-0.42524119198055538</v>
      </c>
      <c r="AF72" s="75">
        <f t="shared" si="19"/>
        <v>5</v>
      </c>
      <c r="AG72">
        <f>IF(ISBLANK(M72),"",(M72-[8]Standardisation_Parameters!$O$5)/[8]Standardisation_Parameters!$O$6)</f>
        <v>0.86487733424316326</v>
      </c>
      <c r="AH72" s="75">
        <f t="shared" si="20"/>
        <v>5</v>
      </c>
      <c r="AI72" s="75">
        <f>IF(ISBLANK(O72),"",(O72-[8]Standardisation_Parameters!$Q$5)/[8]Standardisation_Parameters!$Q$6)</f>
        <v>-0.84059855367432357</v>
      </c>
      <c r="AJ72" s="75">
        <f t="shared" si="21"/>
        <v>4</v>
      </c>
      <c r="AK72" s="695"/>
      <c r="AL72">
        <f>IF(X72="",[8]Buckets!$K$15,IF(X72&lt;=[8]Buckets!$D$13,[8]Buckets!$K$13,IF(AND(X72&gt;[8]Buckets!$D$13,X72&lt;=[8]Buckets!$D$14),[8]Buckets!$K$14,IF(X72&gt;[8]Buckets!$D$14,[8]Buckets!$K$15))))</f>
        <v>-0.72019999999999995</v>
      </c>
      <c r="AM72">
        <f>IF(Y72="",[8]Buckets!$K$60,IF(Y72&lt;=[8]Buckets!$D$55,[8]Buckets!$K$55,IF(AND(Y72&gt;[8]Buckets!$D$55,Y72&lt;=[8]Buckets!$D$56),[8]Buckets!$K$56,IF(AND(Y72&gt;[8]Buckets!$D$56,Y72&lt;=[8]Buckets!$D$57),[8]Buckets!$K$57,IF(AND(Y72&gt;[8]Buckets!$D$57,Y72&lt;=[8]Buckets!$D$58),[8]Buckets!$K$58,IF(AND(Y72&gt;[8]Buckets!$D$58,Y72&lt;=[8]Buckets!$D$59),[8]Buckets!$K$59,IF(Y72&gt;[8]Buckets!$D$59,[8]Buckets!$K$60)))))))</f>
        <v>-0.42249999999999993</v>
      </c>
      <c r="AN72">
        <f>IF(Z72="",[8]Buckets!$K$78,IF(Z72&lt;=[8]Buckets!$D$73,[8]Buckets!$K$73,IF(AND(Z72&gt;[8]Buckets!$D$73,Z72&lt;=[8]Buckets!$D$74),[8]Buckets!$K$74,IF(AND(Z72&gt;[8]Buckets!$D$74,Z72&lt;=[8]Buckets!$D$75),[8]Buckets!$K$75,IF(AND(Z72&gt;[8]Buckets!$D$75,Z72&lt;=[8]Buckets!$D$76),[8]Buckets!$K$76,IF(AND(Z72&gt;[8]Buckets!$D$76,Z72&lt;=[8]Buckets!$D$77),[8]Buckets!$K$77,IF(Z72&gt;[8]Buckets!$D$77,[8]Buckets!$K$78)))))))</f>
        <v>-0.35099999999999998</v>
      </c>
      <c r="AO72">
        <f>IF(AA72="",[8]Buckets!$K$37,IF(AA72&lt;=[8]Buckets!$D$37,[8]Buckets!$K$37,IF(AND(AA72&gt;[8]Buckets!$D$37,AA72&lt;=[8]Buckets!$D$38),[8]Buckets!$K$38,IF(AND(AA72&gt;[8]Buckets!$D$38,AA72&lt;=[8]Buckets!$D$39),[8]Buckets!$K$39,IF(AND(AA72&gt;[8]Buckets!$D$39,AA72&lt;=[8]Buckets!$D$40),[8]Buckets!$K$40,IF(AND(AA72&gt;[8]Buckets!$D$40,AA72&lt;=[8]Buckets!$D$41),[8]Buckets!$K$41,IF(AA72&gt;[8]Buckets!$D$41,[8]Buckets!$K$42)))))))</f>
        <v>-0.34260000000000002</v>
      </c>
      <c r="AP72">
        <f>IF(AB72="",[8]Buckets!$K$24,IF(AB72&lt;=[8]Buckets!$D$19,[8]Buckets!$K$19,IF(AND(AB72&gt;[8]Buckets!$D$19,AB72&lt;=[8]Buckets!$D$20),[8]Buckets!$K$20,IF(AND(AB72&gt;[8]Buckets!$D$20,AB72&lt;=[8]Buckets!$D$21),[8]Buckets!$K$21,IF(AND(AB72&gt;[8]Buckets!$D$21,AB72&lt;=[8]Buckets!$D$22),[8]Buckets!$K$22,IF(AND(AB72&gt;[8]Buckets!$D$22,AB72&lt;=[8]Buckets!$D$23),[8]Buckets!$K$23,IF(AB72&gt;[8]Buckets!$D$23,[8]Buckets!$K$24)))))))</f>
        <v>0.43680000000000008</v>
      </c>
      <c r="AQ72">
        <f>IF(AC72="",[8]Buckets!$K$28,IF(AC72&lt;=[8]Buckets!$D$28,[8]Buckets!$K$28,IF(AND(AC72&gt;[8]Buckets!$D$28,AC72&lt;=[8]Buckets!$D$29),[8]Buckets!$K$29,IF(AND(AC72&gt;[8]Buckets!$D$29,AC72&lt;=[8]Buckets!$D$30),[8]Buckets!$K$30,IF(AND(AC72&gt;[8]Buckets!$D$30,AC72&lt;=[8]Buckets!$D$31),[8]Buckets!$K$31,IF(AND(AC72&gt;[8]Buckets!$D$31,AC72&lt;=[8]Buckets!$D$32),[8]Buckets!$K$32,IF(AC72&gt;[8]Buckets!$D$32,[8]Buckets!$K$33)))))))</f>
        <v>-0.27120000000000011</v>
      </c>
      <c r="AR72">
        <f>IF(AD72="",[8]Buckets!$K$46,IF(AD72&lt;=[8]Buckets!$D$46,[8]Buckets!$K$46,IF(AND(AD72&gt;[8]Buckets!$D$46,AD72&lt;=[8]Buckets!$D$47),[8]Buckets!$K$47,IF(AND(AD72&gt;[8]Buckets!$D$47,AD72&lt;=[8]Buckets!$D$48),[8]Buckets!$K$48,IF(AND(AD72&gt;[8]Buckets!$D$48,AD72&lt;=[8]Buckets!$D$49),[8]Buckets!$K$49,IF(AND(AD72&gt;[8]Buckets!$D$49,AD72&lt;=[8]Buckets!$D$50),[8]Buckets!$K$50,IF(AD72&gt;[8]Buckets!$D$50,[8]Buckets!$K$51)))))))</f>
        <v>-0.11729999999999999</v>
      </c>
      <c r="AS72">
        <f>IF(AE72="",[8]Buckets!$K$64,IF(AE72&lt;=[8]Buckets!$D$64,[8]Buckets!$K$64,IF(AND(AE72&gt;[8]Buckets!$D$64,AE72&lt;=[8]Buckets!$D$65),[8]Buckets!$K$65,IF(AND(AE72&gt;[8]Buckets!$D$65,AE72&lt;=[8]Buckets!$D$66),[8]Buckets!$K$66,IF(AND(AE72&gt;[8]Buckets!$D$66,AE72&lt;=[8]Buckets!$D$67),[8]Buckets!$K$67,IF(AND(AE72&gt;[8]Buckets!$D$67,AE72&lt;=[8]Buckets!$D$68),[8]Buckets!$K$68,IF(AE72&gt;[8]Buckets!$D$68,[8]Buckets!$K$69)))))))</f>
        <v>-7.0299999999999974E-2</v>
      </c>
      <c r="AT72">
        <f>IF(AF72="",[8]Buckets!$K$87,IF(AF72&lt;=[8]Buckets!$D$82,[8]Buckets!$K$82,IF(AND(AF72&gt;[8]Buckets!$D$82,AF72&lt;=[8]Buckets!$D$83),[8]Buckets!$K$83,IF(AND(AF72&gt;[8]Buckets!$D$83,AF72&lt;=[8]Buckets!$D$84),[8]Buckets!$K$84,IF(AND(AF72&gt;[8]Buckets!$D$84,AF72&lt;=[8]Buckets!$D$85),[8]Buckets!$K$85,IF(AND(AF72&gt;[8]Buckets!$D$85,AF72&lt;=[8]Buckets!$D$86),[8]Buckets!$K$86,IF(AF72&gt;[8]Buckets!$D$86,[8]Buckets!$K$87)))))))</f>
        <v>5.2299999999999791E-2</v>
      </c>
      <c r="AU72">
        <f>IF(AG72="",[8]Buckets!$K$95,IF(AG72&lt;=[8]Buckets!$D$90,[8]Buckets!$K$90,IF(AND(AG72&gt;[8]Buckets!$D$90,AG72&lt;=[8]Buckets!$D$91),[8]Buckets!$K$91,IF(AND(AG72&gt;[8]Buckets!$D$91,AG72&lt;=[8]Buckets!$D$92),[8]Buckets!$K$92,IF(AND(AG72&gt;[8]Buckets!$D$92,AG72&lt;=[8]Buckets!$D$93),[8]Buckets!$K$93,IF(AND(AG72&gt;[8]Buckets!$D$93,AG72&lt;=[8]Buckets!$D$94),[8]Buckets!$K$94,IF(AG72&gt;[8]Buckets!$D$94,[8]Buckets!$K$95)))))))</f>
        <v>0.50539999999999985</v>
      </c>
      <c r="AV72">
        <f>IF(AH72="",[8]Buckets!$K$103,IF(AH72&lt;=[8]Buckets!$D$99,[8]Buckets!$K$99,IF(AND(AH72&gt;[8]Buckets!$D$99,AH72&lt;=[8]Buckets!$D$100),[8]Buckets!$K$100,IF(AND(AH72&gt;[8]Buckets!$D$100,AH72&lt;=[8]Buckets!$D$101),[8]Buckets!$K$101,IF(AND(AH72&gt;[8]Buckets!$D$101,AH72&lt;=[8]Buckets!$D$102),[8]Buckets!$K$102,IF(AH72&gt;[8]Buckets!$D$102,[8]Buckets!$K$103))))))</f>
        <v>0.22500000000000009</v>
      </c>
      <c r="AW72">
        <f>IF(AI72="",[8]Buckets!$K$116,IF(AI72&lt;=[8]Buckets!$D$116,[8]Buckets!$K$116,IF(AND(AI72&gt;[8]Buckets!$D$116,AI72&lt;=[8]Buckets!$D$117),[8]Buckets!$K$117,IF(AND(AI72&gt;[8]Buckets!$D$117,AI72&lt;=[8]Buckets!$D$118),[8]Buckets!$K$118,IF(AND(AI72&gt;[8]Buckets!$D$118,AI72&lt;=[8]Buckets!$D$119),[8]Buckets!$K$119,IF(AND(AI72&gt;[8]Buckets!$D$119,AI72&lt;=[8]Buckets!$D$120),[8]Buckets!$K$120,IF(AI72&gt;[8]Buckets!$D$120,[8]Buckets!$K$121)))))))</f>
        <v>0.84310000000000007</v>
      </c>
      <c r="AX72">
        <f>IF(AJ72="",[8]Buckets!$K$130,IF(AJ72&lt;=[8]Buckets!$D$125,[8]Buckets!$K$125,IF(AND(AJ72&gt;[8]Buckets!$D$125,AJ72&lt;=[8]Buckets!$D$126),[8]Buckets!$K$126,IF(AND(AJ72&gt;[8]Buckets!$D$126,AJ72&lt;=[8]Buckets!$D$127),[8]Buckets!$K$127,IF(AND(AJ72&gt;[8]Buckets!$D$127,AJ72&lt;=[8]Buckets!$D$128),[8]Buckets!$K$128,IF(AND(AJ72&gt;[8]Buckets!$D$128,AJ72&lt;=[8]Buckets!$D$129),[8]Buckets!$K$129,IF(AJ72&gt;[8]Buckets!$D$129,[8]Buckets!$K$130)))))))</f>
        <v>0.65790000000000037</v>
      </c>
      <c r="AY72" s="695"/>
      <c r="AZ72">
        <f>MMULT(AL72:AT72,[8]Coefficients!$B$6:$B$14)+[8]Coefficients!$F$5</f>
        <v>0.37952628400000021</v>
      </c>
      <c r="BA72">
        <f>MMULT(AU72:AX72,[8]Coefficients!$B$20:$B$23)+[8]Coefficients!$F$19</f>
        <v>0.78915779200000014</v>
      </c>
      <c r="BB72">
        <f>(AZ72*[8]Standardisation_Parameters!$B$6)+[8]Standardisation_Parameters!$B$5</f>
        <v>50.842438624819103</v>
      </c>
      <c r="BC72">
        <f>(BA72*[8]Standardisation_Parameters!$B$6)+[8]Standardisation_Parameters!$B$5</f>
        <v>57.720351925486227</v>
      </c>
      <c r="BD72">
        <v>75</v>
      </c>
      <c r="BE72" s="78">
        <f>MMULT(AZ72:BA72,[8]Coefficients!$B$29:$B$30)+[8]Coefficients!$F$29</f>
        <v>0.7244352087298801</v>
      </c>
      <c r="BF72" s="78">
        <f>(BE72*[8]Standardisation_Parameters!$B$6)+[8]Standardisation_Parameters!$B$5</f>
        <v>56.633628107534477</v>
      </c>
      <c r="BG72" s="78">
        <f t="shared" si="22"/>
        <v>57</v>
      </c>
      <c r="BH72" s="78">
        <f>VLOOKUP(MATCH(BF72,[8]mapping_table!$B$2:$B$21,1),[8]mapping_table!$A$1:$D$21,4,0)</f>
        <v>60</v>
      </c>
      <c r="BI72" s="78">
        <f t="shared" si="23"/>
        <v>11</v>
      </c>
      <c r="BK72" s="79">
        <f>MMULT(AZ72:BA72,[8]Coefficients!$B$36:$B$37)+[8]Coefficients!$F$36</f>
        <v>0.64580923633612008</v>
      </c>
      <c r="BL72" s="79">
        <f>(BK72*[8]Standardisation_Parameters!$B$6)+[8]Standardisation_Parameters!$B$5</f>
        <v>55.3134595884055</v>
      </c>
      <c r="BM72" s="79">
        <f t="shared" si="24"/>
        <v>55</v>
      </c>
      <c r="BN72" s="79">
        <f>VLOOKUP(MATCH(BL72,[8]mapping_table!$B$2:$B$21,1),[8]mapping_table!$A$1:$D$21,4,0)</f>
        <v>60</v>
      </c>
      <c r="BO72" s="79">
        <f t="shared" si="25"/>
        <v>11</v>
      </c>
      <c r="BP72" s="78">
        <f t="shared" si="26"/>
        <v>11</v>
      </c>
      <c r="BQ72" s="78">
        <f>VLOOKUP(MATCH(BO72,[9]mapping_table!$B$2:$B$21,1),[9]mapping_table!$A$1:$D$21,4,0)</f>
        <v>15</v>
      </c>
      <c r="BR72" s="78">
        <f t="shared" si="27"/>
        <v>2</v>
      </c>
      <c r="BT72" s="79" t="e">
        <f>MMULT(BI72:BJ72,[9]Coefficients!$B$36:$B$37)+[9]Coefficients!$F$36</f>
        <v>#VALUE!</v>
      </c>
      <c r="BU72" s="79" t="e">
        <f>(BT72*[9]Standardisation_Parameters!$B$6)+[9]Standardisation_Parameters!$B$5</f>
        <v>#VALUE!</v>
      </c>
      <c r="BV72" s="79" t="e">
        <f t="shared" si="28"/>
        <v>#VALUE!</v>
      </c>
      <c r="BW72" s="79" t="e">
        <f>VLOOKUP(MATCH(BU72,[9]mapping_table!$B$2:$B$21,1),[9]mapping_table!$A$1:$D$21,4,0)</f>
        <v>#VALUE!</v>
      </c>
      <c r="BX72" s="79" t="e">
        <f t="shared" si="29"/>
        <v>#VALUE!</v>
      </c>
    </row>
    <row r="73" spans="1:76" hidden="1" x14ac:dyDescent="0.25">
      <c r="A73" s="74" t="s">
        <v>263</v>
      </c>
      <c r="B73" s="74" t="s">
        <v>158</v>
      </c>
      <c r="C73" s="74" t="s">
        <v>264</v>
      </c>
      <c r="D73" s="75">
        <v>1</v>
      </c>
      <c r="E73" s="75">
        <v>28.408630270218801</v>
      </c>
      <c r="F73" s="75">
        <v>2.1</v>
      </c>
      <c r="G73" s="75"/>
      <c r="H73" s="75">
        <v>5.8743999999999996</v>
      </c>
      <c r="I73" s="75">
        <v>21000</v>
      </c>
      <c r="J73" s="75">
        <v>-6.3132130400863602</v>
      </c>
      <c r="K73" s="75">
        <v>18.6943745388111</v>
      </c>
      <c r="L73" s="75">
        <v>4</v>
      </c>
      <c r="M73" s="75">
        <v>5.4644808743169397</v>
      </c>
      <c r="N73" s="75">
        <v>6</v>
      </c>
      <c r="O73" s="75">
        <v>6.8254327045017604E-2</v>
      </c>
      <c r="P73" s="75">
        <v>3.25</v>
      </c>
      <c r="Q73" s="75">
        <f>VLOOKUP(C73,High_Raw!$D:$CD,9,FALSE)</f>
        <v>2.5974280933261702</v>
      </c>
      <c r="R73" s="75">
        <f>VLOOKUP(C73,High_Raw!$D:$CD,36,FALSE)</f>
        <v>11.348868310957499</v>
      </c>
      <c r="S73" s="148">
        <v>45.5555555555556</v>
      </c>
      <c r="T73" s="149">
        <f t="shared" si="15"/>
        <v>46</v>
      </c>
      <c r="U73" s="41">
        <f>VLOOKUP(MATCH(S73,[8]mapping_table!$B$2:$B$21,1),[8]mapping_table!$A$1:$D$21,4,0)</f>
        <v>50</v>
      </c>
      <c r="V73" s="41">
        <f t="shared" si="16"/>
        <v>9</v>
      </c>
      <c r="W73" s="695"/>
      <c r="X73" s="75">
        <f t="shared" si="17"/>
        <v>1</v>
      </c>
      <c r="Y73">
        <f>IF(ISBLANK(E73),"",(E73-[8]Standardisation_Parameters!$J$5)/[8]Standardisation_Parameters!$J$6)</f>
        <v>2.5879070858398046</v>
      </c>
      <c r="Z73">
        <f>IF(ISBLANK(F73),"",(F73-[8]Standardisation_Parameters!$G$5)/[8]Standardisation_Parameters!$G$6)</f>
        <v>-0.61836925389293729</v>
      </c>
      <c r="AA73" t="str">
        <f>IF(ISBLANK(G73),"",(G73-[8]Standardisation_Parameters!$L$5)/[8]Standardisation_Parameters!$L$6)</f>
        <v/>
      </c>
      <c r="AB73" s="75">
        <f t="shared" si="18"/>
        <v>5.8743999999999996</v>
      </c>
      <c r="AC73">
        <f>IF(ISBLANK(I73),"",(I73-[8]Standardisation_Parameters!$K$5)/[8]Standardisation_Parameters!$K$6)</f>
        <v>0.41101593169308204</v>
      </c>
      <c r="AD73">
        <f>IF(ISBLANK(J73),"",(J73-[8]Standardisation_Parameters!$M$5)/[8]Standardisation_Parameters!$M$6)</f>
        <v>-0.20575889281011972</v>
      </c>
      <c r="AE73">
        <f>IF(ISBLANK(K73),"",(K73-[8]Standardisation_Parameters!$N$5)/[8]Standardisation_Parameters!$N$6)</f>
        <v>-0.49244417994378925</v>
      </c>
      <c r="AF73" s="75">
        <f t="shared" si="19"/>
        <v>4</v>
      </c>
      <c r="AG73">
        <f>IF(ISBLANK(M73),"",(M73-[8]Standardisation_Parameters!$O$5)/[8]Standardisation_Parameters!$O$6)</f>
        <v>-1.4010184636084932</v>
      </c>
      <c r="AH73" s="75">
        <f t="shared" si="20"/>
        <v>6</v>
      </c>
      <c r="AI73" s="75">
        <f>IF(ISBLANK(O73),"",(O73-[8]Standardisation_Parameters!$Q$5)/[8]Standardisation_Parameters!$Q$6)</f>
        <v>2.072295815108435E-2</v>
      </c>
      <c r="AJ73" s="75">
        <f t="shared" si="21"/>
        <v>3.25</v>
      </c>
      <c r="AK73" s="695"/>
      <c r="AL73">
        <f>IF(X73="",[8]Buckets!$K$15,IF(X73&lt;=[8]Buckets!$D$13,[8]Buckets!$K$13,IF(AND(X73&gt;[8]Buckets!$D$13,X73&lt;=[8]Buckets!$D$14),[8]Buckets!$K$14,IF(X73&gt;[8]Buckets!$D$14,[8]Buckets!$K$15))))</f>
        <v>-0.72019999999999995</v>
      </c>
      <c r="AM73">
        <f>IF(Y73="",[8]Buckets!$K$60,IF(Y73&lt;=[8]Buckets!$D$55,[8]Buckets!$K$55,IF(AND(Y73&gt;[8]Buckets!$D$55,Y73&lt;=[8]Buckets!$D$56),[8]Buckets!$K$56,IF(AND(Y73&gt;[8]Buckets!$D$56,Y73&lt;=[8]Buckets!$D$57),[8]Buckets!$K$57,IF(AND(Y73&gt;[8]Buckets!$D$57,Y73&lt;=[8]Buckets!$D$58),[8]Buckets!$K$58,IF(AND(Y73&gt;[8]Buckets!$D$58,Y73&lt;=[8]Buckets!$D$59),[8]Buckets!$K$59,IF(Y73&gt;[8]Buckets!$D$59,[8]Buckets!$K$60)))))))</f>
        <v>-0.38049999999999995</v>
      </c>
      <c r="AN73">
        <f>IF(Z73="",[8]Buckets!$K$78,IF(Z73&lt;=[8]Buckets!$D$73,[8]Buckets!$K$73,IF(AND(Z73&gt;[8]Buckets!$D$73,Z73&lt;=[8]Buckets!$D$74),[8]Buckets!$K$74,IF(AND(Z73&gt;[8]Buckets!$D$74,Z73&lt;=[8]Buckets!$D$75),[8]Buckets!$K$75,IF(AND(Z73&gt;[8]Buckets!$D$75,Z73&lt;=[8]Buckets!$D$76),[8]Buckets!$K$76,IF(AND(Z73&gt;[8]Buckets!$D$76,Z73&lt;=[8]Buckets!$D$77),[8]Buckets!$K$77,IF(Z73&gt;[8]Buckets!$D$77,[8]Buckets!$K$78)))))))</f>
        <v>-0.61460000000000004</v>
      </c>
      <c r="AO73">
        <f>IF(AA73="",[8]Buckets!$K$37,IF(AA73&lt;=[8]Buckets!$D$37,[8]Buckets!$K$37,IF(AND(AA73&gt;[8]Buckets!$D$37,AA73&lt;=[8]Buckets!$D$38),[8]Buckets!$K$38,IF(AND(AA73&gt;[8]Buckets!$D$38,AA73&lt;=[8]Buckets!$D$39),[8]Buckets!$K$39,IF(AND(AA73&gt;[8]Buckets!$D$39,AA73&lt;=[8]Buckets!$D$40),[8]Buckets!$K$40,IF(AND(AA73&gt;[8]Buckets!$D$40,AA73&lt;=[8]Buckets!$D$41),[8]Buckets!$K$41,IF(AA73&gt;[8]Buckets!$D$41,[8]Buckets!$K$42)))))))</f>
        <v>-1.1850000000000001</v>
      </c>
      <c r="AP73">
        <f>IF(AB73="",[8]Buckets!$K$24,IF(AB73&lt;=[8]Buckets!$D$19,[8]Buckets!$K$19,IF(AND(AB73&gt;[8]Buckets!$D$19,AB73&lt;=[8]Buckets!$D$20),[8]Buckets!$K$20,IF(AND(AB73&gt;[8]Buckets!$D$20,AB73&lt;=[8]Buckets!$D$21),[8]Buckets!$K$21,IF(AND(AB73&gt;[8]Buckets!$D$21,AB73&lt;=[8]Buckets!$D$22),[8]Buckets!$K$22,IF(AND(AB73&gt;[8]Buckets!$D$22,AB73&lt;=[8]Buckets!$D$23),[8]Buckets!$K$23,IF(AB73&gt;[8]Buckets!$D$23,[8]Buckets!$K$24)))))))</f>
        <v>-0.53339999999999999</v>
      </c>
      <c r="AQ73">
        <f>IF(AC73="",[8]Buckets!$K$28,IF(AC73&lt;=[8]Buckets!$D$28,[8]Buckets!$K$28,IF(AND(AC73&gt;[8]Buckets!$D$28,AC73&lt;=[8]Buckets!$D$29),[8]Buckets!$K$29,IF(AND(AC73&gt;[8]Buckets!$D$29,AC73&lt;=[8]Buckets!$D$30),[8]Buckets!$K$30,IF(AND(AC73&gt;[8]Buckets!$D$30,AC73&lt;=[8]Buckets!$D$31),[8]Buckets!$K$31,IF(AND(AC73&gt;[8]Buckets!$D$31,AC73&lt;=[8]Buckets!$D$32),[8]Buckets!$K$32,IF(AC73&gt;[8]Buckets!$D$32,[8]Buckets!$K$33)))))))</f>
        <v>-0.70050000000000012</v>
      </c>
      <c r="AR73">
        <f>IF(AD73="",[8]Buckets!$K$46,IF(AD73&lt;=[8]Buckets!$D$46,[8]Buckets!$K$46,IF(AND(AD73&gt;[8]Buckets!$D$46,AD73&lt;=[8]Buckets!$D$47),[8]Buckets!$K$47,IF(AND(AD73&gt;[8]Buckets!$D$47,AD73&lt;=[8]Buckets!$D$48),[8]Buckets!$K$48,IF(AND(AD73&gt;[8]Buckets!$D$48,AD73&lt;=[8]Buckets!$D$49),[8]Buckets!$K$49,IF(AND(AD73&gt;[8]Buckets!$D$49,AD73&lt;=[8]Buckets!$D$50),[8]Buckets!$K$50,IF(AD73&gt;[8]Buckets!$D$50,[8]Buckets!$K$51)))))))</f>
        <v>-0.26459999999999995</v>
      </c>
      <c r="AS73">
        <f>IF(AE73="",[8]Buckets!$K$64,IF(AE73&lt;=[8]Buckets!$D$64,[8]Buckets!$K$64,IF(AND(AE73&gt;[8]Buckets!$D$64,AE73&lt;=[8]Buckets!$D$65),[8]Buckets!$K$65,IF(AND(AE73&gt;[8]Buckets!$D$65,AE73&lt;=[8]Buckets!$D$66),[8]Buckets!$K$66,IF(AND(AE73&gt;[8]Buckets!$D$66,AE73&lt;=[8]Buckets!$D$67),[8]Buckets!$K$67,IF(AND(AE73&gt;[8]Buckets!$D$67,AE73&lt;=[8]Buckets!$D$68),[8]Buckets!$K$68,IF(AE73&gt;[8]Buckets!$D$68,[8]Buckets!$K$69)))))))</f>
        <v>0.20650000000000002</v>
      </c>
      <c r="AT73">
        <f>IF(AF73="",[8]Buckets!$K$87,IF(AF73&lt;=[8]Buckets!$D$82,[8]Buckets!$K$82,IF(AND(AF73&gt;[8]Buckets!$D$82,AF73&lt;=[8]Buckets!$D$83),[8]Buckets!$K$83,IF(AND(AF73&gt;[8]Buckets!$D$83,AF73&lt;=[8]Buckets!$D$84),[8]Buckets!$K$84,IF(AND(AF73&gt;[8]Buckets!$D$84,AF73&lt;=[8]Buckets!$D$85),[8]Buckets!$K$85,IF(AND(AF73&gt;[8]Buckets!$D$85,AF73&lt;=[8]Buckets!$D$86),[8]Buckets!$K$86,IF(AF73&gt;[8]Buckets!$D$86,[8]Buckets!$K$87)))))))</f>
        <v>-0.28970000000000007</v>
      </c>
      <c r="AU73">
        <f>IF(AG73="",[8]Buckets!$K$95,IF(AG73&lt;=[8]Buckets!$D$90,[8]Buckets!$K$90,IF(AND(AG73&gt;[8]Buckets!$D$90,AG73&lt;=[8]Buckets!$D$91),[8]Buckets!$K$91,IF(AND(AG73&gt;[8]Buckets!$D$91,AG73&lt;=[8]Buckets!$D$92),[8]Buckets!$K$92,IF(AND(AG73&gt;[8]Buckets!$D$92,AG73&lt;=[8]Buckets!$D$93),[8]Buckets!$K$93,IF(AND(AG73&gt;[8]Buckets!$D$93,AG73&lt;=[8]Buckets!$D$94),[8]Buckets!$K$94,IF(AG73&gt;[8]Buckets!$D$94,[8]Buckets!$K$95)))))))</f>
        <v>-1.4845999999999999</v>
      </c>
      <c r="AV73">
        <f>IF(AH73="",[8]Buckets!$K$103,IF(AH73&lt;=[8]Buckets!$D$99,[8]Buckets!$K$99,IF(AND(AH73&gt;[8]Buckets!$D$99,AH73&lt;=[8]Buckets!$D$100),[8]Buckets!$K$100,IF(AND(AH73&gt;[8]Buckets!$D$100,AH73&lt;=[8]Buckets!$D$101),[8]Buckets!$K$101,IF(AND(AH73&gt;[8]Buckets!$D$101,AH73&lt;=[8]Buckets!$D$102),[8]Buckets!$K$102,IF(AH73&gt;[8]Buckets!$D$102,[8]Buckets!$K$103))))))</f>
        <v>0.72730000000000006</v>
      </c>
      <c r="AW73">
        <f>IF(AI73="",[8]Buckets!$K$116,IF(AI73&lt;=[8]Buckets!$D$116,[8]Buckets!$K$116,IF(AND(AI73&gt;[8]Buckets!$D$116,AI73&lt;=[8]Buckets!$D$117),[8]Buckets!$K$117,IF(AND(AI73&gt;[8]Buckets!$D$117,AI73&lt;=[8]Buckets!$D$118),[8]Buckets!$K$118,IF(AND(AI73&gt;[8]Buckets!$D$118,AI73&lt;=[8]Buckets!$D$119),[8]Buckets!$K$119,IF(AND(AI73&gt;[8]Buckets!$D$119,AI73&lt;=[8]Buckets!$D$120),[8]Buckets!$K$120,IF(AI73&gt;[8]Buckets!$D$120,[8]Buckets!$K$121)))))))</f>
        <v>-0.30289999999999995</v>
      </c>
      <c r="AX73">
        <f>IF(AJ73="",[8]Buckets!$K$130,IF(AJ73&lt;=[8]Buckets!$D$125,[8]Buckets!$K$125,IF(AND(AJ73&gt;[8]Buckets!$D$125,AJ73&lt;=[8]Buckets!$D$126),[8]Buckets!$K$126,IF(AND(AJ73&gt;[8]Buckets!$D$126,AJ73&lt;=[8]Buckets!$D$127),[8]Buckets!$K$127,IF(AND(AJ73&gt;[8]Buckets!$D$127,AJ73&lt;=[8]Buckets!$D$128),[8]Buckets!$K$128,IF(AND(AJ73&gt;[8]Buckets!$D$128,AJ73&lt;=[8]Buckets!$D$129),[8]Buckets!$K$129,IF(AJ73&gt;[8]Buckets!$D$129,[8]Buckets!$K$130)))))))</f>
        <v>6.3799999999999857E-2</v>
      </c>
      <c r="AY73" s="695"/>
      <c r="AZ73">
        <f>MMULT(AL73:AT73,[8]Coefficients!$B$6:$B$14)+[8]Coefficients!$F$5</f>
        <v>-0.3943077669999997</v>
      </c>
      <c r="BA73">
        <f>MMULT(AU73:AX73,[8]Coefficients!$B$20:$B$23)+[8]Coefficients!$F$19</f>
        <v>-5.6643153999999987E-2</v>
      </c>
      <c r="BB73">
        <f>(AZ73*[8]Standardisation_Parameters!$B$6)+[8]Standardisation_Parameters!$B$5</f>
        <v>37.849386557442422</v>
      </c>
      <c r="BC73">
        <f>(BA73*[8]Standardisation_Parameters!$B$6)+[8]Standardisation_Parameters!$B$5</f>
        <v>43.518940504247993</v>
      </c>
      <c r="BD73">
        <v>76</v>
      </c>
      <c r="BE73" s="78">
        <f>MMULT(AZ73:BA73,[8]Coefficients!$B$29:$B$30)+[8]Coefficients!$F$29</f>
        <v>-0.14185310759174991</v>
      </c>
      <c r="BF73" s="78">
        <f>(BE73*[8]Standardisation_Parameters!$B$6)+[8]Standardisation_Parameters!$B$5</f>
        <v>42.0882237216954</v>
      </c>
      <c r="BG73" s="78">
        <f t="shared" si="22"/>
        <v>42</v>
      </c>
      <c r="BH73" s="78">
        <f>VLOOKUP(MATCH(BF73,[8]mapping_table!$B$2:$B$21,1),[8]mapping_table!$A$1:$D$21,4,0)</f>
        <v>45</v>
      </c>
      <c r="BI73" s="78">
        <f t="shared" si="23"/>
        <v>8</v>
      </c>
      <c r="BK73" s="79">
        <f>MMULT(AZ73:BA73,[8]Coefficients!$B$36:$B$37)+[8]Coefficients!$F$36</f>
        <v>-0.21381748953510984</v>
      </c>
      <c r="BL73" s="79">
        <f>(BK73*[8]Standardisation_Parameters!$B$6)+[8]Standardisation_Parameters!$B$5</f>
        <v>40.879906563283541</v>
      </c>
      <c r="BM73" s="79">
        <f t="shared" si="24"/>
        <v>41</v>
      </c>
      <c r="BN73" s="79">
        <f>VLOOKUP(MATCH(BL73,[8]mapping_table!$B$2:$B$21,1),[8]mapping_table!$A$1:$D$21,4,0)</f>
        <v>45</v>
      </c>
      <c r="BO73" s="79">
        <f t="shared" si="25"/>
        <v>8</v>
      </c>
      <c r="BP73" s="78">
        <f t="shared" si="26"/>
        <v>8</v>
      </c>
      <c r="BQ73" s="78">
        <f>VLOOKUP(MATCH(BO73,[9]mapping_table!$B$2:$B$21,1),[9]mapping_table!$A$1:$D$21,4,0)</f>
        <v>10</v>
      </c>
      <c r="BR73" s="78">
        <f t="shared" si="27"/>
        <v>2</v>
      </c>
      <c r="BT73" s="79" t="e">
        <f>MMULT(BI73:BJ73,[9]Coefficients!$B$36:$B$37)+[9]Coefficients!$F$36</f>
        <v>#VALUE!</v>
      </c>
      <c r="BU73" s="79" t="e">
        <f>(BT73*[9]Standardisation_Parameters!$B$6)+[9]Standardisation_Parameters!$B$5</f>
        <v>#VALUE!</v>
      </c>
      <c r="BV73" s="79" t="e">
        <f t="shared" si="28"/>
        <v>#VALUE!</v>
      </c>
      <c r="BW73" s="79" t="e">
        <f>VLOOKUP(MATCH(BU73,[9]mapping_table!$B$2:$B$21,1),[9]mapping_table!$A$1:$D$21,4,0)</f>
        <v>#VALUE!</v>
      </c>
      <c r="BX73" s="79" t="e">
        <f t="shared" si="29"/>
        <v>#VALUE!</v>
      </c>
    </row>
    <row r="74" spans="1:76" hidden="1" x14ac:dyDescent="0.25">
      <c r="A74" s="74" t="s">
        <v>265</v>
      </c>
      <c r="B74" s="74" t="s">
        <v>160</v>
      </c>
      <c r="C74" s="74" t="s">
        <v>266</v>
      </c>
      <c r="D74" s="75">
        <v>1</v>
      </c>
      <c r="E74" s="75">
        <v>26.066471652361301</v>
      </c>
      <c r="F74" s="75">
        <v>0.7</v>
      </c>
      <c r="G74" s="75">
        <v>0.38</v>
      </c>
      <c r="H74" s="75">
        <v>3.4735999999999998</v>
      </c>
      <c r="I74" s="75">
        <v>49948.1</v>
      </c>
      <c r="J74" s="75">
        <v>-16.855194589024499</v>
      </c>
      <c r="K74" s="75">
        <v>9.8731618290053405</v>
      </c>
      <c r="L74" s="75">
        <v>1</v>
      </c>
      <c r="M74" s="75">
        <v>0.54644808743169404</v>
      </c>
      <c r="N74" s="75">
        <v>1</v>
      </c>
      <c r="O74" s="75">
        <v>1.6949096590305199</v>
      </c>
      <c r="P74" s="75">
        <v>1.5</v>
      </c>
      <c r="Q74" s="75">
        <f>VLOOKUP(C74,High_Raw!$D:$CD,9,FALSE)</f>
        <v>6.1898406441523202</v>
      </c>
      <c r="R74" s="75">
        <f>VLOOKUP(C74,High_Raw!$D:$CD,36,FALSE)</f>
        <v>0.40930231069205297</v>
      </c>
      <c r="S74" s="148">
        <v>11.8888888888889</v>
      </c>
      <c r="T74" s="149">
        <f t="shared" si="15"/>
        <v>12</v>
      </c>
      <c r="U74" s="41">
        <f>VLOOKUP(MATCH(S74,[8]mapping_table!$B$2:$B$21,1),[8]mapping_table!$A$1:$D$21,4,0)</f>
        <v>15</v>
      </c>
      <c r="V74" s="41">
        <f t="shared" si="16"/>
        <v>2</v>
      </c>
      <c r="W74" s="695"/>
      <c r="X74" s="75">
        <f t="shared" si="17"/>
        <v>1</v>
      </c>
      <c r="Y74">
        <f>IF(ISBLANK(E74),"",(E74-[8]Standardisation_Parameters!$J$5)/[8]Standardisation_Parameters!$J$6)</f>
        <v>2.3603191916133253</v>
      </c>
      <c r="Z74">
        <f>IF(ISBLANK(F74),"",(F74-[8]Standardisation_Parameters!$G$5)/[8]Standardisation_Parameters!$G$6)</f>
        <v>-0.7368413001747931</v>
      </c>
      <c r="AA74">
        <f>IF(ISBLANK(G74),"",(G74-[8]Standardisation_Parameters!$L$5)/[8]Standardisation_Parameters!$L$6)</f>
        <v>-1.1224606482957094</v>
      </c>
      <c r="AB74" s="75">
        <f t="shared" si="18"/>
        <v>3.4735999999999998</v>
      </c>
      <c r="AC74">
        <f>IF(ISBLANK(I74),"",(I74-[8]Standardisation_Parameters!$K$5)/[8]Standardisation_Parameters!$K$6)</f>
        <v>2.0738014899967627</v>
      </c>
      <c r="AD74">
        <f>IF(ISBLANK(J74),"",(J74-[8]Standardisation_Parameters!$M$5)/[8]Standardisation_Parameters!$M$6)</f>
        <v>-0.46516647460827831</v>
      </c>
      <c r="AE74">
        <f>IF(ISBLANK(K74),"",(K74-[8]Standardisation_Parameters!$N$5)/[8]Standardisation_Parameters!$N$6)</f>
        <v>-0.57047256747082631</v>
      </c>
      <c r="AF74" s="75">
        <f t="shared" si="19"/>
        <v>1</v>
      </c>
      <c r="AG74">
        <f>IF(ISBLANK(M74),"",(M74-[8]Standardisation_Parameters!$O$5)/[8]Standardisation_Parameters!$O$6)</f>
        <v>-1.5799049739652029</v>
      </c>
      <c r="AH74" s="75">
        <f t="shared" si="20"/>
        <v>1</v>
      </c>
      <c r="AI74" s="75">
        <f>IF(ISBLANK(O74),"",(O74-[8]Standardisation_Parameters!$Q$5)/[8]Standardisation_Parameters!$Q$6)</f>
        <v>1.6729804427544099</v>
      </c>
      <c r="AJ74" s="75">
        <f t="shared" si="21"/>
        <v>1.5</v>
      </c>
      <c r="AK74" s="695"/>
      <c r="AL74">
        <f>IF(X74="",[8]Buckets!$K$15,IF(X74&lt;=[8]Buckets!$D$13,[8]Buckets!$K$13,IF(AND(X74&gt;[8]Buckets!$D$13,X74&lt;=[8]Buckets!$D$14),[8]Buckets!$K$14,IF(X74&gt;[8]Buckets!$D$14,[8]Buckets!$K$15))))</f>
        <v>-0.72019999999999995</v>
      </c>
      <c r="AM74">
        <f>IF(Y74="",[8]Buckets!$K$60,IF(Y74&lt;=[8]Buckets!$D$55,[8]Buckets!$K$55,IF(AND(Y74&gt;[8]Buckets!$D$55,Y74&lt;=[8]Buckets!$D$56),[8]Buckets!$K$56,IF(AND(Y74&gt;[8]Buckets!$D$56,Y74&lt;=[8]Buckets!$D$57),[8]Buckets!$K$57,IF(AND(Y74&gt;[8]Buckets!$D$57,Y74&lt;=[8]Buckets!$D$58),[8]Buckets!$K$58,IF(AND(Y74&gt;[8]Buckets!$D$58,Y74&lt;=[8]Buckets!$D$59),[8]Buckets!$K$59,IF(Y74&gt;[8]Buckets!$D$59,[8]Buckets!$K$60)))))))</f>
        <v>-0.38049999999999995</v>
      </c>
      <c r="AN74">
        <f>IF(Z74="",[8]Buckets!$K$78,IF(Z74&lt;=[8]Buckets!$D$73,[8]Buckets!$K$73,IF(AND(Z74&gt;[8]Buckets!$D$73,Z74&lt;=[8]Buckets!$D$74),[8]Buckets!$K$74,IF(AND(Z74&gt;[8]Buckets!$D$74,Z74&lt;=[8]Buckets!$D$75),[8]Buckets!$K$75,IF(AND(Z74&gt;[8]Buckets!$D$75,Z74&lt;=[8]Buckets!$D$76),[8]Buckets!$K$76,IF(AND(Z74&gt;[8]Buckets!$D$76,Z74&lt;=[8]Buckets!$D$77),[8]Buckets!$K$77,IF(Z74&gt;[8]Buckets!$D$77,[8]Buckets!$K$78)))))))</f>
        <v>-0.87819999999999998</v>
      </c>
      <c r="AO74">
        <f>IF(AA74="",[8]Buckets!$K$37,IF(AA74&lt;=[8]Buckets!$D$37,[8]Buckets!$K$37,IF(AND(AA74&gt;[8]Buckets!$D$37,AA74&lt;=[8]Buckets!$D$38),[8]Buckets!$K$38,IF(AND(AA74&gt;[8]Buckets!$D$38,AA74&lt;=[8]Buckets!$D$39),[8]Buckets!$K$39,IF(AND(AA74&gt;[8]Buckets!$D$39,AA74&lt;=[8]Buckets!$D$40),[8]Buckets!$K$40,IF(AND(AA74&gt;[8]Buckets!$D$40,AA74&lt;=[8]Buckets!$D$41),[8]Buckets!$K$41,IF(AA74&gt;[8]Buckets!$D$41,[8]Buckets!$K$42)))))))</f>
        <v>-1.1850000000000001</v>
      </c>
      <c r="AP74">
        <f>IF(AB74="",[8]Buckets!$K$24,IF(AB74&lt;=[8]Buckets!$D$19,[8]Buckets!$K$19,IF(AND(AB74&gt;[8]Buckets!$D$19,AB74&lt;=[8]Buckets!$D$20),[8]Buckets!$K$20,IF(AND(AB74&gt;[8]Buckets!$D$20,AB74&lt;=[8]Buckets!$D$21),[8]Buckets!$K$21,IF(AND(AB74&gt;[8]Buckets!$D$21,AB74&lt;=[8]Buckets!$D$22),[8]Buckets!$K$22,IF(AND(AB74&gt;[8]Buckets!$D$22,AB74&lt;=[8]Buckets!$D$23),[8]Buckets!$K$23,IF(AB74&gt;[8]Buckets!$D$23,[8]Buckets!$K$24)))))))</f>
        <v>-0.53339999999999999</v>
      </c>
      <c r="AQ74">
        <f>IF(AC74="",[8]Buckets!$K$28,IF(AC74&lt;=[8]Buckets!$D$28,[8]Buckets!$K$28,IF(AND(AC74&gt;[8]Buckets!$D$28,AC74&lt;=[8]Buckets!$D$29),[8]Buckets!$K$29,IF(AND(AC74&gt;[8]Buckets!$D$29,AC74&lt;=[8]Buckets!$D$30),[8]Buckets!$K$30,IF(AND(AC74&gt;[8]Buckets!$D$30,AC74&lt;=[8]Buckets!$D$31),[8]Buckets!$K$31,IF(AND(AC74&gt;[8]Buckets!$D$31,AC74&lt;=[8]Buckets!$D$32),[8]Buckets!$K$32,IF(AC74&gt;[8]Buckets!$D$32,[8]Buckets!$K$33)))))))</f>
        <v>-1.5579000000000001</v>
      </c>
      <c r="AR74">
        <f>IF(AD74="",[8]Buckets!$K$46,IF(AD74&lt;=[8]Buckets!$D$46,[8]Buckets!$K$46,IF(AND(AD74&gt;[8]Buckets!$D$46,AD74&lt;=[8]Buckets!$D$47),[8]Buckets!$K$47,IF(AND(AD74&gt;[8]Buckets!$D$47,AD74&lt;=[8]Buckets!$D$48),[8]Buckets!$K$48,IF(AND(AD74&gt;[8]Buckets!$D$48,AD74&lt;=[8]Buckets!$D$49),[8]Buckets!$K$49,IF(AND(AD74&gt;[8]Buckets!$D$49,AD74&lt;=[8]Buckets!$D$50),[8]Buckets!$K$50,IF(AD74&gt;[8]Buckets!$D$50,[8]Buckets!$K$51)))))))</f>
        <v>-0.11729999999999999</v>
      </c>
      <c r="AS74">
        <f>IF(AE74="",[8]Buckets!$K$64,IF(AE74&lt;=[8]Buckets!$D$64,[8]Buckets!$K$64,IF(AND(AE74&gt;[8]Buckets!$D$64,AE74&lt;=[8]Buckets!$D$65),[8]Buckets!$K$65,IF(AND(AE74&gt;[8]Buckets!$D$65,AE74&lt;=[8]Buckets!$D$66),[8]Buckets!$K$66,IF(AND(AE74&gt;[8]Buckets!$D$66,AE74&lt;=[8]Buckets!$D$67),[8]Buckets!$K$67,IF(AND(AE74&gt;[8]Buckets!$D$67,AE74&lt;=[8]Buckets!$D$68),[8]Buckets!$K$68,IF(AE74&gt;[8]Buckets!$D$68,[8]Buckets!$K$69)))))))</f>
        <v>0.20650000000000002</v>
      </c>
      <c r="AT74">
        <f>IF(AF74="",[8]Buckets!$K$87,IF(AF74&lt;=[8]Buckets!$D$82,[8]Buckets!$K$82,IF(AND(AF74&gt;[8]Buckets!$D$82,AF74&lt;=[8]Buckets!$D$83),[8]Buckets!$K$83,IF(AND(AF74&gt;[8]Buckets!$D$83,AF74&lt;=[8]Buckets!$D$84),[8]Buckets!$K$84,IF(AND(AF74&gt;[8]Buckets!$D$84,AF74&lt;=[8]Buckets!$D$85),[8]Buckets!$K$85,IF(AND(AF74&gt;[8]Buckets!$D$85,AF74&lt;=[8]Buckets!$D$86),[8]Buckets!$K$86,IF(AF74&gt;[8]Buckets!$D$86,[8]Buckets!$K$87)))))))</f>
        <v>-1.6049</v>
      </c>
      <c r="AU74">
        <f>IF(AG74="",[8]Buckets!$K$95,IF(AG74&lt;=[8]Buckets!$D$90,[8]Buckets!$K$90,IF(AND(AG74&gt;[8]Buckets!$D$90,AG74&lt;=[8]Buckets!$D$91),[8]Buckets!$K$91,IF(AND(AG74&gt;[8]Buckets!$D$91,AG74&lt;=[8]Buckets!$D$92),[8]Buckets!$K$92,IF(AND(AG74&gt;[8]Buckets!$D$92,AG74&lt;=[8]Buckets!$D$93),[8]Buckets!$K$93,IF(AND(AG74&gt;[8]Buckets!$D$93,AG74&lt;=[8]Buckets!$D$94),[8]Buckets!$K$94,IF(AG74&gt;[8]Buckets!$D$94,[8]Buckets!$K$95)))))))</f>
        <v>-1.4845999999999999</v>
      </c>
      <c r="AV74">
        <f>IF(AH74="",[8]Buckets!$K$103,IF(AH74&lt;=[8]Buckets!$D$99,[8]Buckets!$K$99,IF(AND(AH74&gt;[8]Buckets!$D$99,AH74&lt;=[8]Buckets!$D$100),[8]Buckets!$K$100,IF(AND(AH74&gt;[8]Buckets!$D$100,AH74&lt;=[8]Buckets!$D$101),[8]Buckets!$K$101,IF(AND(AH74&gt;[8]Buckets!$D$101,AH74&lt;=[8]Buckets!$D$102),[8]Buckets!$K$102,IF(AH74&gt;[8]Buckets!$D$102,[8]Buckets!$K$103))))))</f>
        <v>-1.5026999999999999</v>
      </c>
      <c r="AW74">
        <f>IF(AI74="",[8]Buckets!$K$116,IF(AI74&lt;=[8]Buckets!$D$116,[8]Buckets!$K$116,IF(AND(AI74&gt;[8]Buckets!$D$116,AI74&lt;=[8]Buckets!$D$117),[8]Buckets!$K$117,IF(AND(AI74&gt;[8]Buckets!$D$117,AI74&lt;=[8]Buckets!$D$118),[8]Buckets!$K$118,IF(AND(AI74&gt;[8]Buckets!$D$118,AI74&lt;=[8]Buckets!$D$119),[8]Buckets!$K$119,IF(AND(AI74&gt;[8]Buckets!$D$119,AI74&lt;=[8]Buckets!$D$120),[8]Buckets!$K$120,IF(AI74&gt;[8]Buckets!$D$120,[8]Buckets!$K$121)))))))</f>
        <v>-1.6469000000000003</v>
      </c>
      <c r="AX74">
        <f>IF(AJ74="",[8]Buckets!$K$130,IF(AJ74&lt;=[8]Buckets!$D$125,[8]Buckets!$K$125,IF(AND(AJ74&gt;[8]Buckets!$D$125,AJ74&lt;=[8]Buckets!$D$126),[8]Buckets!$K$126,IF(AND(AJ74&gt;[8]Buckets!$D$126,AJ74&lt;=[8]Buckets!$D$127),[8]Buckets!$K$127,IF(AND(AJ74&gt;[8]Buckets!$D$127,AJ74&lt;=[8]Buckets!$D$128),[8]Buckets!$K$128,IF(AND(AJ74&gt;[8]Buckets!$D$128,AJ74&lt;=[8]Buckets!$D$129),[8]Buckets!$K$129,IF(AJ74&gt;[8]Buckets!$D$129,[8]Buckets!$K$130)))))))</f>
        <v>-1.2012999999999998</v>
      </c>
      <c r="AY74" s="695"/>
      <c r="AZ74">
        <f>MMULT(AL74:AT74,[8]Coefficients!$B$6:$B$14)+[8]Coefficients!$F$5</f>
        <v>-1.2402790389999996</v>
      </c>
      <c r="BA74">
        <f>MMULT(AU74:AX74,[8]Coefficients!$B$20:$B$23)+[8]Coefficients!$F$19</f>
        <v>-1.689170874</v>
      </c>
      <c r="BB74">
        <f>(AZ74*[8]Standardisation_Parameters!$B$6)+[8]Standardisation_Parameters!$B$5</f>
        <v>23.645115279386609</v>
      </c>
      <c r="BC74">
        <f>(BA74*[8]Standardisation_Parameters!$B$6)+[8]Standardisation_Parameters!$B$5</f>
        <v>16.108001892817288</v>
      </c>
      <c r="BD74">
        <v>77</v>
      </c>
      <c r="BE74" s="78">
        <f>MMULT(AZ74:BA74,[8]Coefficients!$B$29:$B$30)+[8]Coefficients!$F$29</f>
        <v>-1.6083543405276699</v>
      </c>
      <c r="BF74" s="78">
        <f>(BE74*[8]Standardisation_Parameters!$B$6)+[8]Standardisation_Parameters!$B$5</f>
        <v>17.464951003487624</v>
      </c>
      <c r="BG74" s="78">
        <f t="shared" si="22"/>
        <v>17</v>
      </c>
      <c r="BH74" s="78">
        <f>VLOOKUP(MATCH(BF74,[8]mapping_table!$B$2:$B$21,1),[8]mapping_table!$A$1:$D$21,4,0)</f>
        <v>20</v>
      </c>
      <c r="BI74" s="78">
        <f t="shared" si="23"/>
        <v>3</v>
      </c>
      <c r="BK74" s="79">
        <f>MMULT(AZ74:BA74,[8]Coefficients!$B$36:$B$37)+[8]Coefficients!$F$36</f>
        <v>-1.5199781569124697</v>
      </c>
      <c r="BL74" s="79">
        <f>(BK74*[8]Standardisation_Parameters!$B$6)+[8]Standardisation_Parameters!$B$5</f>
        <v>18.948830336200444</v>
      </c>
      <c r="BM74" s="79">
        <f t="shared" si="24"/>
        <v>19</v>
      </c>
      <c r="BN74" s="79">
        <f>VLOOKUP(MATCH(BL74,[8]mapping_table!$B$2:$B$21,1),[8]mapping_table!$A$1:$D$21,4,0)</f>
        <v>20</v>
      </c>
      <c r="BO74" s="79">
        <f t="shared" si="25"/>
        <v>4</v>
      </c>
      <c r="BP74" s="78">
        <f t="shared" si="26"/>
        <v>4</v>
      </c>
      <c r="BQ74" s="78">
        <f>VLOOKUP(MATCH(BO74,[9]mapping_table!$B$2:$B$21,1),[9]mapping_table!$A$1:$D$21,4,0)</f>
        <v>5</v>
      </c>
      <c r="BR74" s="78">
        <f t="shared" si="27"/>
        <v>1</v>
      </c>
      <c r="BT74" s="79" t="e">
        <f>MMULT(BI74:BJ74,[9]Coefficients!$B$36:$B$37)+[9]Coefficients!$F$36</f>
        <v>#VALUE!</v>
      </c>
      <c r="BU74" s="79" t="e">
        <f>(BT74*[9]Standardisation_Parameters!$B$6)+[9]Standardisation_Parameters!$B$5</f>
        <v>#VALUE!</v>
      </c>
      <c r="BV74" s="79" t="e">
        <f t="shared" si="28"/>
        <v>#VALUE!</v>
      </c>
      <c r="BW74" s="79" t="e">
        <f>VLOOKUP(MATCH(BU74,[9]mapping_table!$B$2:$B$21,1),[9]mapping_table!$A$1:$D$21,4,0)</f>
        <v>#VALUE!</v>
      </c>
      <c r="BX74" s="79" t="e">
        <f t="shared" si="29"/>
        <v>#VALUE!</v>
      </c>
    </row>
    <row r="75" spans="1:76" hidden="1" x14ac:dyDescent="0.25">
      <c r="A75" s="74" t="s">
        <v>267</v>
      </c>
      <c r="B75" s="74" t="s">
        <v>158</v>
      </c>
      <c r="C75" s="74" t="s">
        <v>268</v>
      </c>
      <c r="D75" s="75">
        <v>4</v>
      </c>
      <c r="E75" s="75">
        <v>-4.01776350989834</v>
      </c>
      <c r="F75" s="75">
        <v>26.6</v>
      </c>
      <c r="G75" s="75">
        <v>12.5</v>
      </c>
      <c r="H75" s="75">
        <v>8.9499999999999993</v>
      </c>
      <c r="I75" s="75">
        <v>6430</v>
      </c>
      <c r="J75" s="75">
        <v>-14.175227352153801</v>
      </c>
      <c r="K75" s="75">
        <v>79.374103137329598</v>
      </c>
      <c r="L75" s="75">
        <v>5</v>
      </c>
      <c r="M75" s="75">
        <v>48.087431693989103</v>
      </c>
      <c r="N75" s="75">
        <v>5</v>
      </c>
      <c r="O75" s="75">
        <v>-0.32826795748937398</v>
      </c>
      <c r="P75" s="75">
        <v>3.25</v>
      </c>
      <c r="Q75" s="75">
        <f>VLOOKUP(C75,High_Raw!$D:$CD,9,FALSE)</f>
        <v>3.3792719630121502</v>
      </c>
      <c r="R75" s="75">
        <f>VLOOKUP(C75,High_Raw!$D:$CD,36,FALSE)</f>
        <v>36.941131389892199</v>
      </c>
      <c r="S75" s="148">
        <v>54.4444444444444</v>
      </c>
      <c r="T75" s="149">
        <f t="shared" si="15"/>
        <v>54</v>
      </c>
      <c r="U75" s="41">
        <f>VLOOKUP(MATCH(S75,[8]mapping_table!$B$2:$B$21,1),[8]mapping_table!$A$1:$D$21,4,0)</f>
        <v>55</v>
      </c>
      <c r="V75" s="41">
        <f t="shared" si="16"/>
        <v>11</v>
      </c>
      <c r="W75" s="695"/>
      <c r="X75" s="75">
        <f t="shared" si="17"/>
        <v>4</v>
      </c>
      <c r="Y75">
        <f>IF(ISBLANK(E75),"",(E75-[8]Standardisation_Parameters!$J$5)/[8]Standardisation_Parameters!$J$6)</f>
        <v>-0.56297032336240294</v>
      </c>
      <c r="Z75">
        <f>IF(ISBLANK(F75),"",(F75-[8]Standardisation_Parameters!$G$5)/[8]Standardisation_Parameters!$G$6)</f>
        <v>1.4548915560395383</v>
      </c>
      <c r="AA75">
        <f>IF(ISBLANK(G75),"",(G75-[8]Standardisation_Parameters!$L$5)/[8]Standardisation_Parameters!$L$6)</f>
        <v>1.1768125683370851</v>
      </c>
      <c r="AB75" s="75">
        <f t="shared" si="18"/>
        <v>8.9499999999999993</v>
      </c>
      <c r="AC75">
        <f>IF(ISBLANK(I75),"",(I75-[8]Standardisation_Parameters!$K$5)/[8]Standardisation_Parameters!$K$6)</f>
        <v>-0.42588823764737999</v>
      </c>
      <c r="AD75">
        <f>IF(ISBLANK(J75),"",(J75-[8]Standardisation_Parameters!$M$5)/[8]Standardisation_Parameters!$M$6)</f>
        <v>-0.39922025595975985</v>
      </c>
      <c r="AE75">
        <f>IF(ISBLANK(K75),"",(K75-[8]Standardisation_Parameters!$N$5)/[8]Standardisation_Parameters!$N$6)</f>
        <v>4.4300770425386563E-2</v>
      </c>
      <c r="AF75" s="75">
        <f t="shared" si="19"/>
        <v>5</v>
      </c>
      <c r="AG75">
        <f>IF(ISBLANK(M75),"",(M75-[8]Standardisation_Parameters!$O$5)/[8]Standardisation_Parameters!$O$6)</f>
        <v>0.1493312928163244</v>
      </c>
      <c r="AH75" s="75">
        <f t="shared" si="20"/>
        <v>5</v>
      </c>
      <c r="AI75" s="75">
        <f>IF(ISBLANK(O75),"",(O75-[8]Standardisation_Parameters!$Q$5)/[8]Standardisation_Parameters!$Q$6)</f>
        <v>-0.38204024530780128</v>
      </c>
      <c r="AJ75" s="75">
        <f t="shared" si="21"/>
        <v>3.25</v>
      </c>
      <c r="AK75" s="695"/>
      <c r="AL75">
        <f>IF(X75="",[8]Buckets!$K$15,IF(X75&lt;=[8]Buckets!$D$13,[8]Buckets!$K$13,IF(AND(X75&gt;[8]Buckets!$D$13,X75&lt;=[8]Buckets!$D$14),[8]Buckets!$K$14,IF(X75&gt;[8]Buckets!$D$14,[8]Buckets!$K$15))))</f>
        <v>0.39300000000000002</v>
      </c>
      <c r="AM75">
        <f>IF(Y75="",[8]Buckets!$K$60,IF(Y75&lt;=[8]Buckets!$D$55,[8]Buckets!$K$55,IF(AND(Y75&gt;[8]Buckets!$D$55,Y75&lt;=[8]Buckets!$D$56),[8]Buckets!$K$56,IF(AND(Y75&gt;[8]Buckets!$D$56,Y75&lt;=[8]Buckets!$D$57),[8]Buckets!$K$57,IF(AND(Y75&gt;[8]Buckets!$D$57,Y75&lt;=[8]Buckets!$D$58),[8]Buckets!$K$58,IF(AND(Y75&gt;[8]Buckets!$D$58,Y75&lt;=[8]Buckets!$D$59),[8]Buckets!$K$59,IF(Y75&gt;[8]Buckets!$D$59,[8]Buckets!$K$60)))))))</f>
        <v>-0.54849999999999999</v>
      </c>
      <c r="AN75">
        <f>IF(Z75="",[8]Buckets!$K$78,IF(Z75&lt;=[8]Buckets!$D$73,[8]Buckets!$K$73,IF(AND(Z75&gt;[8]Buckets!$D$73,Z75&lt;=[8]Buckets!$D$74),[8]Buckets!$K$74,IF(AND(Z75&gt;[8]Buckets!$D$74,Z75&lt;=[8]Buckets!$D$75),[8]Buckets!$K$75,IF(AND(Z75&gt;[8]Buckets!$D$75,Z75&lt;=[8]Buckets!$D$76),[8]Buckets!$K$76,IF(AND(Z75&gt;[8]Buckets!$D$76,Z75&lt;=[8]Buckets!$D$77),[8]Buckets!$K$77,IF(Z75&gt;[8]Buckets!$D$77,[8]Buckets!$K$78)))))))</f>
        <v>0.17619999999999991</v>
      </c>
      <c r="AO75">
        <f>IF(AA75="",[8]Buckets!$K$37,IF(AA75&lt;=[8]Buckets!$D$37,[8]Buckets!$K$37,IF(AND(AA75&gt;[8]Buckets!$D$37,AA75&lt;=[8]Buckets!$D$38),[8]Buckets!$K$38,IF(AND(AA75&gt;[8]Buckets!$D$38,AA75&lt;=[8]Buckets!$D$39),[8]Buckets!$K$39,IF(AND(AA75&gt;[8]Buckets!$D$39,AA75&lt;=[8]Buckets!$D$40),[8]Buckets!$K$40,IF(AND(AA75&gt;[8]Buckets!$D$40,AA75&lt;=[8]Buckets!$D$41),[8]Buckets!$K$41,IF(AA75&gt;[8]Buckets!$D$41,[8]Buckets!$K$42)))))))</f>
        <v>0.21900000000000008</v>
      </c>
      <c r="AP75">
        <f>IF(AB75="",[8]Buckets!$K$24,IF(AB75&lt;=[8]Buckets!$D$19,[8]Buckets!$K$19,IF(AND(AB75&gt;[8]Buckets!$D$19,AB75&lt;=[8]Buckets!$D$20),[8]Buckets!$K$20,IF(AND(AB75&gt;[8]Buckets!$D$20,AB75&lt;=[8]Buckets!$D$21),[8]Buckets!$K$21,IF(AND(AB75&gt;[8]Buckets!$D$21,AB75&lt;=[8]Buckets!$D$22),[8]Buckets!$K$22,IF(AND(AB75&gt;[8]Buckets!$D$22,AB75&lt;=[8]Buckets!$D$23),[8]Buckets!$K$23,IF(AB75&gt;[8]Buckets!$D$23,[8]Buckets!$K$24)))))))</f>
        <v>-7.4999999999999956E-2</v>
      </c>
      <c r="AQ75">
        <f>IF(AC75="",[8]Buckets!$K$28,IF(AC75&lt;=[8]Buckets!$D$28,[8]Buckets!$K$28,IF(AND(AC75&gt;[8]Buckets!$D$28,AC75&lt;=[8]Buckets!$D$29),[8]Buckets!$K$29,IF(AND(AC75&gt;[8]Buckets!$D$29,AC75&lt;=[8]Buckets!$D$30),[8]Buckets!$K$30,IF(AND(AC75&gt;[8]Buckets!$D$30,AC75&lt;=[8]Buckets!$D$31),[8]Buckets!$K$31,IF(AND(AC75&gt;[8]Buckets!$D$31,AC75&lt;=[8]Buckets!$D$32),[8]Buckets!$K$32,IF(AC75&gt;[8]Buckets!$D$32,[8]Buckets!$K$33)))))))</f>
        <v>0.15849999999999986</v>
      </c>
      <c r="AR75">
        <f>IF(AD75="",[8]Buckets!$K$46,IF(AD75&lt;=[8]Buckets!$D$46,[8]Buckets!$K$46,IF(AND(AD75&gt;[8]Buckets!$D$46,AD75&lt;=[8]Buckets!$D$47),[8]Buckets!$K$47,IF(AND(AD75&gt;[8]Buckets!$D$47,AD75&lt;=[8]Buckets!$D$48),[8]Buckets!$K$48,IF(AND(AD75&gt;[8]Buckets!$D$48,AD75&lt;=[8]Buckets!$D$49),[8]Buckets!$K$49,IF(AND(AD75&gt;[8]Buckets!$D$49,AD75&lt;=[8]Buckets!$D$50),[8]Buckets!$K$50,IF(AD75&gt;[8]Buckets!$D$50,[8]Buckets!$K$51)))))))</f>
        <v>-0.26459999999999995</v>
      </c>
      <c r="AS75">
        <f>IF(AE75="",[8]Buckets!$K$64,IF(AE75&lt;=[8]Buckets!$D$64,[8]Buckets!$K$64,IF(AND(AE75&gt;[8]Buckets!$D$64,AE75&lt;=[8]Buckets!$D$65),[8]Buckets!$K$65,IF(AND(AE75&gt;[8]Buckets!$D$65,AE75&lt;=[8]Buckets!$D$66),[8]Buckets!$K$66,IF(AND(AE75&gt;[8]Buckets!$D$66,AE75&lt;=[8]Buckets!$D$67),[8]Buckets!$K$67,IF(AND(AE75&gt;[8]Buckets!$D$67,AE75&lt;=[8]Buckets!$D$68),[8]Buckets!$K$68,IF(AE75&gt;[8]Buckets!$D$68,[8]Buckets!$K$69)))))))</f>
        <v>-0.6238999999999999</v>
      </c>
      <c r="AT75">
        <f>IF(AF75="",[8]Buckets!$K$87,IF(AF75&lt;=[8]Buckets!$D$82,[8]Buckets!$K$82,IF(AND(AF75&gt;[8]Buckets!$D$82,AF75&lt;=[8]Buckets!$D$83),[8]Buckets!$K$83,IF(AND(AF75&gt;[8]Buckets!$D$83,AF75&lt;=[8]Buckets!$D$84),[8]Buckets!$K$84,IF(AND(AF75&gt;[8]Buckets!$D$84,AF75&lt;=[8]Buckets!$D$85),[8]Buckets!$K$85,IF(AND(AF75&gt;[8]Buckets!$D$85,AF75&lt;=[8]Buckets!$D$86),[8]Buckets!$K$86,IF(AF75&gt;[8]Buckets!$D$86,[8]Buckets!$K$87)))))))</f>
        <v>5.2299999999999791E-2</v>
      </c>
      <c r="AU75">
        <f>IF(AG75="",[8]Buckets!$K$95,IF(AG75&lt;=[8]Buckets!$D$90,[8]Buckets!$K$90,IF(AND(AG75&gt;[8]Buckets!$D$90,AG75&lt;=[8]Buckets!$D$91),[8]Buckets!$K$91,IF(AND(AG75&gt;[8]Buckets!$D$91,AG75&lt;=[8]Buckets!$D$92),[8]Buckets!$K$92,IF(AND(AG75&gt;[8]Buckets!$D$92,AG75&lt;=[8]Buckets!$D$93),[8]Buckets!$K$93,IF(AND(AG75&gt;[8]Buckets!$D$93,AG75&lt;=[8]Buckets!$D$94),[8]Buckets!$K$94,IF(AG75&gt;[8]Buckets!$D$94,[8]Buckets!$K$95)))))))</f>
        <v>0.10740000000000016</v>
      </c>
      <c r="AV75">
        <f>IF(AH75="",[8]Buckets!$K$103,IF(AH75&lt;=[8]Buckets!$D$99,[8]Buckets!$K$99,IF(AND(AH75&gt;[8]Buckets!$D$99,AH75&lt;=[8]Buckets!$D$100),[8]Buckets!$K$100,IF(AND(AH75&gt;[8]Buckets!$D$100,AH75&lt;=[8]Buckets!$D$101),[8]Buckets!$K$101,IF(AND(AH75&gt;[8]Buckets!$D$101,AH75&lt;=[8]Buckets!$D$102),[8]Buckets!$K$102,IF(AH75&gt;[8]Buckets!$D$102,[8]Buckets!$K$103))))))</f>
        <v>0.22500000000000009</v>
      </c>
      <c r="AW75">
        <f>IF(AI75="",[8]Buckets!$K$116,IF(AI75&lt;=[8]Buckets!$D$116,[8]Buckets!$K$116,IF(AND(AI75&gt;[8]Buckets!$D$116,AI75&lt;=[8]Buckets!$D$117),[8]Buckets!$K$117,IF(AND(AI75&gt;[8]Buckets!$D$117,AI75&lt;=[8]Buckets!$D$118),[8]Buckets!$K$118,IF(AND(AI75&gt;[8]Buckets!$D$118,AI75&lt;=[8]Buckets!$D$119),[8]Buckets!$K$119,IF(AND(AI75&gt;[8]Buckets!$D$119,AI75&lt;=[8]Buckets!$D$120),[8]Buckets!$K$120,IF(AI75&gt;[8]Buckets!$D$120,[8]Buckets!$K$121)))))))</f>
        <v>0.2451000000000001</v>
      </c>
      <c r="AX75">
        <f>IF(AJ75="",[8]Buckets!$K$130,IF(AJ75&lt;=[8]Buckets!$D$125,[8]Buckets!$K$125,IF(AND(AJ75&gt;[8]Buckets!$D$125,AJ75&lt;=[8]Buckets!$D$126),[8]Buckets!$K$126,IF(AND(AJ75&gt;[8]Buckets!$D$126,AJ75&lt;=[8]Buckets!$D$127),[8]Buckets!$K$127,IF(AND(AJ75&gt;[8]Buckets!$D$127,AJ75&lt;=[8]Buckets!$D$128),[8]Buckets!$K$128,IF(AND(AJ75&gt;[8]Buckets!$D$128,AJ75&lt;=[8]Buckets!$D$129),[8]Buckets!$K$129,IF(AJ75&gt;[8]Buckets!$D$129,[8]Buckets!$K$130)))))))</f>
        <v>6.3799999999999857E-2</v>
      </c>
      <c r="AY75" s="695"/>
      <c r="AZ75">
        <f>MMULT(AL75:AT75,[8]Coefficients!$B$6:$B$14)+[8]Coefficients!$F$5</f>
        <v>0.45640970699999989</v>
      </c>
      <c r="BA75">
        <f>MMULT(AU75:AX75,[8]Coefficients!$B$20:$B$23)+[8]Coefficients!$F$19</f>
        <v>0.30984943200000004</v>
      </c>
      <c r="BB75">
        <f>(AZ75*[8]Standardisation_Parameters!$B$6)+[8]Standardisation_Parameters!$B$5</f>
        <v>52.133348887641255</v>
      </c>
      <c r="BC75">
        <f>(BA75*[8]Standardisation_Parameters!$B$6)+[8]Standardisation_Parameters!$B$5</f>
        <v>49.672530212599462</v>
      </c>
      <c r="BD75">
        <v>78</v>
      </c>
      <c r="BE75" s="78">
        <f>MMULT(AZ75:BA75,[8]Coefficients!$B$29:$B$30)+[8]Coefficients!$F$29</f>
        <v>0.39711271528911002</v>
      </c>
      <c r="BF75" s="78">
        <f>(BE75*[8]Standardisation_Parameters!$B$6)+[8]Standardisation_Parameters!$B$5</f>
        <v>51.137723404706293</v>
      </c>
      <c r="BG75" s="78">
        <f t="shared" si="22"/>
        <v>51</v>
      </c>
      <c r="BH75" s="78">
        <f>VLOOKUP(MATCH(BF75,[8]mapping_table!$B$2:$B$21,1),[8]mapping_table!$A$1:$D$21,4,0)</f>
        <v>55</v>
      </c>
      <c r="BI75" s="78">
        <f t="shared" si="23"/>
        <v>10</v>
      </c>
      <c r="BK75" s="79">
        <f>MMULT(AZ75:BA75,[8]Coefficients!$B$36:$B$37)+[8]Coefficients!$F$36</f>
        <v>0.43963068958010992</v>
      </c>
      <c r="BL75" s="79">
        <f>(BK75*[8]Standardisation_Parameters!$B$6)+[8]Standardisation_Parameters!$B$5</f>
        <v>51.851620981387555</v>
      </c>
      <c r="BM75" s="79">
        <f t="shared" si="24"/>
        <v>52</v>
      </c>
      <c r="BN75" s="79">
        <f>VLOOKUP(MATCH(BL75,[8]mapping_table!$B$2:$B$21,1),[8]mapping_table!$A$1:$D$21,4,0)</f>
        <v>55</v>
      </c>
      <c r="BO75" s="79">
        <f t="shared" si="25"/>
        <v>10</v>
      </c>
      <c r="BP75" s="78">
        <f t="shared" si="26"/>
        <v>10</v>
      </c>
      <c r="BQ75" s="78">
        <f>VLOOKUP(MATCH(BO75,[9]mapping_table!$B$2:$B$21,1),[9]mapping_table!$A$1:$D$21,4,0)</f>
        <v>15</v>
      </c>
      <c r="BR75" s="78">
        <f t="shared" si="27"/>
        <v>2</v>
      </c>
      <c r="BT75" s="79" t="e">
        <f>MMULT(BI75:BJ75,[9]Coefficients!$B$36:$B$37)+[9]Coefficients!$F$36</f>
        <v>#VALUE!</v>
      </c>
      <c r="BU75" s="79" t="e">
        <f>(BT75*[9]Standardisation_Parameters!$B$6)+[9]Standardisation_Parameters!$B$5</f>
        <v>#VALUE!</v>
      </c>
      <c r="BV75" s="79" t="e">
        <f t="shared" si="28"/>
        <v>#VALUE!</v>
      </c>
      <c r="BW75" s="79" t="e">
        <f>VLOOKUP(MATCH(BU75,[9]mapping_table!$B$2:$B$21,1),[9]mapping_table!$A$1:$D$21,4,0)</f>
        <v>#VALUE!</v>
      </c>
      <c r="BX75" s="79" t="e">
        <f t="shared" si="29"/>
        <v>#VALUE!</v>
      </c>
    </row>
    <row r="76" spans="1:76" hidden="1" x14ac:dyDescent="0.25">
      <c r="A76" s="74" t="s">
        <v>269</v>
      </c>
      <c r="B76" s="74" t="s">
        <v>160</v>
      </c>
      <c r="C76" s="74" t="s">
        <v>270</v>
      </c>
      <c r="D76" s="75">
        <v>1</v>
      </c>
      <c r="E76" s="75">
        <v>-1.18310149407522</v>
      </c>
      <c r="F76" s="75">
        <v>2.5147479680722101E-2</v>
      </c>
      <c r="G76" s="75">
        <v>1.4</v>
      </c>
      <c r="H76" s="75">
        <v>2.7654000000000001</v>
      </c>
      <c r="I76" s="75">
        <v>17840</v>
      </c>
      <c r="J76" s="75">
        <v>102.68269428699401</v>
      </c>
      <c r="K76" s="75">
        <v>48.908370723478399</v>
      </c>
      <c r="L76" s="75">
        <v>2</v>
      </c>
      <c r="M76" s="75">
        <v>23.497267759562799</v>
      </c>
      <c r="N76" s="75">
        <v>3</v>
      </c>
      <c r="O76" s="75">
        <v>0.64572527752053499</v>
      </c>
      <c r="P76" s="75">
        <v>1.5</v>
      </c>
      <c r="Q76" s="75">
        <f>VLOOKUP(C76,High_Raw!$D:$CD,9,FALSE)</f>
        <v>5.6015540075946797</v>
      </c>
      <c r="R76" s="75">
        <f>VLOOKUP(C76,High_Raw!$D:$CD,36,FALSE)</f>
        <v>35.462242433713399</v>
      </c>
      <c r="S76" s="148">
        <v>30.2222222222222</v>
      </c>
      <c r="T76" s="149">
        <f t="shared" si="15"/>
        <v>30</v>
      </c>
      <c r="U76" s="41">
        <f>VLOOKUP(MATCH(S76,[8]mapping_table!$B$2:$B$21,1),[8]mapping_table!$A$1:$D$21,4,0)</f>
        <v>35</v>
      </c>
      <c r="V76" s="41">
        <f t="shared" si="16"/>
        <v>6</v>
      </c>
      <c r="W76" s="695"/>
      <c r="X76" s="75">
        <f t="shared" si="17"/>
        <v>1</v>
      </c>
      <c r="Y76">
        <f>IF(ISBLANK(E76),"",(E76-[8]Standardisation_Parameters!$J$5)/[8]Standardisation_Parameters!$J$6)</f>
        <v>-0.28752580218171941</v>
      </c>
      <c r="Z76">
        <f>IF(ISBLANK(F76),"",(F76-[8]Standardisation_Parameters!$G$5)/[8]Standardisation_Parameters!$G$6)</f>
        <v>-0.79394927090385903</v>
      </c>
      <c r="AA76">
        <f>IF(ISBLANK(G76),"",(G76-[8]Standardisation_Parameters!$L$5)/[8]Standardisation_Parameters!$L$6)</f>
        <v>-0.92895745679690989</v>
      </c>
      <c r="AB76" s="75">
        <f t="shared" si="18"/>
        <v>2.7654000000000001</v>
      </c>
      <c r="AC76">
        <f>IF(ISBLANK(I76),"",(I76-[8]Standardisation_Parameters!$K$5)/[8]Standardisation_Parameters!$K$6)</f>
        <v>0.22950480093701753</v>
      </c>
      <c r="AD76">
        <f>IF(ISBLANK(J76),"",(J76-[8]Standardisation_Parameters!$M$5)/[8]Standardisation_Parameters!$M$6)</f>
        <v>2.4763141704331089</v>
      </c>
      <c r="AE76">
        <f>IF(ISBLANK(K76),"",(K76-[8]Standardisation_Parameters!$N$5)/[8]Standardisation_Parameters!$N$6)</f>
        <v>-0.22518507616807359</v>
      </c>
      <c r="AF76" s="75">
        <f t="shared" si="19"/>
        <v>2</v>
      </c>
      <c r="AG76">
        <f>IF(ISBLANK(M76),"",(M76-[8]Standardisation_Parameters!$O$5)/[8]Standardisation_Parameters!$O$6)</f>
        <v>-0.74510125896722634</v>
      </c>
      <c r="AH76" s="75">
        <f t="shared" si="20"/>
        <v>3</v>
      </c>
      <c r="AI76" s="75">
        <f>IF(ISBLANK(O76),"",(O76-[8]Standardisation_Parameters!$Q$5)/[8]Standardisation_Parameters!$Q$6)</f>
        <v>0.60728280356071651</v>
      </c>
      <c r="AJ76" s="75">
        <f t="shared" si="21"/>
        <v>1.5</v>
      </c>
      <c r="AK76" s="695"/>
      <c r="AL76">
        <f>IF(X76="",[8]Buckets!$K$15,IF(X76&lt;=[8]Buckets!$D$13,[8]Buckets!$K$13,IF(AND(X76&gt;[8]Buckets!$D$13,X76&lt;=[8]Buckets!$D$14),[8]Buckets!$K$14,IF(X76&gt;[8]Buckets!$D$14,[8]Buckets!$K$15))))</f>
        <v>-0.72019999999999995</v>
      </c>
      <c r="AM76">
        <f>IF(Y76="",[8]Buckets!$K$60,IF(Y76&lt;=[8]Buckets!$D$55,[8]Buckets!$K$55,IF(AND(Y76&gt;[8]Buckets!$D$55,Y76&lt;=[8]Buckets!$D$56),[8]Buckets!$K$56,IF(AND(Y76&gt;[8]Buckets!$D$56,Y76&lt;=[8]Buckets!$D$57),[8]Buckets!$K$57,IF(AND(Y76&gt;[8]Buckets!$D$57,Y76&lt;=[8]Buckets!$D$58),[8]Buckets!$K$58,IF(AND(Y76&gt;[8]Buckets!$D$58,Y76&lt;=[8]Buckets!$D$59),[8]Buckets!$K$59,IF(Y76&gt;[8]Buckets!$D$59,[8]Buckets!$K$60)))))))</f>
        <v>-0.50649999999999995</v>
      </c>
      <c r="AN76">
        <f>IF(Z76="",[8]Buckets!$K$78,IF(Z76&lt;=[8]Buckets!$D$73,[8]Buckets!$K$73,IF(AND(Z76&gt;[8]Buckets!$D$73,Z76&lt;=[8]Buckets!$D$74),[8]Buckets!$K$74,IF(AND(Z76&gt;[8]Buckets!$D$74,Z76&lt;=[8]Buckets!$D$75),[8]Buckets!$K$75,IF(AND(Z76&gt;[8]Buckets!$D$75,Z76&lt;=[8]Buckets!$D$76),[8]Buckets!$K$76,IF(AND(Z76&gt;[8]Buckets!$D$76,Z76&lt;=[8]Buckets!$D$77),[8]Buckets!$K$77,IF(Z76&gt;[8]Buckets!$D$77,[8]Buckets!$K$78)))))))</f>
        <v>-1.1417999999999999</v>
      </c>
      <c r="AO76">
        <f>IF(AA76="",[8]Buckets!$K$37,IF(AA76&lt;=[8]Buckets!$D$37,[8]Buckets!$K$37,IF(AND(AA76&gt;[8]Buckets!$D$37,AA76&lt;=[8]Buckets!$D$38),[8]Buckets!$K$38,IF(AND(AA76&gt;[8]Buckets!$D$38,AA76&lt;=[8]Buckets!$D$39),[8]Buckets!$K$39,IF(AND(AA76&gt;[8]Buckets!$D$39,AA76&lt;=[8]Buckets!$D$40),[8]Buckets!$K$40,IF(AND(AA76&gt;[8]Buckets!$D$40,AA76&lt;=[8]Buckets!$D$41),[8]Buckets!$K$41,IF(AA76&gt;[8]Buckets!$D$41,[8]Buckets!$K$42)))))))</f>
        <v>-0.9042</v>
      </c>
      <c r="AP76">
        <f>IF(AB76="",[8]Buckets!$K$24,IF(AB76&lt;=[8]Buckets!$D$19,[8]Buckets!$K$19,IF(AND(AB76&gt;[8]Buckets!$D$19,AB76&lt;=[8]Buckets!$D$20),[8]Buckets!$K$20,IF(AND(AB76&gt;[8]Buckets!$D$20,AB76&lt;=[8]Buckets!$D$21),[8]Buckets!$K$21,IF(AND(AB76&gt;[8]Buckets!$D$21,AB76&lt;=[8]Buckets!$D$22),[8]Buckets!$K$22,IF(AND(AB76&gt;[8]Buckets!$D$22,AB76&lt;=[8]Buckets!$D$23),[8]Buckets!$K$23,IF(AB76&gt;[8]Buckets!$D$23,[8]Buckets!$K$24)))))))</f>
        <v>-0.93840000000000001</v>
      </c>
      <c r="AQ76">
        <f>IF(AC76="",[8]Buckets!$K$28,IF(AC76&lt;=[8]Buckets!$D$28,[8]Buckets!$K$28,IF(AND(AC76&gt;[8]Buckets!$D$28,AC76&lt;=[8]Buckets!$D$29),[8]Buckets!$K$29,IF(AND(AC76&gt;[8]Buckets!$D$29,AC76&lt;=[8]Buckets!$D$30),[8]Buckets!$K$30,IF(AND(AC76&gt;[8]Buckets!$D$30,AC76&lt;=[8]Buckets!$D$31),[8]Buckets!$K$31,IF(AND(AC76&gt;[8]Buckets!$D$31,AC76&lt;=[8]Buckets!$D$32),[8]Buckets!$K$32,IF(AC76&gt;[8]Buckets!$D$32,[8]Buckets!$K$33)))))))</f>
        <v>-0.70050000000000012</v>
      </c>
      <c r="AR76">
        <f>IF(AD76="",[8]Buckets!$K$46,IF(AD76&lt;=[8]Buckets!$D$46,[8]Buckets!$K$46,IF(AND(AD76&gt;[8]Buckets!$D$46,AD76&lt;=[8]Buckets!$D$47),[8]Buckets!$K$47,IF(AND(AD76&gt;[8]Buckets!$D$47,AD76&lt;=[8]Buckets!$D$48),[8]Buckets!$K$48,IF(AND(AD76&gt;[8]Buckets!$D$48,AD76&lt;=[8]Buckets!$D$49),[8]Buckets!$K$49,IF(AND(AD76&gt;[8]Buckets!$D$49,AD76&lt;=[8]Buckets!$D$50),[8]Buckets!$K$50,IF(AD76&gt;[8]Buckets!$D$50,[8]Buckets!$K$51)))))))</f>
        <v>-0.85379999999999989</v>
      </c>
      <c r="AS76">
        <f>IF(AE76="",[8]Buckets!$K$64,IF(AE76&lt;=[8]Buckets!$D$64,[8]Buckets!$K$64,IF(AND(AE76&gt;[8]Buckets!$D$64,AE76&lt;=[8]Buckets!$D$65),[8]Buckets!$K$65,IF(AND(AE76&gt;[8]Buckets!$D$65,AE76&lt;=[8]Buckets!$D$66),[8]Buckets!$K$66,IF(AND(AE76&gt;[8]Buckets!$D$66,AE76&lt;=[8]Buckets!$D$67),[8]Buckets!$K$67,IF(AND(AE76&gt;[8]Buckets!$D$67,AE76&lt;=[8]Buckets!$D$68),[8]Buckets!$K$68,IF(AE76&gt;[8]Buckets!$D$68,[8]Buckets!$K$69)))))))</f>
        <v>-0.34710000000000002</v>
      </c>
      <c r="AT76">
        <f>IF(AF76="",[8]Buckets!$K$87,IF(AF76&lt;=[8]Buckets!$D$82,[8]Buckets!$K$82,IF(AND(AF76&gt;[8]Buckets!$D$82,AF76&lt;=[8]Buckets!$D$83),[8]Buckets!$K$83,IF(AND(AF76&gt;[8]Buckets!$D$83,AF76&lt;=[8]Buckets!$D$84),[8]Buckets!$K$84,IF(AND(AF76&gt;[8]Buckets!$D$84,AF76&lt;=[8]Buckets!$D$85),[8]Buckets!$K$85,IF(AND(AF76&gt;[8]Buckets!$D$85,AF76&lt;=[8]Buckets!$D$86),[8]Buckets!$K$86,IF(AF76&gt;[8]Buckets!$D$86,[8]Buckets!$K$87)))))))</f>
        <v>-1.1183000000000001</v>
      </c>
      <c r="AU76">
        <f>IF(AG76="",[8]Buckets!$K$95,IF(AG76&lt;=[8]Buckets!$D$90,[8]Buckets!$K$90,IF(AND(AG76&gt;[8]Buckets!$D$90,AG76&lt;=[8]Buckets!$D$91),[8]Buckets!$K$91,IF(AND(AG76&gt;[8]Buckets!$D$91,AG76&lt;=[8]Buckets!$D$92),[8]Buckets!$K$92,IF(AND(AG76&gt;[8]Buckets!$D$92,AG76&lt;=[8]Buckets!$D$93),[8]Buckets!$K$93,IF(AND(AG76&gt;[8]Buckets!$D$93,AG76&lt;=[8]Buckets!$D$94),[8]Buckets!$K$94,IF(AG76&gt;[8]Buckets!$D$94,[8]Buckets!$K$95)))))))</f>
        <v>-0.6886000000000001</v>
      </c>
      <c r="AV76">
        <f>IF(AH76="",[8]Buckets!$K$103,IF(AH76&lt;=[8]Buckets!$D$99,[8]Buckets!$K$99,IF(AND(AH76&gt;[8]Buckets!$D$99,AH76&lt;=[8]Buckets!$D$100),[8]Buckets!$K$100,IF(AND(AH76&gt;[8]Buckets!$D$100,AH76&lt;=[8]Buckets!$D$101),[8]Buckets!$K$101,IF(AND(AH76&gt;[8]Buckets!$D$101,AH76&lt;=[8]Buckets!$D$102),[8]Buckets!$K$102,IF(AH76&gt;[8]Buckets!$D$102,[8]Buckets!$K$103))))))</f>
        <v>-0.31409999999999982</v>
      </c>
      <c r="AW76">
        <f>IF(AI76="",[8]Buckets!$K$116,IF(AI76&lt;=[8]Buckets!$D$116,[8]Buckets!$K$116,IF(AND(AI76&gt;[8]Buckets!$D$116,AI76&lt;=[8]Buckets!$D$117),[8]Buckets!$K$117,IF(AND(AI76&gt;[8]Buckets!$D$117,AI76&lt;=[8]Buckets!$D$118),[8]Buckets!$K$118,IF(AND(AI76&gt;[8]Buckets!$D$118,AI76&lt;=[8]Buckets!$D$119),[8]Buckets!$K$119,IF(AND(AI76&gt;[8]Buckets!$D$119,AI76&lt;=[8]Buckets!$D$120),[8]Buckets!$K$120,IF(AI76&gt;[8]Buckets!$D$120,[8]Buckets!$K$121)))))))</f>
        <v>-0.80090000000000017</v>
      </c>
      <c r="AX76">
        <f>IF(AJ76="",[8]Buckets!$K$130,IF(AJ76&lt;=[8]Buckets!$D$125,[8]Buckets!$K$125,IF(AND(AJ76&gt;[8]Buckets!$D$125,AJ76&lt;=[8]Buckets!$D$126),[8]Buckets!$K$126,IF(AND(AJ76&gt;[8]Buckets!$D$126,AJ76&lt;=[8]Buckets!$D$127),[8]Buckets!$K$127,IF(AND(AJ76&gt;[8]Buckets!$D$127,AJ76&lt;=[8]Buckets!$D$128),[8]Buckets!$K$128,IF(AND(AJ76&gt;[8]Buckets!$D$128,AJ76&lt;=[8]Buckets!$D$129),[8]Buckets!$K$129,IF(AJ76&gt;[8]Buckets!$D$129,[8]Buckets!$K$130)))))))</f>
        <v>-1.2012999999999998</v>
      </c>
      <c r="AY76" s="695"/>
      <c r="AZ76">
        <f>MMULT(AL76:AT76,[8]Coefficients!$B$6:$B$14)+[8]Coefficients!$F$5</f>
        <v>-1.2195434790000002</v>
      </c>
      <c r="BA76">
        <f>MMULT(AU76:AX76,[8]Coefficients!$B$20:$B$23)+[8]Coefficients!$F$19</f>
        <v>-0.76499692600000002</v>
      </c>
      <c r="BB76">
        <f>(AZ76*[8]Standardisation_Parameters!$B$6)+[8]Standardisation_Parameters!$B$5</f>
        <v>23.993275470034778</v>
      </c>
      <c r="BC76">
        <f>(BA76*[8]Standardisation_Parameters!$B$6)+[8]Standardisation_Parameters!$B$5</f>
        <v>31.62533433658832</v>
      </c>
      <c r="BD76">
        <v>79</v>
      </c>
      <c r="BE76" s="78">
        <f>MMULT(AZ76:BA76,[8]Coefficients!$B$29:$B$30)+[8]Coefficients!$F$29</f>
        <v>-0.92359533990671028</v>
      </c>
      <c r="BF76" s="78">
        <f>(BE76*[8]Standardisation_Parameters!$B$6)+[8]Standardisation_Parameters!$B$5</f>
        <v>28.96238942348932</v>
      </c>
      <c r="BG76" s="78">
        <f t="shared" si="22"/>
        <v>29</v>
      </c>
      <c r="BH76" s="78">
        <f>VLOOKUP(MATCH(BF76,[8]mapping_table!$B$2:$B$21,1),[8]mapping_table!$A$1:$D$21,4,0)</f>
        <v>30</v>
      </c>
      <c r="BI76" s="78">
        <f t="shared" si="23"/>
        <v>6</v>
      </c>
      <c r="BK76" s="79">
        <f>MMULT(AZ76:BA76,[8]Coefficients!$B$36:$B$37)+[8]Coefficients!$F$36</f>
        <v>-1.0303221456048699</v>
      </c>
      <c r="BL76" s="79">
        <f>(BK76*[8]Standardisation_Parameters!$B$6)+[8]Standardisation_Parameters!$B$5</f>
        <v>27.17039417382437</v>
      </c>
      <c r="BM76" s="79">
        <f t="shared" si="24"/>
        <v>27</v>
      </c>
      <c r="BN76" s="79">
        <f>VLOOKUP(MATCH(BL76,[8]mapping_table!$B$2:$B$21,1),[8]mapping_table!$A$1:$D$21,4,0)</f>
        <v>30</v>
      </c>
      <c r="BO76" s="79">
        <f t="shared" si="25"/>
        <v>5</v>
      </c>
      <c r="BP76" s="78">
        <f t="shared" si="26"/>
        <v>5</v>
      </c>
      <c r="BQ76" s="78">
        <f>VLOOKUP(MATCH(BO76,[9]mapping_table!$B$2:$B$21,1),[9]mapping_table!$A$1:$D$21,4,0)</f>
        <v>10</v>
      </c>
      <c r="BR76" s="78">
        <f t="shared" si="27"/>
        <v>1</v>
      </c>
      <c r="BT76" s="79" t="e">
        <f>MMULT(BI76:BJ76,[9]Coefficients!$B$36:$B$37)+[9]Coefficients!$F$36</f>
        <v>#VALUE!</v>
      </c>
      <c r="BU76" s="79" t="e">
        <f>(BT76*[9]Standardisation_Parameters!$B$6)+[9]Standardisation_Parameters!$B$5</f>
        <v>#VALUE!</v>
      </c>
      <c r="BV76" s="79" t="e">
        <f t="shared" si="28"/>
        <v>#VALUE!</v>
      </c>
      <c r="BW76" s="79" t="e">
        <f>VLOOKUP(MATCH(BU76,[9]mapping_table!$B$2:$B$21,1),[9]mapping_table!$A$1:$D$21,4,0)</f>
        <v>#VALUE!</v>
      </c>
      <c r="BX76" s="79" t="e">
        <f t="shared" si="29"/>
        <v>#VALUE!</v>
      </c>
    </row>
    <row r="77" spans="1:76" hidden="1" x14ac:dyDescent="0.25">
      <c r="A77" s="74" t="s">
        <v>271</v>
      </c>
      <c r="B77" s="74" t="s">
        <v>160</v>
      </c>
      <c r="C77" s="74" t="s">
        <v>272</v>
      </c>
      <c r="D77" s="75">
        <v>1</v>
      </c>
      <c r="E77" s="75">
        <v>1.7253074176913901</v>
      </c>
      <c r="F77" s="75">
        <v>4.2454891677592602E-2</v>
      </c>
      <c r="G77" s="75">
        <v>1.2</v>
      </c>
      <c r="H77" s="75">
        <v>2.75</v>
      </c>
      <c r="I77" s="75">
        <v>24580</v>
      </c>
      <c r="J77" s="75">
        <v>-9.3526027771792801</v>
      </c>
      <c r="K77" s="75">
        <v>113.979362770576</v>
      </c>
      <c r="L77" s="75">
        <v>3</v>
      </c>
      <c r="M77" s="75">
        <v>20.218579234972701</v>
      </c>
      <c r="N77" s="75">
        <v>1</v>
      </c>
      <c r="O77" s="75">
        <v>1.0722186430531699</v>
      </c>
      <c r="P77" s="75">
        <v>1.25</v>
      </c>
      <c r="Q77" s="75">
        <f>VLOOKUP(C77,High_Raw!$D:$CD,9,FALSE)</f>
        <v>5.5364422872454799</v>
      </c>
      <c r="R77" s="75">
        <f>VLOOKUP(C77,High_Raw!$D:$CD,36,FALSE)</f>
        <v>8.7004011021430099</v>
      </c>
      <c r="S77" s="148">
        <v>24.5555555555556</v>
      </c>
      <c r="T77" s="149">
        <f t="shared" si="15"/>
        <v>25</v>
      </c>
      <c r="U77" s="41">
        <f>VLOOKUP(MATCH(S77,[8]mapping_table!$B$2:$B$21,1),[8]mapping_table!$A$1:$D$21,4,0)</f>
        <v>25</v>
      </c>
      <c r="V77" s="41">
        <f t="shared" si="16"/>
        <v>5</v>
      </c>
      <c r="W77" s="695"/>
      <c r="X77" s="75">
        <f t="shared" si="17"/>
        <v>1</v>
      </c>
      <c r="Y77">
        <f>IF(ISBLANK(E77),"",(E77-[8]Standardisation_Parameters!$J$5)/[8]Standardisation_Parameters!$J$6)</f>
        <v>-4.9152843748674927E-3</v>
      </c>
      <c r="Z77">
        <f>IF(ISBLANK(F77),"",(F77-[8]Standardisation_Parameters!$G$5)/[8]Standardisation_Parameters!$G$6)</f>
        <v>-0.79248466767877868</v>
      </c>
      <c r="AA77">
        <f>IF(ISBLANK(G77),"",(G77-[8]Standardisation_Parameters!$L$5)/[8]Standardisation_Parameters!$L$6)</f>
        <v>-0.96689925905157625</v>
      </c>
      <c r="AB77" s="75">
        <f t="shared" si="18"/>
        <v>2.75</v>
      </c>
      <c r="AC77">
        <f>IF(ISBLANK(I77),"",(I77-[8]Standardisation_Parameters!$K$5)/[8]Standardisation_Parameters!$K$6)</f>
        <v>0.61665195957495256</v>
      </c>
      <c r="AD77">
        <f>IF(ISBLANK(J77),"",(J77-[8]Standardisation_Parameters!$M$5)/[8]Standardisation_Parameters!$M$6)</f>
        <v>-0.28054945644194779</v>
      </c>
      <c r="AE77">
        <f>IF(ISBLANK(K77),"",(K77-[8]Standardisation_Parameters!$N$5)/[8]Standardisation_Parameters!$N$6)</f>
        <v>0.35040296951816197</v>
      </c>
      <c r="AF77" s="75">
        <f t="shared" si="19"/>
        <v>3</v>
      </c>
      <c r="AG77">
        <f>IF(ISBLANK(M77),"",(M77-[8]Standardisation_Parameters!$O$5)/[8]Standardisation_Parameters!$O$6)</f>
        <v>-0.86435893253836371</v>
      </c>
      <c r="AH77" s="75">
        <f t="shared" si="20"/>
        <v>1</v>
      </c>
      <c r="AI77" s="75">
        <f>IF(ISBLANK(O77),"",(O77-[8]Standardisation_Parameters!$Q$5)/[8]Standardisation_Parameters!$Q$6)</f>
        <v>1.0404888069952771</v>
      </c>
      <c r="AJ77" s="75">
        <f t="shared" si="21"/>
        <v>1.25</v>
      </c>
      <c r="AK77" s="695"/>
      <c r="AL77">
        <f>IF(X77="",[8]Buckets!$K$15,IF(X77&lt;=[8]Buckets!$D$13,[8]Buckets!$K$13,IF(AND(X77&gt;[8]Buckets!$D$13,X77&lt;=[8]Buckets!$D$14),[8]Buckets!$K$14,IF(X77&gt;[8]Buckets!$D$14,[8]Buckets!$K$15))))</f>
        <v>-0.72019999999999995</v>
      </c>
      <c r="AM77">
        <f>IF(Y77="",[8]Buckets!$K$60,IF(Y77&lt;=[8]Buckets!$D$55,[8]Buckets!$K$55,IF(AND(Y77&gt;[8]Buckets!$D$55,Y77&lt;=[8]Buckets!$D$56),[8]Buckets!$K$56,IF(AND(Y77&gt;[8]Buckets!$D$56,Y77&lt;=[8]Buckets!$D$57),[8]Buckets!$K$57,IF(AND(Y77&gt;[8]Buckets!$D$57,Y77&lt;=[8]Buckets!$D$58),[8]Buckets!$K$58,IF(AND(Y77&gt;[8]Buckets!$D$58,Y77&lt;=[8]Buckets!$D$59),[8]Buckets!$K$59,IF(Y77&gt;[8]Buckets!$D$59,[8]Buckets!$K$60)))))))</f>
        <v>-0.46449999999999991</v>
      </c>
      <c r="AN77">
        <f>IF(Z77="",[8]Buckets!$K$78,IF(Z77&lt;=[8]Buckets!$D$73,[8]Buckets!$K$73,IF(AND(Z77&gt;[8]Buckets!$D$73,Z77&lt;=[8]Buckets!$D$74),[8]Buckets!$K$74,IF(AND(Z77&gt;[8]Buckets!$D$74,Z77&lt;=[8]Buckets!$D$75),[8]Buckets!$K$75,IF(AND(Z77&gt;[8]Buckets!$D$75,Z77&lt;=[8]Buckets!$D$76),[8]Buckets!$K$76,IF(AND(Z77&gt;[8]Buckets!$D$76,Z77&lt;=[8]Buckets!$D$77),[8]Buckets!$K$77,IF(Z77&gt;[8]Buckets!$D$77,[8]Buckets!$K$78)))))))</f>
        <v>-1.1417999999999999</v>
      </c>
      <c r="AO77">
        <f>IF(AA77="",[8]Buckets!$K$37,IF(AA77&lt;=[8]Buckets!$D$37,[8]Buckets!$K$37,IF(AND(AA77&gt;[8]Buckets!$D$37,AA77&lt;=[8]Buckets!$D$38),[8]Buckets!$K$38,IF(AND(AA77&gt;[8]Buckets!$D$38,AA77&lt;=[8]Buckets!$D$39),[8]Buckets!$K$39,IF(AND(AA77&gt;[8]Buckets!$D$39,AA77&lt;=[8]Buckets!$D$40),[8]Buckets!$K$40,IF(AND(AA77&gt;[8]Buckets!$D$40,AA77&lt;=[8]Buckets!$D$41),[8]Buckets!$K$41,IF(AA77&gt;[8]Buckets!$D$41,[8]Buckets!$K$42)))))))</f>
        <v>-1.1850000000000001</v>
      </c>
      <c r="AP77">
        <f>IF(AB77="",[8]Buckets!$K$24,IF(AB77&lt;=[8]Buckets!$D$19,[8]Buckets!$K$19,IF(AND(AB77&gt;[8]Buckets!$D$19,AB77&lt;=[8]Buckets!$D$20),[8]Buckets!$K$20,IF(AND(AB77&gt;[8]Buckets!$D$20,AB77&lt;=[8]Buckets!$D$21),[8]Buckets!$K$21,IF(AND(AB77&gt;[8]Buckets!$D$21,AB77&lt;=[8]Buckets!$D$22),[8]Buckets!$K$22,IF(AND(AB77&gt;[8]Buckets!$D$22,AB77&lt;=[8]Buckets!$D$23),[8]Buckets!$K$23,IF(AB77&gt;[8]Buckets!$D$23,[8]Buckets!$K$24)))))))</f>
        <v>-0.93840000000000001</v>
      </c>
      <c r="AQ77">
        <f>IF(AC77="",[8]Buckets!$K$28,IF(AC77&lt;=[8]Buckets!$D$28,[8]Buckets!$K$28,IF(AND(AC77&gt;[8]Buckets!$D$28,AC77&lt;=[8]Buckets!$D$29),[8]Buckets!$K$29,IF(AND(AC77&gt;[8]Buckets!$D$29,AC77&lt;=[8]Buckets!$D$30),[8]Buckets!$K$30,IF(AND(AC77&gt;[8]Buckets!$D$30,AC77&lt;=[8]Buckets!$D$31),[8]Buckets!$K$31,IF(AND(AC77&gt;[8]Buckets!$D$31,AC77&lt;=[8]Buckets!$D$32),[8]Buckets!$K$32,IF(AC77&gt;[8]Buckets!$D$32,[8]Buckets!$K$33)))))))</f>
        <v>-0.70050000000000012</v>
      </c>
      <c r="AR77">
        <f>IF(AD77="",[8]Buckets!$K$46,IF(AD77&lt;=[8]Buckets!$D$46,[8]Buckets!$K$46,IF(AND(AD77&gt;[8]Buckets!$D$46,AD77&lt;=[8]Buckets!$D$47),[8]Buckets!$K$47,IF(AND(AD77&gt;[8]Buckets!$D$47,AD77&lt;=[8]Buckets!$D$48),[8]Buckets!$K$48,IF(AND(AD77&gt;[8]Buckets!$D$48,AD77&lt;=[8]Buckets!$D$49),[8]Buckets!$K$49,IF(AND(AD77&gt;[8]Buckets!$D$49,AD77&lt;=[8]Buckets!$D$50),[8]Buckets!$K$50,IF(AD77&gt;[8]Buckets!$D$50,[8]Buckets!$K$51)))))))</f>
        <v>-0.26459999999999995</v>
      </c>
      <c r="AS77">
        <f>IF(AE77="",[8]Buckets!$K$64,IF(AE77&lt;=[8]Buckets!$D$64,[8]Buckets!$K$64,IF(AND(AE77&gt;[8]Buckets!$D$64,AE77&lt;=[8]Buckets!$D$65),[8]Buckets!$K$65,IF(AND(AE77&gt;[8]Buckets!$D$65,AE77&lt;=[8]Buckets!$D$66),[8]Buckets!$K$66,IF(AND(AE77&gt;[8]Buckets!$D$66,AE77&lt;=[8]Buckets!$D$67),[8]Buckets!$K$67,IF(AND(AE77&gt;[8]Buckets!$D$67,AE77&lt;=[8]Buckets!$D$68),[8]Buckets!$K$68,IF(AE77&gt;[8]Buckets!$D$68,[8]Buckets!$K$69)))))))</f>
        <v>-0.90069999999999983</v>
      </c>
      <c r="AT77">
        <f>IF(AF77="",[8]Buckets!$K$87,IF(AF77&lt;=[8]Buckets!$D$82,[8]Buckets!$K$82,IF(AND(AF77&gt;[8]Buckets!$D$82,AF77&lt;=[8]Buckets!$D$83),[8]Buckets!$K$83,IF(AND(AF77&gt;[8]Buckets!$D$83,AF77&lt;=[8]Buckets!$D$84),[8]Buckets!$K$84,IF(AND(AF77&gt;[8]Buckets!$D$84,AF77&lt;=[8]Buckets!$D$85),[8]Buckets!$K$85,IF(AND(AF77&gt;[8]Buckets!$D$85,AF77&lt;=[8]Buckets!$D$86),[8]Buckets!$K$86,IF(AF77&gt;[8]Buckets!$D$86,[8]Buckets!$K$87)))))))</f>
        <v>-0.67990000000000017</v>
      </c>
      <c r="AU77">
        <f>IF(AG77="",[8]Buckets!$K$95,IF(AG77&lt;=[8]Buckets!$D$90,[8]Buckets!$K$90,IF(AND(AG77&gt;[8]Buckets!$D$90,AG77&lt;=[8]Buckets!$D$91),[8]Buckets!$K$91,IF(AND(AG77&gt;[8]Buckets!$D$91,AG77&lt;=[8]Buckets!$D$92),[8]Buckets!$K$92,IF(AND(AG77&gt;[8]Buckets!$D$92,AG77&lt;=[8]Buckets!$D$93),[8]Buckets!$K$93,IF(AND(AG77&gt;[8]Buckets!$D$93,AG77&lt;=[8]Buckets!$D$94),[8]Buckets!$K$94,IF(AG77&gt;[8]Buckets!$D$94,[8]Buckets!$K$95)))))))</f>
        <v>-0.6886000000000001</v>
      </c>
      <c r="AV77">
        <f>IF(AH77="",[8]Buckets!$K$103,IF(AH77&lt;=[8]Buckets!$D$99,[8]Buckets!$K$99,IF(AND(AH77&gt;[8]Buckets!$D$99,AH77&lt;=[8]Buckets!$D$100),[8]Buckets!$K$100,IF(AND(AH77&gt;[8]Buckets!$D$100,AH77&lt;=[8]Buckets!$D$101),[8]Buckets!$K$101,IF(AND(AH77&gt;[8]Buckets!$D$101,AH77&lt;=[8]Buckets!$D$102),[8]Buckets!$K$102,IF(AH77&gt;[8]Buckets!$D$102,[8]Buckets!$K$103))))))</f>
        <v>-1.5026999999999999</v>
      </c>
      <c r="AW77">
        <f>IF(AI77="",[8]Buckets!$K$116,IF(AI77&lt;=[8]Buckets!$D$116,[8]Buckets!$K$116,IF(AND(AI77&gt;[8]Buckets!$D$116,AI77&lt;=[8]Buckets!$D$117),[8]Buckets!$K$117,IF(AND(AI77&gt;[8]Buckets!$D$117,AI77&lt;=[8]Buckets!$D$118),[8]Buckets!$K$118,IF(AND(AI77&gt;[8]Buckets!$D$118,AI77&lt;=[8]Buckets!$D$119),[8]Buckets!$K$119,IF(AND(AI77&gt;[8]Buckets!$D$119,AI77&lt;=[8]Buckets!$D$120),[8]Buckets!$K$120,IF(AI77&gt;[8]Buckets!$D$120,[8]Buckets!$K$121)))))))</f>
        <v>-1.2489000000000001</v>
      </c>
      <c r="AX77">
        <f>IF(AJ77="",[8]Buckets!$K$130,IF(AJ77&lt;=[8]Buckets!$D$125,[8]Buckets!$K$125,IF(AND(AJ77&gt;[8]Buckets!$D$125,AJ77&lt;=[8]Buckets!$D$126),[8]Buckets!$K$126,IF(AND(AJ77&gt;[8]Buckets!$D$126,AJ77&lt;=[8]Buckets!$D$127),[8]Buckets!$K$127,IF(AND(AJ77&gt;[8]Buckets!$D$127,AJ77&lt;=[8]Buckets!$D$128),[8]Buckets!$K$128,IF(AND(AJ77&gt;[8]Buckets!$D$128,AJ77&lt;=[8]Buckets!$D$129),[8]Buckets!$K$129,IF(AJ77&gt;[8]Buckets!$D$129,[8]Buckets!$K$130)))))))</f>
        <v>-1.4505999999999999</v>
      </c>
      <c r="AY77" s="695"/>
      <c r="AZ77">
        <f>MMULT(AL77:AT77,[8]Coefficients!$B$6:$B$14)+[8]Coefficients!$F$5</f>
        <v>-1.0725540189999998</v>
      </c>
      <c r="BA77">
        <f>MMULT(AU77:AX77,[8]Coefficients!$B$20:$B$23)+[8]Coefficients!$F$19</f>
        <v>-1.4165513539999999</v>
      </c>
      <c r="BB77">
        <f>(AZ77*[8]Standardisation_Parameters!$B$6)+[8]Standardisation_Parameters!$B$5</f>
        <v>26.461300371068226</v>
      </c>
      <c r="BC77">
        <f>(BA77*[8]Standardisation_Parameters!$B$6)+[8]Standardisation_Parameters!$B$5</f>
        <v>20.685416925621574</v>
      </c>
      <c r="BD77">
        <v>80</v>
      </c>
      <c r="BE77" s="78">
        <f>MMULT(AZ77:BA77,[8]Coefficients!$B$29:$B$30)+[8]Coefficients!$F$29</f>
        <v>-1.3550630857630701</v>
      </c>
      <c r="BF77" s="78">
        <f>(BE77*[8]Standardisation_Parameters!$B$6)+[8]Standardisation_Parameters!$B$5</f>
        <v>21.717835012810728</v>
      </c>
      <c r="BG77" s="78">
        <f t="shared" si="22"/>
        <v>22</v>
      </c>
      <c r="BH77" s="78">
        <f>VLOOKUP(MATCH(BF77,[8]mapping_table!$B$2:$B$21,1),[8]mapping_table!$A$1:$D$21,4,0)</f>
        <v>25</v>
      </c>
      <c r="BI77" s="78">
        <f t="shared" si="23"/>
        <v>4</v>
      </c>
      <c r="BK77" s="79">
        <f>MMULT(AZ77:BA77,[8]Coefficients!$B$36:$B$37)+[8]Coefficients!$F$36</f>
        <v>-1.2874383532078695</v>
      </c>
      <c r="BL77" s="79">
        <f>(BK77*[8]Standardisation_Parameters!$B$6)+[8]Standardisation_Parameters!$B$5</f>
        <v>22.85328733620835</v>
      </c>
      <c r="BM77" s="79">
        <f t="shared" si="24"/>
        <v>23</v>
      </c>
      <c r="BN77" s="79">
        <f>VLOOKUP(MATCH(BL77,[8]mapping_table!$B$2:$B$21,1),[8]mapping_table!$A$1:$D$21,4,0)</f>
        <v>25</v>
      </c>
      <c r="BO77" s="79">
        <f t="shared" si="25"/>
        <v>5</v>
      </c>
      <c r="BP77" s="78">
        <f t="shared" si="26"/>
        <v>5</v>
      </c>
      <c r="BQ77" s="78">
        <f>VLOOKUP(MATCH(BO77,[9]mapping_table!$B$2:$B$21,1),[9]mapping_table!$A$1:$D$21,4,0)</f>
        <v>10</v>
      </c>
      <c r="BR77" s="78">
        <f t="shared" si="27"/>
        <v>1</v>
      </c>
      <c r="BT77" s="79" t="e">
        <f>MMULT(BI77:BJ77,[9]Coefficients!$B$36:$B$37)+[9]Coefficients!$F$36</f>
        <v>#VALUE!</v>
      </c>
      <c r="BU77" s="79" t="e">
        <f>(BT77*[9]Standardisation_Parameters!$B$6)+[9]Standardisation_Parameters!$B$5</f>
        <v>#VALUE!</v>
      </c>
      <c r="BV77" s="79" t="e">
        <f t="shared" si="28"/>
        <v>#VALUE!</v>
      </c>
      <c r="BW77" s="79" t="e">
        <f>VLOOKUP(MATCH(BU77,[9]mapping_table!$B$2:$B$21,1),[9]mapping_table!$A$1:$D$21,4,0)</f>
        <v>#VALUE!</v>
      </c>
      <c r="BX77" s="79" t="e">
        <f t="shared" si="29"/>
        <v>#VALUE!</v>
      </c>
    </row>
    <row r="78" spans="1:76" hidden="1" x14ac:dyDescent="0.25">
      <c r="A78" s="74" t="s">
        <v>39</v>
      </c>
      <c r="B78" s="74" t="s">
        <v>160</v>
      </c>
      <c r="C78" s="74" t="s">
        <v>273</v>
      </c>
      <c r="D78" s="75">
        <v>1</v>
      </c>
      <c r="E78" s="75">
        <v>4.6097201767304901</v>
      </c>
      <c r="F78" s="75">
        <v>0.25710383245400298</v>
      </c>
      <c r="G78" s="75">
        <v>2.4529999999999998</v>
      </c>
      <c r="H78" s="75">
        <v>1.8562000000000001</v>
      </c>
      <c r="I78" s="75">
        <v>57260</v>
      </c>
      <c r="J78" s="75">
        <v>-17.720605108827499</v>
      </c>
      <c r="K78" s="75">
        <v>183.24909618933</v>
      </c>
      <c r="L78" s="75">
        <v>1</v>
      </c>
      <c r="M78" s="75">
        <v>4.9180327868852496</v>
      </c>
      <c r="N78" s="75">
        <v>1</v>
      </c>
      <c r="O78" s="75">
        <v>1.9466309041011101</v>
      </c>
      <c r="P78" s="75">
        <v>1</v>
      </c>
      <c r="Q78" s="75">
        <f>VLOOKUP(C78,High_Raw!$D:$CD,9,FALSE)</f>
        <v>4.3397788307700704</v>
      </c>
      <c r="R78" s="75">
        <f>VLOOKUP(C78,High_Raw!$D:$CD,36,FALSE)</f>
        <v>37.590804718992203</v>
      </c>
      <c r="S78" s="148">
        <v>13.1111111111111</v>
      </c>
      <c r="T78" s="149">
        <f t="shared" si="15"/>
        <v>13</v>
      </c>
      <c r="U78" s="41">
        <f>VLOOKUP(MATCH(S78,[8]mapping_table!$B$2:$B$21,1),[8]mapping_table!$A$1:$D$21,4,0)</f>
        <v>15</v>
      </c>
      <c r="V78" s="41">
        <f t="shared" si="16"/>
        <v>3</v>
      </c>
      <c r="W78" s="695"/>
      <c r="X78" s="75">
        <f t="shared" si="17"/>
        <v>1</v>
      </c>
      <c r="Y78">
        <f>IF(ISBLANK(E78),"",(E78-[8]Standardisation_Parameters!$J$5)/[8]Standardisation_Parameters!$J$6)</f>
        <v>0.27536352377442641</v>
      </c>
      <c r="Z78">
        <f>IF(ISBLANK(F78),"",(F78-[8]Standardisation_Parameters!$G$5)/[8]Standardisation_Parameters!$G$6)</f>
        <v>-0.77432045393162574</v>
      </c>
      <c r="AA78">
        <f>IF(ISBLANK(G78),"",(G78-[8]Standardisation_Parameters!$L$5)/[8]Standardisation_Parameters!$L$6)</f>
        <v>-0.72919386792609031</v>
      </c>
      <c r="AB78" s="75">
        <f t="shared" si="18"/>
        <v>1.8562000000000001</v>
      </c>
      <c r="AC78">
        <f>IF(ISBLANK(I78),"",(I78-[8]Standardisation_Parameters!$K$5)/[8]Standardisation_Parameters!$K$6)</f>
        <v>2.4937987168876705</v>
      </c>
      <c r="AD78">
        <f>IF(ISBLANK(J78),"",(J78-[8]Standardisation_Parameters!$M$5)/[8]Standardisation_Parameters!$M$6)</f>
        <v>-0.48646171679425959</v>
      </c>
      <c r="AE78">
        <f>IF(ISBLANK(K78),"",(K78-[8]Standardisation_Parameters!$N$5)/[8]Standardisation_Parameters!$N$6)</f>
        <v>0.96313114884035678</v>
      </c>
      <c r="AF78" s="75">
        <f t="shared" si="19"/>
        <v>1</v>
      </c>
      <c r="AG78">
        <f>IF(ISBLANK(M78),"",(M78-[8]Standardisation_Parameters!$O$5)/[8]Standardisation_Parameters!$O$6)</f>
        <v>-1.4208947425370164</v>
      </c>
      <c r="AH78" s="75">
        <f t="shared" si="20"/>
        <v>1</v>
      </c>
      <c r="AI78" s="75">
        <f>IF(ISBLANK(O78),"",(O78-[8]Standardisation_Parameters!$Q$5)/[8]Standardisation_Parameters!$Q$6)</f>
        <v>1.9286635632184674</v>
      </c>
      <c r="AJ78" s="75">
        <f t="shared" si="21"/>
        <v>1</v>
      </c>
      <c r="AK78" s="695"/>
      <c r="AL78">
        <f>IF(X78="",[8]Buckets!$K$15,IF(X78&lt;=[8]Buckets!$D$13,[8]Buckets!$K$13,IF(AND(X78&gt;[8]Buckets!$D$13,X78&lt;=[8]Buckets!$D$14),[8]Buckets!$K$14,IF(X78&gt;[8]Buckets!$D$14,[8]Buckets!$K$15))))</f>
        <v>-0.72019999999999995</v>
      </c>
      <c r="AM78">
        <f>IF(Y78="",[8]Buckets!$K$60,IF(Y78&lt;=[8]Buckets!$D$55,[8]Buckets!$K$55,IF(AND(Y78&gt;[8]Buckets!$D$55,Y78&lt;=[8]Buckets!$D$56),[8]Buckets!$K$56,IF(AND(Y78&gt;[8]Buckets!$D$56,Y78&lt;=[8]Buckets!$D$57),[8]Buckets!$K$57,IF(AND(Y78&gt;[8]Buckets!$D$57,Y78&lt;=[8]Buckets!$D$58),[8]Buckets!$K$58,IF(AND(Y78&gt;[8]Buckets!$D$58,Y78&lt;=[8]Buckets!$D$59),[8]Buckets!$K$59,IF(Y78&gt;[8]Buckets!$D$59,[8]Buckets!$K$60)))))))</f>
        <v>-0.42249999999999993</v>
      </c>
      <c r="AN78">
        <f>IF(Z78="",[8]Buckets!$K$78,IF(Z78&lt;=[8]Buckets!$D$73,[8]Buckets!$K$73,IF(AND(Z78&gt;[8]Buckets!$D$73,Z78&lt;=[8]Buckets!$D$74),[8]Buckets!$K$74,IF(AND(Z78&gt;[8]Buckets!$D$74,Z78&lt;=[8]Buckets!$D$75),[8]Buckets!$K$75,IF(AND(Z78&gt;[8]Buckets!$D$75,Z78&lt;=[8]Buckets!$D$76),[8]Buckets!$K$76,IF(AND(Z78&gt;[8]Buckets!$D$76,Z78&lt;=[8]Buckets!$D$77),[8]Buckets!$K$77,IF(Z78&gt;[8]Buckets!$D$77,[8]Buckets!$K$78)))))))</f>
        <v>-1.1417999999999999</v>
      </c>
      <c r="AO78">
        <f>IF(AA78="",[8]Buckets!$K$37,IF(AA78&lt;=[8]Buckets!$D$37,[8]Buckets!$K$37,IF(AND(AA78&gt;[8]Buckets!$D$37,AA78&lt;=[8]Buckets!$D$38),[8]Buckets!$K$38,IF(AND(AA78&gt;[8]Buckets!$D$38,AA78&lt;=[8]Buckets!$D$39),[8]Buckets!$K$39,IF(AND(AA78&gt;[8]Buckets!$D$39,AA78&lt;=[8]Buckets!$D$40),[8]Buckets!$K$40,IF(AND(AA78&gt;[8]Buckets!$D$40,AA78&lt;=[8]Buckets!$D$41),[8]Buckets!$K$41,IF(AA78&gt;[8]Buckets!$D$41,[8]Buckets!$K$42)))))))</f>
        <v>-0.9042</v>
      </c>
      <c r="AP78">
        <f>IF(AB78="",[8]Buckets!$K$24,IF(AB78&lt;=[8]Buckets!$D$19,[8]Buckets!$K$19,IF(AND(AB78&gt;[8]Buckets!$D$19,AB78&lt;=[8]Buckets!$D$20),[8]Buckets!$K$20,IF(AND(AB78&gt;[8]Buckets!$D$20,AB78&lt;=[8]Buckets!$D$21),[8]Buckets!$K$21,IF(AND(AB78&gt;[8]Buckets!$D$21,AB78&lt;=[8]Buckets!$D$22),[8]Buckets!$K$22,IF(AND(AB78&gt;[8]Buckets!$D$22,AB78&lt;=[8]Buckets!$D$23),[8]Buckets!$K$23,IF(AB78&gt;[8]Buckets!$D$23,[8]Buckets!$K$24)))))))</f>
        <v>-0.93840000000000001</v>
      </c>
      <c r="AQ78">
        <f>IF(AC78="",[8]Buckets!$K$28,IF(AC78&lt;=[8]Buckets!$D$28,[8]Buckets!$K$28,IF(AND(AC78&gt;[8]Buckets!$D$28,AC78&lt;=[8]Buckets!$D$29),[8]Buckets!$K$29,IF(AND(AC78&gt;[8]Buckets!$D$29,AC78&lt;=[8]Buckets!$D$30),[8]Buckets!$K$30,IF(AND(AC78&gt;[8]Buckets!$D$30,AC78&lt;=[8]Buckets!$D$31),[8]Buckets!$K$31,IF(AND(AC78&gt;[8]Buckets!$D$31,AC78&lt;=[8]Buckets!$D$32),[8]Buckets!$K$32,IF(AC78&gt;[8]Buckets!$D$32,[8]Buckets!$K$33)))))))</f>
        <v>-1.5579000000000001</v>
      </c>
      <c r="AR78">
        <f>IF(AD78="",[8]Buckets!$K$46,IF(AD78&lt;=[8]Buckets!$D$46,[8]Buckets!$K$46,IF(AND(AD78&gt;[8]Buckets!$D$46,AD78&lt;=[8]Buckets!$D$47),[8]Buckets!$K$47,IF(AND(AD78&gt;[8]Buckets!$D$47,AD78&lt;=[8]Buckets!$D$48),[8]Buckets!$K$48,IF(AND(AD78&gt;[8]Buckets!$D$48,AD78&lt;=[8]Buckets!$D$49),[8]Buckets!$K$49,IF(AND(AD78&gt;[8]Buckets!$D$49,AD78&lt;=[8]Buckets!$D$50),[8]Buckets!$K$50,IF(AD78&gt;[8]Buckets!$D$50,[8]Buckets!$K$51)))))))</f>
        <v>-0.11729999999999999</v>
      </c>
      <c r="AS78">
        <f>IF(AE78="",[8]Buckets!$K$64,IF(AE78&lt;=[8]Buckets!$D$64,[8]Buckets!$K$64,IF(AND(AE78&gt;[8]Buckets!$D$64,AE78&lt;=[8]Buckets!$D$65),[8]Buckets!$K$65,IF(AND(AE78&gt;[8]Buckets!$D$65,AE78&lt;=[8]Buckets!$D$66),[8]Buckets!$K$66,IF(AND(AE78&gt;[8]Buckets!$D$66,AE78&lt;=[8]Buckets!$D$67),[8]Buckets!$K$67,IF(AND(AE78&gt;[8]Buckets!$D$67,AE78&lt;=[8]Buckets!$D$68),[8]Buckets!$K$68,IF(AE78&gt;[8]Buckets!$D$68,[8]Buckets!$K$69)))))))</f>
        <v>-1.1775</v>
      </c>
      <c r="AT78">
        <f>IF(AF78="",[8]Buckets!$K$87,IF(AF78&lt;=[8]Buckets!$D$82,[8]Buckets!$K$82,IF(AND(AF78&gt;[8]Buckets!$D$82,AF78&lt;=[8]Buckets!$D$83),[8]Buckets!$K$83,IF(AND(AF78&gt;[8]Buckets!$D$83,AF78&lt;=[8]Buckets!$D$84),[8]Buckets!$K$84,IF(AND(AF78&gt;[8]Buckets!$D$84,AF78&lt;=[8]Buckets!$D$85),[8]Buckets!$K$85,IF(AND(AF78&gt;[8]Buckets!$D$85,AF78&lt;=[8]Buckets!$D$86),[8]Buckets!$K$86,IF(AF78&gt;[8]Buckets!$D$86,[8]Buckets!$K$87)))))))</f>
        <v>-1.6049</v>
      </c>
      <c r="AU78">
        <f>IF(AG78="",[8]Buckets!$K$95,IF(AG78&lt;=[8]Buckets!$D$90,[8]Buckets!$K$90,IF(AND(AG78&gt;[8]Buckets!$D$90,AG78&lt;=[8]Buckets!$D$91),[8]Buckets!$K$91,IF(AND(AG78&gt;[8]Buckets!$D$91,AG78&lt;=[8]Buckets!$D$92),[8]Buckets!$K$92,IF(AND(AG78&gt;[8]Buckets!$D$92,AG78&lt;=[8]Buckets!$D$93),[8]Buckets!$K$93,IF(AND(AG78&gt;[8]Buckets!$D$93,AG78&lt;=[8]Buckets!$D$94),[8]Buckets!$K$94,IF(AG78&gt;[8]Buckets!$D$94,[8]Buckets!$K$95)))))))</f>
        <v>-1.4845999999999999</v>
      </c>
      <c r="AV78">
        <f>IF(AH78="",[8]Buckets!$K$103,IF(AH78&lt;=[8]Buckets!$D$99,[8]Buckets!$K$99,IF(AND(AH78&gt;[8]Buckets!$D$99,AH78&lt;=[8]Buckets!$D$100),[8]Buckets!$K$100,IF(AND(AH78&gt;[8]Buckets!$D$100,AH78&lt;=[8]Buckets!$D$101),[8]Buckets!$K$101,IF(AND(AH78&gt;[8]Buckets!$D$101,AH78&lt;=[8]Buckets!$D$102),[8]Buckets!$K$102,IF(AH78&gt;[8]Buckets!$D$102,[8]Buckets!$K$103))))))</f>
        <v>-1.5026999999999999</v>
      </c>
      <c r="AW78">
        <f>IF(AI78="",[8]Buckets!$K$116,IF(AI78&lt;=[8]Buckets!$D$116,[8]Buckets!$K$116,IF(AND(AI78&gt;[8]Buckets!$D$116,AI78&lt;=[8]Buckets!$D$117),[8]Buckets!$K$117,IF(AND(AI78&gt;[8]Buckets!$D$117,AI78&lt;=[8]Buckets!$D$118),[8]Buckets!$K$118,IF(AND(AI78&gt;[8]Buckets!$D$118,AI78&lt;=[8]Buckets!$D$119),[8]Buckets!$K$119,IF(AND(AI78&gt;[8]Buckets!$D$119,AI78&lt;=[8]Buckets!$D$120),[8]Buckets!$K$120,IF(AI78&gt;[8]Buckets!$D$120,[8]Buckets!$K$121)))))))</f>
        <v>-1.6469000000000003</v>
      </c>
      <c r="AX78">
        <f>IF(AJ78="",[8]Buckets!$K$130,IF(AJ78&lt;=[8]Buckets!$D$125,[8]Buckets!$K$125,IF(AND(AJ78&gt;[8]Buckets!$D$125,AJ78&lt;=[8]Buckets!$D$126),[8]Buckets!$K$126,IF(AND(AJ78&gt;[8]Buckets!$D$126,AJ78&lt;=[8]Buckets!$D$127),[8]Buckets!$K$127,IF(AND(AJ78&gt;[8]Buckets!$D$127,AJ78&lt;=[8]Buckets!$D$128),[8]Buckets!$K$128,IF(AND(AJ78&gt;[8]Buckets!$D$128,AJ78&lt;=[8]Buckets!$D$129),[8]Buckets!$K$129,IF(AJ78&gt;[8]Buckets!$D$129,[8]Buckets!$K$130)))))))</f>
        <v>-1.4505999999999999</v>
      </c>
      <c r="AY78" s="695"/>
      <c r="AZ78">
        <f>MMULT(AL78:AT78,[8]Coefficients!$B$6:$B$14)+[8]Coefficients!$F$5</f>
        <v>-1.7492618790000003</v>
      </c>
      <c r="BA78">
        <f>MMULT(AU78:AX78,[8]Coefficients!$B$20:$B$23)+[8]Coefficients!$F$19</f>
        <v>-1.740825834</v>
      </c>
      <c r="BB78">
        <f>(AZ78*[8]Standardisation_Parameters!$B$6)+[8]Standardisation_Parameters!$B$5</f>
        <v>15.099044538540827</v>
      </c>
      <c r="BC78">
        <f>(BA78*[8]Standardisation_Parameters!$B$6)+[8]Standardisation_Parameters!$B$5</f>
        <v>15.240689858730718</v>
      </c>
      <c r="BD78">
        <v>81</v>
      </c>
      <c r="BE78" s="78">
        <f>MMULT(AZ78:BA78,[8]Coefficients!$B$29:$B$30)+[8]Coefficients!$F$29</f>
        <v>-1.8078160265192702</v>
      </c>
      <c r="BF78" s="78">
        <f>(BE78*[8]Standardisation_Parameters!$B$6)+[8]Standardisation_Parameters!$B$5</f>
        <v>14.115891772782359</v>
      </c>
      <c r="BG78" s="78">
        <f t="shared" si="22"/>
        <v>14</v>
      </c>
      <c r="BH78" s="78">
        <f>VLOOKUP(MATCH(BF78,[8]mapping_table!$B$2:$B$21,1),[8]mapping_table!$A$1:$D$21,4,0)</f>
        <v>15</v>
      </c>
      <c r="BI78" s="78">
        <f t="shared" si="23"/>
        <v>3</v>
      </c>
      <c r="BK78" s="79">
        <f>MMULT(AZ78:BA78,[8]Coefficients!$B$36:$B$37)+[8]Coefficients!$F$36</f>
        <v>-1.8241765797776699</v>
      </c>
      <c r="BL78" s="79">
        <f>(BK78*[8]Standardisation_Parameters!$B$6)+[8]Standardisation_Parameters!$B$5</f>
        <v>13.84119008439998</v>
      </c>
      <c r="BM78" s="79">
        <f t="shared" si="24"/>
        <v>14</v>
      </c>
      <c r="BN78" s="79">
        <f>VLOOKUP(MATCH(BL78,[8]mapping_table!$B$2:$B$21,1),[8]mapping_table!$A$1:$D$21,4,0)</f>
        <v>15</v>
      </c>
      <c r="BO78" s="79">
        <f t="shared" si="25"/>
        <v>3</v>
      </c>
      <c r="BP78" s="78">
        <f t="shared" si="26"/>
        <v>3</v>
      </c>
      <c r="BQ78" s="78">
        <f>VLOOKUP(MATCH(BO78,[9]mapping_table!$B$2:$B$21,1),[9]mapping_table!$A$1:$D$21,4,0)</f>
        <v>5</v>
      </c>
      <c r="BR78" s="78">
        <f t="shared" si="27"/>
        <v>1</v>
      </c>
      <c r="BT78" s="79" t="e">
        <f>MMULT(BI78:BJ78,[9]Coefficients!$B$36:$B$37)+[9]Coefficients!$F$36</f>
        <v>#VALUE!</v>
      </c>
      <c r="BU78" s="79" t="e">
        <f>(BT78*[9]Standardisation_Parameters!$B$6)+[9]Standardisation_Parameters!$B$5</f>
        <v>#VALUE!</v>
      </c>
      <c r="BV78" s="79" t="e">
        <f t="shared" si="28"/>
        <v>#VALUE!</v>
      </c>
      <c r="BW78" s="79" t="e">
        <f>VLOOKUP(MATCH(BU78,[9]mapping_table!$B$2:$B$21,1),[9]mapping_table!$A$1:$D$21,4,0)</f>
        <v>#VALUE!</v>
      </c>
      <c r="BX78" s="79" t="e">
        <f t="shared" si="29"/>
        <v>#VALUE!</v>
      </c>
    </row>
    <row r="79" spans="1:76" hidden="1" x14ac:dyDescent="0.25">
      <c r="A79" s="74" t="s">
        <v>274</v>
      </c>
      <c r="B79" s="74" t="s">
        <v>158</v>
      </c>
      <c r="C79" s="74" t="s">
        <v>275</v>
      </c>
      <c r="D79" s="75">
        <v>4</v>
      </c>
      <c r="E79" s="75">
        <v>1.3114754098360699</v>
      </c>
      <c r="F79" s="75">
        <v>8.5</v>
      </c>
      <c r="G79" s="75">
        <v>10</v>
      </c>
      <c r="H79" s="75">
        <v>14.849</v>
      </c>
      <c r="I79" s="75">
        <v>11920</v>
      </c>
      <c r="J79" s="75">
        <v>-35.1663300340822</v>
      </c>
      <c r="K79" s="75">
        <v>173.842826670226</v>
      </c>
      <c r="L79" s="75">
        <v>6</v>
      </c>
      <c r="M79" s="75">
        <v>59.562841530054598</v>
      </c>
      <c r="N79" s="75">
        <v>3</v>
      </c>
      <c r="O79" s="75">
        <v>-1.49382636862102E-2</v>
      </c>
      <c r="P79" s="75">
        <v>1.5</v>
      </c>
      <c r="Q79" s="75">
        <f>VLOOKUP(C79,High_Raw!$D:$CD,9,FALSE)</f>
        <v>4.4631960857663397</v>
      </c>
      <c r="R79" s="75">
        <f>VLOOKUP(C79,High_Raw!$D:$CD,36,FALSE)</f>
        <v>18.097773872289501</v>
      </c>
      <c r="S79" s="148">
        <v>41.2222222222222</v>
      </c>
      <c r="T79" s="149">
        <f t="shared" si="15"/>
        <v>41</v>
      </c>
      <c r="U79" s="41">
        <f>VLOOKUP(MATCH(S79,[8]mapping_table!$B$2:$B$21,1),[8]mapping_table!$A$1:$D$21,4,0)</f>
        <v>45</v>
      </c>
      <c r="V79" s="41">
        <f t="shared" si="16"/>
        <v>8</v>
      </c>
      <c r="W79" s="695"/>
      <c r="X79" s="75">
        <f t="shared" si="17"/>
        <v>4</v>
      </c>
      <c r="Y79">
        <f>IF(ISBLANK(E79),"",(E79-[8]Standardisation_Parameters!$J$5)/[8]Standardisation_Parameters!$J$6)</f>
        <v>-4.5127400887054261E-2</v>
      </c>
      <c r="Z79">
        <f>IF(ISBLANK(F79),"",(F79-[8]Standardisation_Parameters!$G$5)/[8]Standardisation_Parameters!$G$6)</f>
        <v>-7.678275660445387E-2</v>
      </c>
      <c r="AA79">
        <f>IF(ISBLANK(G79),"",(G79-[8]Standardisation_Parameters!$L$5)/[8]Standardisation_Parameters!$L$6)</f>
        <v>0.70254004015375293</v>
      </c>
      <c r="AB79" s="75">
        <f t="shared" si="18"/>
        <v>14.849</v>
      </c>
      <c r="AC79">
        <f>IF(ISBLANK(I79),"",(I79-[8]Standardisation_Parameters!$K$5)/[8]Standardisation_Parameters!$K$6)</f>
        <v>-0.11054136807434385</v>
      </c>
      <c r="AD79">
        <f>IF(ISBLANK(J79),"",(J79-[8]Standardisation_Parameters!$M$5)/[8]Standardisation_Parameters!$M$6)</f>
        <v>-0.91575039412381032</v>
      </c>
      <c r="AE79">
        <f>IF(ISBLANK(K79),"",(K79-[8]Standardisation_Parameters!$N$5)/[8]Standardisation_Parameters!$N$6)</f>
        <v>0.87992761805999942</v>
      </c>
      <c r="AF79" s="75">
        <f t="shared" si="19"/>
        <v>6</v>
      </c>
      <c r="AG79">
        <f>IF(ISBLANK(M79),"",(M79-[8]Standardisation_Parameters!$O$5)/[8]Standardisation_Parameters!$O$6)</f>
        <v>0.56673315031531057</v>
      </c>
      <c r="AH79" s="75">
        <f t="shared" si="20"/>
        <v>3</v>
      </c>
      <c r="AI79" s="75">
        <f>IF(ISBLANK(O79),"",(O79-[8]Standardisation_Parameters!$Q$5)/[8]Standardisation_Parameters!$Q$6)</f>
        <v>-6.3779012239553678E-2</v>
      </c>
      <c r="AJ79" s="75">
        <f t="shared" si="21"/>
        <v>1.5</v>
      </c>
      <c r="AK79" s="695"/>
      <c r="AL79">
        <f>IF(X79="",[8]Buckets!$K$15,IF(X79&lt;=[8]Buckets!$D$13,[8]Buckets!$K$13,IF(AND(X79&gt;[8]Buckets!$D$13,X79&lt;=[8]Buckets!$D$14),[8]Buckets!$K$14,IF(X79&gt;[8]Buckets!$D$14,[8]Buckets!$K$15))))</f>
        <v>0.39300000000000002</v>
      </c>
      <c r="AM79">
        <f>IF(Y79="",[8]Buckets!$K$60,IF(Y79&lt;=[8]Buckets!$D$55,[8]Buckets!$K$55,IF(AND(Y79&gt;[8]Buckets!$D$55,Y79&lt;=[8]Buckets!$D$56),[8]Buckets!$K$56,IF(AND(Y79&gt;[8]Buckets!$D$56,Y79&lt;=[8]Buckets!$D$57),[8]Buckets!$K$57,IF(AND(Y79&gt;[8]Buckets!$D$57,Y79&lt;=[8]Buckets!$D$58),[8]Buckets!$K$58,IF(AND(Y79&gt;[8]Buckets!$D$58,Y79&lt;=[8]Buckets!$D$59),[8]Buckets!$K$59,IF(Y79&gt;[8]Buckets!$D$59,[8]Buckets!$K$60)))))))</f>
        <v>-0.46449999999999991</v>
      </c>
      <c r="AN79">
        <f>IF(Z79="",[8]Buckets!$K$78,IF(Z79&lt;=[8]Buckets!$D$73,[8]Buckets!$K$73,IF(AND(Z79&gt;[8]Buckets!$D$73,Z79&lt;=[8]Buckets!$D$74),[8]Buckets!$K$74,IF(AND(Z79&gt;[8]Buckets!$D$74,Z79&lt;=[8]Buckets!$D$75),[8]Buckets!$K$75,IF(AND(Z79&gt;[8]Buckets!$D$75,Z79&lt;=[8]Buckets!$D$76),[8]Buckets!$K$76,IF(AND(Z79&gt;[8]Buckets!$D$76,Z79&lt;=[8]Buckets!$D$77),[8]Buckets!$K$77,IF(Z79&gt;[8]Buckets!$D$77,[8]Buckets!$K$78)))))))</f>
        <v>-0.35099999999999998</v>
      </c>
      <c r="AO79">
        <f>IF(AA79="",[8]Buckets!$K$37,IF(AA79&lt;=[8]Buckets!$D$37,[8]Buckets!$K$37,IF(AND(AA79&gt;[8]Buckets!$D$37,AA79&lt;=[8]Buckets!$D$38),[8]Buckets!$K$38,IF(AND(AA79&gt;[8]Buckets!$D$38,AA79&lt;=[8]Buckets!$D$39),[8]Buckets!$K$39,IF(AND(AA79&gt;[8]Buckets!$D$39,AA79&lt;=[8]Buckets!$D$40),[8]Buckets!$K$40,IF(AND(AA79&gt;[8]Buckets!$D$40,AA79&lt;=[8]Buckets!$D$41),[8]Buckets!$K$41,IF(AA79&gt;[8]Buckets!$D$41,[8]Buckets!$K$42)))))))</f>
        <v>0.21900000000000008</v>
      </c>
      <c r="AP79">
        <f>IF(AB79="",[8]Buckets!$K$24,IF(AB79&lt;=[8]Buckets!$D$19,[8]Buckets!$K$19,IF(AND(AB79&gt;[8]Buckets!$D$19,AB79&lt;=[8]Buckets!$D$20),[8]Buckets!$K$20,IF(AND(AB79&gt;[8]Buckets!$D$20,AB79&lt;=[8]Buckets!$D$21),[8]Buckets!$K$21,IF(AND(AB79&gt;[8]Buckets!$D$21,AB79&lt;=[8]Buckets!$D$22),[8]Buckets!$K$22,IF(AND(AB79&gt;[8]Buckets!$D$22,AB79&lt;=[8]Buckets!$D$23),[8]Buckets!$K$23,IF(AB79&gt;[8]Buckets!$D$23,[8]Buckets!$K$24)))))))</f>
        <v>0.43680000000000008</v>
      </c>
      <c r="AQ79">
        <f>IF(AC79="",[8]Buckets!$K$28,IF(AC79&lt;=[8]Buckets!$D$28,[8]Buckets!$K$28,IF(AND(AC79&gt;[8]Buckets!$D$28,AC79&lt;=[8]Buckets!$D$29),[8]Buckets!$K$29,IF(AND(AC79&gt;[8]Buckets!$D$29,AC79&lt;=[8]Buckets!$D$30),[8]Buckets!$K$30,IF(AND(AC79&gt;[8]Buckets!$D$30,AC79&lt;=[8]Buckets!$D$31),[8]Buckets!$K$31,IF(AND(AC79&gt;[8]Buckets!$D$31,AC79&lt;=[8]Buckets!$D$32),[8]Buckets!$K$32,IF(AC79&gt;[8]Buckets!$D$32,[8]Buckets!$K$33)))))))</f>
        <v>-0.27120000000000011</v>
      </c>
      <c r="AR79">
        <f>IF(AD79="",[8]Buckets!$K$46,IF(AD79&lt;=[8]Buckets!$D$46,[8]Buckets!$K$46,IF(AND(AD79&gt;[8]Buckets!$D$46,AD79&lt;=[8]Buckets!$D$47),[8]Buckets!$K$47,IF(AND(AD79&gt;[8]Buckets!$D$47,AD79&lt;=[8]Buckets!$D$48),[8]Buckets!$K$48,IF(AND(AD79&gt;[8]Buckets!$D$48,AD79&lt;=[8]Buckets!$D$49),[8]Buckets!$K$49,IF(AND(AD79&gt;[8]Buckets!$D$49,AD79&lt;=[8]Buckets!$D$50),[8]Buckets!$K$50,IF(AD79&gt;[8]Buckets!$D$50,[8]Buckets!$K$51)))))))</f>
        <v>-0.11729999999999999</v>
      </c>
      <c r="AS79">
        <f>IF(AE79="",[8]Buckets!$K$64,IF(AE79&lt;=[8]Buckets!$D$64,[8]Buckets!$K$64,IF(AND(AE79&gt;[8]Buckets!$D$64,AE79&lt;=[8]Buckets!$D$65),[8]Buckets!$K$65,IF(AND(AE79&gt;[8]Buckets!$D$65,AE79&lt;=[8]Buckets!$D$66),[8]Buckets!$K$66,IF(AND(AE79&gt;[8]Buckets!$D$66,AE79&lt;=[8]Buckets!$D$67),[8]Buckets!$K$67,IF(AND(AE79&gt;[8]Buckets!$D$67,AE79&lt;=[8]Buckets!$D$68),[8]Buckets!$K$68,IF(AE79&gt;[8]Buckets!$D$68,[8]Buckets!$K$69)))))))</f>
        <v>-1.1775</v>
      </c>
      <c r="AT79">
        <f>IF(AF79="",[8]Buckets!$K$87,IF(AF79&lt;=[8]Buckets!$D$82,[8]Buckets!$K$82,IF(AND(AF79&gt;[8]Buckets!$D$82,AF79&lt;=[8]Buckets!$D$83),[8]Buckets!$K$83,IF(AND(AF79&gt;[8]Buckets!$D$83,AF79&lt;=[8]Buckets!$D$84),[8]Buckets!$K$84,IF(AND(AF79&gt;[8]Buckets!$D$84,AF79&lt;=[8]Buckets!$D$85),[8]Buckets!$K$85,IF(AND(AF79&gt;[8]Buckets!$D$85,AF79&lt;=[8]Buckets!$D$86),[8]Buckets!$K$86,IF(AF79&gt;[8]Buckets!$D$86,[8]Buckets!$K$87)))))))</f>
        <v>0.34609999999999985</v>
      </c>
      <c r="AU79">
        <f>IF(AG79="",[8]Buckets!$K$95,IF(AG79&lt;=[8]Buckets!$D$90,[8]Buckets!$K$90,IF(AND(AG79&gt;[8]Buckets!$D$90,AG79&lt;=[8]Buckets!$D$91),[8]Buckets!$K$91,IF(AND(AG79&gt;[8]Buckets!$D$91,AG79&lt;=[8]Buckets!$D$92),[8]Buckets!$K$92,IF(AND(AG79&gt;[8]Buckets!$D$92,AG79&lt;=[8]Buckets!$D$93),[8]Buckets!$K$93,IF(AND(AG79&gt;[8]Buckets!$D$93,AG79&lt;=[8]Buckets!$D$94),[8]Buckets!$K$94,IF(AG79&gt;[8]Buckets!$D$94,[8]Buckets!$K$95)))))))</f>
        <v>0.50539999999999985</v>
      </c>
      <c r="AV79">
        <f>IF(AH79="",[8]Buckets!$K$103,IF(AH79&lt;=[8]Buckets!$D$99,[8]Buckets!$K$99,IF(AND(AH79&gt;[8]Buckets!$D$99,AH79&lt;=[8]Buckets!$D$100),[8]Buckets!$K$100,IF(AND(AH79&gt;[8]Buckets!$D$100,AH79&lt;=[8]Buckets!$D$101),[8]Buckets!$K$101,IF(AND(AH79&gt;[8]Buckets!$D$101,AH79&lt;=[8]Buckets!$D$102),[8]Buckets!$K$102,IF(AH79&gt;[8]Buckets!$D$102,[8]Buckets!$K$103))))))</f>
        <v>-0.31409999999999982</v>
      </c>
      <c r="AW79">
        <f>IF(AI79="",[8]Buckets!$K$116,IF(AI79&lt;=[8]Buckets!$D$116,[8]Buckets!$K$116,IF(AND(AI79&gt;[8]Buckets!$D$116,AI79&lt;=[8]Buckets!$D$117),[8]Buckets!$K$117,IF(AND(AI79&gt;[8]Buckets!$D$117,AI79&lt;=[8]Buckets!$D$118),[8]Buckets!$K$118,IF(AND(AI79&gt;[8]Buckets!$D$118,AI79&lt;=[8]Buckets!$D$119),[8]Buckets!$K$119,IF(AND(AI79&gt;[8]Buckets!$D$119,AI79&lt;=[8]Buckets!$D$120),[8]Buckets!$K$120,IF(AI79&gt;[8]Buckets!$D$120,[8]Buckets!$K$121)))))))</f>
        <v>-0.30289999999999995</v>
      </c>
      <c r="AX79">
        <f>IF(AJ79="",[8]Buckets!$K$130,IF(AJ79&lt;=[8]Buckets!$D$125,[8]Buckets!$K$125,IF(AND(AJ79&gt;[8]Buckets!$D$125,AJ79&lt;=[8]Buckets!$D$126),[8]Buckets!$K$126,IF(AND(AJ79&gt;[8]Buckets!$D$126,AJ79&lt;=[8]Buckets!$D$127),[8]Buckets!$K$127,IF(AND(AJ79&gt;[8]Buckets!$D$127,AJ79&lt;=[8]Buckets!$D$128),[8]Buckets!$K$128,IF(AND(AJ79&gt;[8]Buckets!$D$128,AJ79&lt;=[8]Buckets!$D$129),[8]Buckets!$K$129,IF(AJ79&gt;[8]Buckets!$D$129,[8]Buckets!$K$130)))))))</f>
        <v>-1.2012999999999998</v>
      </c>
      <c r="AY79" s="695"/>
      <c r="AZ79">
        <f>MMULT(AL79:AT79,[8]Coefficients!$B$6:$B$14)+[8]Coefficients!$F$5</f>
        <v>0.45429237200000006</v>
      </c>
      <c r="BA79">
        <f>MMULT(AU79:AX79,[8]Coefficients!$B$20:$B$23)+[8]Coefficients!$F$19</f>
        <v>-0.32673880599999994</v>
      </c>
      <c r="BB79">
        <f>(AZ79*[8]Standardisation_Parameters!$B$6)+[8]Standardisation_Parameters!$B$5</f>
        <v>52.097797797761551</v>
      </c>
      <c r="BC79">
        <f>(BA79*[8]Standardisation_Parameters!$B$6)+[8]Standardisation_Parameters!$B$5</f>
        <v>38.983902449159807</v>
      </c>
      <c r="BD79">
        <v>82</v>
      </c>
      <c r="BE79" s="78">
        <f>MMULT(AZ79:BA79,[8]Coefficients!$B$29:$B$30)+[8]Coefficients!$F$29</f>
        <v>-7.0700528822399911E-2</v>
      </c>
      <c r="BF79" s="78">
        <f>(BE79*[8]Standardisation_Parameters!$B$6)+[8]Standardisation_Parameters!$B$5</f>
        <v>43.282910307900288</v>
      </c>
      <c r="BG79" s="78">
        <f t="shared" si="22"/>
        <v>43</v>
      </c>
      <c r="BH79" s="78">
        <f>VLOOKUP(MATCH(BF79,[8]mapping_table!$B$2:$B$21,1),[8]mapping_table!$A$1:$D$21,4,0)</f>
        <v>45</v>
      </c>
      <c r="BI79" s="78">
        <f t="shared" si="23"/>
        <v>9</v>
      </c>
      <c r="BK79" s="79">
        <f>MMULT(AZ79:BA79,[8]Coefficients!$B$36:$B$37)+[8]Coefficients!$F$36</f>
        <v>0.10897839476276008</v>
      </c>
      <c r="BL79" s="79">
        <f>(BK79*[8]Standardisation_Parameters!$B$6)+[8]Standardisation_Parameters!$B$5</f>
        <v>46.299807285405066</v>
      </c>
      <c r="BM79" s="79">
        <f t="shared" si="24"/>
        <v>46</v>
      </c>
      <c r="BN79" s="79">
        <f>VLOOKUP(MATCH(BL79,[8]mapping_table!$B$2:$B$21,1),[8]mapping_table!$A$1:$D$21,4,0)</f>
        <v>50</v>
      </c>
      <c r="BO79" s="79">
        <f t="shared" si="25"/>
        <v>9</v>
      </c>
      <c r="BP79" s="78">
        <f t="shared" si="26"/>
        <v>9</v>
      </c>
      <c r="BQ79" s="78">
        <f>VLOOKUP(MATCH(BO79,[9]mapping_table!$B$2:$B$21,1),[9]mapping_table!$A$1:$D$21,4,0)</f>
        <v>10</v>
      </c>
      <c r="BR79" s="78">
        <f t="shared" si="27"/>
        <v>2</v>
      </c>
      <c r="BT79" s="79" t="e">
        <f>MMULT(BI79:BJ79,[9]Coefficients!$B$36:$B$37)+[9]Coefficients!$F$36</f>
        <v>#VALUE!</v>
      </c>
      <c r="BU79" s="79" t="e">
        <f>(BT79*[9]Standardisation_Parameters!$B$6)+[9]Standardisation_Parameters!$B$5</f>
        <v>#VALUE!</v>
      </c>
      <c r="BV79" s="79" t="e">
        <f t="shared" si="28"/>
        <v>#VALUE!</v>
      </c>
      <c r="BW79" s="79" t="e">
        <f>VLOOKUP(MATCH(BU79,[9]mapping_table!$B$2:$B$21,1),[9]mapping_table!$A$1:$D$21,4,0)</f>
        <v>#VALUE!</v>
      </c>
      <c r="BX79" s="79" t="e">
        <f t="shared" si="29"/>
        <v>#VALUE!</v>
      </c>
    </row>
    <row r="80" spans="1:76" x14ac:dyDescent="0.25">
      <c r="A80" s="74" t="s">
        <v>276</v>
      </c>
      <c r="B80" s="74" t="s">
        <v>158</v>
      </c>
      <c r="C80" s="74" t="s">
        <v>277</v>
      </c>
      <c r="D80" s="75">
        <v>2</v>
      </c>
      <c r="E80" s="75">
        <v>19.960832313341498</v>
      </c>
      <c r="F80" s="75">
        <v>2</v>
      </c>
      <c r="G80" s="75"/>
      <c r="H80" s="75">
        <v>8.5114000000000001</v>
      </c>
      <c r="I80" s="75">
        <v>21260</v>
      </c>
      <c r="J80" s="75">
        <v>-20.055088213523799</v>
      </c>
      <c r="K80" s="75">
        <v>18.301499435536901</v>
      </c>
      <c r="L80" s="75">
        <v>6</v>
      </c>
      <c r="M80" s="75">
        <v>41.5300546448088</v>
      </c>
      <c r="N80" s="75">
        <v>3</v>
      </c>
      <c r="O80" s="75">
        <v>-0.20804290093167599</v>
      </c>
      <c r="P80" s="75">
        <v>3</v>
      </c>
      <c r="Q80" s="75">
        <f>VLOOKUP(C80,High_Raw!$D:$CD,9,FALSE)</f>
        <v>3.6519857611989699</v>
      </c>
      <c r="R80" s="75">
        <f>VLOOKUP(C80,High_Raw!$D:$CD,36,FALSE)</f>
        <v>13.663384527773401</v>
      </c>
      <c r="S80" s="148">
        <v>45.4444444444444</v>
      </c>
      <c r="T80" s="149">
        <f t="shared" si="15"/>
        <v>45</v>
      </c>
      <c r="U80" s="41">
        <f>VLOOKUP(MATCH(S80,[8]mapping_table!$B$2:$B$21,1),[8]mapping_table!$A$1:$D$21,4,0)</f>
        <v>50</v>
      </c>
      <c r="V80" s="41">
        <f t="shared" si="16"/>
        <v>9</v>
      </c>
      <c r="W80" s="695"/>
      <c r="X80" s="75">
        <f t="shared" si="17"/>
        <v>2</v>
      </c>
      <c r="Y80">
        <f>IF(ISBLANK(E80),"",(E80-[8]Standardisation_Parameters!$J$5)/[8]Standardisation_Parameters!$J$6)</f>
        <v>1.7670333272490306</v>
      </c>
      <c r="Z80">
        <f>IF(ISBLANK(F80),"",(F80-[8]Standardisation_Parameters!$G$5)/[8]Standardisation_Parameters!$G$6)</f>
        <v>-0.62683154291306986</v>
      </c>
      <c r="AA80" t="str">
        <f>IF(ISBLANK(G80),"",(G80-[8]Standardisation_Parameters!$L$5)/[8]Standardisation_Parameters!$L$6)</f>
        <v/>
      </c>
      <c r="AB80" s="75">
        <f t="shared" si="18"/>
        <v>8.5114000000000001</v>
      </c>
      <c r="AC80">
        <f>IF(ISBLANK(I80),"",(I80-[8]Standardisation_Parameters!$K$5)/[8]Standardisation_Parameters!$K$6)</f>
        <v>0.42595039181858102</v>
      </c>
      <c r="AD80">
        <f>IF(ISBLANK(J80),"",(J80-[8]Standardisation_Parameters!$M$5)/[8]Standardisation_Parameters!$M$6)</f>
        <v>-0.5439065732594961</v>
      </c>
      <c r="AE80">
        <f>IF(ISBLANK(K80),"",(K80-[8]Standardisation_Parameters!$N$5)/[8]Standardisation_Parameters!$N$6)</f>
        <v>-0.49591937228031768</v>
      </c>
      <c r="AF80" s="75">
        <f t="shared" si="19"/>
        <v>6</v>
      </c>
      <c r="AG80">
        <f>IF(ISBLANK(M80),"",(M80-[8]Standardisation_Parameters!$O$5)/[8]Standardisation_Parameters!$O$6)</f>
        <v>-8.9184054325954165E-2</v>
      </c>
      <c r="AH80" s="75">
        <f t="shared" si="20"/>
        <v>3</v>
      </c>
      <c r="AI80" s="75">
        <f>IF(ISBLANK(O80),"",(O80-[8]Standardisation_Parameters!$Q$5)/[8]Standardisation_Parameters!$Q$6)</f>
        <v>-0.2599229500035462</v>
      </c>
      <c r="AJ80" s="75">
        <f t="shared" si="21"/>
        <v>3</v>
      </c>
      <c r="AK80" s="695"/>
      <c r="AL80">
        <f>IF(X80="",[8]Buckets!$K$15,IF(X80&lt;=[8]Buckets!$D$13,[8]Buckets!$K$13,IF(AND(X80&gt;[8]Buckets!$D$13,X80&lt;=[8]Buckets!$D$14),[8]Buckets!$K$14,IF(X80&gt;[8]Buckets!$D$14,[8]Buckets!$K$15))))</f>
        <v>-0.16359999999999997</v>
      </c>
      <c r="AM80">
        <f>IF(Y80="",[8]Buckets!$K$60,IF(Y80&lt;=[8]Buckets!$D$55,[8]Buckets!$K$55,IF(AND(Y80&gt;[8]Buckets!$D$55,Y80&lt;=[8]Buckets!$D$56),[8]Buckets!$K$56,IF(AND(Y80&gt;[8]Buckets!$D$56,Y80&lt;=[8]Buckets!$D$57),[8]Buckets!$K$57,IF(AND(Y80&gt;[8]Buckets!$D$57,Y80&lt;=[8]Buckets!$D$58),[8]Buckets!$K$58,IF(AND(Y80&gt;[8]Buckets!$D$58,Y80&lt;=[8]Buckets!$D$59),[8]Buckets!$K$59,IF(Y80&gt;[8]Buckets!$D$59,[8]Buckets!$K$60)))))))</f>
        <v>-0.38049999999999995</v>
      </c>
      <c r="AN80">
        <f>IF(Z80="",[8]Buckets!$K$78,IF(Z80&lt;=[8]Buckets!$D$73,[8]Buckets!$K$73,IF(AND(Z80&gt;[8]Buckets!$D$73,Z80&lt;=[8]Buckets!$D$74),[8]Buckets!$K$74,IF(AND(Z80&gt;[8]Buckets!$D$74,Z80&lt;=[8]Buckets!$D$75),[8]Buckets!$K$75,IF(AND(Z80&gt;[8]Buckets!$D$75,Z80&lt;=[8]Buckets!$D$76),[8]Buckets!$K$76,IF(AND(Z80&gt;[8]Buckets!$D$76,Z80&lt;=[8]Buckets!$D$77),[8]Buckets!$K$77,IF(Z80&gt;[8]Buckets!$D$77,[8]Buckets!$K$78)))))))</f>
        <v>-0.61460000000000004</v>
      </c>
      <c r="AO80">
        <f>IF(AA80="",[8]Buckets!$K$37,IF(AA80&lt;=[8]Buckets!$D$37,[8]Buckets!$K$37,IF(AND(AA80&gt;[8]Buckets!$D$37,AA80&lt;=[8]Buckets!$D$38),[8]Buckets!$K$38,IF(AND(AA80&gt;[8]Buckets!$D$38,AA80&lt;=[8]Buckets!$D$39),[8]Buckets!$K$39,IF(AND(AA80&gt;[8]Buckets!$D$39,AA80&lt;=[8]Buckets!$D$40),[8]Buckets!$K$40,IF(AND(AA80&gt;[8]Buckets!$D$40,AA80&lt;=[8]Buckets!$D$41),[8]Buckets!$K$41,IF(AA80&gt;[8]Buckets!$D$41,[8]Buckets!$K$42)))))))</f>
        <v>-1.1850000000000001</v>
      </c>
      <c r="AP80">
        <f>IF(AB80="",[8]Buckets!$K$24,IF(AB80&lt;=[8]Buckets!$D$19,[8]Buckets!$K$19,IF(AND(AB80&gt;[8]Buckets!$D$19,AB80&lt;=[8]Buckets!$D$20),[8]Buckets!$K$20,IF(AND(AB80&gt;[8]Buckets!$D$20,AB80&lt;=[8]Buckets!$D$21),[8]Buckets!$K$21,IF(AND(AB80&gt;[8]Buckets!$D$21,AB80&lt;=[8]Buckets!$D$22),[8]Buckets!$K$22,IF(AND(AB80&gt;[8]Buckets!$D$22,AB80&lt;=[8]Buckets!$D$23),[8]Buckets!$K$23,IF(AB80&gt;[8]Buckets!$D$23,[8]Buckets!$K$24)))))))</f>
        <v>-7.4999999999999956E-2</v>
      </c>
      <c r="AQ80">
        <f>IF(AC80="",[8]Buckets!$K$28,IF(AC80&lt;=[8]Buckets!$D$28,[8]Buckets!$K$28,IF(AND(AC80&gt;[8]Buckets!$D$28,AC80&lt;=[8]Buckets!$D$29),[8]Buckets!$K$29,IF(AND(AC80&gt;[8]Buckets!$D$29,AC80&lt;=[8]Buckets!$D$30),[8]Buckets!$K$30,IF(AND(AC80&gt;[8]Buckets!$D$30,AC80&lt;=[8]Buckets!$D$31),[8]Buckets!$K$31,IF(AND(AC80&gt;[8]Buckets!$D$31,AC80&lt;=[8]Buckets!$D$32),[8]Buckets!$K$32,IF(AC80&gt;[8]Buckets!$D$32,[8]Buckets!$K$33)))))))</f>
        <v>-0.70050000000000012</v>
      </c>
      <c r="AR80">
        <f>IF(AD80="",[8]Buckets!$K$46,IF(AD80&lt;=[8]Buckets!$D$46,[8]Buckets!$K$46,IF(AND(AD80&gt;[8]Buckets!$D$46,AD80&lt;=[8]Buckets!$D$47),[8]Buckets!$K$47,IF(AND(AD80&gt;[8]Buckets!$D$47,AD80&lt;=[8]Buckets!$D$48),[8]Buckets!$K$48,IF(AND(AD80&gt;[8]Buckets!$D$48,AD80&lt;=[8]Buckets!$D$49),[8]Buckets!$K$49,IF(AND(AD80&gt;[8]Buckets!$D$49,AD80&lt;=[8]Buckets!$D$50),[8]Buckets!$K$50,IF(AD80&gt;[8]Buckets!$D$50,[8]Buckets!$K$51)))))))</f>
        <v>-0.11729999999999999</v>
      </c>
      <c r="AS80">
        <f>IF(AE80="",[8]Buckets!$K$64,IF(AE80&lt;=[8]Buckets!$D$64,[8]Buckets!$K$64,IF(AND(AE80&gt;[8]Buckets!$D$64,AE80&lt;=[8]Buckets!$D$65),[8]Buckets!$K$65,IF(AND(AE80&gt;[8]Buckets!$D$65,AE80&lt;=[8]Buckets!$D$66),[8]Buckets!$K$66,IF(AND(AE80&gt;[8]Buckets!$D$66,AE80&lt;=[8]Buckets!$D$67),[8]Buckets!$K$67,IF(AND(AE80&gt;[8]Buckets!$D$67,AE80&lt;=[8]Buckets!$D$68),[8]Buckets!$K$68,IF(AE80&gt;[8]Buckets!$D$68,[8]Buckets!$K$69)))))))</f>
        <v>0.20650000000000002</v>
      </c>
      <c r="AT80">
        <f>IF(AF80="",[8]Buckets!$K$87,IF(AF80&lt;=[8]Buckets!$D$82,[8]Buckets!$K$82,IF(AND(AF80&gt;[8]Buckets!$D$82,AF80&lt;=[8]Buckets!$D$83),[8]Buckets!$K$83,IF(AND(AF80&gt;[8]Buckets!$D$83,AF80&lt;=[8]Buckets!$D$84),[8]Buckets!$K$84,IF(AND(AF80&gt;[8]Buckets!$D$84,AF80&lt;=[8]Buckets!$D$85),[8]Buckets!$K$85,IF(AND(AF80&gt;[8]Buckets!$D$85,AF80&lt;=[8]Buckets!$D$86),[8]Buckets!$K$86,IF(AF80&gt;[8]Buckets!$D$86,[8]Buckets!$K$87)))))))</f>
        <v>0.34609999999999985</v>
      </c>
      <c r="AU80">
        <f>IF(AG80="",[8]Buckets!$K$95,IF(AG80&lt;=[8]Buckets!$D$90,[8]Buckets!$K$90,IF(AND(AG80&gt;[8]Buckets!$D$90,AG80&lt;=[8]Buckets!$D$91),[8]Buckets!$K$91,IF(AND(AG80&gt;[8]Buckets!$D$91,AG80&lt;=[8]Buckets!$D$92),[8]Buckets!$K$92,IF(AND(AG80&gt;[8]Buckets!$D$92,AG80&lt;=[8]Buckets!$D$93),[8]Buckets!$K$93,IF(AND(AG80&gt;[8]Buckets!$D$93,AG80&lt;=[8]Buckets!$D$94),[8]Buckets!$K$94,IF(AG80&gt;[8]Buckets!$D$94,[8]Buckets!$K$95)))))))</f>
        <v>0.10740000000000016</v>
      </c>
      <c r="AV80">
        <f>IF(AH80="",[8]Buckets!$K$103,IF(AH80&lt;=[8]Buckets!$D$99,[8]Buckets!$K$99,IF(AND(AH80&gt;[8]Buckets!$D$99,AH80&lt;=[8]Buckets!$D$100),[8]Buckets!$K$100,IF(AND(AH80&gt;[8]Buckets!$D$100,AH80&lt;=[8]Buckets!$D$101),[8]Buckets!$K$101,IF(AND(AH80&gt;[8]Buckets!$D$101,AH80&lt;=[8]Buckets!$D$102),[8]Buckets!$K$102,IF(AH80&gt;[8]Buckets!$D$102,[8]Buckets!$K$103))))))</f>
        <v>-0.31409999999999982</v>
      </c>
      <c r="AW80">
        <f>IF(AI80="",[8]Buckets!$K$116,IF(AI80&lt;=[8]Buckets!$D$116,[8]Buckets!$K$116,IF(AND(AI80&gt;[8]Buckets!$D$116,AI80&lt;=[8]Buckets!$D$117),[8]Buckets!$K$117,IF(AND(AI80&gt;[8]Buckets!$D$117,AI80&lt;=[8]Buckets!$D$118),[8]Buckets!$K$118,IF(AND(AI80&gt;[8]Buckets!$D$118,AI80&lt;=[8]Buckets!$D$119),[8]Buckets!$K$119,IF(AND(AI80&gt;[8]Buckets!$D$119,AI80&lt;=[8]Buckets!$D$120),[8]Buckets!$K$120,IF(AI80&gt;[8]Buckets!$D$120,[8]Buckets!$K$121)))))))</f>
        <v>0.2451000000000001</v>
      </c>
      <c r="AX80">
        <f>IF(AJ80="",[8]Buckets!$K$130,IF(AJ80&lt;=[8]Buckets!$D$125,[8]Buckets!$K$125,IF(AND(AJ80&gt;[8]Buckets!$D$125,AJ80&lt;=[8]Buckets!$D$126),[8]Buckets!$K$126,IF(AND(AJ80&gt;[8]Buckets!$D$126,AJ80&lt;=[8]Buckets!$D$127),[8]Buckets!$K$127,IF(AND(AJ80&gt;[8]Buckets!$D$127,AJ80&lt;=[8]Buckets!$D$128),[8]Buckets!$K$128,IF(AND(AJ80&gt;[8]Buckets!$D$128,AJ80&lt;=[8]Buckets!$D$129),[8]Buckets!$K$129,IF(AJ80&gt;[8]Buckets!$D$129,[8]Buckets!$K$130)))))))</f>
        <v>6.3799999999999857E-2</v>
      </c>
      <c r="AY80" s="695"/>
      <c r="AZ80">
        <f>MMULT(AL80:AT80,[8]Coefficients!$B$6:$B$14)+[8]Coefficients!$F$5</f>
        <v>0.12251522300000017</v>
      </c>
      <c r="BA80">
        <f>MMULT(AU80:AX80,[8]Coefficients!$B$20:$B$23)+[8]Coefficients!$F$19</f>
        <v>0.1365934740000001</v>
      </c>
      <c r="BB80">
        <f>(AZ80*[8]Standardisation_Parameters!$B$6)+[8]Standardisation_Parameters!$B$5</f>
        <v>46.527097250076828</v>
      </c>
      <c r="BC80">
        <f>(BA80*[8]Standardisation_Parameters!$B$6)+[8]Standardisation_Parameters!$B$5</f>
        <v>46.763477967653436</v>
      </c>
      <c r="BD80">
        <v>83</v>
      </c>
      <c r="BE80" s="78">
        <f>MMULT(AZ80:BA80,[8]Coefficients!$B$29:$B$30)+[8]Coefficients!$F$29</f>
        <v>0.16399258002311015</v>
      </c>
      <c r="BF80" s="78">
        <f>(BE80*[8]Standardisation_Parameters!$B$6)+[8]Standardisation_Parameters!$B$5</f>
        <v>47.223522354040675</v>
      </c>
      <c r="BG80" s="78">
        <f t="shared" si="22"/>
        <v>47</v>
      </c>
      <c r="BH80" s="78">
        <f>VLOOKUP(MATCH(BF80,[8]mapping_table!$B$2:$B$21,1),[8]mapping_table!$A$1:$D$21,4,0)</f>
        <v>50</v>
      </c>
      <c r="BI80" s="78">
        <f t="shared" si="23"/>
        <v>9</v>
      </c>
      <c r="BK80" s="79">
        <f>MMULT(AZ80:BA80,[8]Coefficients!$B$36:$B$37)+[8]Coefficients!$F$36</f>
        <v>0.16793750565639012</v>
      </c>
      <c r="BL80" s="79">
        <f>(BK80*[8]Standardisation_Parameters!$B$6)+[8]Standardisation_Parameters!$B$5</f>
        <v>47.28975958421799</v>
      </c>
      <c r="BM80" s="79">
        <f t="shared" si="24"/>
        <v>47</v>
      </c>
      <c r="BN80" s="79">
        <f>VLOOKUP(MATCH(BL80,[8]mapping_table!$B$2:$B$21,1),[8]mapping_table!$A$1:$D$21,4,0)</f>
        <v>50</v>
      </c>
      <c r="BO80" s="79">
        <f t="shared" si="25"/>
        <v>9</v>
      </c>
      <c r="BP80" s="78">
        <f t="shared" si="26"/>
        <v>9</v>
      </c>
      <c r="BQ80" s="78">
        <f>VLOOKUP(MATCH(BO80,[9]mapping_table!$B$2:$B$21,1),[9]mapping_table!$A$1:$D$21,4,0)</f>
        <v>10</v>
      </c>
      <c r="BR80" s="78">
        <f t="shared" si="27"/>
        <v>2</v>
      </c>
      <c r="BT80" s="79" t="e">
        <f>MMULT(BI80:BJ80,[9]Coefficients!$B$36:$B$37)+[9]Coefficients!$F$36</f>
        <v>#VALUE!</v>
      </c>
      <c r="BU80" s="79" t="e">
        <f>(BT80*[9]Standardisation_Parameters!$B$6)+[9]Standardisation_Parameters!$B$5</f>
        <v>#VALUE!</v>
      </c>
      <c r="BV80" s="79" t="e">
        <f t="shared" si="28"/>
        <v>#VALUE!</v>
      </c>
      <c r="BW80" s="79" t="e">
        <f>VLOOKUP(MATCH(BU80,[9]mapping_table!$B$2:$B$21,1),[9]mapping_table!$A$1:$D$21,4,0)</f>
        <v>#VALUE!</v>
      </c>
      <c r="BX80" s="79" t="e">
        <f t="shared" si="29"/>
        <v>#VALUE!</v>
      </c>
    </row>
    <row r="81" spans="1:76" hidden="1" x14ac:dyDescent="0.25">
      <c r="A81" s="74" t="s">
        <v>278</v>
      </c>
      <c r="B81" s="74" t="s">
        <v>158</v>
      </c>
      <c r="C81" s="74" t="s">
        <v>279</v>
      </c>
      <c r="D81" s="75">
        <v>2</v>
      </c>
      <c r="E81" s="75">
        <v>-7.3190767141887303</v>
      </c>
      <c r="F81" s="75">
        <v>8.4</v>
      </c>
      <c r="G81" s="75">
        <v>4</v>
      </c>
      <c r="H81" s="75">
        <v>3.9651999999999998</v>
      </c>
      <c r="I81" s="75">
        <v>4220</v>
      </c>
      <c r="J81" s="75">
        <v>16.715560512033999</v>
      </c>
      <c r="K81" s="75">
        <v>52.280461602753398</v>
      </c>
      <c r="L81" s="75">
        <v>4</v>
      </c>
      <c r="M81" s="75">
        <v>21.857923497267802</v>
      </c>
      <c r="N81" s="75">
        <v>3</v>
      </c>
      <c r="O81" s="75">
        <v>-9.8998241504145906E-2</v>
      </c>
      <c r="P81" s="75">
        <v>2</v>
      </c>
      <c r="Q81" s="75">
        <f>VLOOKUP(C81,High_Raw!$D:$CD,9,FALSE)</f>
        <v>3.01493752837434</v>
      </c>
      <c r="R81" s="75">
        <f>VLOOKUP(C81,High_Raw!$D:$CD,36,FALSE)</f>
        <v>4.5013416209593196</v>
      </c>
      <c r="S81" s="148">
        <v>51.1111111111111</v>
      </c>
      <c r="T81" s="149">
        <f t="shared" si="15"/>
        <v>51</v>
      </c>
      <c r="U81" s="41">
        <f>VLOOKUP(MATCH(S81,[8]mapping_table!$B$2:$B$21,1),[8]mapping_table!$A$1:$D$21,4,0)</f>
        <v>55</v>
      </c>
      <c r="V81" s="41">
        <f t="shared" si="16"/>
        <v>10</v>
      </c>
      <c r="W81" s="695"/>
      <c r="X81" s="75">
        <f t="shared" si="17"/>
        <v>2</v>
      </c>
      <c r="Y81">
        <f>IF(ISBLANK(E81),"",(E81-[8]Standardisation_Parameters!$J$5)/[8]Standardisation_Parameters!$J$6)</f>
        <v>-0.88375940853282187</v>
      </c>
      <c r="Z81">
        <f>IF(ISBLANK(F81),"",(F81-[8]Standardisation_Parameters!$G$5)/[8]Standardisation_Parameters!$G$6)</f>
        <v>-8.5245045624586388E-2</v>
      </c>
      <c r="AA81">
        <f>IF(ISBLANK(G81),"",(G81-[8]Standardisation_Parameters!$L$5)/[8]Standardisation_Parameters!$L$6)</f>
        <v>-0.43571402748624427</v>
      </c>
      <c r="AB81" s="75">
        <f t="shared" si="18"/>
        <v>3.9651999999999998</v>
      </c>
      <c r="AC81">
        <f>IF(ISBLANK(I81),"",(I81-[8]Standardisation_Parameters!$K$5)/[8]Standardisation_Parameters!$K$6)</f>
        <v>-0.55283114871412131</v>
      </c>
      <c r="AD81">
        <f>IF(ISBLANK(J81),"",(J81-[8]Standardisation_Parameters!$M$5)/[8]Standardisation_Parameters!$M$6)</f>
        <v>0.36091241383190892</v>
      </c>
      <c r="AE81">
        <f>IF(ISBLANK(K81),"",(K81-[8]Standardisation_Parameters!$N$5)/[8]Standardisation_Parameters!$N$6)</f>
        <v>-0.19535711230864064</v>
      </c>
      <c r="AF81" s="75">
        <f t="shared" si="19"/>
        <v>4</v>
      </c>
      <c r="AG81">
        <f>IF(ISBLANK(M81),"",(M81-[8]Standardisation_Parameters!$O$5)/[8]Standardisation_Parameters!$O$6)</f>
        <v>-0.80473009575279308</v>
      </c>
      <c r="AH81" s="75">
        <f t="shared" si="20"/>
        <v>3</v>
      </c>
      <c r="AI81" s="75">
        <f>IF(ISBLANK(O81),"",(O81-[8]Standardisation_Parameters!$Q$5)/[8]Standardisation_Parameters!$Q$6)</f>
        <v>-0.14916202164188699</v>
      </c>
      <c r="AJ81" s="75">
        <f t="shared" si="21"/>
        <v>2</v>
      </c>
      <c r="AK81" s="695"/>
      <c r="AL81">
        <f>IF(X81="",[8]Buckets!$K$15,IF(X81&lt;=[8]Buckets!$D$13,[8]Buckets!$K$13,IF(AND(X81&gt;[8]Buckets!$D$13,X81&lt;=[8]Buckets!$D$14),[8]Buckets!$K$14,IF(X81&gt;[8]Buckets!$D$14,[8]Buckets!$K$15))))</f>
        <v>-0.16359999999999997</v>
      </c>
      <c r="AM81">
        <f>IF(Y81="",[8]Buckets!$K$60,IF(Y81&lt;=[8]Buckets!$D$55,[8]Buckets!$K$55,IF(AND(Y81&gt;[8]Buckets!$D$55,Y81&lt;=[8]Buckets!$D$56),[8]Buckets!$K$56,IF(AND(Y81&gt;[8]Buckets!$D$56,Y81&lt;=[8]Buckets!$D$57),[8]Buckets!$K$57,IF(AND(Y81&gt;[8]Buckets!$D$57,Y81&lt;=[8]Buckets!$D$58),[8]Buckets!$K$58,IF(AND(Y81&gt;[8]Buckets!$D$58,Y81&lt;=[8]Buckets!$D$59),[8]Buckets!$K$59,IF(Y81&gt;[8]Buckets!$D$59,[8]Buckets!$K$60)))))))</f>
        <v>-0.59049999999999991</v>
      </c>
      <c r="AN81">
        <f>IF(Z81="",[8]Buckets!$K$78,IF(Z81&lt;=[8]Buckets!$D$73,[8]Buckets!$K$73,IF(AND(Z81&gt;[8]Buckets!$D$73,Z81&lt;=[8]Buckets!$D$74),[8]Buckets!$K$74,IF(AND(Z81&gt;[8]Buckets!$D$74,Z81&lt;=[8]Buckets!$D$75),[8]Buckets!$K$75,IF(AND(Z81&gt;[8]Buckets!$D$75,Z81&lt;=[8]Buckets!$D$76),[8]Buckets!$K$76,IF(AND(Z81&gt;[8]Buckets!$D$76,Z81&lt;=[8]Buckets!$D$77),[8]Buckets!$K$77,IF(Z81&gt;[8]Buckets!$D$77,[8]Buckets!$K$78)))))))</f>
        <v>-0.35099999999999998</v>
      </c>
      <c r="AO81">
        <f>IF(AA81="",[8]Buckets!$K$37,IF(AA81&lt;=[8]Buckets!$D$37,[8]Buckets!$K$37,IF(AND(AA81&gt;[8]Buckets!$D$37,AA81&lt;=[8]Buckets!$D$38),[8]Buckets!$K$38,IF(AND(AA81&gt;[8]Buckets!$D$38,AA81&lt;=[8]Buckets!$D$39),[8]Buckets!$K$39,IF(AND(AA81&gt;[8]Buckets!$D$39,AA81&lt;=[8]Buckets!$D$40),[8]Buckets!$K$40,IF(AND(AA81&gt;[8]Buckets!$D$40,AA81&lt;=[8]Buckets!$D$41),[8]Buckets!$K$41,IF(AA81&gt;[8]Buckets!$D$41,[8]Buckets!$K$42)))))))</f>
        <v>-0.62339999999999995</v>
      </c>
      <c r="AP81">
        <f>IF(AB81="",[8]Buckets!$K$24,IF(AB81&lt;=[8]Buckets!$D$19,[8]Buckets!$K$19,IF(AND(AB81&gt;[8]Buckets!$D$19,AB81&lt;=[8]Buckets!$D$20),[8]Buckets!$K$20,IF(AND(AB81&gt;[8]Buckets!$D$20,AB81&lt;=[8]Buckets!$D$21),[8]Buckets!$K$21,IF(AND(AB81&gt;[8]Buckets!$D$21,AB81&lt;=[8]Buckets!$D$22),[8]Buckets!$K$22,IF(AND(AB81&gt;[8]Buckets!$D$22,AB81&lt;=[8]Buckets!$D$23),[8]Buckets!$K$23,IF(AB81&gt;[8]Buckets!$D$23,[8]Buckets!$K$24)))))))</f>
        <v>-0.53339999999999999</v>
      </c>
      <c r="AQ81">
        <f>IF(AC81="",[8]Buckets!$K$28,IF(AC81&lt;=[8]Buckets!$D$28,[8]Buckets!$K$28,IF(AND(AC81&gt;[8]Buckets!$D$28,AC81&lt;=[8]Buckets!$D$29),[8]Buckets!$K$29,IF(AND(AC81&gt;[8]Buckets!$D$29,AC81&lt;=[8]Buckets!$D$30),[8]Buckets!$K$30,IF(AND(AC81&gt;[8]Buckets!$D$30,AC81&lt;=[8]Buckets!$D$31),[8]Buckets!$K$31,IF(AND(AC81&gt;[8]Buckets!$D$31,AC81&lt;=[8]Buckets!$D$32),[8]Buckets!$K$32,IF(AC81&gt;[8]Buckets!$D$32,[8]Buckets!$K$33)))))))</f>
        <v>0.58859999999999979</v>
      </c>
      <c r="AR81">
        <f>IF(AD81="",[8]Buckets!$K$46,IF(AD81&lt;=[8]Buckets!$D$46,[8]Buckets!$K$46,IF(AND(AD81&gt;[8]Buckets!$D$46,AD81&lt;=[8]Buckets!$D$47),[8]Buckets!$K$47,IF(AND(AD81&gt;[8]Buckets!$D$47,AD81&lt;=[8]Buckets!$D$48),[8]Buckets!$K$48,IF(AND(AD81&gt;[8]Buckets!$D$48,AD81&lt;=[8]Buckets!$D$49),[8]Buckets!$K$49,IF(AND(AD81&gt;[8]Buckets!$D$49,AD81&lt;=[8]Buckets!$D$50),[8]Buckets!$K$50,IF(AD81&gt;[8]Buckets!$D$50,[8]Buckets!$K$51)))))))</f>
        <v>-0.55919999999999992</v>
      </c>
      <c r="AS81">
        <f>IF(AE81="",[8]Buckets!$K$64,IF(AE81&lt;=[8]Buckets!$D$64,[8]Buckets!$K$64,IF(AND(AE81&gt;[8]Buckets!$D$64,AE81&lt;=[8]Buckets!$D$65),[8]Buckets!$K$65,IF(AND(AE81&gt;[8]Buckets!$D$65,AE81&lt;=[8]Buckets!$D$66),[8]Buckets!$K$66,IF(AND(AE81&gt;[8]Buckets!$D$66,AE81&lt;=[8]Buckets!$D$67),[8]Buckets!$K$67,IF(AND(AE81&gt;[8]Buckets!$D$67,AE81&lt;=[8]Buckets!$D$68),[8]Buckets!$K$68,IF(AE81&gt;[8]Buckets!$D$68,[8]Buckets!$K$69)))))))</f>
        <v>-0.34710000000000002</v>
      </c>
      <c r="AT81">
        <f>IF(AF81="",[8]Buckets!$K$87,IF(AF81&lt;=[8]Buckets!$D$82,[8]Buckets!$K$82,IF(AND(AF81&gt;[8]Buckets!$D$82,AF81&lt;=[8]Buckets!$D$83),[8]Buckets!$K$83,IF(AND(AF81&gt;[8]Buckets!$D$83,AF81&lt;=[8]Buckets!$D$84),[8]Buckets!$K$84,IF(AND(AF81&gt;[8]Buckets!$D$84,AF81&lt;=[8]Buckets!$D$85),[8]Buckets!$K$85,IF(AND(AF81&gt;[8]Buckets!$D$85,AF81&lt;=[8]Buckets!$D$86),[8]Buckets!$K$86,IF(AF81&gt;[8]Buckets!$D$86,[8]Buckets!$K$87)))))))</f>
        <v>-0.28970000000000007</v>
      </c>
      <c r="AU81">
        <f>IF(AG81="",[8]Buckets!$K$95,IF(AG81&lt;=[8]Buckets!$D$90,[8]Buckets!$K$90,IF(AND(AG81&gt;[8]Buckets!$D$90,AG81&lt;=[8]Buckets!$D$91),[8]Buckets!$K$91,IF(AND(AG81&gt;[8]Buckets!$D$91,AG81&lt;=[8]Buckets!$D$92),[8]Buckets!$K$92,IF(AND(AG81&gt;[8]Buckets!$D$92,AG81&lt;=[8]Buckets!$D$93),[8]Buckets!$K$93,IF(AND(AG81&gt;[8]Buckets!$D$93,AG81&lt;=[8]Buckets!$D$94),[8]Buckets!$K$94,IF(AG81&gt;[8]Buckets!$D$94,[8]Buckets!$K$95)))))))</f>
        <v>-0.6886000000000001</v>
      </c>
      <c r="AV81">
        <f>IF(AH81="",[8]Buckets!$K$103,IF(AH81&lt;=[8]Buckets!$D$99,[8]Buckets!$K$99,IF(AND(AH81&gt;[8]Buckets!$D$99,AH81&lt;=[8]Buckets!$D$100),[8]Buckets!$K$100,IF(AND(AH81&gt;[8]Buckets!$D$100,AH81&lt;=[8]Buckets!$D$101),[8]Buckets!$K$101,IF(AND(AH81&gt;[8]Buckets!$D$101,AH81&lt;=[8]Buckets!$D$102),[8]Buckets!$K$102,IF(AH81&gt;[8]Buckets!$D$102,[8]Buckets!$K$103))))))</f>
        <v>-0.31409999999999982</v>
      </c>
      <c r="AW81">
        <f>IF(AI81="",[8]Buckets!$K$116,IF(AI81&lt;=[8]Buckets!$D$116,[8]Buckets!$K$116,IF(AND(AI81&gt;[8]Buckets!$D$116,AI81&lt;=[8]Buckets!$D$117),[8]Buckets!$K$117,IF(AND(AI81&gt;[8]Buckets!$D$117,AI81&lt;=[8]Buckets!$D$118),[8]Buckets!$K$118,IF(AND(AI81&gt;[8]Buckets!$D$118,AI81&lt;=[8]Buckets!$D$119),[8]Buckets!$K$119,IF(AND(AI81&gt;[8]Buckets!$D$119,AI81&lt;=[8]Buckets!$D$120),[8]Buckets!$K$120,IF(AI81&gt;[8]Buckets!$D$120,[8]Buckets!$K$121)))))))</f>
        <v>0.2451000000000001</v>
      </c>
      <c r="AX81">
        <f>IF(AJ81="",[8]Buckets!$K$130,IF(AJ81&lt;=[8]Buckets!$D$125,[8]Buckets!$K$125,IF(AND(AJ81&gt;[8]Buckets!$D$125,AJ81&lt;=[8]Buckets!$D$126),[8]Buckets!$K$126,IF(AND(AJ81&gt;[8]Buckets!$D$126,AJ81&lt;=[8]Buckets!$D$127),[8]Buckets!$K$127,IF(AND(AJ81&gt;[8]Buckets!$D$127,AJ81&lt;=[8]Buckets!$D$128),[8]Buckets!$K$128,IF(AND(AJ81&gt;[8]Buckets!$D$128,AJ81&lt;=[8]Buckets!$D$129),[8]Buckets!$K$129,IF(AJ81&gt;[8]Buckets!$D$129,[8]Buckets!$K$130)))))))</f>
        <v>-0.8657999999999999</v>
      </c>
      <c r="AY81" s="695"/>
      <c r="AZ81">
        <f>MMULT(AL81:AT81,[8]Coefficients!$B$6:$B$14)+[8]Coefficients!$F$5</f>
        <v>5.7883484000000096E-2</v>
      </c>
      <c r="BA81">
        <f>MMULT(AU81:AX81,[8]Coefficients!$B$20:$B$23)+[8]Coefficients!$F$19</f>
        <v>-0.18670692599999988</v>
      </c>
      <c r="BB81">
        <f>(AZ81*[8]Standardisation_Parameters!$B$6)+[8]Standardisation_Parameters!$B$5</f>
        <v>45.441898751836924</v>
      </c>
      <c r="BC81">
        <f>(BA81*[8]Standardisation_Parameters!$B$6)+[8]Standardisation_Parameters!$B$5</f>
        <v>41.335106180220023</v>
      </c>
      <c r="BD81">
        <v>84</v>
      </c>
      <c r="BE81" s="78">
        <f>MMULT(AZ81:BA81,[8]Coefficients!$B$29:$B$30)+[8]Coefficients!$F$29</f>
        <v>-9.3766479780879874E-2</v>
      </c>
      <c r="BF81" s="78">
        <f>(BE81*[8]Standardisation_Parameters!$B$6)+[8]Standardisation_Parameters!$B$5</f>
        <v>42.895621713659956</v>
      </c>
      <c r="BG81" s="78">
        <f t="shared" si="22"/>
        <v>43</v>
      </c>
      <c r="BH81" s="78">
        <f>VLOOKUP(MATCH(BF81,[8]mapping_table!$B$2:$B$21,1),[8]mapping_table!$A$1:$D$21,4,0)</f>
        <v>45</v>
      </c>
      <c r="BI81" s="78">
        <f t="shared" si="23"/>
        <v>9</v>
      </c>
      <c r="BK81" s="79">
        <f>MMULT(AZ81:BA81,[8]Coefficients!$B$36:$B$37)+[8]Coefficients!$F$36</f>
        <v>-3.4635481264679871E-2</v>
      </c>
      <c r="BL81" s="79">
        <f>(BK81*[8]Standardisation_Parameters!$B$6)+[8]Standardisation_Parameters!$B$5</f>
        <v>43.888460089696942</v>
      </c>
      <c r="BM81" s="79">
        <f t="shared" si="24"/>
        <v>44</v>
      </c>
      <c r="BN81" s="79">
        <f>VLOOKUP(MATCH(BL81,[8]mapping_table!$B$2:$B$21,1),[8]mapping_table!$A$1:$D$21,4,0)</f>
        <v>45</v>
      </c>
      <c r="BO81" s="79">
        <f t="shared" si="25"/>
        <v>9</v>
      </c>
      <c r="BP81" s="78">
        <f t="shared" si="26"/>
        <v>9</v>
      </c>
      <c r="BQ81" s="78">
        <f>VLOOKUP(MATCH(BO81,[9]mapping_table!$B$2:$B$21,1),[9]mapping_table!$A$1:$D$21,4,0)</f>
        <v>10</v>
      </c>
      <c r="BR81" s="78">
        <f t="shared" si="27"/>
        <v>2</v>
      </c>
      <c r="BT81" s="79" t="e">
        <f>MMULT(BI81:BJ81,[9]Coefficients!$B$36:$B$37)+[9]Coefficients!$F$36</f>
        <v>#VALUE!</v>
      </c>
      <c r="BU81" s="79" t="e">
        <f>(BT81*[9]Standardisation_Parameters!$B$6)+[9]Standardisation_Parameters!$B$5</f>
        <v>#VALUE!</v>
      </c>
      <c r="BV81" s="79" t="e">
        <f t="shared" si="28"/>
        <v>#VALUE!</v>
      </c>
      <c r="BW81" s="79" t="e">
        <f>VLOOKUP(MATCH(BU81,[9]mapping_table!$B$2:$B$21,1),[9]mapping_table!$A$1:$D$21,4,0)</f>
        <v>#VALUE!</v>
      </c>
      <c r="BX81" s="79" t="e">
        <f t="shared" si="29"/>
        <v>#VALUE!</v>
      </c>
    </row>
    <row r="82" spans="1:76" hidden="1" x14ac:dyDescent="0.25">
      <c r="A82" s="74" t="s">
        <v>280</v>
      </c>
      <c r="B82" s="74" t="s">
        <v>158</v>
      </c>
      <c r="C82" s="74" t="s">
        <v>281</v>
      </c>
      <c r="D82" s="75">
        <v>1</v>
      </c>
      <c r="E82" s="75">
        <v>-8.6287206606014806</v>
      </c>
      <c r="F82" s="75">
        <v>28.6</v>
      </c>
      <c r="G82" s="75">
        <v>2.9860000000000002</v>
      </c>
      <c r="H82" s="75">
        <v>8.0977999999999994</v>
      </c>
      <c r="I82" s="75">
        <v>9970</v>
      </c>
      <c r="J82" s="75">
        <v>0.18478304585899899</v>
      </c>
      <c r="K82" s="75">
        <v>42.77346425519</v>
      </c>
      <c r="L82" s="75">
        <v>4</v>
      </c>
      <c r="M82" s="75">
        <v>39.890710382513703</v>
      </c>
      <c r="N82" s="75">
        <v>5</v>
      </c>
      <c r="O82" s="75">
        <v>7.6857634100565606E-2</v>
      </c>
      <c r="P82" s="75">
        <v>3.5</v>
      </c>
      <c r="Q82" s="75">
        <f>VLOOKUP(C82,High_Raw!$D:$CD,9,FALSE)</f>
        <v>5.6668490362810999</v>
      </c>
      <c r="R82" s="75">
        <f>VLOOKUP(C82,High_Raw!$D:$CD,36,FALSE)</f>
        <v>8.4223716144309808</v>
      </c>
      <c r="S82" s="148">
        <v>50.1111111111111</v>
      </c>
      <c r="T82" s="149">
        <f t="shared" si="15"/>
        <v>50</v>
      </c>
      <c r="U82" s="41">
        <f>VLOOKUP(MATCH(S82,[8]mapping_table!$B$2:$B$21,1),[8]mapping_table!$A$1:$D$21,4,0)</f>
        <v>55</v>
      </c>
      <c r="V82" s="41">
        <f t="shared" si="16"/>
        <v>10</v>
      </c>
      <c r="W82" s="695"/>
      <c r="X82" s="75">
        <f t="shared" si="17"/>
        <v>1</v>
      </c>
      <c r="Y82">
        <f>IF(ISBLANK(E82),"",(E82-[8]Standardisation_Parameters!$J$5)/[8]Standardisation_Parameters!$J$6)</f>
        <v>-1.0110177016637905</v>
      </c>
      <c r="Z82">
        <f>IF(ISBLANK(F82),"",(F82-[8]Standardisation_Parameters!$G$5)/[8]Standardisation_Parameters!$G$6)</f>
        <v>1.6241373364421894</v>
      </c>
      <c r="AA82">
        <f>IF(ISBLANK(G82),"",(G82-[8]Standardisation_Parameters!$L$5)/[8]Standardisation_Parameters!$L$6)</f>
        <v>-0.62807896491740378</v>
      </c>
      <c r="AB82" s="75">
        <f t="shared" si="18"/>
        <v>8.0977999999999994</v>
      </c>
      <c r="AC82">
        <f>IF(ISBLANK(I82),"",(I82-[8]Standardisation_Parameters!$K$5)/[8]Standardisation_Parameters!$K$6)</f>
        <v>-0.22254981901558618</v>
      </c>
      <c r="AD82">
        <f>IF(ISBLANK(J82),"",(J82-[8]Standardisation_Parameters!$M$5)/[8]Standardisation_Parameters!$M$6)</f>
        <v>-4.5862060951333827E-2</v>
      </c>
      <c r="AE82">
        <f>IF(ISBLANK(K82),"",(K82-[8]Standardisation_Parameters!$N$5)/[8]Standardisation_Parameters!$N$6)</f>
        <v>-0.27945163509795962</v>
      </c>
      <c r="AF82" s="75">
        <f t="shared" si="19"/>
        <v>4</v>
      </c>
      <c r="AG82">
        <f>IF(ISBLANK(M82),"",(M82-[8]Standardisation_Parameters!$O$5)/[8]Standardisation_Parameters!$O$6)</f>
        <v>-0.1488128911115246</v>
      </c>
      <c r="AH82" s="75">
        <f t="shared" si="20"/>
        <v>5</v>
      </c>
      <c r="AI82" s="75">
        <f>IF(ISBLANK(O82),"",(O82-[8]Standardisation_Parameters!$Q$5)/[8]Standardisation_Parameters!$Q$6)</f>
        <v>2.9461673842944555E-2</v>
      </c>
      <c r="AJ82" s="75">
        <f t="shared" si="21"/>
        <v>3.5</v>
      </c>
      <c r="AK82" s="695"/>
      <c r="AL82">
        <f>IF(X82="",[8]Buckets!$K$15,IF(X82&lt;=[8]Buckets!$D$13,[8]Buckets!$K$13,IF(AND(X82&gt;[8]Buckets!$D$13,X82&lt;=[8]Buckets!$D$14),[8]Buckets!$K$14,IF(X82&gt;[8]Buckets!$D$14,[8]Buckets!$K$15))))</f>
        <v>-0.72019999999999995</v>
      </c>
      <c r="AM82">
        <f>IF(Y82="",[8]Buckets!$K$60,IF(Y82&lt;=[8]Buckets!$D$55,[8]Buckets!$K$55,IF(AND(Y82&gt;[8]Buckets!$D$55,Y82&lt;=[8]Buckets!$D$56),[8]Buckets!$K$56,IF(AND(Y82&gt;[8]Buckets!$D$56,Y82&lt;=[8]Buckets!$D$57),[8]Buckets!$K$57,IF(AND(Y82&gt;[8]Buckets!$D$57,Y82&lt;=[8]Buckets!$D$58),[8]Buckets!$K$58,IF(AND(Y82&gt;[8]Buckets!$D$58,Y82&lt;=[8]Buckets!$D$59),[8]Buckets!$K$59,IF(Y82&gt;[8]Buckets!$D$59,[8]Buckets!$K$60)))))))</f>
        <v>-0.59049999999999991</v>
      </c>
      <c r="AN82">
        <f>IF(Z82="",[8]Buckets!$K$78,IF(Z82&lt;=[8]Buckets!$D$73,[8]Buckets!$K$73,IF(AND(Z82&gt;[8]Buckets!$D$73,Z82&lt;=[8]Buckets!$D$74),[8]Buckets!$K$74,IF(AND(Z82&gt;[8]Buckets!$D$74,Z82&lt;=[8]Buckets!$D$75),[8]Buckets!$K$75,IF(AND(Z82&gt;[8]Buckets!$D$75,Z82&lt;=[8]Buckets!$D$76),[8]Buckets!$K$76,IF(AND(Z82&gt;[8]Buckets!$D$76,Z82&lt;=[8]Buckets!$D$77),[8]Buckets!$K$77,IF(Z82&gt;[8]Buckets!$D$77,[8]Buckets!$K$78)))))))</f>
        <v>0.17619999999999991</v>
      </c>
      <c r="AO82">
        <f>IF(AA82="",[8]Buckets!$K$37,IF(AA82&lt;=[8]Buckets!$D$37,[8]Buckets!$K$37,IF(AND(AA82&gt;[8]Buckets!$D$37,AA82&lt;=[8]Buckets!$D$38),[8]Buckets!$K$38,IF(AND(AA82&gt;[8]Buckets!$D$38,AA82&lt;=[8]Buckets!$D$39),[8]Buckets!$K$39,IF(AND(AA82&gt;[8]Buckets!$D$39,AA82&lt;=[8]Buckets!$D$40),[8]Buckets!$K$40,IF(AND(AA82&gt;[8]Buckets!$D$40,AA82&lt;=[8]Buckets!$D$41),[8]Buckets!$K$41,IF(AA82&gt;[8]Buckets!$D$41,[8]Buckets!$K$42)))))))</f>
        <v>-0.9042</v>
      </c>
      <c r="AP82">
        <f>IF(AB82="",[8]Buckets!$K$24,IF(AB82&lt;=[8]Buckets!$D$19,[8]Buckets!$K$19,IF(AND(AB82&gt;[8]Buckets!$D$19,AB82&lt;=[8]Buckets!$D$20),[8]Buckets!$K$20,IF(AND(AB82&gt;[8]Buckets!$D$20,AB82&lt;=[8]Buckets!$D$21),[8]Buckets!$K$21,IF(AND(AB82&gt;[8]Buckets!$D$21,AB82&lt;=[8]Buckets!$D$22),[8]Buckets!$K$22,IF(AND(AB82&gt;[8]Buckets!$D$22,AB82&lt;=[8]Buckets!$D$23),[8]Buckets!$K$23,IF(AB82&gt;[8]Buckets!$D$23,[8]Buckets!$K$24)))))))</f>
        <v>-7.4999999999999956E-2</v>
      </c>
      <c r="AQ82">
        <f>IF(AC82="",[8]Buckets!$K$28,IF(AC82&lt;=[8]Buckets!$D$28,[8]Buckets!$K$28,IF(AND(AC82&gt;[8]Buckets!$D$28,AC82&lt;=[8]Buckets!$D$29),[8]Buckets!$K$29,IF(AND(AC82&gt;[8]Buckets!$D$29,AC82&lt;=[8]Buckets!$D$30),[8]Buckets!$K$30,IF(AND(AC82&gt;[8]Buckets!$D$30,AC82&lt;=[8]Buckets!$D$31),[8]Buckets!$K$31,IF(AND(AC82&gt;[8]Buckets!$D$31,AC82&lt;=[8]Buckets!$D$32),[8]Buckets!$K$32,IF(AC82&gt;[8]Buckets!$D$32,[8]Buckets!$K$33)))))))</f>
        <v>-0.27120000000000011</v>
      </c>
      <c r="AR82">
        <f>IF(AD82="",[8]Buckets!$K$46,IF(AD82&lt;=[8]Buckets!$D$46,[8]Buckets!$K$46,IF(AND(AD82&gt;[8]Buckets!$D$46,AD82&lt;=[8]Buckets!$D$47),[8]Buckets!$K$47,IF(AND(AD82&gt;[8]Buckets!$D$47,AD82&lt;=[8]Buckets!$D$48),[8]Buckets!$K$48,IF(AND(AD82&gt;[8]Buckets!$D$48,AD82&lt;=[8]Buckets!$D$49),[8]Buckets!$K$49,IF(AND(AD82&gt;[8]Buckets!$D$49,AD82&lt;=[8]Buckets!$D$50),[8]Buckets!$K$50,IF(AD82&gt;[8]Buckets!$D$50,[8]Buckets!$K$51)))))))</f>
        <v>-0.41189999999999993</v>
      </c>
      <c r="AS82">
        <f>IF(AE82="",[8]Buckets!$K$64,IF(AE82&lt;=[8]Buckets!$D$64,[8]Buckets!$K$64,IF(AND(AE82&gt;[8]Buckets!$D$64,AE82&lt;=[8]Buckets!$D$65),[8]Buckets!$K$65,IF(AND(AE82&gt;[8]Buckets!$D$65,AE82&lt;=[8]Buckets!$D$66),[8]Buckets!$K$66,IF(AND(AE82&gt;[8]Buckets!$D$66,AE82&lt;=[8]Buckets!$D$67),[8]Buckets!$K$67,IF(AND(AE82&gt;[8]Buckets!$D$67,AE82&lt;=[8]Buckets!$D$68),[8]Buckets!$K$68,IF(AE82&gt;[8]Buckets!$D$68,[8]Buckets!$K$69)))))))</f>
        <v>-0.34710000000000002</v>
      </c>
      <c r="AT82">
        <f>IF(AF82="",[8]Buckets!$K$87,IF(AF82&lt;=[8]Buckets!$D$82,[8]Buckets!$K$82,IF(AND(AF82&gt;[8]Buckets!$D$82,AF82&lt;=[8]Buckets!$D$83),[8]Buckets!$K$83,IF(AND(AF82&gt;[8]Buckets!$D$83,AF82&lt;=[8]Buckets!$D$84),[8]Buckets!$K$84,IF(AND(AF82&gt;[8]Buckets!$D$84,AF82&lt;=[8]Buckets!$D$85),[8]Buckets!$K$85,IF(AND(AF82&gt;[8]Buckets!$D$85,AF82&lt;=[8]Buckets!$D$86),[8]Buckets!$K$86,IF(AF82&gt;[8]Buckets!$D$86,[8]Buckets!$K$87)))))))</f>
        <v>-0.28970000000000007</v>
      </c>
      <c r="AU82">
        <f>IF(AG82="",[8]Buckets!$K$95,IF(AG82&lt;=[8]Buckets!$D$90,[8]Buckets!$K$90,IF(AND(AG82&gt;[8]Buckets!$D$90,AG82&lt;=[8]Buckets!$D$91),[8]Buckets!$K$91,IF(AND(AG82&gt;[8]Buckets!$D$91,AG82&lt;=[8]Buckets!$D$92),[8]Buckets!$K$92,IF(AND(AG82&gt;[8]Buckets!$D$92,AG82&lt;=[8]Buckets!$D$93),[8]Buckets!$K$93,IF(AND(AG82&gt;[8]Buckets!$D$93,AG82&lt;=[8]Buckets!$D$94),[8]Buckets!$K$94,IF(AG82&gt;[8]Buckets!$D$94,[8]Buckets!$K$95)))))))</f>
        <v>0.10740000000000016</v>
      </c>
      <c r="AV82">
        <f>IF(AH82="",[8]Buckets!$K$103,IF(AH82&lt;=[8]Buckets!$D$99,[8]Buckets!$K$99,IF(AND(AH82&gt;[8]Buckets!$D$99,AH82&lt;=[8]Buckets!$D$100),[8]Buckets!$K$100,IF(AND(AH82&gt;[8]Buckets!$D$100,AH82&lt;=[8]Buckets!$D$101),[8]Buckets!$K$101,IF(AND(AH82&gt;[8]Buckets!$D$101,AH82&lt;=[8]Buckets!$D$102),[8]Buckets!$K$102,IF(AH82&gt;[8]Buckets!$D$102,[8]Buckets!$K$103))))))</f>
        <v>0.22500000000000009</v>
      </c>
      <c r="AW82">
        <f>IF(AI82="",[8]Buckets!$K$116,IF(AI82&lt;=[8]Buckets!$D$116,[8]Buckets!$K$116,IF(AND(AI82&gt;[8]Buckets!$D$116,AI82&lt;=[8]Buckets!$D$117),[8]Buckets!$K$117,IF(AND(AI82&gt;[8]Buckets!$D$117,AI82&lt;=[8]Buckets!$D$118),[8]Buckets!$K$118,IF(AND(AI82&gt;[8]Buckets!$D$118,AI82&lt;=[8]Buckets!$D$119),[8]Buckets!$K$119,IF(AND(AI82&gt;[8]Buckets!$D$119,AI82&lt;=[8]Buckets!$D$120),[8]Buckets!$K$120,IF(AI82&gt;[8]Buckets!$D$120,[8]Buckets!$K$121)))))))</f>
        <v>-0.30289999999999995</v>
      </c>
      <c r="AX82">
        <f>IF(AJ82="",[8]Buckets!$K$130,IF(AJ82&lt;=[8]Buckets!$D$125,[8]Buckets!$K$125,IF(AND(AJ82&gt;[8]Buckets!$D$125,AJ82&lt;=[8]Buckets!$D$126),[8]Buckets!$K$126,IF(AND(AJ82&gt;[8]Buckets!$D$126,AJ82&lt;=[8]Buckets!$D$127),[8]Buckets!$K$127,IF(AND(AJ82&gt;[8]Buckets!$D$127,AJ82&lt;=[8]Buckets!$D$128),[8]Buckets!$K$128,IF(AND(AJ82&gt;[8]Buckets!$D$128,AJ82&lt;=[8]Buckets!$D$129),[8]Buckets!$K$129,IF(AJ82&gt;[8]Buckets!$D$129,[8]Buckets!$K$130)))))))</f>
        <v>0.65790000000000037</v>
      </c>
      <c r="AY82" s="695"/>
      <c r="AZ82">
        <f>MMULT(AL82:AT82,[8]Coefficients!$B$6:$B$14)+[8]Coefficients!$F$5</f>
        <v>-0.2364441359999998</v>
      </c>
      <c r="BA82">
        <f>MMULT(AU82:AX82,[8]Coefficients!$B$20:$B$23)+[8]Coefficients!$F$19</f>
        <v>0.16639975200000018</v>
      </c>
      <c r="BB82">
        <f>(AZ82*[8]Standardisation_Parameters!$B$6)+[8]Standardisation_Parameters!$B$5</f>
        <v>40.499994106279971</v>
      </c>
      <c r="BC82">
        <f>(BA82*[8]Standardisation_Parameters!$B$6)+[8]Standardisation_Parameters!$B$5</f>
        <v>47.263939948472505</v>
      </c>
      <c r="BD82">
        <v>85</v>
      </c>
      <c r="BE82" s="78">
        <f>MMULT(AZ82:BA82,[8]Coefficients!$B$29:$B$30)+[8]Coefficients!$F$29</f>
        <v>7.1927732804880198E-2</v>
      </c>
      <c r="BF82" s="78">
        <f>(BE82*[8]Standardisation_Parameters!$B$6)+[8]Standardisation_Parameters!$B$5</f>
        <v>45.67770855593276</v>
      </c>
      <c r="BG82" s="78">
        <f t="shared" si="22"/>
        <v>46</v>
      </c>
      <c r="BH82" s="78">
        <f>VLOOKUP(MATCH(BF82,[8]mapping_table!$B$2:$B$21,1),[8]mapping_table!$A$1:$D$21,4,0)</f>
        <v>50</v>
      </c>
      <c r="BI82" s="78">
        <f t="shared" si="23"/>
        <v>9</v>
      </c>
      <c r="BK82" s="79">
        <f>MMULT(AZ82:BA82,[8]Coefficients!$B$36:$B$37)+[8]Coefficients!$F$36</f>
        <v>-1.2314280222479827E-2</v>
      </c>
      <c r="BL82" s="79">
        <f>(BK82*[8]Standardisation_Parameters!$B$6)+[8]Standardisation_Parameters!$B$5</f>
        <v>44.263243968711961</v>
      </c>
      <c r="BM82" s="79">
        <f t="shared" si="24"/>
        <v>44</v>
      </c>
      <c r="BN82" s="79">
        <f>VLOOKUP(MATCH(BL82,[8]mapping_table!$B$2:$B$21,1),[8]mapping_table!$A$1:$D$21,4,0)</f>
        <v>45</v>
      </c>
      <c r="BO82" s="79">
        <f t="shared" si="25"/>
        <v>9</v>
      </c>
      <c r="BP82" s="78">
        <f t="shared" si="26"/>
        <v>9</v>
      </c>
      <c r="BQ82" s="78">
        <f>VLOOKUP(MATCH(BO82,[9]mapping_table!$B$2:$B$21,1),[9]mapping_table!$A$1:$D$21,4,0)</f>
        <v>10</v>
      </c>
      <c r="BR82" s="78">
        <f t="shared" si="27"/>
        <v>2</v>
      </c>
      <c r="BT82" s="79" t="e">
        <f>MMULT(BI82:BJ82,[9]Coefficients!$B$36:$B$37)+[9]Coefficients!$F$36</f>
        <v>#VALUE!</v>
      </c>
      <c r="BU82" s="79" t="e">
        <f>(BT82*[9]Standardisation_Parameters!$B$6)+[9]Standardisation_Parameters!$B$5</f>
        <v>#VALUE!</v>
      </c>
      <c r="BV82" s="79" t="e">
        <f t="shared" si="28"/>
        <v>#VALUE!</v>
      </c>
      <c r="BW82" s="79" t="e">
        <f>VLOOKUP(MATCH(BU82,[9]mapping_table!$B$2:$B$21,1),[9]mapping_table!$A$1:$D$21,4,0)</f>
        <v>#VALUE!</v>
      </c>
      <c r="BX82" s="79" t="e">
        <f t="shared" si="29"/>
        <v>#VALUE!</v>
      </c>
    </row>
    <row r="83" spans="1:76" hidden="1" x14ac:dyDescent="0.25">
      <c r="A83" s="74" t="s">
        <v>282</v>
      </c>
      <c r="B83" s="74" t="s">
        <v>160</v>
      </c>
      <c r="C83" s="74" t="s">
        <v>283</v>
      </c>
      <c r="D83" s="75">
        <v>1</v>
      </c>
      <c r="E83" s="75">
        <v>5.6762777944389704</v>
      </c>
      <c r="F83" s="75">
        <v>4.5</v>
      </c>
      <c r="G83" s="75">
        <v>0.70299999999999996</v>
      </c>
      <c r="H83" s="75">
        <v>1.3675999999999999</v>
      </c>
      <c r="I83" s="75">
        <v>20230</v>
      </c>
      <c r="J83" s="75">
        <v>24.121823964732201</v>
      </c>
      <c r="K83" s="75">
        <v>24.0969639317061</v>
      </c>
      <c r="L83" s="75">
        <v>2</v>
      </c>
      <c r="M83" s="75">
        <v>13.1147540983607</v>
      </c>
      <c r="N83" s="75">
        <v>2</v>
      </c>
      <c r="O83" s="75">
        <v>1.0405649209241701</v>
      </c>
      <c r="P83" s="75">
        <v>2</v>
      </c>
      <c r="Q83" s="75">
        <f>VLOOKUP(C83,High_Raw!$D:$CD,9,FALSE)</f>
        <v>4.8362759123110397</v>
      </c>
      <c r="R83" s="75">
        <f>VLOOKUP(C83,High_Raw!$D:$CD,36,FALSE)</f>
        <v>23.9772655485774</v>
      </c>
      <c r="S83" s="148">
        <v>22.7777777777778</v>
      </c>
      <c r="T83" s="149">
        <f t="shared" si="15"/>
        <v>23</v>
      </c>
      <c r="U83" s="41">
        <f>VLOOKUP(MATCH(S83,[8]mapping_table!$B$2:$B$21,1),[8]mapping_table!$A$1:$D$21,4,0)</f>
        <v>25</v>
      </c>
      <c r="V83" s="41">
        <f t="shared" si="16"/>
        <v>5</v>
      </c>
      <c r="W83" s="695"/>
      <c r="X83" s="75">
        <f t="shared" si="17"/>
        <v>1</v>
      </c>
      <c r="Y83">
        <f>IF(ISBLANK(E83),"",(E83-[8]Standardisation_Parameters!$J$5)/[8]Standardisation_Parameters!$J$6)</f>
        <v>0.3790010829195567</v>
      </c>
      <c r="Z83">
        <f>IF(ISBLANK(F83),"",(F83-[8]Standardisation_Parameters!$G$5)/[8]Standardisation_Parameters!$G$6)</f>
        <v>-0.41527431740975601</v>
      </c>
      <c r="AA83">
        <f>IF(ISBLANK(G83),"",(G83-[8]Standardisation_Parameters!$L$5)/[8]Standardisation_Parameters!$L$6)</f>
        <v>-1.0611846376544227</v>
      </c>
      <c r="AB83" s="75">
        <f t="shared" si="18"/>
        <v>1.3675999999999999</v>
      </c>
      <c r="AC83">
        <f>IF(ISBLANK(I83),"",(I83-[8]Standardisation_Parameters!$K$5)/[8]Standardisation_Parameters!$K$6)</f>
        <v>0.3667869536291043</v>
      </c>
      <c r="AD83">
        <f>IF(ISBLANK(J83),"",(J83-[8]Standardisation_Parameters!$M$5)/[8]Standardisation_Parameters!$M$6)</f>
        <v>0.54315907054494794</v>
      </c>
      <c r="AE83">
        <f>IF(ISBLANK(K83),"",(K83-[8]Standardisation_Parameters!$N$5)/[8]Standardisation_Parameters!$N$6)</f>
        <v>-0.44465536080221418</v>
      </c>
      <c r="AF83" s="75">
        <f t="shared" si="19"/>
        <v>2</v>
      </c>
      <c r="AG83">
        <f>IF(ISBLANK(M83),"",(M83-[8]Standardisation_Parameters!$O$5)/[8]Standardisation_Parameters!$O$6)</f>
        <v>-1.1227505586091657</v>
      </c>
      <c r="AH83" s="75">
        <f t="shared" si="20"/>
        <v>2</v>
      </c>
      <c r="AI83" s="75">
        <f>IF(ISBLANK(O83),"",(O83-[8]Standardisation_Parameters!$Q$5)/[8]Standardisation_Parameters!$Q$6)</f>
        <v>1.0083368825680195</v>
      </c>
      <c r="AJ83" s="75">
        <f t="shared" si="21"/>
        <v>2</v>
      </c>
      <c r="AK83" s="695"/>
      <c r="AL83">
        <f>IF(X83="",[8]Buckets!$K$15,IF(X83&lt;=[8]Buckets!$D$13,[8]Buckets!$K$13,IF(AND(X83&gt;[8]Buckets!$D$13,X83&lt;=[8]Buckets!$D$14),[8]Buckets!$K$14,IF(X83&gt;[8]Buckets!$D$14,[8]Buckets!$K$15))))</f>
        <v>-0.72019999999999995</v>
      </c>
      <c r="AM83">
        <f>IF(Y83="",[8]Buckets!$K$60,IF(Y83&lt;=[8]Buckets!$D$55,[8]Buckets!$K$55,IF(AND(Y83&gt;[8]Buckets!$D$55,Y83&lt;=[8]Buckets!$D$56),[8]Buckets!$K$56,IF(AND(Y83&gt;[8]Buckets!$D$56,Y83&lt;=[8]Buckets!$D$57),[8]Buckets!$K$57,IF(AND(Y83&gt;[8]Buckets!$D$57,Y83&lt;=[8]Buckets!$D$58),[8]Buckets!$K$58,IF(AND(Y83&gt;[8]Buckets!$D$58,Y83&lt;=[8]Buckets!$D$59),[8]Buckets!$K$59,IF(Y83&gt;[8]Buckets!$D$59,[8]Buckets!$K$60)))))))</f>
        <v>-0.42249999999999993</v>
      </c>
      <c r="AN83">
        <f>IF(Z83="",[8]Buckets!$K$78,IF(Z83&lt;=[8]Buckets!$D$73,[8]Buckets!$K$73,IF(AND(Z83&gt;[8]Buckets!$D$73,Z83&lt;=[8]Buckets!$D$74),[8]Buckets!$K$74,IF(AND(Z83&gt;[8]Buckets!$D$74,Z83&lt;=[8]Buckets!$D$75),[8]Buckets!$K$75,IF(AND(Z83&gt;[8]Buckets!$D$75,Z83&lt;=[8]Buckets!$D$76),[8]Buckets!$K$76,IF(AND(Z83&gt;[8]Buckets!$D$76,Z83&lt;=[8]Buckets!$D$77),[8]Buckets!$K$77,IF(Z83&gt;[8]Buckets!$D$77,[8]Buckets!$K$78)))))))</f>
        <v>-0.61460000000000004</v>
      </c>
      <c r="AO83">
        <f>IF(AA83="",[8]Buckets!$K$37,IF(AA83&lt;=[8]Buckets!$D$37,[8]Buckets!$K$37,IF(AND(AA83&gt;[8]Buckets!$D$37,AA83&lt;=[8]Buckets!$D$38),[8]Buckets!$K$38,IF(AND(AA83&gt;[8]Buckets!$D$38,AA83&lt;=[8]Buckets!$D$39),[8]Buckets!$K$39,IF(AND(AA83&gt;[8]Buckets!$D$39,AA83&lt;=[8]Buckets!$D$40),[8]Buckets!$K$40,IF(AND(AA83&gt;[8]Buckets!$D$40,AA83&lt;=[8]Buckets!$D$41),[8]Buckets!$K$41,IF(AA83&gt;[8]Buckets!$D$41,[8]Buckets!$K$42)))))))</f>
        <v>-1.1850000000000001</v>
      </c>
      <c r="AP83">
        <f>IF(AB83="",[8]Buckets!$K$24,IF(AB83&lt;=[8]Buckets!$D$19,[8]Buckets!$K$19,IF(AND(AB83&gt;[8]Buckets!$D$19,AB83&lt;=[8]Buckets!$D$20),[8]Buckets!$K$20,IF(AND(AB83&gt;[8]Buckets!$D$20,AB83&lt;=[8]Buckets!$D$21),[8]Buckets!$K$21,IF(AND(AB83&gt;[8]Buckets!$D$21,AB83&lt;=[8]Buckets!$D$22),[8]Buckets!$K$22,IF(AND(AB83&gt;[8]Buckets!$D$22,AB83&lt;=[8]Buckets!$D$23),[8]Buckets!$K$23,IF(AB83&gt;[8]Buckets!$D$23,[8]Buckets!$K$24)))))))</f>
        <v>-0.93840000000000001</v>
      </c>
      <c r="AQ83">
        <f>IF(AC83="",[8]Buckets!$K$28,IF(AC83&lt;=[8]Buckets!$D$28,[8]Buckets!$K$28,IF(AND(AC83&gt;[8]Buckets!$D$28,AC83&lt;=[8]Buckets!$D$29),[8]Buckets!$K$29,IF(AND(AC83&gt;[8]Buckets!$D$29,AC83&lt;=[8]Buckets!$D$30),[8]Buckets!$K$30,IF(AND(AC83&gt;[8]Buckets!$D$30,AC83&lt;=[8]Buckets!$D$31),[8]Buckets!$K$31,IF(AND(AC83&gt;[8]Buckets!$D$31,AC83&lt;=[8]Buckets!$D$32),[8]Buckets!$K$32,IF(AC83&gt;[8]Buckets!$D$32,[8]Buckets!$K$33)))))))</f>
        <v>-0.70050000000000012</v>
      </c>
      <c r="AR83">
        <f>IF(AD83="",[8]Buckets!$K$46,IF(AD83&lt;=[8]Buckets!$D$46,[8]Buckets!$K$46,IF(AND(AD83&gt;[8]Buckets!$D$46,AD83&lt;=[8]Buckets!$D$47),[8]Buckets!$K$47,IF(AND(AD83&gt;[8]Buckets!$D$47,AD83&lt;=[8]Buckets!$D$48),[8]Buckets!$K$48,IF(AND(AD83&gt;[8]Buckets!$D$48,AD83&lt;=[8]Buckets!$D$49),[8]Buckets!$K$49,IF(AND(AD83&gt;[8]Buckets!$D$49,AD83&lt;=[8]Buckets!$D$50),[8]Buckets!$K$50,IF(AD83&gt;[8]Buckets!$D$50,[8]Buckets!$K$51)))))))</f>
        <v>-0.70649999999999991</v>
      </c>
      <c r="AS83">
        <f>IF(AE83="",[8]Buckets!$K$64,IF(AE83&lt;=[8]Buckets!$D$64,[8]Buckets!$K$64,IF(AND(AE83&gt;[8]Buckets!$D$64,AE83&lt;=[8]Buckets!$D$65),[8]Buckets!$K$65,IF(AND(AE83&gt;[8]Buckets!$D$65,AE83&lt;=[8]Buckets!$D$66),[8]Buckets!$K$66,IF(AND(AE83&gt;[8]Buckets!$D$66,AE83&lt;=[8]Buckets!$D$67),[8]Buckets!$K$67,IF(AND(AE83&gt;[8]Buckets!$D$67,AE83&lt;=[8]Buckets!$D$68),[8]Buckets!$K$68,IF(AE83&gt;[8]Buckets!$D$68,[8]Buckets!$K$69)))))))</f>
        <v>0.20650000000000002</v>
      </c>
      <c r="AT83">
        <f>IF(AF83="",[8]Buckets!$K$87,IF(AF83&lt;=[8]Buckets!$D$82,[8]Buckets!$K$82,IF(AND(AF83&gt;[8]Buckets!$D$82,AF83&lt;=[8]Buckets!$D$83),[8]Buckets!$K$83,IF(AND(AF83&gt;[8]Buckets!$D$83,AF83&lt;=[8]Buckets!$D$84),[8]Buckets!$K$84,IF(AND(AF83&gt;[8]Buckets!$D$84,AF83&lt;=[8]Buckets!$D$85),[8]Buckets!$K$85,IF(AND(AF83&gt;[8]Buckets!$D$85,AF83&lt;=[8]Buckets!$D$86),[8]Buckets!$K$86,IF(AF83&gt;[8]Buckets!$D$86,[8]Buckets!$K$87)))))))</f>
        <v>-1.1183000000000001</v>
      </c>
      <c r="AU83">
        <f>IF(AG83="",[8]Buckets!$K$95,IF(AG83&lt;=[8]Buckets!$D$90,[8]Buckets!$K$90,IF(AND(AG83&gt;[8]Buckets!$D$90,AG83&lt;=[8]Buckets!$D$91),[8]Buckets!$K$91,IF(AND(AG83&gt;[8]Buckets!$D$91,AG83&lt;=[8]Buckets!$D$92),[8]Buckets!$K$92,IF(AND(AG83&gt;[8]Buckets!$D$92,AG83&lt;=[8]Buckets!$D$93),[8]Buckets!$K$93,IF(AND(AG83&gt;[8]Buckets!$D$93,AG83&lt;=[8]Buckets!$D$94),[8]Buckets!$K$94,IF(AG83&gt;[8]Buckets!$D$94,[8]Buckets!$K$95)))))))</f>
        <v>-1.0866</v>
      </c>
      <c r="AV83">
        <f>IF(AH83="",[8]Buckets!$K$103,IF(AH83&lt;=[8]Buckets!$D$99,[8]Buckets!$K$99,IF(AND(AH83&gt;[8]Buckets!$D$99,AH83&lt;=[8]Buckets!$D$100),[8]Buckets!$K$100,IF(AND(AH83&gt;[8]Buckets!$D$100,AH83&lt;=[8]Buckets!$D$101),[8]Buckets!$K$101,IF(AND(AH83&gt;[8]Buckets!$D$101,AH83&lt;=[8]Buckets!$D$102),[8]Buckets!$K$102,IF(AH83&gt;[8]Buckets!$D$102,[8]Buckets!$K$103))))))</f>
        <v>-0.89000000000000012</v>
      </c>
      <c r="AW83">
        <f>IF(AI83="",[8]Buckets!$K$116,IF(AI83&lt;=[8]Buckets!$D$116,[8]Buckets!$K$116,IF(AND(AI83&gt;[8]Buckets!$D$116,AI83&lt;=[8]Buckets!$D$117),[8]Buckets!$K$117,IF(AND(AI83&gt;[8]Buckets!$D$117,AI83&lt;=[8]Buckets!$D$118),[8]Buckets!$K$118,IF(AND(AI83&gt;[8]Buckets!$D$118,AI83&lt;=[8]Buckets!$D$119),[8]Buckets!$K$119,IF(AND(AI83&gt;[8]Buckets!$D$119,AI83&lt;=[8]Buckets!$D$120),[8]Buckets!$K$120,IF(AI83&gt;[8]Buckets!$D$120,[8]Buckets!$K$121)))))))</f>
        <v>-1.2489000000000001</v>
      </c>
      <c r="AX83">
        <f>IF(AJ83="",[8]Buckets!$K$130,IF(AJ83&lt;=[8]Buckets!$D$125,[8]Buckets!$K$125,IF(AND(AJ83&gt;[8]Buckets!$D$125,AJ83&lt;=[8]Buckets!$D$126),[8]Buckets!$K$126,IF(AND(AJ83&gt;[8]Buckets!$D$126,AJ83&lt;=[8]Buckets!$D$127),[8]Buckets!$K$127,IF(AND(AJ83&gt;[8]Buckets!$D$127,AJ83&lt;=[8]Buckets!$D$128),[8]Buckets!$K$128,IF(AND(AJ83&gt;[8]Buckets!$D$128,AJ83&lt;=[8]Buckets!$D$129),[8]Buckets!$K$129,IF(AJ83&gt;[8]Buckets!$D$129,[8]Buckets!$K$130)))))))</f>
        <v>-0.8657999999999999</v>
      </c>
      <c r="AY83" s="695"/>
      <c r="AZ83">
        <f>MMULT(AL83:AT83,[8]Coefficients!$B$6:$B$14)+[8]Coefficients!$F$5</f>
        <v>-0.96376374100000017</v>
      </c>
      <c r="BA83">
        <f>MMULT(AU83:AX83,[8]Coefficients!$B$20:$B$23)+[8]Coefficients!$F$19</f>
        <v>-1.1638149080000002</v>
      </c>
      <c r="BB83">
        <f>(AZ83*[8]Standardisation_Parameters!$B$6)+[8]Standardisation_Parameters!$B$5</f>
        <v>28.287942329575657</v>
      </c>
      <c r="BC83">
        <f>(BA83*[8]Standardisation_Parameters!$B$6)+[8]Standardisation_Parameters!$B$5</f>
        <v>24.9289854245241</v>
      </c>
      <c r="BD83">
        <v>86</v>
      </c>
      <c r="BE83" s="78">
        <f>MMULT(AZ83:BA83,[8]Coefficients!$B$29:$B$30)+[8]Coefficients!$F$29</f>
        <v>-1.1350689048193703</v>
      </c>
      <c r="BF83" s="78">
        <f>(BE83*[8]Standardisation_Parameters!$B$6)+[8]Standardisation_Parameters!$B$5</f>
        <v>25.411644872725223</v>
      </c>
      <c r="BG83" s="78">
        <f t="shared" si="22"/>
        <v>25</v>
      </c>
      <c r="BH83" s="78">
        <f>VLOOKUP(MATCH(BF83,[8]mapping_table!$B$2:$B$21,1),[8]mapping_table!$A$1:$D$21,4,0)</f>
        <v>30</v>
      </c>
      <c r="BI83" s="78">
        <f t="shared" si="23"/>
        <v>5</v>
      </c>
      <c r="BK83" s="79">
        <f>MMULT(AZ83:BA83,[8]Coefficients!$B$36:$B$37)+[8]Coefficients!$F$36</f>
        <v>-1.09731712451213</v>
      </c>
      <c r="BL83" s="79">
        <f>(BK83*[8]Standardisation_Parameters!$B$6)+[8]Standardisation_Parameters!$B$5</f>
        <v>26.045515722081447</v>
      </c>
      <c r="BM83" s="79">
        <f t="shared" si="24"/>
        <v>26</v>
      </c>
      <c r="BN83" s="79">
        <f>VLOOKUP(MATCH(BL83,[8]mapping_table!$B$2:$B$21,1),[8]mapping_table!$A$1:$D$21,4,0)</f>
        <v>30</v>
      </c>
      <c r="BO83" s="79">
        <f t="shared" si="25"/>
        <v>5</v>
      </c>
      <c r="BP83" s="78">
        <f t="shared" si="26"/>
        <v>5</v>
      </c>
      <c r="BQ83" s="78">
        <f>VLOOKUP(MATCH(BO83,[9]mapping_table!$B$2:$B$21,1),[9]mapping_table!$A$1:$D$21,4,0)</f>
        <v>10</v>
      </c>
      <c r="BR83" s="78">
        <f t="shared" si="27"/>
        <v>1</v>
      </c>
      <c r="BT83" s="79" t="e">
        <f>MMULT(BI83:BJ83,[9]Coefficients!$B$36:$B$37)+[9]Coefficients!$F$36</f>
        <v>#VALUE!</v>
      </c>
      <c r="BU83" s="79" t="e">
        <f>(BT83*[9]Standardisation_Parameters!$B$6)+[9]Standardisation_Parameters!$B$5</f>
        <v>#VALUE!</v>
      </c>
      <c r="BV83" s="79" t="e">
        <f t="shared" si="28"/>
        <v>#VALUE!</v>
      </c>
      <c r="BW83" s="79" t="e">
        <f>VLOOKUP(MATCH(BU83,[9]mapping_table!$B$2:$B$21,1),[9]mapping_table!$A$1:$D$21,4,0)</f>
        <v>#VALUE!</v>
      </c>
      <c r="BX83" s="79" t="e">
        <f t="shared" si="29"/>
        <v>#VALUE!</v>
      </c>
    </row>
    <row r="84" spans="1:76" hidden="1" x14ac:dyDescent="0.25">
      <c r="A84" s="74" t="s">
        <v>68</v>
      </c>
      <c r="B84" s="74" t="s">
        <v>158</v>
      </c>
      <c r="C84" s="74" t="s">
        <v>284</v>
      </c>
      <c r="D84" s="75">
        <v>4</v>
      </c>
      <c r="E84" s="75">
        <v>-1.7168481742472801</v>
      </c>
      <c r="F84" s="75">
        <v>33.299999999999997</v>
      </c>
      <c r="G84" s="75">
        <v>7</v>
      </c>
      <c r="H84" s="75">
        <v>14.253399999999999</v>
      </c>
      <c r="I84" s="75">
        <v>3430</v>
      </c>
      <c r="J84" s="75">
        <v>-10.0296145971045</v>
      </c>
      <c r="K84" s="75">
        <v>84.098438683446005</v>
      </c>
      <c r="L84" s="75">
        <v>6</v>
      </c>
      <c r="M84" s="75">
        <v>81.420765027322403</v>
      </c>
      <c r="N84" s="75">
        <v>5</v>
      </c>
      <c r="O84" s="75">
        <v>-0.86308736564017996</v>
      </c>
      <c r="P84" s="75">
        <v>3</v>
      </c>
      <c r="Q84" s="75">
        <f>VLOOKUP(C84,High_Raw!$D:$CD,9,FALSE)</f>
        <v>9.0272692825682306</v>
      </c>
      <c r="R84" s="75">
        <f>VLOOKUP(C84,High_Raw!$D:$CD,36,FALSE)</f>
        <v>20.367677737464302</v>
      </c>
      <c r="S84" s="148">
        <v>59.5555555555556</v>
      </c>
      <c r="T84" s="149">
        <f t="shared" si="15"/>
        <v>60</v>
      </c>
      <c r="U84" s="41">
        <f>VLOOKUP(MATCH(S84,[8]mapping_table!$B$2:$B$21,1),[8]mapping_table!$A$1:$D$21,4,0)</f>
        <v>60</v>
      </c>
      <c r="V84" s="41">
        <f t="shared" si="16"/>
        <v>12</v>
      </c>
      <c r="W84" s="695"/>
      <c r="X84" s="75">
        <f t="shared" si="17"/>
        <v>4</v>
      </c>
      <c r="Y84">
        <f>IF(ISBLANK(E84),"",(E84-[8]Standardisation_Parameters!$J$5)/[8]Standardisation_Parameters!$J$6)</f>
        <v>-0.33939004487842134</v>
      </c>
      <c r="Z84">
        <f>IF(ISBLANK(F84),"",(F84-[8]Standardisation_Parameters!$G$5)/[8]Standardisation_Parameters!$G$6)</f>
        <v>2.0218649203884191</v>
      </c>
      <c r="AA84">
        <f>IF(ISBLANK(G84),"",(G84-[8]Standardisation_Parameters!$L$5)/[8]Standardisation_Parameters!$L$6)</f>
        <v>0.1334130063337543</v>
      </c>
      <c r="AB84" s="75">
        <f t="shared" si="18"/>
        <v>14.253399999999999</v>
      </c>
      <c r="AC84">
        <f>IF(ISBLANK(I84),"",(I84-[8]Standardisation_Parameters!$K$5)/[8]Standardisation_Parameters!$K$6)</f>
        <v>-0.59820893140313747</v>
      </c>
      <c r="AD84">
        <f>IF(ISBLANK(J84),"",(J84-[8]Standardisation_Parameters!$M$5)/[8]Standardisation_Parameters!$M$6)</f>
        <v>-0.29720875320131857</v>
      </c>
      <c r="AE84">
        <f>IF(ISBLANK(K84),"",(K84-[8]Standardisation_Parameters!$N$5)/[8]Standardisation_Parameters!$N$6)</f>
        <v>8.609006821551371E-2</v>
      </c>
      <c r="AF84" s="75">
        <f t="shared" si="19"/>
        <v>6</v>
      </c>
      <c r="AG84">
        <f>IF(ISBLANK(M84),"",(M84-[8]Standardisation_Parameters!$O$5)/[8]Standardisation_Parameters!$O$6)</f>
        <v>1.3617843074562439</v>
      </c>
      <c r="AH84" s="75">
        <f t="shared" si="20"/>
        <v>5</v>
      </c>
      <c r="AI84" s="75">
        <f>IF(ISBLANK(O84),"",(O84-[8]Standardisation_Parameters!$Q$5)/[8]Standardisation_Parameters!$Q$6)</f>
        <v>-0.92527724988558824</v>
      </c>
      <c r="AJ84" s="75">
        <f t="shared" si="21"/>
        <v>3</v>
      </c>
      <c r="AK84" s="695"/>
      <c r="AL84">
        <f>IF(X84="",[8]Buckets!$K$15,IF(X84&lt;=[8]Buckets!$D$13,[8]Buckets!$K$13,IF(AND(X84&gt;[8]Buckets!$D$13,X84&lt;=[8]Buckets!$D$14),[8]Buckets!$K$14,IF(X84&gt;[8]Buckets!$D$14,[8]Buckets!$K$15))))</f>
        <v>0.39300000000000002</v>
      </c>
      <c r="AM84">
        <f>IF(Y84="",[8]Buckets!$K$60,IF(Y84&lt;=[8]Buckets!$D$55,[8]Buckets!$K$55,IF(AND(Y84&gt;[8]Buckets!$D$55,Y84&lt;=[8]Buckets!$D$56),[8]Buckets!$K$56,IF(AND(Y84&gt;[8]Buckets!$D$56,Y84&lt;=[8]Buckets!$D$57),[8]Buckets!$K$57,IF(AND(Y84&gt;[8]Buckets!$D$57,Y84&lt;=[8]Buckets!$D$58),[8]Buckets!$K$58,IF(AND(Y84&gt;[8]Buckets!$D$58,Y84&lt;=[8]Buckets!$D$59),[8]Buckets!$K$59,IF(Y84&gt;[8]Buckets!$D$59,[8]Buckets!$K$60)))))))</f>
        <v>-0.50649999999999995</v>
      </c>
      <c r="AN84">
        <f>IF(Z84="",[8]Buckets!$K$78,IF(Z84&lt;=[8]Buckets!$D$73,[8]Buckets!$K$73,IF(AND(Z84&gt;[8]Buckets!$D$73,Z84&lt;=[8]Buckets!$D$74),[8]Buckets!$K$74,IF(AND(Z84&gt;[8]Buckets!$D$74,Z84&lt;=[8]Buckets!$D$75),[8]Buckets!$K$75,IF(AND(Z84&gt;[8]Buckets!$D$75,Z84&lt;=[8]Buckets!$D$76),[8]Buckets!$K$76,IF(AND(Z84&gt;[8]Buckets!$D$76,Z84&lt;=[8]Buckets!$D$77),[8]Buckets!$K$77,IF(Z84&gt;[8]Buckets!$D$77,[8]Buckets!$K$78)))))))</f>
        <v>0.17619999999999991</v>
      </c>
      <c r="AO84">
        <f>IF(AA84="",[8]Buckets!$K$37,IF(AA84&lt;=[8]Buckets!$D$37,[8]Buckets!$K$37,IF(AND(AA84&gt;[8]Buckets!$D$37,AA84&lt;=[8]Buckets!$D$38),[8]Buckets!$K$38,IF(AND(AA84&gt;[8]Buckets!$D$38,AA84&lt;=[8]Buckets!$D$39),[8]Buckets!$K$39,IF(AND(AA84&gt;[8]Buckets!$D$39,AA84&lt;=[8]Buckets!$D$40),[8]Buckets!$K$40,IF(AND(AA84&gt;[8]Buckets!$D$40,AA84&lt;=[8]Buckets!$D$41),[8]Buckets!$K$41,IF(AA84&gt;[8]Buckets!$D$41,[8]Buckets!$K$42)))))))</f>
        <v>-6.1800000000000077E-2</v>
      </c>
      <c r="AP84">
        <f>IF(AB84="",[8]Buckets!$K$24,IF(AB84&lt;=[8]Buckets!$D$19,[8]Buckets!$K$19,IF(AND(AB84&gt;[8]Buckets!$D$19,AB84&lt;=[8]Buckets!$D$20),[8]Buckets!$K$20,IF(AND(AB84&gt;[8]Buckets!$D$20,AB84&lt;=[8]Buckets!$D$21),[8]Buckets!$K$21,IF(AND(AB84&gt;[8]Buckets!$D$21,AB84&lt;=[8]Buckets!$D$22),[8]Buckets!$K$22,IF(AND(AB84&gt;[8]Buckets!$D$22,AB84&lt;=[8]Buckets!$D$23),[8]Buckets!$K$23,IF(AB84&gt;[8]Buckets!$D$23,[8]Buckets!$K$24)))))))</f>
        <v>0.43680000000000008</v>
      </c>
      <c r="AQ84">
        <f>IF(AC84="",[8]Buckets!$K$28,IF(AC84&lt;=[8]Buckets!$D$28,[8]Buckets!$K$28,IF(AND(AC84&gt;[8]Buckets!$D$28,AC84&lt;=[8]Buckets!$D$29),[8]Buckets!$K$29,IF(AND(AC84&gt;[8]Buckets!$D$29,AC84&lt;=[8]Buckets!$D$30),[8]Buckets!$K$30,IF(AND(AC84&gt;[8]Buckets!$D$30,AC84&lt;=[8]Buckets!$D$31),[8]Buckets!$K$31,IF(AND(AC84&gt;[8]Buckets!$D$31,AC84&lt;=[8]Buckets!$D$32),[8]Buckets!$K$32,IF(AC84&gt;[8]Buckets!$D$32,[8]Buckets!$K$33)))))))</f>
        <v>0.58859999999999979</v>
      </c>
      <c r="AR84">
        <f>IF(AD84="",[8]Buckets!$K$46,IF(AD84&lt;=[8]Buckets!$D$46,[8]Buckets!$K$46,IF(AND(AD84&gt;[8]Buckets!$D$46,AD84&lt;=[8]Buckets!$D$47),[8]Buckets!$K$47,IF(AND(AD84&gt;[8]Buckets!$D$47,AD84&lt;=[8]Buckets!$D$48),[8]Buckets!$K$48,IF(AND(AD84&gt;[8]Buckets!$D$48,AD84&lt;=[8]Buckets!$D$49),[8]Buckets!$K$49,IF(AND(AD84&gt;[8]Buckets!$D$49,AD84&lt;=[8]Buckets!$D$50),[8]Buckets!$K$50,IF(AD84&gt;[8]Buckets!$D$50,[8]Buckets!$K$51)))))))</f>
        <v>-0.26459999999999995</v>
      </c>
      <c r="AS84">
        <f>IF(AE84="",[8]Buckets!$K$64,IF(AE84&lt;=[8]Buckets!$D$64,[8]Buckets!$K$64,IF(AND(AE84&gt;[8]Buckets!$D$64,AE84&lt;=[8]Buckets!$D$65),[8]Buckets!$K$65,IF(AND(AE84&gt;[8]Buckets!$D$65,AE84&lt;=[8]Buckets!$D$66),[8]Buckets!$K$66,IF(AND(AE84&gt;[8]Buckets!$D$66,AE84&lt;=[8]Buckets!$D$67),[8]Buckets!$K$67,IF(AND(AE84&gt;[8]Buckets!$D$67,AE84&lt;=[8]Buckets!$D$68),[8]Buckets!$K$68,IF(AE84&gt;[8]Buckets!$D$68,[8]Buckets!$K$69)))))))</f>
        <v>-0.6238999999999999</v>
      </c>
      <c r="AT84">
        <f>IF(AF84="",[8]Buckets!$K$87,IF(AF84&lt;=[8]Buckets!$D$82,[8]Buckets!$K$82,IF(AND(AF84&gt;[8]Buckets!$D$82,AF84&lt;=[8]Buckets!$D$83),[8]Buckets!$K$83,IF(AND(AF84&gt;[8]Buckets!$D$83,AF84&lt;=[8]Buckets!$D$84),[8]Buckets!$K$84,IF(AND(AF84&gt;[8]Buckets!$D$84,AF84&lt;=[8]Buckets!$D$85),[8]Buckets!$K$85,IF(AND(AF84&gt;[8]Buckets!$D$85,AF84&lt;=[8]Buckets!$D$86),[8]Buckets!$K$86,IF(AF84&gt;[8]Buckets!$D$86,[8]Buckets!$K$87)))))))</f>
        <v>0.34609999999999985</v>
      </c>
      <c r="AU84">
        <f>IF(AG84="",[8]Buckets!$K$95,IF(AG84&lt;=[8]Buckets!$D$90,[8]Buckets!$K$90,IF(AND(AG84&gt;[8]Buckets!$D$90,AG84&lt;=[8]Buckets!$D$91),[8]Buckets!$K$91,IF(AND(AG84&gt;[8]Buckets!$D$91,AG84&lt;=[8]Buckets!$D$92),[8]Buckets!$K$92,IF(AND(AG84&gt;[8]Buckets!$D$92,AG84&lt;=[8]Buckets!$D$93),[8]Buckets!$K$93,IF(AND(AG84&gt;[8]Buckets!$D$93,AG84&lt;=[8]Buckets!$D$94),[8]Buckets!$K$94,IF(AG84&gt;[8]Buckets!$D$94,[8]Buckets!$K$95)))))))</f>
        <v>0.50539999999999985</v>
      </c>
      <c r="AV84">
        <f>IF(AH84="",[8]Buckets!$K$103,IF(AH84&lt;=[8]Buckets!$D$99,[8]Buckets!$K$99,IF(AND(AH84&gt;[8]Buckets!$D$99,AH84&lt;=[8]Buckets!$D$100),[8]Buckets!$K$100,IF(AND(AH84&gt;[8]Buckets!$D$100,AH84&lt;=[8]Buckets!$D$101),[8]Buckets!$K$101,IF(AND(AH84&gt;[8]Buckets!$D$101,AH84&lt;=[8]Buckets!$D$102),[8]Buckets!$K$102,IF(AH84&gt;[8]Buckets!$D$102,[8]Buckets!$K$103))))))</f>
        <v>0.22500000000000009</v>
      </c>
      <c r="AW84">
        <f>IF(AI84="",[8]Buckets!$K$116,IF(AI84&lt;=[8]Buckets!$D$116,[8]Buckets!$K$116,IF(AND(AI84&gt;[8]Buckets!$D$116,AI84&lt;=[8]Buckets!$D$117),[8]Buckets!$K$117,IF(AND(AI84&gt;[8]Buckets!$D$117,AI84&lt;=[8]Buckets!$D$118),[8]Buckets!$K$118,IF(AND(AI84&gt;[8]Buckets!$D$118,AI84&lt;=[8]Buckets!$D$119),[8]Buckets!$K$119,IF(AND(AI84&gt;[8]Buckets!$D$119,AI84&lt;=[8]Buckets!$D$120),[8]Buckets!$K$120,IF(AI84&gt;[8]Buckets!$D$120,[8]Buckets!$K$121)))))))</f>
        <v>0.84310000000000007</v>
      </c>
      <c r="AX84">
        <f>IF(AJ84="",[8]Buckets!$K$130,IF(AJ84&lt;=[8]Buckets!$D$125,[8]Buckets!$K$125,IF(AND(AJ84&gt;[8]Buckets!$D$125,AJ84&lt;=[8]Buckets!$D$126),[8]Buckets!$K$126,IF(AND(AJ84&gt;[8]Buckets!$D$126,AJ84&lt;=[8]Buckets!$D$127),[8]Buckets!$K$127,IF(AND(AJ84&gt;[8]Buckets!$D$127,AJ84&lt;=[8]Buckets!$D$128),[8]Buckets!$K$128,IF(AND(AJ84&gt;[8]Buckets!$D$128,AJ84&lt;=[8]Buckets!$D$129),[8]Buckets!$K$129,IF(AJ84&gt;[8]Buckets!$D$129,[8]Buckets!$K$130)))))))</f>
        <v>6.3799999999999857E-2</v>
      </c>
      <c r="AY84" s="695"/>
      <c r="AZ84">
        <f>MMULT(AL84:AT84,[8]Coefficients!$B$6:$B$14)+[8]Coefficients!$F$5</f>
        <v>0.9486001959999999</v>
      </c>
      <c r="BA84">
        <f>MMULT(AU84:AX84,[8]Coefficients!$B$20:$B$23)+[8]Coefficients!$F$19</f>
        <v>0.66606027200000006</v>
      </c>
      <c r="BB84">
        <f>(AZ84*[8]Standardisation_Parameters!$B$6)+[8]Standardisation_Parameters!$B$5</f>
        <v>60.397467844904085</v>
      </c>
      <c r="BC84">
        <f>(BA84*[8]Standardisation_Parameters!$B$6)+[8]Standardisation_Parameters!$B$5</f>
        <v>55.653484378551489</v>
      </c>
      <c r="BD84">
        <v>87</v>
      </c>
      <c r="BE84" s="78">
        <f>MMULT(AZ84:BA84,[8]Coefficients!$B$29:$B$30)+[8]Coefficients!$F$29</f>
        <v>0.81473353701139994</v>
      </c>
      <c r="BF84" s="78">
        <f>(BE84*[8]Standardisation_Parameters!$B$6)+[8]Standardisation_Parameters!$B$5</f>
        <v>58.149781188989998</v>
      </c>
      <c r="BG84" s="78">
        <f t="shared" si="22"/>
        <v>58</v>
      </c>
      <c r="BH84" s="78">
        <f>VLOOKUP(MATCH(BF84,[8]mapping_table!$B$2:$B$21,1),[8]mapping_table!$A$1:$D$21,4,0)</f>
        <v>60</v>
      </c>
      <c r="BI84" s="78">
        <f t="shared" si="23"/>
        <v>12</v>
      </c>
      <c r="BK84" s="79">
        <f>MMULT(AZ84:BA84,[8]Coefficients!$B$36:$B$37)+[8]Coefficients!$F$36</f>
        <v>0.89231322163268001</v>
      </c>
      <c r="BL84" s="79">
        <f>(BK84*[8]Standardisation_Parameters!$B$6)+[8]Standardisation_Parameters!$B$5</f>
        <v>59.452382024857009</v>
      </c>
      <c r="BM84" s="79">
        <f t="shared" si="24"/>
        <v>59</v>
      </c>
      <c r="BN84" s="79">
        <f>VLOOKUP(MATCH(BL84,[8]mapping_table!$B$2:$B$21,1),[8]mapping_table!$A$1:$D$21,4,0)</f>
        <v>60</v>
      </c>
      <c r="BO84" s="79">
        <f t="shared" si="25"/>
        <v>12</v>
      </c>
      <c r="BP84" s="78">
        <f t="shared" si="26"/>
        <v>12</v>
      </c>
      <c r="BQ84" s="78">
        <f>VLOOKUP(MATCH(BO84,[9]mapping_table!$B$2:$B$21,1),[9]mapping_table!$A$1:$D$21,4,0)</f>
        <v>15</v>
      </c>
      <c r="BR84" s="78">
        <f t="shared" si="27"/>
        <v>2</v>
      </c>
      <c r="BT84" s="79" t="e">
        <f>MMULT(BI84:BJ84,[9]Coefficients!$B$36:$B$37)+[9]Coefficients!$F$36</f>
        <v>#VALUE!</v>
      </c>
      <c r="BU84" s="79" t="e">
        <f>(BT84*[9]Standardisation_Parameters!$B$6)+[9]Standardisation_Parameters!$B$5</f>
        <v>#VALUE!</v>
      </c>
      <c r="BV84" s="79" t="e">
        <f t="shared" si="28"/>
        <v>#VALUE!</v>
      </c>
      <c r="BW84" s="79" t="e">
        <f>VLOOKUP(MATCH(BU84,[9]mapping_table!$B$2:$B$21,1),[9]mapping_table!$A$1:$D$21,4,0)</f>
        <v>#VALUE!</v>
      </c>
      <c r="BX84" s="79" t="e">
        <f t="shared" si="29"/>
        <v>#VALUE!</v>
      </c>
    </row>
    <row r="85" spans="1:76" hidden="1" x14ac:dyDescent="0.25">
      <c r="A85" s="74" t="s">
        <v>285</v>
      </c>
      <c r="B85" s="74" t="s">
        <v>158</v>
      </c>
      <c r="C85" s="74" t="s">
        <v>286</v>
      </c>
      <c r="D85" s="75">
        <v>1</v>
      </c>
      <c r="E85" s="75">
        <v>3.8393165343458802</v>
      </c>
      <c r="F85" s="75">
        <v>10</v>
      </c>
      <c r="G85" s="75">
        <v>6.1</v>
      </c>
      <c r="H85" s="75">
        <v>7.5692000000000004</v>
      </c>
      <c r="I85" s="75">
        <v>13760</v>
      </c>
      <c r="J85" s="75">
        <v>-33.053200902581899</v>
      </c>
      <c r="K85" s="75">
        <v>32.687303562229502</v>
      </c>
      <c r="L85" s="75">
        <v>5</v>
      </c>
      <c r="M85" s="75">
        <v>58.4699453551913</v>
      </c>
      <c r="N85" s="75">
        <v>4</v>
      </c>
      <c r="O85" s="75">
        <v>0.710497589300912</v>
      </c>
      <c r="P85" s="75">
        <v>2</v>
      </c>
      <c r="Q85" s="75">
        <f>VLOOKUP(C85,High_Raw!$D:$CD,9,FALSE)</f>
        <v>2.0671857197649199</v>
      </c>
      <c r="R85" s="75">
        <f>VLOOKUP(C85,High_Raw!$D:$CD,36,FALSE)</f>
        <v>27.654264981912899</v>
      </c>
      <c r="S85" s="148">
        <v>42</v>
      </c>
      <c r="T85" s="149">
        <f t="shared" si="15"/>
        <v>42</v>
      </c>
      <c r="U85" s="41">
        <f>VLOOKUP(MATCH(S85,[8]mapping_table!$B$2:$B$21,1),[8]mapping_table!$A$1:$D$21,4,0)</f>
        <v>45</v>
      </c>
      <c r="V85" s="41">
        <f t="shared" si="16"/>
        <v>8</v>
      </c>
      <c r="W85" s="695"/>
      <c r="X85" s="75">
        <f t="shared" si="17"/>
        <v>1</v>
      </c>
      <c r="Y85">
        <f>IF(ISBLANK(E85),"",(E85-[8]Standardisation_Parameters!$J$5)/[8]Standardisation_Parameters!$J$6)</f>
        <v>0.2005032895708562</v>
      </c>
      <c r="Z85">
        <f>IF(ISBLANK(F85),"",(F85-[8]Standardisation_Parameters!$G$5)/[8]Standardisation_Parameters!$G$6)</f>
        <v>5.0151578697534421E-2</v>
      </c>
      <c r="AA85">
        <f>IF(ISBLANK(G85),"",(G85-[8]Standardisation_Parameters!$L$5)/[8]Standardisation_Parameters!$L$6)</f>
        <v>-3.7325103812245339E-2</v>
      </c>
      <c r="AB85" s="75">
        <f t="shared" si="18"/>
        <v>7.5692000000000004</v>
      </c>
      <c r="AC85">
        <f>IF(ISBLANK(I85),"",(I85-[8]Standardisation_Parameters!$K$5)/[8]Standardisation_Parameters!$K$6)</f>
        <v>-4.8513425708126088E-3</v>
      </c>
      <c r="AD85">
        <f>IF(ISBLANK(J85),"",(J85-[8]Standardisation_Parameters!$M$5)/[8]Standardisation_Parameters!$M$6)</f>
        <v>-0.86375241675256831</v>
      </c>
      <c r="AE85">
        <f>IF(ISBLANK(K85),"",(K85-[8]Standardisation_Parameters!$N$5)/[8]Standardisation_Parameters!$N$6)</f>
        <v>-0.36866917027149021</v>
      </c>
      <c r="AF85" s="75">
        <f t="shared" si="19"/>
        <v>5</v>
      </c>
      <c r="AG85">
        <f>IF(ISBLANK(M85),"",(M85-[8]Standardisation_Parameters!$O$5)/[8]Standardisation_Parameters!$O$6)</f>
        <v>0.52698059245826734</v>
      </c>
      <c r="AH85" s="75">
        <f t="shared" si="20"/>
        <v>4</v>
      </c>
      <c r="AI85" s="75">
        <f>IF(ISBLANK(O85),"",(O85-[8]Standardisation_Parameters!$Q$5)/[8]Standardisation_Parameters!$Q$6)</f>
        <v>0.67307457568957818</v>
      </c>
      <c r="AJ85" s="75">
        <f t="shared" si="21"/>
        <v>2</v>
      </c>
      <c r="AK85" s="695"/>
      <c r="AL85">
        <f>IF(X85="",[8]Buckets!$K$15,IF(X85&lt;=[8]Buckets!$D$13,[8]Buckets!$K$13,IF(AND(X85&gt;[8]Buckets!$D$13,X85&lt;=[8]Buckets!$D$14),[8]Buckets!$K$14,IF(X85&gt;[8]Buckets!$D$14,[8]Buckets!$K$15))))</f>
        <v>-0.72019999999999995</v>
      </c>
      <c r="AM85">
        <f>IF(Y85="",[8]Buckets!$K$60,IF(Y85&lt;=[8]Buckets!$D$55,[8]Buckets!$K$55,IF(AND(Y85&gt;[8]Buckets!$D$55,Y85&lt;=[8]Buckets!$D$56),[8]Buckets!$K$56,IF(AND(Y85&gt;[8]Buckets!$D$56,Y85&lt;=[8]Buckets!$D$57),[8]Buckets!$K$57,IF(AND(Y85&gt;[8]Buckets!$D$57,Y85&lt;=[8]Buckets!$D$58),[8]Buckets!$K$58,IF(AND(Y85&gt;[8]Buckets!$D$58,Y85&lt;=[8]Buckets!$D$59),[8]Buckets!$K$59,IF(Y85&gt;[8]Buckets!$D$59,[8]Buckets!$K$60)))))))</f>
        <v>-0.46449999999999991</v>
      </c>
      <c r="AN85">
        <f>IF(Z85="",[8]Buckets!$K$78,IF(Z85&lt;=[8]Buckets!$D$73,[8]Buckets!$K$73,IF(AND(Z85&gt;[8]Buckets!$D$73,Z85&lt;=[8]Buckets!$D$74),[8]Buckets!$K$74,IF(AND(Z85&gt;[8]Buckets!$D$74,Z85&lt;=[8]Buckets!$D$75),[8]Buckets!$K$75,IF(AND(Z85&gt;[8]Buckets!$D$75,Z85&lt;=[8]Buckets!$D$76),[8]Buckets!$K$76,IF(AND(Z85&gt;[8]Buckets!$D$76,Z85&lt;=[8]Buckets!$D$77),[8]Buckets!$K$77,IF(Z85&gt;[8]Buckets!$D$77,[8]Buckets!$K$78)))))))</f>
        <v>-0.35099999999999998</v>
      </c>
      <c r="AO85">
        <f>IF(AA85="",[8]Buckets!$K$37,IF(AA85&lt;=[8]Buckets!$D$37,[8]Buckets!$K$37,IF(AND(AA85&gt;[8]Buckets!$D$37,AA85&lt;=[8]Buckets!$D$38),[8]Buckets!$K$38,IF(AND(AA85&gt;[8]Buckets!$D$38,AA85&lt;=[8]Buckets!$D$39),[8]Buckets!$K$39,IF(AND(AA85&gt;[8]Buckets!$D$39,AA85&lt;=[8]Buckets!$D$40),[8]Buckets!$K$40,IF(AND(AA85&gt;[8]Buckets!$D$40,AA85&lt;=[8]Buckets!$D$41),[8]Buckets!$K$41,IF(AA85&gt;[8]Buckets!$D$41,[8]Buckets!$K$42)))))))</f>
        <v>-6.1800000000000077E-2</v>
      </c>
      <c r="AP85">
        <f>IF(AB85="",[8]Buckets!$K$24,IF(AB85&lt;=[8]Buckets!$D$19,[8]Buckets!$K$19,IF(AND(AB85&gt;[8]Buckets!$D$19,AB85&lt;=[8]Buckets!$D$20),[8]Buckets!$K$20,IF(AND(AB85&gt;[8]Buckets!$D$20,AB85&lt;=[8]Buckets!$D$21),[8]Buckets!$K$21,IF(AND(AB85&gt;[8]Buckets!$D$21,AB85&lt;=[8]Buckets!$D$22),[8]Buckets!$K$22,IF(AND(AB85&gt;[8]Buckets!$D$22,AB85&lt;=[8]Buckets!$D$23),[8]Buckets!$K$23,IF(AB85&gt;[8]Buckets!$D$23,[8]Buckets!$K$24)))))))</f>
        <v>-7.4999999999999956E-2</v>
      </c>
      <c r="AQ85">
        <f>IF(AC85="",[8]Buckets!$K$28,IF(AC85&lt;=[8]Buckets!$D$28,[8]Buckets!$K$28,IF(AND(AC85&gt;[8]Buckets!$D$28,AC85&lt;=[8]Buckets!$D$29),[8]Buckets!$K$29,IF(AND(AC85&gt;[8]Buckets!$D$29,AC85&lt;=[8]Buckets!$D$30),[8]Buckets!$K$30,IF(AND(AC85&gt;[8]Buckets!$D$30,AC85&lt;=[8]Buckets!$D$31),[8]Buckets!$K$31,IF(AND(AC85&gt;[8]Buckets!$D$31,AC85&lt;=[8]Buckets!$D$32),[8]Buckets!$K$32,IF(AC85&gt;[8]Buckets!$D$32,[8]Buckets!$K$33)))))))</f>
        <v>-0.27120000000000011</v>
      </c>
      <c r="AR85">
        <f>IF(AD85="",[8]Buckets!$K$46,IF(AD85&lt;=[8]Buckets!$D$46,[8]Buckets!$K$46,IF(AND(AD85&gt;[8]Buckets!$D$46,AD85&lt;=[8]Buckets!$D$47),[8]Buckets!$K$47,IF(AND(AD85&gt;[8]Buckets!$D$47,AD85&lt;=[8]Buckets!$D$48),[8]Buckets!$K$48,IF(AND(AD85&gt;[8]Buckets!$D$48,AD85&lt;=[8]Buckets!$D$49),[8]Buckets!$K$49,IF(AND(AD85&gt;[8]Buckets!$D$49,AD85&lt;=[8]Buckets!$D$50),[8]Buckets!$K$50,IF(AD85&gt;[8]Buckets!$D$50,[8]Buckets!$K$51)))))))</f>
        <v>-0.11729999999999999</v>
      </c>
      <c r="AS85">
        <f>IF(AE85="",[8]Buckets!$K$64,IF(AE85&lt;=[8]Buckets!$D$64,[8]Buckets!$K$64,IF(AND(AE85&gt;[8]Buckets!$D$64,AE85&lt;=[8]Buckets!$D$65),[8]Buckets!$K$65,IF(AND(AE85&gt;[8]Buckets!$D$65,AE85&lt;=[8]Buckets!$D$66),[8]Buckets!$K$66,IF(AND(AE85&gt;[8]Buckets!$D$66,AE85&lt;=[8]Buckets!$D$67),[8]Buckets!$K$67,IF(AND(AE85&gt;[8]Buckets!$D$67,AE85&lt;=[8]Buckets!$D$68),[8]Buckets!$K$68,IF(AE85&gt;[8]Buckets!$D$68,[8]Buckets!$K$69)))))))</f>
        <v>-7.0299999999999974E-2</v>
      </c>
      <c r="AT85">
        <f>IF(AF85="",[8]Buckets!$K$87,IF(AF85&lt;=[8]Buckets!$D$82,[8]Buckets!$K$82,IF(AND(AF85&gt;[8]Buckets!$D$82,AF85&lt;=[8]Buckets!$D$83),[8]Buckets!$K$83,IF(AND(AF85&gt;[8]Buckets!$D$83,AF85&lt;=[8]Buckets!$D$84),[8]Buckets!$K$84,IF(AND(AF85&gt;[8]Buckets!$D$84,AF85&lt;=[8]Buckets!$D$85),[8]Buckets!$K$85,IF(AND(AF85&gt;[8]Buckets!$D$85,AF85&lt;=[8]Buckets!$D$86),[8]Buckets!$K$86,IF(AF85&gt;[8]Buckets!$D$86,[8]Buckets!$K$87)))))))</f>
        <v>5.2299999999999791E-2</v>
      </c>
      <c r="AU85">
        <f>IF(AG85="",[8]Buckets!$K$95,IF(AG85&lt;=[8]Buckets!$D$90,[8]Buckets!$K$90,IF(AND(AG85&gt;[8]Buckets!$D$90,AG85&lt;=[8]Buckets!$D$91),[8]Buckets!$K$91,IF(AND(AG85&gt;[8]Buckets!$D$91,AG85&lt;=[8]Buckets!$D$92),[8]Buckets!$K$92,IF(AND(AG85&gt;[8]Buckets!$D$92,AG85&lt;=[8]Buckets!$D$93),[8]Buckets!$K$93,IF(AND(AG85&gt;[8]Buckets!$D$93,AG85&lt;=[8]Buckets!$D$94),[8]Buckets!$K$94,IF(AG85&gt;[8]Buckets!$D$94,[8]Buckets!$K$95)))))))</f>
        <v>0.50539999999999985</v>
      </c>
      <c r="AV85">
        <f>IF(AH85="",[8]Buckets!$K$103,IF(AH85&lt;=[8]Buckets!$D$99,[8]Buckets!$K$99,IF(AND(AH85&gt;[8]Buckets!$D$99,AH85&lt;=[8]Buckets!$D$100),[8]Buckets!$K$100,IF(AND(AH85&gt;[8]Buckets!$D$100,AH85&lt;=[8]Buckets!$D$101),[8]Buckets!$K$101,IF(AND(AH85&gt;[8]Buckets!$D$101,AH85&lt;=[8]Buckets!$D$102),[8]Buckets!$K$102,IF(AH85&gt;[8]Buckets!$D$102,[8]Buckets!$K$103))))))</f>
        <v>0.22500000000000009</v>
      </c>
      <c r="AW85">
        <f>IF(AI85="",[8]Buckets!$K$116,IF(AI85&lt;=[8]Buckets!$D$116,[8]Buckets!$K$116,IF(AND(AI85&gt;[8]Buckets!$D$116,AI85&lt;=[8]Buckets!$D$117),[8]Buckets!$K$117,IF(AND(AI85&gt;[8]Buckets!$D$117,AI85&lt;=[8]Buckets!$D$118),[8]Buckets!$K$118,IF(AND(AI85&gt;[8]Buckets!$D$118,AI85&lt;=[8]Buckets!$D$119),[8]Buckets!$K$119,IF(AND(AI85&gt;[8]Buckets!$D$119,AI85&lt;=[8]Buckets!$D$120),[8]Buckets!$K$120,IF(AI85&gt;[8]Buckets!$D$120,[8]Buckets!$K$121)))))))</f>
        <v>-0.80090000000000017</v>
      </c>
      <c r="AX85">
        <f>IF(AJ85="",[8]Buckets!$K$130,IF(AJ85&lt;=[8]Buckets!$D$125,[8]Buckets!$K$125,IF(AND(AJ85&gt;[8]Buckets!$D$125,AJ85&lt;=[8]Buckets!$D$126),[8]Buckets!$K$126,IF(AND(AJ85&gt;[8]Buckets!$D$126,AJ85&lt;=[8]Buckets!$D$127),[8]Buckets!$K$127,IF(AND(AJ85&gt;[8]Buckets!$D$127,AJ85&lt;=[8]Buckets!$D$128),[8]Buckets!$K$128,IF(AND(AJ85&gt;[8]Buckets!$D$128,AJ85&lt;=[8]Buckets!$D$129),[8]Buckets!$K$129,IF(AJ85&gt;[8]Buckets!$D$129,[8]Buckets!$K$130)))))))</f>
        <v>-0.8657999999999999</v>
      </c>
      <c r="AY85" s="695"/>
      <c r="AZ85">
        <f>MMULT(AL85:AT85,[8]Coefficients!$B$6:$B$14)+[8]Coefficients!$F$5</f>
        <v>0.19379574399999999</v>
      </c>
      <c r="BA85">
        <f>MMULT(AU85:AX85,[8]Coefficients!$B$20:$B$23)+[8]Coefficients!$F$19</f>
        <v>-0.32619444800000008</v>
      </c>
      <c r="BB85">
        <f>(AZ85*[8]Standardisation_Parameters!$B$6)+[8]Standardisation_Parameters!$B$5</f>
        <v>47.723932048889182</v>
      </c>
      <c r="BC85">
        <f>(BA85*[8]Standardisation_Parameters!$B$6)+[8]Standardisation_Parameters!$B$5</f>
        <v>38.993042486133049</v>
      </c>
      <c r="BD85">
        <v>88</v>
      </c>
      <c r="BE85" s="78">
        <f>MMULT(AZ85:BA85,[8]Coefficients!$B$29:$B$30)+[8]Coefficients!$F$29</f>
        <v>-0.15298530272832006</v>
      </c>
      <c r="BF85" s="78">
        <f>(BE85*[8]Standardisation_Parameters!$B$6)+[8]Standardisation_Parameters!$B$5</f>
        <v>41.901308722482405</v>
      </c>
      <c r="BG85" s="78">
        <f t="shared" si="22"/>
        <v>42</v>
      </c>
      <c r="BH85" s="78">
        <f>VLOOKUP(MATCH(BF85,[8]mapping_table!$B$2:$B$21,1),[8]mapping_table!$A$1:$D$21,4,0)</f>
        <v>45</v>
      </c>
      <c r="BI85" s="78">
        <f t="shared" si="23"/>
        <v>8</v>
      </c>
      <c r="BK85" s="79">
        <f>MMULT(AZ85:BA85,[8]Coefficients!$B$36:$B$37)+[8]Coefficients!$F$36</f>
        <v>-3.2744372358080018E-2</v>
      </c>
      <c r="BL85" s="79">
        <f>(BK85*[8]Standardisation_Parameters!$B$6)+[8]Standardisation_Parameters!$B$5</f>
        <v>43.920212732859618</v>
      </c>
      <c r="BM85" s="79">
        <f t="shared" si="24"/>
        <v>44</v>
      </c>
      <c r="BN85" s="79">
        <f>VLOOKUP(MATCH(BL85,[8]mapping_table!$B$2:$B$21,1),[8]mapping_table!$A$1:$D$21,4,0)</f>
        <v>45</v>
      </c>
      <c r="BO85" s="79">
        <f t="shared" si="25"/>
        <v>9</v>
      </c>
      <c r="BP85" s="78">
        <f t="shared" si="26"/>
        <v>9</v>
      </c>
      <c r="BQ85" s="78">
        <f>VLOOKUP(MATCH(BO85,[9]mapping_table!$B$2:$B$21,1),[9]mapping_table!$A$1:$D$21,4,0)</f>
        <v>10</v>
      </c>
      <c r="BR85" s="78">
        <f t="shared" si="27"/>
        <v>2</v>
      </c>
      <c r="BT85" s="79" t="e">
        <f>MMULT(BI85:BJ85,[9]Coefficients!$B$36:$B$37)+[9]Coefficients!$F$36</f>
        <v>#VALUE!</v>
      </c>
      <c r="BU85" s="79" t="e">
        <f>(BT85*[9]Standardisation_Parameters!$B$6)+[9]Standardisation_Parameters!$B$5</f>
        <v>#VALUE!</v>
      </c>
      <c r="BV85" s="79" t="e">
        <f t="shared" si="28"/>
        <v>#VALUE!</v>
      </c>
      <c r="BW85" s="79" t="e">
        <f>VLOOKUP(MATCH(BU85,[9]mapping_table!$B$2:$B$21,1),[9]mapping_table!$A$1:$D$21,4,0)</f>
        <v>#VALUE!</v>
      </c>
      <c r="BX85" s="79" t="e">
        <f t="shared" si="29"/>
        <v>#VALUE!</v>
      </c>
    </row>
    <row r="86" spans="1:76" hidden="1" x14ac:dyDescent="0.25">
      <c r="A86" s="74" t="s">
        <v>50</v>
      </c>
      <c r="B86" s="74" t="s">
        <v>160</v>
      </c>
      <c r="C86" s="74" t="s">
        <v>287</v>
      </c>
      <c r="D86" s="75">
        <v>1</v>
      </c>
      <c r="E86" s="75">
        <v>-4.1688759278897098</v>
      </c>
      <c r="F86" s="75">
        <v>0.51166914348732895</v>
      </c>
      <c r="G86" s="75">
        <v>0.2</v>
      </c>
      <c r="H86" s="75">
        <v>2.2206000000000001</v>
      </c>
      <c r="I86" s="75">
        <v>48170</v>
      </c>
      <c r="J86" s="75">
        <v>0.82238577701146198</v>
      </c>
      <c r="K86" s="75">
        <v>99.291191170015296</v>
      </c>
      <c r="L86" s="75">
        <v>2</v>
      </c>
      <c r="M86" s="75">
        <v>2.1857923497267802</v>
      </c>
      <c r="N86" s="75">
        <v>2</v>
      </c>
      <c r="O86" s="75">
        <v>1.59433299864016</v>
      </c>
      <c r="P86" s="75">
        <v>2.5</v>
      </c>
      <c r="Q86" s="75">
        <f>VLOOKUP(C86,High_Raw!$D:$CD,9,FALSE)</f>
        <v>2.5693264681624299</v>
      </c>
      <c r="R86" s="75">
        <f>VLOOKUP(C86,High_Raw!$D:$CD,36,FALSE)</f>
        <v>24.787811136139702</v>
      </c>
      <c r="S86" s="148">
        <v>23.3333333333333</v>
      </c>
      <c r="T86" s="149">
        <f t="shared" si="15"/>
        <v>23</v>
      </c>
      <c r="U86" s="41">
        <f>VLOOKUP(MATCH(S86,[8]mapping_table!$B$2:$B$21,1),[8]mapping_table!$A$1:$D$21,4,0)</f>
        <v>25</v>
      </c>
      <c r="V86" s="41">
        <f t="shared" si="16"/>
        <v>5</v>
      </c>
      <c r="W86" s="695"/>
      <c r="X86" s="75">
        <f t="shared" si="17"/>
        <v>1</v>
      </c>
      <c r="Y86">
        <f>IF(ISBLANK(E86),"",(E86-[8]Standardisation_Parameters!$J$5)/[8]Standardisation_Parameters!$J$6)</f>
        <v>-0.57765393904065576</v>
      </c>
      <c r="Z86">
        <f>IF(ISBLANK(F86),"",(F86-[8]Standardisation_Parameters!$G$5)/[8]Standardisation_Parameters!$G$6)</f>
        <v>-0.75277840156698639</v>
      </c>
      <c r="AA86">
        <f>IF(ISBLANK(G86),"",(G86-[8]Standardisation_Parameters!$L$5)/[8]Standardisation_Parameters!$L$6)</f>
        <v>-1.1566082703249092</v>
      </c>
      <c r="AB86" s="75">
        <f t="shared" si="18"/>
        <v>2.2206000000000001</v>
      </c>
      <c r="AC86">
        <f>IF(ISBLANK(I86),"",(I86-[8]Standardisation_Parameters!$K$5)/[8]Standardisation_Parameters!$K$6)</f>
        <v>1.9716670148077255</v>
      </c>
      <c r="AD86">
        <f>IF(ISBLANK(J86),"",(J86-[8]Standardisation_Parameters!$M$5)/[8]Standardisation_Parameters!$M$6)</f>
        <v>-3.0172507534042752E-2</v>
      </c>
      <c r="AE86">
        <f>IF(ISBLANK(K86),"",(K86-[8]Standardisation_Parameters!$N$5)/[8]Standardisation_Parameters!$N$6)</f>
        <v>0.22047816400495174</v>
      </c>
      <c r="AF86" s="75">
        <f t="shared" si="19"/>
        <v>2</v>
      </c>
      <c r="AG86">
        <f>IF(ISBLANK(M86),"",(M86-[8]Standardisation_Parameters!$O$5)/[8]Standardisation_Parameters!$O$6)</f>
        <v>-1.5202761371796327</v>
      </c>
      <c r="AH86" s="75">
        <f t="shared" si="20"/>
        <v>2</v>
      </c>
      <c r="AI86" s="75">
        <f>IF(ISBLANK(O86),"",(O86-[8]Standardisation_Parameters!$Q$5)/[8]Standardisation_Parameters!$Q$6)</f>
        <v>1.5708207924346702</v>
      </c>
      <c r="AJ86" s="75">
        <f t="shared" si="21"/>
        <v>2.5</v>
      </c>
      <c r="AK86" s="695"/>
      <c r="AL86">
        <f>IF(X86="",[8]Buckets!$K$15,IF(X86&lt;=[8]Buckets!$D$13,[8]Buckets!$K$13,IF(AND(X86&gt;[8]Buckets!$D$13,X86&lt;=[8]Buckets!$D$14),[8]Buckets!$K$14,IF(X86&gt;[8]Buckets!$D$14,[8]Buckets!$K$15))))</f>
        <v>-0.72019999999999995</v>
      </c>
      <c r="AM86">
        <f>IF(Y86="",[8]Buckets!$K$60,IF(Y86&lt;=[8]Buckets!$D$55,[8]Buckets!$K$55,IF(AND(Y86&gt;[8]Buckets!$D$55,Y86&lt;=[8]Buckets!$D$56),[8]Buckets!$K$56,IF(AND(Y86&gt;[8]Buckets!$D$56,Y86&lt;=[8]Buckets!$D$57),[8]Buckets!$K$57,IF(AND(Y86&gt;[8]Buckets!$D$57,Y86&lt;=[8]Buckets!$D$58),[8]Buckets!$K$58,IF(AND(Y86&gt;[8]Buckets!$D$58,Y86&lt;=[8]Buckets!$D$59),[8]Buckets!$K$59,IF(Y86&gt;[8]Buckets!$D$59,[8]Buckets!$K$60)))))))</f>
        <v>-0.54849999999999999</v>
      </c>
      <c r="AN86">
        <f>IF(Z86="",[8]Buckets!$K$78,IF(Z86&lt;=[8]Buckets!$D$73,[8]Buckets!$K$73,IF(AND(Z86&gt;[8]Buckets!$D$73,Z86&lt;=[8]Buckets!$D$74),[8]Buckets!$K$74,IF(AND(Z86&gt;[8]Buckets!$D$74,Z86&lt;=[8]Buckets!$D$75),[8]Buckets!$K$75,IF(AND(Z86&gt;[8]Buckets!$D$75,Z86&lt;=[8]Buckets!$D$76),[8]Buckets!$K$76,IF(AND(Z86&gt;[8]Buckets!$D$76,Z86&lt;=[8]Buckets!$D$77),[8]Buckets!$K$77,IF(Z86&gt;[8]Buckets!$D$77,[8]Buckets!$K$78)))))))</f>
        <v>-0.87819999999999998</v>
      </c>
      <c r="AO86">
        <f>IF(AA86="",[8]Buckets!$K$37,IF(AA86&lt;=[8]Buckets!$D$37,[8]Buckets!$K$37,IF(AND(AA86&gt;[8]Buckets!$D$37,AA86&lt;=[8]Buckets!$D$38),[8]Buckets!$K$38,IF(AND(AA86&gt;[8]Buckets!$D$38,AA86&lt;=[8]Buckets!$D$39),[8]Buckets!$K$39,IF(AND(AA86&gt;[8]Buckets!$D$39,AA86&lt;=[8]Buckets!$D$40),[8]Buckets!$K$40,IF(AND(AA86&gt;[8]Buckets!$D$40,AA86&lt;=[8]Buckets!$D$41),[8]Buckets!$K$41,IF(AA86&gt;[8]Buckets!$D$41,[8]Buckets!$K$42)))))))</f>
        <v>-1.1850000000000001</v>
      </c>
      <c r="AP86">
        <f>IF(AB86="",[8]Buckets!$K$24,IF(AB86&lt;=[8]Buckets!$D$19,[8]Buckets!$K$19,IF(AND(AB86&gt;[8]Buckets!$D$19,AB86&lt;=[8]Buckets!$D$20),[8]Buckets!$K$20,IF(AND(AB86&gt;[8]Buckets!$D$20,AB86&lt;=[8]Buckets!$D$21),[8]Buckets!$K$21,IF(AND(AB86&gt;[8]Buckets!$D$21,AB86&lt;=[8]Buckets!$D$22),[8]Buckets!$K$22,IF(AND(AB86&gt;[8]Buckets!$D$22,AB86&lt;=[8]Buckets!$D$23),[8]Buckets!$K$23,IF(AB86&gt;[8]Buckets!$D$23,[8]Buckets!$K$24)))))))</f>
        <v>-0.93840000000000001</v>
      </c>
      <c r="AQ86">
        <f>IF(AC86="",[8]Buckets!$K$28,IF(AC86&lt;=[8]Buckets!$D$28,[8]Buckets!$K$28,IF(AND(AC86&gt;[8]Buckets!$D$28,AC86&lt;=[8]Buckets!$D$29),[8]Buckets!$K$29,IF(AND(AC86&gt;[8]Buckets!$D$29,AC86&lt;=[8]Buckets!$D$30),[8]Buckets!$K$30,IF(AND(AC86&gt;[8]Buckets!$D$30,AC86&lt;=[8]Buckets!$D$31),[8]Buckets!$K$31,IF(AND(AC86&gt;[8]Buckets!$D$31,AC86&lt;=[8]Buckets!$D$32),[8]Buckets!$K$32,IF(AC86&gt;[8]Buckets!$D$32,[8]Buckets!$K$33)))))))</f>
        <v>-1.5579000000000001</v>
      </c>
      <c r="AR86">
        <f>IF(AD86="",[8]Buckets!$K$46,IF(AD86&lt;=[8]Buckets!$D$46,[8]Buckets!$K$46,IF(AND(AD86&gt;[8]Buckets!$D$46,AD86&lt;=[8]Buckets!$D$47),[8]Buckets!$K$47,IF(AND(AD86&gt;[8]Buckets!$D$47,AD86&lt;=[8]Buckets!$D$48),[8]Buckets!$K$48,IF(AND(AD86&gt;[8]Buckets!$D$48,AD86&lt;=[8]Buckets!$D$49),[8]Buckets!$K$49,IF(AND(AD86&gt;[8]Buckets!$D$49,AD86&lt;=[8]Buckets!$D$50),[8]Buckets!$K$50,IF(AD86&gt;[8]Buckets!$D$50,[8]Buckets!$K$51)))))))</f>
        <v>-0.41189999999999993</v>
      </c>
      <c r="AS86">
        <f>IF(AE86="",[8]Buckets!$K$64,IF(AE86&lt;=[8]Buckets!$D$64,[8]Buckets!$K$64,IF(AND(AE86&gt;[8]Buckets!$D$64,AE86&lt;=[8]Buckets!$D$65),[8]Buckets!$K$65,IF(AND(AE86&gt;[8]Buckets!$D$65,AE86&lt;=[8]Buckets!$D$66),[8]Buckets!$K$66,IF(AND(AE86&gt;[8]Buckets!$D$66,AE86&lt;=[8]Buckets!$D$67),[8]Buckets!$K$67,IF(AND(AE86&gt;[8]Buckets!$D$67,AE86&lt;=[8]Buckets!$D$68),[8]Buckets!$K$68,IF(AE86&gt;[8]Buckets!$D$68,[8]Buckets!$K$69)))))))</f>
        <v>-0.90069999999999983</v>
      </c>
      <c r="AT86">
        <f>IF(AF86="",[8]Buckets!$K$87,IF(AF86&lt;=[8]Buckets!$D$82,[8]Buckets!$K$82,IF(AND(AF86&gt;[8]Buckets!$D$82,AF86&lt;=[8]Buckets!$D$83),[8]Buckets!$K$83,IF(AND(AF86&gt;[8]Buckets!$D$83,AF86&lt;=[8]Buckets!$D$84),[8]Buckets!$K$84,IF(AND(AF86&gt;[8]Buckets!$D$84,AF86&lt;=[8]Buckets!$D$85),[8]Buckets!$K$85,IF(AND(AF86&gt;[8]Buckets!$D$85,AF86&lt;=[8]Buckets!$D$86),[8]Buckets!$K$86,IF(AF86&gt;[8]Buckets!$D$86,[8]Buckets!$K$87)))))))</f>
        <v>-1.1183000000000001</v>
      </c>
      <c r="AU86">
        <f>IF(AG86="",[8]Buckets!$K$95,IF(AG86&lt;=[8]Buckets!$D$90,[8]Buckets!$K$90,IF(AND(AG86&gt;[8]Buckets!$D$90,AG86&lt;=[8]Buckets!$D$91),[8]Buckets!$K$91,IF(AND(AG86&gt;[8]Buckets!$D$91,AG86&lt;=[8]Buckets!$D$92),[8]Buckets!$K$92,IF(AND(AG86&gt;[8]Buckets!$D$92,AG86&lt;=[8]Buckets!$D$93),[8]Buckets!$K$93,IF(AND(AG86&gt;[8]Buckets!$D$93,AG86&lt;=[8]Buckets!$D$94),[8]Buckets!$K$94,IF(AG86&gt;[8]Buckets!$D$94,[8]Buckets!$K$95)))))))</f>
        <v>-1.4845999999999999</v>
      </c>
      <c r="AV86">
        <f>IF(AH86="",[8]Buckets!$K$103,IF(AH86&lt;=[8]Buckets!$D$99,[8]Buckets!$K$99,IF(AND(AH86&gt;[8]Buckets!$D$99,AH86&lt;=[8]Buckets!$D$100),[8]Buckets!$K$100,IF(AND(AH86&gt;[8]Buckets!$D$100,AH86&lt;=[8]Buckets!$D$101),[8]Buckets!$K$101,IF(AND(AH86&gt;[8]Buckets!$D$101,AH86&lt;=[8]Buckets!$D$102),[8]Buckets!$K$102,IF(AH86&gt;[8]Buckets!$D$102,[8]Buckets!$K$103))))))</f>
        <v>-0.89000000000000012</v>
      </c>
      <c r="AW86">
        <f>IF(AI86="",[8]Buckets!$K$116,IF(AI86&lt;=[8]Buckets!$D$116,[8]Buckets!$K$116,IF(AND(AI86&gt;[8]Buckets!$D$116,AI86&lt;=[8]Buckets!$D$117),[8]Buckets!$K$117,IF(AND(AI86&gt;[8]Buckets!$D$117,AI86&lt;=[8]Buckets!$D$118),[8]Buckets!$K$118,IF(AND(AI86&gt;[8]Buckets!$D$118,AI86&lt;=[8]Buckets!$D$119),[8]Buckets!$K$119,IF(AND(AI86&gt;[8]Buckets!$D$119,AI86&lt;=[8]Buckets!$D$120),[8]Buckets!$K$120,IF(AI86&gt;[8]Buckets!$D$120,[8]Buckets!$K$121)))))))</f>
        <v>-1.2489000000000001</v>
      </c>
      <c r="AX86">
        <f>IF(AJ86="",[8]Buckets!$K$130,IF(AJ86&lt;=[8]Buckets!$D$125,[8]Buckets!$K$125,IF(AND(AJ86&gt;[8]Buckets!$D$125,AJ86&lt;=[8]Buckets!$D$126),[8]Buckets!$K$126,IF(AND(AJ86&gt;[8]Buckets!$D$126,AJ86&lt;=[8]Buckets!$D$127),[8]Buckets!$K$127,IF(AND(AJ86&gt;[8]Buckets!$D$127,AJ86&lt;=[8]Buckets!$D$128),[8]Buckets!$K$128,IF(AND(AJ86&gt;[8]Buckets!$D$128,AJ86&lt;=[8]Buckets!$D$129),[8]Buckets!$K$129,IF(AJ86&gt;[8]Buckets!$D$129,[8]Buckets!$K$130)))))))</f>
        <v>-0.44409999999999994</v>
      </c>
      <c r="AY86" s="695"/>
      <c r="AZ86">
        <f>MMULT(AL86:AT86,[8]Coefficients!$B$6:$B$14)+[8]Coefficients!$F$5</f>
        <v>-1.7138946229999996</v>
      </c>
      <c r="BA86">
        <f>MMULT(AU86:AX86,[8]Coefficients!$B$20:$B$23)+[8]Coefficients!$F$19</f>
        <v>-1.1417823080000002</v>
      </c>
      <c r="BB86">
        <f>(AZ86*[8]Standardisation_Parameters!$B$6)+[8]Standardisation_Parameters!$B$5</f>
        <v>15.692878058911784</v>
      </c>
      <c r="BC86">
        <f>(BA86*[8]Standardisation_Parameters!$B$6)+[8]Standardisation_Parameters!$B$5</f>
        <v>25.298923550934724</v>
      </c>
      <c r="BD86">
        <v>89</v>
      </c>
      <c r="BE86" s="78">
        <f>MMULT(AZ86:BA86,[8]Coefficients!$B$29:$B$30)+[8]Coefficients!$F$29</f>
        <v>-1.3569999855429904</v>
      </c>
      <c r="BF86" s="78">
        <f>(BE86*[8]Standardisation_Parameters!$B$6)+[8]Standardisation_Parameters!$B$5</f>
        <v>21.685313518496443</v>
      </c>
      <c r="BG86" s="78">
        <f t="shared" si="22"/>
        <v>22</v>
      </c>
      <c r="BH86" s="78">
        <f>VLOOKUP(MATCH(BF86,[8]mapping_table!$B$2:$B$21,1),[8]mapping_table!$A$1:$D$21,4,0)</f>
        <v>25</v>
      </c>
      <c r="BI86" s="78">
        <f t="shared" si="23"/>
        <v>4</v>
      </c>
      <c r="BK86" s="79">
        <f>MMULT(AZ86:BA86,[8]Coefficients!$B$36:$B$37)+[8]Coefficients!$F$36</f>
        <v>-1.4948318984567899</v>
      </c>
      <c r="BL86" s="79">
        <f>(BK86*[8]Standardisation_Parameters!$B$6)+[8]Standardisation_Parameters!$B$5</f>
        <v>19.371048310444589</v>
      </c>
      <c r="BM86" s="79">
        <f t="shared" si="24"/>
        <v>19</v>
      </c>
      <c r="BN86" s="79">
        <f>VLOOKUP(MATCH(BL86,[8]mapping_table!$B$2:$B$21,1),[8]mapping_table!$A$1:$D$21,4,0)</f>
        <v>20</v>
      </c>
      <c r="BO86" s="79">
        <f t="shared" si="25"/>
        <v>4</v>
      </c>
      <c r="BP86" s="78">
        <f t="shared" si="26"/>
        <v>4</v>
      </c>
      <c r="BQ86" s="78">
        <f>VLOOKUP(MATCH(BO86,[9]mapping_table!$B$2:$B$21,1),[9]mapping_table!$A$1:$D$21,4,0)</f>
        <v>5</v>
      </c>
      <c r="BR86" s="78">
        <f t="shared" si="27"/>
        <v>1</v>
      </c>
      <c r="BT86" s="79" t="e">
        <f>MMULT(BI86:BJ86,[9]Coefficients!$B$36:$B$37)+[9]Coefficients!$F$36</f>
        <v>#VALUE!</v>
      </c>
      <c r="BU86" s="79" t="e">
        <f>(BT86*[9]Standardisation_Parameters!$B$6)+[9]Standardisation_Parameters!$B$5</f>
        <v>#VALUE!</v>
      </c>
      <c r="BV86" s="79" t="e">
        <f t="shared" si="28"/>
        <v>#VALUE!</v>
      </c>
      <c r="BW86" s="79" t="e">
        <f>VLOOKUP(MATCH(BU86,[9]mapping_table!$B$2:$B$21,1),[9]mapping_table!$A$1:$D$21,4,0)</f>
        <v>#VALUE!</v>
      </c>
      <c r="BX86" s="79" t="e">
        <f t="shared" si="29"/>
        <v>#VALUE!</v>
      </c>
    </row>
    <row r="87" spans="1:76" hidden="1" x14ac:dyDescent="0.25">
      <c r="A87" s="74" t="s">
        <v>73</v>
      </c>
      <c r="B87" s="74" t="s">
        <v>158</v>
      </c>
      <c r="C87" s="74" t="s">
        <v>288</v>
      </c>
      <c r="D87" s="75">
        <v>2</v>
      </c>
      <c r="E87" s="75">
        <v>7.9811016144349498</v>
      </c>
      <c r="F87" s="75">
        <v>5.8018999999999998</v>
      </c>
      <c r="G87" s="75">
        <v>8.6999999999999993</v>
      </c>
      <c r="H87" s="75">
        <v>26.086200000000002</v>
      </c>
      <c r="I87" s="75">
        <v>10870</v>
      </c>
      <c r="J87" s="75">
        <v>38.7055514898449</v>
      </c>
      <c r="K87" s="75">
        <v>18.1369278601757</v>
      </c>
      <c r="L87" s="75">
        <v>9</v>
      </c>
      <c r="M87" s="75">
        <v>95.628415300546493</v>
      </c>
      <c r="N87" s="75">
        <v>7</v>
      </c>
      <c r="O87" s="75">
        <v>-1.6214525799653601</v>
      </c>
      <c r="P87" s="75">
        <v>3.75</v>
      </c>
      <c r="Q87" s="75">
        <f>VLOOKUP(C87,High_Raw!$D:$CD,9,FALSE)</f>
        <v>4.9336413732657904</v>
      </c>
      <c r="R87" s="75">
        <f>VLOOKUP(C87,High_Raw!$D:$CD,36,FALSE)</f>
        <v>15.9356722993424</v>
      </c>
      <c r="S87" s="148">
        <v>73.6666666666667</v>
      </c>
      <c r="T87" s="149">
        <f t="shared" si="15"/>
        <v>74</v>
      </c>
      <c r="U87" s="41">
        <f>VLOOKUP(MATCH(S87,[8]mapping_table!$B$2:$B$21,1),[8]mapping_table!$A$1:$D$21,4,0)</f>
        <v>75</v>
      </c>
      <c r="V87" s="41">
        <f t="shared" si="16"/>
        <v>15</v>
      </c>
      <c r="W87" s="695"/>
      <c r="X87" s="75">
        <f t="shared" si="17"/>
        <v>2</v>
      </c>
      <c r="Y87">
        <f>IF(ISBLANK(E87),"",(E87-[8]Standardisation_Parameters!$J$5)/[8]Standardisation_Parameters!$J$6)</f>
        <v>0.60296114939692846</v>
      </c>
      <c r="Z87">
        <f>IF(ISBLANK(F87),"",(F87-[8]Standardisation_Parameters!$G$5)/[8]Standardisation_Parameters!$G$6)</f>
        <v>-0.30510377665665028</v>
      </c>
      <c r="AA87">
        <f>IF(ISBLANK(G87),"",(G87-[8]Standardisation_Parameters!$L$5)/[8]Standardisation_Parameters!$L$6)</f>
        <v>0.45591832549842004</v>
      </c>
      <c r="AB87" s="75">
        <f t="shared" si="18"/>
        <v>26.086200000000002</v>
      </c>
      <c r="AC87">
        <f>IF(ISBLANK(I87),"",(I87-[8]Standardisation_Parameters!$K$5)/[8]Standardisation_Parameters!$K$6)</f>
        <v>-0.17085361088885895</v>
      </c>
      <c r="AD87">
        <f>IF(ISBLANK(J87),"",(J87-[8]Standardisation_Parameters!$M$5)/[8]Standardisation_Parameters!$M$6)</f>
        <v>0.90202229500902342</v>
      </c>
      <c r="AE87">
        <f>IF(ISBLANK(K87),"",(K87-[8]Standardisation_Parameters!$N$5)/[8]Standardisation_Parameters!$N$6)</f>
        <v>-0.49737509668926927</v>
      </c>
      <c r="AF87" s="75">
        <f t="shared" si="19"/>
        <v>9</v>
      </c>
      <c r="AG87">
        <f>IF(ISBLANK(M87),"",(M87-[8]Standardisation_Parameters!$O$5)/[8]Standardisation_Parameters!$O$6)</f>
        <v>1.878567559597851</v>
      </c>
      <c r="AH87" s="75">
        <f t="shared" si="20"/>
        <v>7</v>
      </c>
      <c r="AI87" s="75">
        <f>IF(ISBLANK(O87),"",(O87-[8]Standardisation_Parameters!$Q$5)/[8]Standardisation_Parameters!$Q$6)</f>
        <v>-1.6955784789124833</v>
      </c>
      <c r="AJ87" s="75">
        <f t="shared" si="21"/>
        <v>3.75</v>
      </c>
      <c r="AK87" s="695"/>
      <c r="AL87">
        <f>IF(X87="",[8]Buckets!$K$15,IF(X87&lt;=[8]Buckets!$D$13,[8]Buckets!$K$13,IF(AND(X87&gt;[8]Buckets!$D$13,X87&lt;=[8]Buckets!$D$14),[8]Buckets!$K$14,IF(X87&gt;[8]Buckets!$D$14,[8]Buckets!$K$15))))</f>
        <v>-0.16359999999999997</v>
      </c>
      <c r="AM87">
        <f>IF(Y87="",[8]Buckets!$K$60,IF(Y87&lt;=[8]Buckets!$D$55,[8]Buckets!$K$55,IF(AND(Y87&gt;[8]Buckets!$D$55,Y87&lt;=[8]Buckets!$D$56),[8]Buckets!$K$56,IF(AND(Y87&gt;[8]Buckets!$D$56,Y87&lt;=[8]Buckets!$D$57),[8]Buckets!$K$57,IF(AND(Y87&gt;[8]Buckets!$D$57,Y87&lt;=[8]Buckets!$D$58),[8]Buckets!$K$58,IF(AND(Y87&gt;[8]Buckets!$D$58,Y87&lt;=[8]Buckets!$D$59),[8]Buckets!$K$59,IF(Y87&gt;[8]Buckets!$D$59,[8]Buckets!$K$60)))))))</f>
        <v>-0.42249999999999993</v>
      </c>
      <c r="AN87">
        <f>IF(Z87="",[8]Buckets!$K$78,IF(Z87&lt;=[8]Buckets!$D$73,[8]Buckets!$K$73,IF(AND(Z87&gt;[8]Buckets!$D$73,Z87&lt;=[8]Buckets!$D$74),[8]Buckets!$K$74,IF(AND(Z87&gt;[8]Buckets!$D$74,Z87&lt;=[8]Buckets!$D$75),[8]Buckets!$K$75,IF(AND(Z87&gt;[8]Buckets!$D$75,Z87&lt;=[8]Buckets!$D$76),[8]Buckets!$K$76,IF(AND(Z87&gt;[8]Buckets!$D$76,Z87&lt;=[8]Buckets!$D$77),[8]Buckets!$K$77,IF(Z87&gt;[8]Buckets!$D$77,[8]Buckets!$K$78)))))))</f>
        <v>-0.61460000000000004</v>
      </c>
      <c r="AO87">
        <f>IF(AA87="",[8]Buckets!$K$37,IF(AA87&lt;=[8]Buckets!$D$37,[8]Buckets!$K$37,IF(AND(AA87&gt;[8]Buckets!$D$37,AA87&lt;=[8]Buckets!$D$38),[8]Buckets!$K$38,IF(AND(AA87&gt;[8]Buckets!$D$38,AA87&lt;=[8]Buckets!$D$39),[8]Buckets!$K$39,IF(AND(AA87&gt;[8]Buckets!$D$39,AA87&lt;=[8]Buckets!$D$40),[8]Buckets!$K$40,IF(AND(AA87&gt;[8]Buckets!$D$40,AA87&lt;=[8]Buckets!$D$41),[8]Buckets!$K$41,IF(AA87&gt;[8]Buckets!$D$41,[8]Buckets!$K$42)))))))</f>
        <v>0.21900000000000008</v>
      </c>
      <c r="AP87">
        <f>IF(AB87="",[8]Buckets!$K$24,IF(AB87&lt;=[8]Buckets!$D$19,[8]Buckets!$K$19,IF(AND(AB87&gt;[8]Buckets!$D$19,AB87&lt;=[8]Buckets!$D$20),[8]Buckets!$K$20,IF(AND(AB87&gt;[8]Buckets!$D$20,AB87&lt;=[8]Buckets!$D$21),[8]Buckets!$K$21,IF(AND(AB87&gt;[8]Buckets!$D$21,AB87&lt;=[8]Buckets!$D$22),[8]Buckets!$K$22,IF(AND(AB87&gt;[8]Buckets!$D$22,AB87&lt;=[8]Buckets!$D$23),[8]Buckets!$K$23,IF(AB87&gt;[8]Buckets!$D$23,[8]Buckets!$K$24)))))))</f>
        <v>1.6206000000000005</v>
      </c>
      <c r="AQ87">
        <f>IF(AC87="",[8]Buckets!$K$28,IF(AC87&lt;=[8]Buckets!$D$28,[8]Buckets!$K$28,IF(AND(AC87&gt;[8]Buckets!$D$28,AC87&lt;=[8]Buckets!$D$29),[8]Buckets!$K$29,IF(AND(AC87&gt;[8]Buckets!$D$29,AC87&lt;=[8]Buckets!$D$30),[8]Buckets!$K$30,IF(AND(AC87&gt;[8]Buckets!$D$30,AC87&lt;=[8]Buckets!$D$31),[8]Buckets!$K$31,IF(AND(AC87&gt;[8]Buckets!$D$31,AC87&lt;=[8]Buckets!$D$32),[8]Buckets!$K$32,IF(AC87&gt;[8]Buckets!$D$32,[8]Buckets!$K$33)))))))</f>
        <v>-0.27120000000000011</v>
      </c>
      <c r="AR87">
        <f>IF(AD87="",[8]Buckets!$K$46,IF(AD87&lt;=[8]Buckets!$D$46,[8]Buckets!$K$46,IF(AND(AD87&gt;[8]Buckets!$D$46,AD87&lt;=[8]Buckets!$D$47),[8]Buckets!$K$47,IF(AND(AD87&gt;[8]Buckets!$D$47,AD87&lt;=[8]Buckets!$D$48),[8]Buckets!$K$48,IF(AND(AD87&gt;[8]Buckets!$D$48,AD87&lt;=[8]Buckets!$D$49),[8]Buckets!$K$49,IF(AND(AD87&gt;[8]Buckets!$D$49,AD87&lt;=[8]Buckets!$D$50),[8]Buckets!$K$50,IF(AD87&gt;[8]Buckets!$D$50,[8]Buckets!$K$51)))))))</f>
        <v>-0.85379999999999989</v>
      </c>
      <c r="AS87">
        <f>IF(AE87="",[8]Buckets!$K$64,IF(AE87&lt;=[8]Buckets!$D$64,[8]Buckets!$K$64,IF(AND(AE87&gt;[8]Buckets!$D$64,AE87&lt;=[8]Buckets!$D$65),[8]Buckets!$K$65,IF(AND(AE87&gt;[8]Buckets!$D$65,AE87&lt;=[8]Buckets!$D$66),[8]Buckets!$K$66,IF(AND(AE87&gt;[8]Buckets!$D$66,AE87&lt;=[8]Buckets!$D$67),[8]Buckets!$K$67,IF(AND(AE87&gt;[8]Buckets!$D$67,AE87&lt;=[8]Buckets!$D$68),[8]Buckets!$K$68,IF(AE87&gt;[8]Buckets!$D$68,[8]Buckets!$K$69)))))))</f>
        <v>0.20650000000000002</v>
      </c>
      <c r="AT87">
        <f>IF(AF87="",[8]Buckets!$K$87,IF(AF87&lt;=[8]Buckets!$D$82,[8]Buckets!$K$82,IF(AND(AF87&gt;[8]Buckets!$D$82,AF87&lt;=[8]Buckets!$D$83),[8]Buckets!$K$83,IF(AND(AF87&gt;[8]Buckets!$D$83,AF87&lt;=[8]Buckets!$D$84),[8]Buckets!$K$84,IF(AND(AF87&gt;[8]Buckets!$D$84,AF87&lt;=[8]Buckets!$D$85),[8]Buckets!$K$85,IF(AND(AF87&gt;[8]Buckets!$D$85,AF87&lt;=[8]Buckets!$D$86),[8]Buckets!$K$86,IF(AF87&gt;[8]Buckets!$D$86,[8]Buckets!$K$87)))))))</f>
        <v>0.34609999999999985</v>
      </c>
      <c r="AU87">
        <f>IF(AG87="",[8]Buckets!$K$95,IF(AG87&lt;=[8]Buckets!$D$90,[8]Buckets!$K$90,IF(AND(AG87&gt;[8]Buckets!$D$90,AG87&lt;=[8]Buckets!$D$91),[8]Buckets!$K$91,IF(AND(AG87&gt;[8]Buckets!$D$91,AG87&lt;=[8]Buckets!$D$92),[8]Buckets!$K$92,IF(AND(AG87&gt;[8]Buckets!$D$92,AG87&lt;=[8]Buckets!$D$93),[8]Buckets!$K$93,IF(AND(AG87&gt;[8]Buckets!$D$93,AG87&lt;=[8]Buckets!$D$94),[8]Buckets!$K$94,IF(AG87&gt;[8]Buckets!$D$94,[8]Buckets!$K$95)))))))</f>
        <v>0.50539999999999985</v>
      </c>
      <c r="AV87">
        <f>IF(AH87="",[8]Buckets!$K$103,IF(AH87&lt;=[8]Buckets!$D$99,[8]Buckets!$K$99,IF(AND(AH87&gt;[8]Buckets!$D$99,AH87&lt;=[8]Buckets!$D$100),[8]Buckets!$K$100,IF(AND(AH87&gt;[8]Buckets!$D$100,AH87&lt;=[8]Buckets!$D$101),[8]Buckets!$K$101,IF(AND(AH87&gt;[8]Buckets!$D$101,AH87&lt;=[8]Buckets!$D$102),[8]Buckets!$K$102,IF(AH87&gt;[8]Buckets!$D$102,[8]Buckets!$K$103))))))</f>
        <v>0.72730000000000006</v>
      </c>
      <c r="AW87">
        <f>IF(AI87="",[8]Buckets!$K$116,IF(AI87&lt;=[8]Buckets!$D$116,[8]Buckets!$K$116,IF(AND(AI87&gt;[8]Buckets!$D$116,AI87&lt;=[8]Buckets!$D$117),[8]Buckets!$K$117,IF(AND(AI87&gt;[8]Buckets!$D$117,AI87&lt;=[8]Buckets!$D$118),[8]Buckets!$K$118,IF(AND(AI87&gt;[8]Buckets!$D$118,AI87&lt;=[8]Buckets!$D$119),[8]Buckets!$K$119,IF(AND(AI87&gt;[8]Buckets!$D$119,AI87&lt;=[8]Buckets!$D$120),[8]Buckets!$K$120,IF(AI87&gt;[8]Buckets!$D$120,[8]Buckets!$K$121)))))))</f>
        <v>0.84310000000000007</v>
      </c>
      <c r="AX87">
        <f>IF(AJ87="",[8]Buckets!$K$130,IF(AJ87&lt;=[8]Buckets!$D$125,[8]Buckets!$K$125,IF(AND(AJ87&gt;[8]Buckets!$D$125,AJ87&lt;=[8]Buckets!$D$126),[8]Buckets!$K$126,IF(AND(AJ87&gt;[8]Buckets!$D$126,AJ87&lt;=[8]Buckets!$D$127),[8]Buckets!$K$127,IF(AND(AJ87&gt;[8]Buckets!$D$127,AJ87&lt;=[8]Buckets!$D$128),[8]Buckets!$K$128,IF(AND(AJ87&gt;[8]Buckets!$D$128,AJ87&lt;=[8]Buckets!$D$129),[8]Buckets!$K$129,IF(AJ87&gt;[8]Buckets!$D$129,[8]Buckets!$K$130)))))))</f>
        <v>0.65790000000000037</v>
      </c>
      <c r="AY87" s="695"/>
      <c r="AZ87">
        <f>MMULT(AL87:AT87,[8]Coefficients!$B$6:$B$14)+[8]Coefficients!$F$5</f>
        <v>0.96582876200000012</v>
      </c>
      <c r="BA87">
        <f>MMULT(AU87:AX87,[8]Coefficients!$B$20:$B$23)+[8]Coefficients!$F$19</f>
        <v>0.95058696600000014</v>
      </c>
      <c r="BB87">
        <f>(AZ87*[8]Standardisation_Parameters!$B$6)+[8]Standardisation_Parameters!$B$5</f>
        <v>60.686743891615862</v>
      </c>
      <c r="BC87">
        <f>(BA87*[8]Standardisation_Parameters!$B$6)+[8]Standardisation_Parameters!$B$5</f>
        <v>60.430826684596582</v>
      </c>
      <c r="BD87">
        <v>90</v>
      </c>
      <c r="BE87" s="78">
        <f>MMULT(AZ87:BA87,[8]Coefficients!$B$29:$B$30)+[8]Coefficients!$F$29</f>
        <v>1.0289934347365401</v>
      </c>
      <c r="BF87" s="78">
        <f>(BE87*[8]Standardisation_Parameters!$B$6)+[8]Standardisation_Parameters!$B$5</f>
        <v>61.747309629998796</v>
      </c>
      <c r="BG87" s="78">
        <f t="shared" si="22"/>
        <v>62</v>
      </c>
      <c r="BH87" s="78">
        <f>VLOOKUP(MATCH(BF87,[8]mapping_table!$B$2:$B$21,1),[8]mapping_table!$A$1:$D$21,4,0)</f>
        <v>65</v>
      </c>
      <c r="BI87" s="78">
        <f t="shared" si="23"/>
        <v>12</v>
      </c>
      <c r="BK87" s="79">
        <f>MMULT(AZ87:BA87,[8]Coefficients!$B$36:$B$37)+[8]Coefficients!$F$36</f>
        <v>1.0489760466306601</v>
      </c>
      <c r="BL87" s="79">
        <f>(BK87*[8]Standardisation_Parameters!$B$6)+[8]Standardisation_Parameters!$B$5</f>
        <v>62.082827453809941</v>
      </c>
      <c r="BM87" s="79">
        <f t="shared" si="24"/>
        <v>62</v>
      </c>
      <c r="BN87" s="79">
        <f>VLOOKUP(MATCH(BL87,[8]mapping_table!$B$2:$B$21,1),[8]mapping_table!$A$1:$D$21,4,0)</f>
        <v>65</v>
      </c>
      <c r="BO87" s="79">
        <f t="shared" si="25"/>
        <v>12</v>
      </c>
      <c r="BP87" s="78">
        <f t="shared" si="26"/>
        <v>12</v>
      </c>
      <c r="BQ87" s="78">
        <f>VLOOKUP(MATCH(BO87,[9]mapping_table!$B$2:$B$21,1),[9]mapping_table!$A$1:$D$21,4,0)</f>
        <v>15</v>
      </c>
      <c r="BR87" s="78">
        <f t="shared" si="27"/>
        <v>2</v>
      </c>
      <c r="BT87" s="79" t="e">
        <f>MMULT(BI87:BJ87,[9]Coefficients!$B$36:$B$37)+[9]Coefficients!$F$36</f>
        <v>#VALUE!</v>
      </c>
      <c r="BU87" s="79" t="e">
        <f>(BT87*[9]Standardisation_Parameters!$B$6)+[9]Standardisation_Parameters!$B$5</f>
        <v>#VALUE!</v>
      </c>
      <c r="BV87" s="79" t="e">
        <f t="shared" si="28"/>
        <v>#VALUE!</v>
      </c>
      <c r="BW87" s="79" t="e">
        <f>VLOOKUP(MATCH(BU87,[9]mapping_table!$B$2:$B$21,1),[9]mapping_table!$A$1:$D$21,4,0)</f>
        <v>#VALUE!</v>
      </c>
      <c r="BX87" s="79" t="e">
        <f t="shared" si="29"/>
        <v>#VALUE!</v>
      </c>
    </row>
    <row r="88" spans="1:76" x14ac:dyDescent="0.25">
      <c r="X88" s="75"/>
      <c r="AB88" s="75"/>
      <c r="AI88" s="75"/>
      <c r="AK88" s="80"/>
      <c r="AY88" s="80"/>
      <c r="BE88" s="78"/>
      <c r="BF88" s="78"/>
      <c r="BG88" s="78"/>
      <c r="BH88" s="78"/>
      <c r="BI88" s="78"/>
      <c r="BK88" s="79"/>
      <c r="BL88" s="79"/>
      <c r="BM88" s="79"/>
      <c r="BN88" s="79"/>
      <c r="BO88" s="79"/>
    </row>
    <row r="89" spans="1:76" x14ac:dyDescent="0.25">
      <c r="X89" s="75"/>
      <c r="AB89" s="75"/>
      <c r="AI89" s="75"/>
      <c r="AK89" s="80"/>
      <c r="AY89" s="80"/>
      <c r="BE89" s="78"/>
      <c r="BF89" s="78"/>
      <c r="BG89" s="78"/>
      <c r="BH89" s="78"/>
      <c r="BI89" s="78"/>
      <c r="BK89" s="79"/>
      <c r="BL89" s="79"/>
      <c r="BM89" s="79"/>
      <c r="BN89" s="79"/>
      <c r="BO89" s="79"/>
    </row>
    <row r="90" spans="1:76" x14ac:dyDescent="0.25">
      <c r="A90" s="74"/>
      <c r="B90" s="74"/>
      <c r="C90" s="74"/>
      <c r="D90" s="75"/>
      <c r="E90" s="75"/>
      <c r="F90" s="75"/>
      <c r="G90" s="75"/>
      <c r="H90" s="75"/>
      <c r="I90" s="75"/>
      <c r="J90" s="75"/>
      <c r="K90" s="75"/>
      <c r="L90" s="75"/>
      <c r="M90" s="75"/>
      <c r="N90" s="75"/>
      <c r="O90" s="75"/>
      <c r="P90" s="75"/>
      <c r="Q90" s="75"/>
      <c r="R90" s="75"/>
      <c r="S90" s="75"/>
      <c r="X90" s="75"/>
      <c r="AB90" s="75"/>
      <c r="AI90" s="75"/>
      <c r="AK90" s="80"/>
      <c r="AY90" s="80"/>
      <c r="BE90" s="78"/>
      <c r="BF90" s="78"/>
      <c r="BG90" s="78"/>
      <c r="BH90" s="78"/>
      <c r="BI90" s="78"/>
      <c r="BK90" s="79"/>
      <c r="BL90" s="79"/>
      <c r="BM90" s="79"/>
      <c r="BN90" s="79"/>
      <c r="BO90" s="79"/>
    </row>
    <row r="91" spans="1:76" x14ac:dyDescent="0.25">
      <c r="A91" s="74"/>
      <c r="B91" s="74"/>
      <c r="C91" s="74"/>
      <c r="D91" s="75"/>
      <c r="E91" s="75"/>
      <c r="F91" s="75"/>
      <c r="G91" s="75"/>
      <c r="H91" s="75"/>
      <c r="I91" s="75"/>
      <c r="J91" s="75"/>
      <c r="K91" s="75"/>
      <c r="L91" s="75"/>
      <c r="M91" s="75"/>
      <c r="N91" s="75"/>
      <c r="O91" s="75"/>
      <c r="P91" s="75"/>
      <c r="Q91" s="75"/>
      <c r="R91" s="75"/>
      <c r="S91" s="75"/>
      <c r="X91" s="75"/>
      <c r="AB91" s="75"/>
      <c r="AI91" s="75"/>
      <c r="AK91" s="80"/>
      <c r="AY91" s="80"/>
      <c r="BE91" s="78"/>
      <c r="BF91" s="78"/>
      <c r="BG91" s="78"/>
      <c r="BH91" s="78"/>
      <c r="BI91" s="78"/>
      <c r="BK91" s="79"/>
      <c r="BL91" s="79"/>
      <c r="BM91" s="79"/>
      <c r="BN91" s="79"/>
      <c r="BO91" s="79"/>
    </row>
    <row r="92" spans="1:76" x14ac:dyDescent="0.25">
      <c r="A92" s="74"/>
      <c r="B92" s="74"/>
      <c r="C92" s="74"/>
      <c r="D92" s="75"/>
      <c r="E92" s="75"/>
      <c r="F92" s="75"/>
      <c r="G92" s="75"/>
      <c r="H92" s="75"/>
      <c r="I92" s="75"/>
      <c r="J92" s="75"/>
      <c r="K92" s="75"/>
      <c r="L92" s="75"/>
      <c r="M92" s="75"/>
      <c r="N92" s="75"/>
      <c r="O92" s="75"/>
      <c r="P92" s="75"/>
      <c r="Q92" s="75"/>
      <c r="R92" s="75"/>
      <c r="S92" s="75"/>
      <c r="X92" s="75"/>
      <c r="AB92" s="75"/>
      <c r="AI92" s="75"/>
      <c r="AK92" s="80"/>
      <c r="AY92" s="80"/>
      <c r="BE92" s="78"/>
      <c r="BF92" s="78"/>
      <c r="BG92" s="78"/>
      <c r="BH92" s="78"/>
      <c r="BI92" s="78"/>
      <c r="BK92" s="79"/>
      <c r="BL92" s="79"/>
      <c r="BM92" s="79"/>
      <c r="BN92" s="79"/>
      <c r="BO92" s="79"/>
    </row>
    <row r="93" spans="1:76" x14ac:dyDescent="0.25">
      <c r="A93" s="33" t="s">
        <v>659</v>
      </c>
      <c r="B93" s="33"/>
      <c r="C93" s="33"/>
      <c r="D93" s="33"/>
      <c r="E93" s="33"/>
      <c r="F93" s="33"/>
      <c r="G93" s="33"/>
      <c r="H93" s="33"/>
      <c r="I93" s="33"/>
      <c r="J93" s="33"/>
      <c r="K93" s="33"/>
      <c r="L93" s="33"/>
      <c r="M93" s="33"/>
      <c r="N93" s="33"/>
      <c r="O93" s="33"/>
      <c r="P93" s="33"/>
      <c r="Q93" s="33"/>
      <c r="R93" s="33"/>
      <c r="S93" s="33"/>
      <c r="X93" s="75"/>
      <c r="AB93" s="75"/>
      <c r="AI93" s="75"/>
      <c r="AK93" s="80"/>
      <c r="AY93" s="80"/>
      <c r="BE93" s="78"/>
      <c r="BF93" s="78"/>
      <c r="BG93" s="78"/>
      <c r="BH93" s="78"/>
      <c r="BI93" s="78"/>
      <c r="BK93" s="79"/>
      <c r="BL93" s="79"/>
      <c r="BM93" s="79"/>
      <c r="BN93" s="79"/>
      <c r="BO93" s="79"/>
    </row>
    <row r="94" spans="1:76" x14ac:dyDescent="0.25">
      <c r="A94" s="74" t="s">
        <v>299</v>
      </c>
      <c r="B94" s="74" t="s">
        <v>160</v>
      </c>
      <c r="C94" s="74" t="s">
        <v>571</v>
      </c>
      <c r="D94" s="75"/>
      <c r="E94" s="75"/>
      <c r="F94" s="75"/>
      <c r="G94" s="75"/>
      <c r="H94" s="75"/>
      <c r="I94" s="75"/>
      <c r="J94" s="75"/>
      <c r="K94" s="75"/>
      <c r="L94" s="75"/>
      <c r="M94" s="75"/>
      <c r="N94" s="75"/>
      <c r="O94" s="75"/>
      <c r="P94" s="75">
        <v>0</v>
      </c>
      <c r="Q94" s="75"/>
      <c r="R94" s="75"/>
      <c r="S94" s="148"/>
      <c r="T94" s="149">
        <f>ROUND(S94,0)</f>
        <v>0</v>
      </c>
      <c r="U94" s="41">
        <f>VLOOKUP(MATCH(S94,[8]mapping_table!$B$2:$B$21,1),[8]mapping_table!$A$1:$D$21,4,0)</f>
        <v>5</v>
      </c>
      <c r="V94" s="41">
        <f>ROUND(S94/5,0)</f>
        <v>0</v>
      </c>
      <c r="X94" s="75"/>
      <c r="AB94" s="75"/>
      <c r="AI94" s="75"/>
      <c r="AK94" s="80"/>
      <c r="AY94" s="80"/>
      <c r="BE94" s="78"/>
      <c r="BF94" s="78"/>
      <c r="BG94" s="78"/>
      <c r="BH94" s="78"/>
      <c r="BI94" s="78"/>
      <c r="BK94" s="79"/>
      <c r="BL94" s="79"/>
      <c r="BM94" s="79"/>
      <c r="BN94" s="79"/>
      <c r="BO94" s="79"/>
    </row>
    <row r="95" spans="1:76" x14ac:dyDescent="0.25">
      <c r="A95" s="74" t="s">
        <v>298</v>
      </c>
      <c r="B95" s="74" t="s">
        <v>160</v>
      </c>
      <c r="C95" s="74" t="s">
        <v>570</v>
      </c>
      <c r="D95" s="75"/>
      <c r="E95" s="75"/>
      <c r="F95" s="75"/>
      <c r="G95" s="75"/>
      <c r="H95" s="75"/>
      <c r="I95" s="75"/>
      <c r="J95" s="75"/>
      <c r="K95" s="75"/>
      <c r="L95" s="75"/>
      <c r="M95" s="75"/>
      <c r="N95" s="75"/>
      <c r="O95" s="75"/>
      <c r="P95" s="75">
        <v>0</v>
      </c>
      <c r="Q95" s="75"/>
      <c r="R95" s="75"/>
      <c r="S95" s="148"/>
      <c r="T95" s="149">
        <f>ROUND(S95,0)</f>
        <v>0</v>
      </c>
      <c r="U95" s="41">
        <f>VLOOKUP(MATCH(S95,[8]mapping_table!$B$2:$B$21,1),[8]mapping_table!$A$1:$D$21,4,0)</f>
        <v>5</v>
      </c>
      <c r="V95" s="41">
        <f>ROUND(S95/5,0)</f>
        <v>0</v>
      </c>
      <c r="X95" s="75"/>
      <c r="AB95" s="75"/>
      <c r="AI95" s="75"/>
      <c r="AK95" s="80"/>
      <c r="AY95" s="80"/>
      <c r="BE95" s="78"/>
      <c r="BF95" s="78"/>
      <c r="BG95" s="78"/>
      <c r="BH95" s="78"/>
      <c r="BI95" s="78"/>
      <c r="BK95" s="79"/>
      <c r="BL95" s="79"/>
      <c r="BM95" s="79"/>
      <c r="BN95" s="79"/>
      <c r="BO95" s="79"/>
    </row>
    <row r="96" spans="1:76" x14ac:dyDescent="0.25">
      <c r="A96" s="74" t="s">
        <v>300</v>
      </c>
      <c r="B96" s="74" t="s">
        <v>160</v>
      </c>
      <c r="C96" s="74" t="s">
        <v>572</v>
      </c>
      <c r="D96" s="75"/>
      <c r="E96" s="75"/>
      <c r="F96" s="75"/>
      <c r="G96" s="75"/>
      <c r="H96" s="75"/>
      <c r="I96" s="75"/>
      <c r="J96" s="75"/>
      <c r="K96" s="75"/>
      <c r="L96" s="75"/>
      <c r="M96" s="75"/>
      <c r="N96" s="75"/>
      <c r="O96" s="75"/>
      <c r="P96" s="75">
        <v>0</v>
      </c>
      <c r="Q96" s="75"/>
      <c r="R96" s="75"/>
      <c r="S96" s="148"/>
      <c r="T96" s="149">
        <f t="shared" ref="T96" si="30">ROUND(S96,0)</f>
        <v>0</v>
      </c>
      <c r="U96" s="41">
        <f>VLOOKUP(MATCH(S96,[8]mapping_table!$B$2:$B$21,1),[8]mapping_table!$A$1:$D$21,4,0)</f>
        <v>5</v>
      </c>
      <c r="V96" s="41">
        <f t="shared" ref="V96" si="31">ROUND(S96/5,0)</f>
        <v>0</v>
      </c>
      <c r="X96" s="75"/>
      <c r="AB96" s="75"/>
      <c r="AI96" s="75"/>
      <c r="AK96" s="80"/>
      <c r="AY96" s="80"/>
      <c r="BE96" s="78"/>
      <c r="BF96" s="78"/>
      <c r="BG96" s="78"/>
      <c r="BH96" s="78"/>
      <c r="BI96" s="78"/>
      <c r="BK96" s="79"/>
      <c r="BL96" s="79"/>
      <c r="BM96" s="79"/>
      <c r="BN96" s="79"/>
      <c r="BO96" s="79"/>
    </row>
    <row r="97" spans="1:76" x14ac:dyDescent="0.25">
      <c r="A97" s="74" t="s">
        <v>301</v>
      </c>
      <c r="B97" s="74" t="s">
        <v>160</v>
      </c>
      <c r="C97" s="74" t="s">
        <v>573</v>
      </c>
      <c r="D97" s="75"/>
      <c r="E97" s="75"/>
      <c r="F97" s="75"/>
      <c r="G97" s="75"/>
      <c r="H97" s="75"/>
      <c r="I97" s="75"/>
      <c r="J97" s="75"/>
      <c r="K97" s="75"/>
      <c r="L97" s="75"/>
      <c r="M97" s="75"/>
      <c r="N97" s="75"/>
      <c r="O97" s="75"/>
      <c r="P97" s="75">
        <v>0</v>
      </c>
      <c r="Q97" s="75"/>
      <c r="R97" s="75"/>
      <c r="S97" s="148">
        <v>19</v>
      </c>
      <c r="T97" s="149">
        <f>ROUND(S97,0)</f>
        <v>19</v>
      </c>
      <c r="U97" s="41">
        <f>VLOOKUP(MATCH(S97,[8]mapping_table!$B$2:$B$21,1),[8]mapping_table!$A$1:$D$21,4,0)</f>
        <v>20</v>
      </c>
      <c r="V97" s="41">
        <f>ROUND(S97/5,0)</f>
        <v>4</v>
      </c>
      <c r="X97" s="75"/>
      <c r="AB97" s="75"/>
      <c r="AI97" s="75"/>
      <c r="AK97" s="80"/>
      <c r="AY97" s="80"/>
      <c r="BE97" s="78"/>
      <c r="BF97" s="78"/>
      <c r="BG97" s="78"/>
      <c r="BH97" s="78"/>
      <c r="BI97" s="78"/>
      <c r="BK97" s="79"/>
      <c r="BL97" s="79"/>
      <c r="BM97" s="79"/>
      <c r="BN97" s="79"/>
      <c r="BO97" s="79"/>
    </row>
    <row r="98" spans="1:76" x14ac:dyDescent="0.25">
      <c r="A98" s="74" t="s">
        <v>305</v>
      </c>
      <c r="B98" s="74" t="s">
        <v>160</v>
      </c>
      <c r="C98" s="74" t="s">
        <v>577</v>
      </c>
      <c r="D98" s="75"/>
      <c r="E98" s="75"/>
      <c r="F98" s="75"/>
      <c r="G98" s="75"/>
      <c r="H98" s="75"/>
      <c r="I98" s="75"/>
      <c r="J98" s="75"/>
      <c r="K98" s="75"/>
      <c r="L98" s="75"/>
      <c r="M98" s="75"/>
      <c r="N98" s="75"/>
      <c r="O98" s="75"/>
      <c r="P98" s="75">
        <v>0</v>
      </c>
      <c r="Q98" s="75"/>
      <c r="R98" s="75"/>
      <c r="S98" s="148"/>
      <c r="T98" s="149">
        <f>ROUND(S98,0)</f>
        <v>0</v>
      </c>
      <c r="U98" s="41">
        <f>VLOOKUP(MATCH(S98,[8]mapping_table!$B$2:$B$21,1),[8]mapping_table!$A$1:$D$21,4,0)</f>
        <v>5</v>
      </c>
      <c r="V98" s="41">
        <f>ROUND(S98/5,0)</f>
        <v>0</v>
      </c>
    </row>
    <row r="99" spans="1:76" x14ac:dyDescent="0.25">
      <c r="A99" s="74" t="s">
        <v>309</v>
      </c>
      <c r="B99" s="74" t="s">
        <v>158</v>
      </c>
      <c r="C99" s="74" t="s">
        <v>581</v>
      </c>
      <c r="D99" s="75"/>
      <c r="E99" s="75"/>
      <c r="F99" s="75"/>
      <c r="G99" s="75"/>
      <c r="H99" s="75"/>
      <c r="I99" s="75"/>
      <c r="J99" s="75"/>
      <c r="K99" s="75"/>
      <c r="L99" s="75"/>
      <c r="M99" s="75"/>
      <c r="N99" s="75"/>
      <c r="O99" s="75">
        <v>0.87864818000729505</v>
      </c>
      <c r="P99" s="75">
        <v>2.25</v>
      </c>
      <c r="Q99" s="75"/>
      <c r="R99" s="75"/>
      <c r="S99" s="148"/>
      <c r="T99" s="149">
        <f>ROUND(S99,0)</f>
        <v>0</v>
      </c>
      <c r="U99" s="41">
        <f>VLOOKUP(MATCH(S99,[8]mapping_table!$B$2:$B$21,1),[8]mapping_table!$A$1:$D$21,4,0)</f>
        <v>5</v>
      </c>
      <c r="V99" s="41">
        <f>ROUND(S99/5,0)</f>
        <v>0</v>
      </c>
    </row>
    <row r="100" spans="1:76" x14ac:dyDescent="0.25">
      <c r="A100" s="74" t="s">
        <v>310</v>
      </c>
      <c r="B100" s="74" t="s">
        <v>160</v>
      </c>
      <c r="C100" s="74" t="s">
        <v>582</v>
      </c>
      <c r="D100" s="75"/>
      <c r="E100" s="75"/>
      <c r="F100" s="75"/>
      <c r="G100" s="75"/>
      <c r="H100" s="75">
        <v>4.16</v>
      </c>
      <c r="I100" s="75">
        <v>47920</v>
      </c>
      <c r="J100" s="75"/>
      <c r="K100" s="75"/>
      <c r="L100" s="75"/>
      <c r="M100" s="75"/>
      <c r="N100" s="75"/>
      <c r="O100" s="75"/>
      <c r="P100" s="75"/>
      <c r="Q100" s="75"/>
      <c r="R100" s="75"/>
      <c r="S100" s="75"/>
    </row>
    <row r="101" spans="1:76" x14ac:dyDescent="0.25">
      <c r="A101" s="74" t="s">
        <v>311</v>
      </c>
      <c r="B101" s="74" t="s">
        <v>160</v>
      </c>
      <c r="C101" s="74" t="s">
        <v>583</v>
      </c>
      <c r="D101" s="75"/>
      <c r="E101" s="75"/>
      <c r="F101" s="75"/>
      <c r="G101" s="75"/>
      <c r="H101" s="75"/>
      <c r="I101" s="75"/>
      <c r="J101" s="75"/>
      <c r="K101" s="75"/>
      <c r="L101" s="75"/>
      <c r="M101" s="75"/>
      <c r="N101" s="75"/>
      <c r="O101" s="75">
        <v>0.87864818000729505</v>
      </c>
      <c r="P101" s="75">
        <v>1.5</v>
      </c>
      <c r="Q101" s="75"/>
      <c r="R101" s="75"/>
      <c r="S101" s="75"/>
    </row>
    <row r="102" spans="1:76" x14ac:dyDescent="0.25">
      <c r="A102" s="84" t="s">
        <v>303</v>
      </c>
      <c r="B102" s="84" t="s">
        <v>160</v>
      </c>
      <c r="C102" s="84" t="s">
        <v>575</v>
      </c>
      <c r="D102" s="150"/>
      <c r="E102" s="75"/>
      <c r="F102" s="75"/>
      <c r="G102" s="75"/>
      <c r="H102" s="75"/>
      <c r="I102" s="75"/>
      <c r="J102" s="75">
        <v>-13.286732570884199</v>
      </c>
      <c r="K102" s="75">
        <v>119.08243250928</v>
      </c>
      <c r="L102" s="75"/>
      <c r="M102" s="75"/>
      <c r="N102" s="75"/>
      <c r="O102" s="75">
        <v>1.62810175721781</v>
      </c>
      <c r="P102" s="75">
        <v>1</v>
      </c>
      <c r="Q102" s="75"/>
      <c r="R102" s="75"/>
      <c r="S102" s="148">
        <v>11</v>
      </c>
      <c r="T102" s="149">
        <f>ROUND(S102,0)</f>
        <v>11</v>
      </c>
      <c r="U102" s="41">
        <f>VLOOKUP(MATCH(S102,[8]mapping_table!$B$2:$B$21,1),[8]mapping_table!$A$1:$D$21,4,0)</f>
        <v>15</v>
      </c>
      <c r="V102" s="41">
        <f>ROUND(S102/5,0)</f>
        <v>2</v>
      </c>
      <c r="BP102" s="78">
        <f>ROUND(BO102,0)</f>
        <v>0</v>
      </c>
      <c r="BQ102" s="78">
        <f>VLOOKUP(MATCH(BO102,[9]mapping_table!$B$2:$B$21,1),[9]mapping_table!$A$1:$D$21,4,0)</f>
        <v>5</v>
      </c>
      <c r="BR102" s="78">
        <f>ROUND(BO102/5,0)</f>
        <v>0</v>
      </c>
      <c r="BT102" s="79" t="e">
        <f>MMULT(BI102:BJ102,[9]Coefficients!$B$36:$B$37)+[9]Coefficients!$F$36</f>
        <v>#VALUE!</v>
      </c>
      <c r="BU102" s="79" t="e">
        <f>(BT102*[9]Standardisation_Parameters!$B$6)+[9]Standardisation_Parameters!$B$5</f>
        <v>#VALUE!</v>
      </c>
      <c r="BV102" s="79" t="e">
        <f>ROUND(BU102,0)</f>
        <v>#VALUE!</v>
      </c>
      <c r="BW102" s="79" t="e">
        <f>VLOOKUP(MATCH(BU102,[9]mapping_table!$B$2:$B$21,1),[9]mapping_table!$A$1:$D$21,4,0)</f>
        <v>#VALUE!</v>
      </c>
      <c r="BX102" s="79" t="e">
        <f>ROUND(BU102/5,0)</f>
        <v>#VALUE!</v>
      </c>
    </row>
    <row r="103" spans="1:76" x14ac:dyDescent="0.25">
      <c r="A103" s="33" t="s">
        <v>637</v>
      </c>
      <c r="B103" s="33"/>
      <c r="C103" s="33"/>
      <c r="D103" s="33"/>
      <c r="E103" s="33"/>
      <c r="F103" s="33"/>
      <c r="G103" s="33"/>
      <c r="H103" s="33"/>
      <c r="I103" s="33"/>
      <c r="J103" s="33"/>
      <c r="K103" s="33"/>
      <c r="L103" s="33"/>
      <c r="M103" s="33"/>
      <c r="N103" s="33"/>
      <c r="O103" s="33"/>
      <c r="P103" s="33"/>
      <c r="Q103" s="33"/>
      <c r="R103" s="33"/>
      <c r="S103" s="33"/>
    </row>
    <row r="104" spans="1:76" x14ac:dyDescent="0.25">
      <c r="A104" s="74" t="s">
        <v>292</v>
      </c>
      <c r="B104" s="74" t="s">
        <v>158</v>
      </c>
      <c r="C104" s="74" t="s">
        <v>564</v>
      </c>
      <c r="D104" s="75"/>
      <c r="E104" s="75">
        <v>-25.779036827195501</v>
      </c>
      <c r="F104" s="75"/>
      <c r="G104" s="75">
        <v>6.5</v>
      </c>
      <c r="H104" s="75">
        <v>2.0924</v>
      </c>
      <c r="I104" s="75">
        <v>11080</v>
      </c>
      <c r="J104" s="75">
        <v>-0.80200000000119998</v>
      </c>
      <c r="K104" s="75">
        <v>47.2759418583993</v>
      </c>
      <c r="L104" s="75"/>
      <c r="M104" s="75">
        <v>27.868852459016399</v>
      </c>
      <c r="N104" s="75"/>
      <c r="O104" s="75">
        <v>0.95540348380552298</v>
      </c>
      <c r="P104" s="75">
        <v>1.5</v>
      </c>
      <c r="Q104" s="75"/>
      <c r="R104" s="75"/>
      <c r="S104" s="148"/>
      <c r="T104" s="149">
        <f>ROUND(S104,0)</f>
        <v>0</v>
      </c>
      <c r="U104" s="41">
        <f>VLOOKUP(MATCH(S104,[8]mapping_table!$B$2:$B$21,1),[8]mapping_table!$A$1:$D$21,4,0)</f>
        <v>5</v>
      </c>
      <c r="V104" s="41">
        <f>ROUND(S104/5,0)</f>
        <v>0</v>
      </c>
    </row>
    <row r="105" spans="1:76" x14ac:dyDescent="0.25">
      <c r="A105" s="74" t="s">
        <v>294</v>
      </c>
      <c r="B105" s="74" t="s">
        <v>160</v>
      </c>
      <c r="C105" s="74" t="s">
        <v>567</v>
      </c>
      <c r="D105" s="75"/>
      <c r="E105" s="75">
        <v>11.7881005408845</v>
      </c>
      <c r="F105" s="75"/>
      <c r="G105" s="75"/>
      <c r="H105" s="75">
        <v>3.0489999999999999</v>
      </c>
      <c r="I105" s="75">
        <v>97070</v>
      </c>
      <c r="J105" s="75">
        <v>4.8362006097385599</v>
      </c>
      <c r="K105" s="75">
        <v>8.8331344866383308</v>
      </c>
      <c r="L105" s="75"/>
      <c r="M105" s="75"/>
      <c r="N105" s="75"/>
      <c r="O105" s="75">
        <v>1.1401268752279701</v>
      </c>
      <c r="P105" s="75">
        <v>1.5</v>
      </c>
      <c r="Q105" s="75"/>
      <c r="R105" s="75"/>
      <c r="S105" s="148"/>
      <c r="T105" s="149">
        <f>ROUND(S105,0)</f>
        <v>0</v>
      </c>
      <c r="U105" s="41">
        <f>VLOOKUP(MATCH(S105,[8]mapping_table!$B$2:$B$21,1),[8]mapping_table!$A$1:$D$21,4,0)</f>
        <v>5</v>
      </c>
      <c r="V105" s="41">
        <f>ROUND(S105/5,0)</f>
        <v>0</v>
      </c>
    </row>
    <row r="106" spans="1:76" x14ac:dyDescent="0.25">
      <c r="A106" s="74" t="s">
        <v>306</v>
      </c>
      <c r="B106" s="74" t="s">
        <v>160</v>
      </c>
      <c r="C106" s="74" t="s">
        <v>578</v>
      </c>
      <c r="D106" s="75"/>
      <c r="E106" s="75"/>
      <c r="F106" s="75"/>
      <c r="G106" s="75"/>
      <c r="H106" s="75">
        <v>3.8856666666666699</v>
      </c>
      <c r="I106" s="75">
        <v>23580</v>
      </c>
      <c r="J106" s="75">
        <v>26.910745483258999</v>
      </c>
      <c r="K106" s="75">
        <v>15.3801978740577</v>
      </c>
      <c r="L106" s="75"/>
      <c r="M106" s="75"/>
      <c r="N106" s="75"/>
      <c r="O106" s="75">
        <v>0.87864818000729505</v>
      </c>
      <c r="P106" s="75">
        <v>1.25</v>
      </c>
      <c r="Q106" s="75"/>
      <c r="R106" s="75"/>
      <c r="S106" s="148"/>
      <c r="T106" s="149">
        <f>ROUND(S106,0)</f>
        <v>0</v>
      </c>
      <c r="U106" s="41">
        <f>VLOOKUP(MATCH(S106,[8]mapping_table!$B$2:$B$21,1),[8]mapping_table!$A$1:$D$21,4,0)</f>
        <v>5</v>
      </c>
      <c r="V106" s="41">
        <f>ROUND(S106/5,0)</f>
        <v>0</v>
      </c>
    </row>
    <row r="113" spans="25:76" x14ac:dyDescent="0.25">
      <c r="Y113" s="41" t="e">
        <f>ROUND(#REF!,0)</f>
        <v>#REF!</v>
      </c>
      <c r="Z113" s="41" t="e">
        <f>VLOOKUP(MATCH(#REF!,[9]mapping_table!$B$2:$B$21,1),[9]mapping_table!$A$1:$D$21,4,0)</f>
        <v>#REF!</v>
      </c>
      <c r="AA113" s="41" t="e">
        <f>ROUND(#REF!/5,0)</f>
        <v>#REF!</v>
      </c>
      <c r="AB113" s="80"/>
      <c r="AC113" s="75" t="e">
        <f>IF(ISBLANK(#REF!),"",#REF!)</f>
        <v>#REF!</v>
      </c>
      <c r="AD113" t="e">
        <f>IF(ISBLANK(#REF!),"",(#REF!-[9]Standardisation_Parameters!$I$5)/[9]Standardisation_Parameters!$I$6)</f>
        <v>#REF!</v>
      </c>
      <c r="AE113" s="75" t="e">
        <f>IF(ISBLANK(#REF!),"",#REF!)</f>
        <v>#REF!</v>
      </c>
      <c r="AF113" t="e">
        <f>IF(ISBLANK(#REF!),"",(#REF!-[9]Standardisation_Parameters!$K$5)/[9]Standardisation_Parameters!$K$6)</f>
        <v>#REF!</v>
      </c>
      <c r="AG113" t="e">
        <f>IF(ISBLANK(#REF!),"",(#REF!-[9]Standardisation_Parameters!$L$5)/[9]Standardisation_Parameters!$L$6)</f>
        <v>#REF!</v>
      </c>
      <c r="AH113" t="e">
        <f>IF(ISBLANK(#REF!),"",(#REF!-[9]Standardisation_Parameters!$M$5)/[9]Standardisation_Parameters!$M$6)</f>
        <v>#REF!</v>
      </c>
      <c r="AI113" t="e">
        <f>IF(ISBLANK(#REF!),"",(#REF!-[9]Standardisation_Parameters!#REF!)/[9]Standardisation_Parameters!#REF!)</f>
        <v>#REF!</v>
      </c>
      <c r="AJ113" t="e">
        <f>IF(ISBLANK(#REF!),"",(#REF!-[9]Standardisation_Parameters!$N$5)/[9]Standardisation_Parameters!$N$6)</f>
        <v>#REF!</v>
      </c>
      <c r="AK113" t="e">
        <f>IF(ISBLANK(#REF!),"",(#REF!-[9]Standardisation_Parameters!#REF!)/[9]Standardisation_Parameters!#REF!)</f>
        <v>#REF!</v>
      </c>
      <c r="AL113" t="e">
        <f>IF(ISBLANK(#REF!),"",(#REF!-[9]Standardisation_Parameters!$D$5)/[9]Standardisation_Parameters!$D$6)</f>
        <v>#REF!</v>
      </c>
      <c r="AM113" t="e">
        <f>IF(ISBLANK(#REF!),"",(#REF!-[9]Standardisation_Parameters!$O$5)/[9]Standardisation_Parameters!$O$6)</f>
        <v>#REF!</v>
      </c>
      <c r="AN113" s="75" t="e">
        <f>IF(ISBLANK(#REF!),"",#REF!)</f>
        <v>#REF!</v>
      </c>
      <c r="AO113" t="e">
        <f>IF(ISBLANK(#REF!),"",(#REF!-[9]Standardisation_Parameters!$S$5)/[9]Standardisation_Parameters!$S$6)</f>
        <v>#REF!</v>
      </c>
      <c r="AP113" t="e">
        <f>IF(ISBLANK(#REF!),"",(#REF!-[9]Standardisation_Parameters!$Q$5)/[9]Standardisation_Parameters!$Q$6)</f>
        <v>#REF!</v>
      </c>
      <c r="AQ113" s="75" t="e">
        <f>IF(ISBLANK(#REF!),"",#REF!)</f>
        <v>#REF!</v>
      </c>
      <c r="AR113" s="80"/>
      <c r="AS113" t="e">
        <f>IF(AC113="",[9]Buckets!$K$15,IF(AC113&lt;=[9]Buckets!$D$13,[9]Buckets!$K$13,IF(AND(AC113&gt;[9]Buckets!$D$13,AC113&lt;=[9]Buckets!$D$14),[9]Buckets!$K$14,IF(AC113&gt;[9]Buckets!$D$14,[9]Buckets!$K$15))))</f>
        <v>#REF!</v>
      </c>
      <c r="AT113" t="e">
        <f>IF(AD113="",[9]Buckets!$K$9,IF(AD113&lt;=[9]Buckets!$D$4,[9]Buckets!$K$4,IF(AND(AD113&gt;[9]Buckets!$D$4,AD113&lt;=[9]Buckets!$D$5),[9]Buckets!$K$5,IF(AND(AD113&gt;[9]Buckets!$D$5,AD113&lt;=[9]Buckets!$D$6),[9]Buckets!$K$6,IF(AND(AD113&gt;[9]Buckets!$D$6,AD113&lt;=[9]Buckets!$D$7),[9]Buckets!$K$7,IF(AND(AD113&gt;[9]Buckets!$D$7,AD113&lt;=[9]Buckets!$D$8),[9]Buckets!$K$8,IF(AD113&gt;[9]Buckets!$D$8,[9]Buckets!$K$9)))))))</f>
        <v>#REF!</v>
      </c>
      <c r="AU113" t="e">
        <f>IF(AE113="",[9]Buckets!$K$24,IF(AE113&lt;=[9]Buckets!$D$19,[9]Buckets!$K$19,IF(AND(AE113&gt;[9]Buckets!$D$19,AE113&lt;=[9]Buckets!$D$20),[9]Buckets!$K$20,IF(AND(AE113&gt;[9]Buckets!$D$20,AE113&lt;=[9]Buckets!$D$21),[9]Buckets!$K$21,IF(AND(AE113&gt;[9]Buckets!$D$21,AE113&lt;=[9]Buckets!$D$22),[9]Buckets!$K$22,IF(AND(AE113&gt;[9]Buckets!$D$22,AE113&lt;=[9]Buckets!$D$23),[9]Buckets!$K$23,IF(AE113&gt;[9]Buckets!$D$23,[9]Buckets!$K$24)))))))</f>
        <v>#REF!</v>
      </c>
      <c r="AV113" t="e">
        <f>IF(AF113="",[9]Buckets!$K$28,IF(AF113&lt;=[9]Buckets!$D$28,[9]Buckets!$K$28,IF(AND(AF113&gt;[9]Buckets!$D$28,AF113&lt;=[9]Buckets!$D$29),[9]Buckets!$K$29,IF(AND(AF113&gt;[9]Buckets!$D$29,AF113&lt;=[9]Buckets!$D$30),[9]Buckets!$K$30,IF(AND(AF113&gt;[9]Buckets!$D$30,AF113&lt;=[9]Buckets!$D$31),[9]Buckets!$K$31,IF(AND(AF113&gt;[9]Buckets!$D$31,AF113&lt;=[9]Buckets!$D$32),[9]Buckets!$K$32,IF(AF113&gt;[9]Buckets!$D$32,[9]Buckets!$K$33)))))))</f>
        <v>#REF!</v>
      </c>
      <c r="AW113" t="e">
        <f>IF(AG113="",[9]Buckets!$K$42,IF(AG113&lt;=[9]Buckets!$D$37,[9]Buckets!$K$37,IF(AND(AG113&gt;[9]Buckets!$D$37,AG113&lt;=[9]Buckets!$D$38),[9]Buckets!$K$38,IF(AND(AG113&gt;[9]Buckets!$D$38,AG113&lt;=[9]Buckets!$D$39),[9]Buckets!$K$39,IF(AND(AG113&gt;[9]Buckets!$D$39,AG113&lt;=[9]Buckets!$D$40),[9]Buckets!$K$40,IF(AND(AG113&gt;[9]Buckets!$D$40,AG113&lt;=[9]Buckets!$D$41),[9]Buckets!$K$41,IF(AG113&gt;[9]Buckets!$D$41,[9]Buckets!$K$42)))))))</f>
        <v>#REF!</v>
      </c>
      <c r="AX113" t="e">
        <f>IF(AH113="",[9]Buckets!$K$51,IF(AH113&lt;=[9]Buckets!$D$46,[9]Buckets!$K$46,IF(AND(AH113&gt;[9]Buckets!$D$46,AH113&lt;=[9]Buckets!$D$47),[9]Buckets!$K$47,IF(AND(AH113&gt;[9]Buckets!$D$47,AH113&lt;=[9]Buckets!$D$48),[9]Buckets!$K$48,IF(AND(AH113&gt;[9]Buckets!$D$48,AH113&lt;=[9]Buckets!$D$49),[9]Buckets!$K$49,IF(AND(AH113&gt;[9]Buckets!$D$49,AH113&lt;=[9]Buckets!$D$50),[9]Buckets!$K$50,IF(AH113&gt;[9]Buckets!$D$50,[9]Buckets!$K$51)))))))</f>
        <v>#REF!</v>
      </c>
      <c r="AY113" t="e">
        <f>IF(AI113="",[9]Buckets!$K$60,IF(AI113&lt;=[9]Buckets!$D$55,[9]Buckets!$K$55,IF(AND(AI113&gt;[9]Buckets!$D$55,AI113&lt;=[9]Buckets!$D$56),[9]Buckets!$K$56,IF(AND(AI113&gt;[9]Buckets!$D$56,AI113&lt;=[9]Buckets!$D$57),[9]Buckets!$K$57,IF(AND(AI113&gt;[9]Buckets!$D$57,AI113&lt;=[9]Buckets!$D$58),[9]Buckets!$K$58,IF(AND(AI113&gt;[9]Buckets!$D$58,AI113&lt;=[9]Buckets!$D$59),[9]Buckets!$K$59,IF(AI113&gt;[9]Buckets!$D$59,[9]Buckets!$K$60)))))))</f>
        <v>#REF!</v>
      </c>
      <c r="AZ113" t="e">
        <f>IF(AJ113="",[9]Buckets!$K$64,IF(AJ113&lt;=[9]Buckets!$D$64,[9]Buckets!$K$64,IF(AND(AJ113&gt;[9]Buckets!$D$64,AJ113&lt;=[9]Buckets!$D$65),[9]Buckets!$K$65,IF(AND(AJ113&gt;[9]Buckets!$D$65,AJ113&lt;=[9]Buckets!$D$66),[9]Buckets!$K$66,IF(AND(AJ113&gt;[9]Buckets!$D$66,AJ113&lt;=[9]Buckets!$D$67),[9]Buckets!$K$67,IF(AND(AJ113&gt;[9]Buckets!$D$67,AJ113&lt;=[9]Buckets!$D$68),[9]Buckets!$K$68,IF(AJ113&gt;[9]Buckets!$D$68,[9]Buckets!$K$69)))))))</f>
        <v>#REF!</v>
      </c>
      <c r="BA113" t="e">
        <f>IF(AK113="",[9]Buckets!$K$78,IF(AK113&lt;=[9]Buckets!$D$73,[9]Buckets!$K$73,IF(AND(AK113&gt;[9]Buckets!$D$73,AK113&lt;=[9]Buckets!$D$74),[9]Buckets!$K$74,IF(AND(AK113&gt;[9]Buckets!$D$74,AK113&lt;=[9]Buckets!$D$75),[9]Buckets!$K$75,IF(AND(AK113&gt;[9]Buckets!$D$75,AK113&lt;=[9]Buckets!$D$76),[9]Buckets!$K$76,IF(AND(AK113&gt;[9]Buckets!$D$76,AK113&lt;=[9]Buckets!$D$77),[9]Buckets!$K$77,IF(AK113&gt;[9]Buckets!$D$77,[9]Buckets!$K$78)))))))</f>
        <v>#REF!</v>
      </c>
      <c r="BB113" t="e">
        <f>IF(AL113="",[9]Buckets!$K$87,IF(AL113&lt;=[9]Buckets!$D$82,[9]Buckets!$K$82,IF(AND(AL113&gt;[9]Buckets!$D$82,AL113&lt;=[9]Buckets!$D$83),[9]Buckets!$K$83,IF(AND(AL113&gt;[9]Buckets!$D$83,AL113&lt;=[9]Buckets!$D$84),[9]Buckets!$K$84,IF(AND(AL113&gt;[9]Buckets!$D$84,AL113&lt;=[9]Buckets!$D$85),[9]Buckets!$K$85,IF(AND(AL113&gt;[9]Buckets!$D$85,AL113&lt;=[9]Buckets!$D$86),[9]Buckets!$K$86,IF(AL113&gt;[9]Buckets!$D$86,[9]Buckets!$K$87)))))))</f>
        <v>#REF!</v>
      </c>
      <c r="BC113" t="e">
        <f>IF(AM113="",[9]Buckets!$K$95,IF(AM113&lt;=[9]Buckets!$D$90,[9]Buckets!$K$90,IF(AND(AM113&gt;[9]Buckets!$D$90,AM113&lt;=[9]Buckets!$D$91),[9]Buckets!$K$91,IF(AND(AM113&gt;[9]Buckets!$D$91,AM113&lt;=[9]Buckets!$D$92),[9]Buckets!$K$92,IF(AND(AM113&gt;[9]Buckets!$D$92,AM113&lt;=[9]Buckets!$D$93),[9]Buckets!$K$93,IF(AND(AM113&gt;[9]Buckets!$D$93,AM113&lt;=[9]Buckets!$D$94),[9]Buckets!$K$94,IF(AM113&gt;[9]Buckets!$D$94,[9]Buckets!$K$95)))))))</f>
        <v>#REF!</v>
      </c>
      <c r="BD113" t="e">
        <f>IF(AN113="",[9]Buckets!$K$103,IF(AN113&lt;=[9]Buckets!$D$99,[9]Buckets!$K$99,IF(AND(AN113&gt;[9]Buckets!$D$99,AN113&lt;=[9]Buckets!$D$100),[9]Buckets!$K$100,IF(AND(AN113&gt;[9]Buckets!$D$100,AN113&lt;=[9]Buckets!$D$101),[9]Buckets!$K$101,IF(AND(AN113&gt;[9]Buckets!$D$101,AN113&lt;=[9]Buckets!$D$102),[9]Buckets!$K$102,IF(AN113&gt;[9]Buckets!$D$102,[9]Buckets!$K$103))))))</f>
        <v>#REF!</v>
      </c>
      <c r="BE113" t="e">
        <f>IF(AO113="",[9]Buckets!$K$107,IF(AO113&lt;=[9]Buckets!$D$107,[9]Buckets!$K$107,IF(AND(AO113&gt;[9]Buckets!$D$107,AO113&lt;=[9]Buckets!$D$108),[9]Buckets!$K$108,IF(AND(AO113&gt;[9]Buckets!$D$108,AO113&lt;=[9]Buckets!$D$109),[9]Buckets!$K$109,IF(AND(AO113&gt;[9]Buckets!$D$109,AO113&lt;=[9]Buckets!$D$110),[9]Buckets!$K$110,IF(AND(AO113&gt;[9]Buckets!$D$110,AO113&lt;=[9]Buckets!$D$111),[9]Buckets!$K$111,IF(AO113&gt;[9]Buckets!$D$111,[9]Buckets!$K$112)))))))</f>
        <v>#REF!</v>
      </c>
      <c r="BF113" t="e">
        <f>IF(AP113="",[9]Buckets!$K$116,IF(AP113&lt;=[9]Buckets!$D$116,[9]Buckets!$K$116,IF(AND(AP113&gt;[9]Buckets!$D$116,AP113&lt;=[9]Buckets!$D$117),[9]Buckets!$K$117,IF(AND(AP113&gt;[9]Buckets!$D$117,AP113&lt;=[9]Buckets!$D$118),[9]Buckets!$K$118,IF(AND(AP113&gt;[9]Buckets!$D$118,AP113&lt;=[9]Buckets!$D$119),[9]Buckets!$K$119,IF(AND(AP113&gt;[9]Buckets!$D$119,AP113&lt;=[9]Buckets!$D$120),[9]Buckets!$K$120,IF(AP113&gt;[9]Buckets!$D$120,[9]Buckets!$K$121)))))))</f>
        <v>#REF!</v>
      </c>
      <c r="BG113" t="e">
        <f>IF(AQ113="",[9]Buckets!$K$130,IF(AQ113&lt;=[9]Buckets!$D$125,[9]Buckets!$K$125,IF(AND(AQ113&gt;[9]Buckets!$D$125,AQ113&lt;=[9]Buckets!$D$126),[9]Buckets!$K$126,IF(AND(AQ113&gt;[9]Buckets!$D$126,AQ113&lt;=[9]Buckets!$D$127),[9]Buckets!$K$127,IF(AND(AQ113&gt;[9]Buckets!$D$127,AQ113&lt;=[9]Buckets!$D$128),[9]Buckets!$K$128,IF(AND(AQ113&gt;[9]Buckets!$D$128,AQ113&lt;=[9]Buckets!$D$129),[9]Buckets!$K$129,IF(AQ113&gt;[9]Buckets!$D$129,[9]Buckets!$K$130)))))))</f>
        <v>#REF!</v>
      </c>
      <c r="BI113" t="e">
        <f>MMULT(AS113:BB113,[9]Coefficients!$B$6:$B$15)+[9]Coefficients!$F$5</f>
        <v>#REF!</v>
      </c>
      <c r="BJ113" t="e">
        <f>MMULT(BC113:BG113,[9]Coefficients!$B$20:$B$24)+[9]Coefficients!$F$19</f>
        <v>#REF!</v>
      </c>
      <c r="BK113" t="e">
        <f>(BI113*[9]Standardisation_Parameters!$B$6)+[9]Standardisation_Parameters!$B$5</f>
        <v>#REF!</v>
      </c>
      <c r="BL113" t="e">
        <f>(BJ113*[9]Standardisation_Parameters!$B$6)+[9]Standardisation_Parameters!$B$5</f>
        <v>#REF!</v>
      </c>
      <c r="BM113">
        <v>2</v>
      </c>
      <c r="BN113" s="78" t="e">
        <f>MMULT(BI113:BJ113,[9]Coefficients!$B$29:$B$30)+[9]Coefficients!$F$29</f>
        <v>#REF!</v>
      </c>
      <c r="BO113" s="78" t="e">
        <f>(BN113*[9]Standardisation_Parameters!$B$6)+[9]Standardisation_Parameters!$B$5</f>
        <v>#REF!</v>
      </c>
      <c r="BP113" s="78" t="e">
        <f>ROUND(BO113,0)</f>
        <v>#REF!</v>
      </c>
      <c r="BQ113" s="78" t="e">
        <f>VLOOKUP(MATCH(BO113,[9]mapping_table!$B$2:$B$21,1),[9]mapping_table!$A$1:$D$21,4,0)</f>
        <v>#REF!</v>
      </c>
      <c r="BR113" s="78" t="e">
        <f>ROUND(BO113/5,0)</f>
        <v>#REF!</v>
      </c>
      <c r="BT113" s="79" t="e">
        <f>MMULT(BI113:BJ113,[9]Coefficients!$B$36:$B$37)+[9]Coefficients!$F$36</f>
        <v>#REF!</v>
      </c>
      <c r="BU113" s="79" t="e">
        <f>(BT113*[9]Standardisation_Parameters!$B$6)+[9]Standardisation_Parameters!$B$5</f>
        <v>#REF!</v>
      </c>
      <c r="BV113" s="79" t="e">
        <f>ROUND(BU113,0)</f>
        <v>#REF!</v>
      </c>
      <c r="BW113" s="79" t="e">
        <f>VLOOKUP(MATCH(BU113,[9]mapping_table!$B$2:$B$21,1),[9]mapping_table!$A$1:$D$21,4,0)</f>
        <v>#REF!</v>
      </c>
      <c r="BX113" s="79" t="e">
        <f>ROUND(BU113/5,0)</f>
        <v>#REF!</v>
      </c>
    </row>
    <row r="114" spans="25:76" x14ac:dyDescent="0.25">
      <c r="Y114" s="41" t="e">
        <f>ROUND(#REF!,0)</f>
        <v>#REF!</v>
      </c>
      <c r="Z114" s="41" t="e">
        <f>VLOOKUP(MATCH(#REF!,[9]mapping_table!$B$2:$B$21,1),[9]mapping_table!$A$1:$D$21,4,0)</f>
        <v>#REF!</v>
      </c>
      <c r="AA114" s="41" t="e">
        <f>ROUND(#REF!/5,0)</f>
        <v>#REF!</v>
      </c>
      <c r="AB114" s="80"/>
      <c r="AC114" s="75" t="e">
        <f>IF(ISBLANK(#REF!),"",#REF!)</f>
        <v>#REF!</v>
      </c>
      <c r="AD114" t="e">
        <f>IF(ISBLANK(#REF!),"",(#REF!-[9]Standardisation_Parameters!$I$5)/[9]Standardisation_Parameters!$I$6)</f>
        <v>#REF!</v>
      </c>
      <c r="AE114" s="75" t="e">
        <f>IF(ISBLANK(#REF!),"",#REF!)</f>
        <v>#REF!</v>
      </c>
      <c r="AF114" t="e">
        <f>IF(ISBLANK(#REF!),"",(#REF!-[9]Standardisation_Parameters!$K$5)/[9]Standardisation_Parameters!$K$6)</f>
        <v>#REF!</v>
      </c>
      <c r="AG114" t="e">
        <f>IF(ISBLANK(#REF!),"",(#REF!-[9]Standardisation_Parameters!$L$5)/[9]Standardisation_Parameters!$L$6)</f>
        <v>#REF!</v>
      </c>
      <c r="AH114" t="e">
        <f>IF(ISBLANK(#REF!),"",(#REF!-[9]Standardisation_Parameters!$M$5)/[9]Standardisation_Parameters!$M$6)</f>
        <v>#REF!</v>
      </c>
      <c r="AI114" t="e">
        <f>IF(ISBLANK(#REF!),"",(#REF!-[9]Standardisation_Parameters!#REF!)/[9]Standardisation_Parameters!#REF!)</f>
        <v>#REF!</v>
      </c>
      <c r="AJ114" t="e">
        <f>IF(ISBLANK(#REF!),"",(#REF!-[9]Standardisation_Parameters!$N$5)/[9]Standardisation_Parameters!$N$6)</f>
        <v>#REF!</v>
      </c>
      <c r="AK114" t="e">
        <f>IF(ISBLANK(#REF!),"",(#REF!-[9]Standardisation_Parameters!#REF!)/[9]Standardisation_Parameters!#REF!)</f>
        <v>#REF!</v>
      </c>
      <c r="AL114" t="e">
        <f>IF(ISBLANK(#REF!),"",(#REF!-[9]Standardisation_Parameters!$D$5)/[9]Standardisation_Parameters!$D$6)</f>
        <v>#REF!</v>
      </c>
      <c r="AM114" t="e">
        <f>IF(ISBLANK(#REF!),"",(#REF!-[9]Standardisation_Parameters!$O$5)/[9]Standardisation_Parameters!$O$6)</f>
        <v>#REF!</v>
      </c>
      <c r="AN114" s="75" t="e">
        <f>IF(ISBLANK(#REF!),"",#REF!)</f>
        <v>#REF!</v>
      </c>
      <c r="AO114" t="e">
        <f>IF(ISBLANK(#REF!),"",(#REF!-[9]Standardisation_Parameters!$S$5)/[9]Standardisation_Parameters!$S$6)</f>
        <v>#REF!</v>
      </c>
      <c r="AP114" t="e">
        <f>IF(ISBLANK(#REF!),"",(#REF!-[9]Standardisation_Parameters!$Q$5)/[9]Standardisation_Parameters!$Q$6)</f>
        <v>#REF!</v>
      </c>
      <c r="AQ114" s="75" t="e">
        <f>IF(ISBLANK(#REF!),"",#REF!)</f>
        <v>#REF!</v>
      </c>
      <c r="AR114" s="80"/>
      <c r="AS114" t="e">
        <f>IF(AC114="",[9]Buckets!$K$15,IF(AC114&lt;=[9]Buckets!$D$13,[9]Buckets!$K$13,IF(AND(AC114&gt;[9]Buckets!$D$13,AC114&lt;=[9]Buckets!$D$14),[9]Buckets!$K$14,IF(AC114&gt;[9]Buckets!$D$14,[9]Buckets!$K$15))))</f>
        <v>#REF!</v>
      </c>
      <c r="AT114" t="e">
        <f>IF(AD114="",[9]Buckets!$K$9,IF(AD114&lt;=[9]Buckets!$D$4,[9]Buckets!$K$4,IF(AND(AD114&gt;[9]Buckets!$D$4,AD114&lt;=[9]Buckets!$D$5),[9]Buckets!$K$5,IF(AND(AD114&gt;[9]Buckets!$D$5,AD114&lt;=[9]Buckets!$D$6),[9]Buckets!$K$6,IF(AND(AD114&gt;[9]Buckets!$D$6,AD114&lt;=[9]Buckets!$D$7),[9]Buckets!$K$7,IF(AND(AD114&gt;[9]Buckets!$D$7,AD114&lt;=[9]Buckets!$D$8),[9]Buckets!$K$8,IF(AD114&gt;[9]Buckets!$D$8,[9]Buckets!$K$9)))))))</f>
        <v>#REF!</v>
      </c>
      <c r="AU114" t="e">
        <f>IF(AE114="",[9]Buckets!$K$24,IF(AE114&lt;=[9]Buckets!$D$19,[9]Buckets!$K$19,IF(AND(AE114&gt;[9]Buckets!$D$19,AE114&lt;=[9]Buckets!$D$20),[9]Buckets!$K$20,IF(AND(AE114&gt;[9]Buckets!$D$20,AE114&lt;=[9]Buckets!$D$21),[9]Buckets!$K$21,IF(AND(AE114&gt;[9]Buckets!$D$21,AE114&lt;=[9]Buckets!$D$22),[9]Buckets!$K$22,IF(AND(AE114&gt;[9]Buckets!$D$22,AE114&lt;=[9]Buckets!$D$23),[9]Buckets!$K$23,IF(AE114&gt;[9]Buckets!$D$23,[9]Buckets!$K$24)))))))</f>
        <v>#REF!</v>
      </c>
      <c r="AV114" t="e">
        <f>IF(AF114="",[9]Buckets!$K$28,IF(AF114&lt;=[9]Buckets!$D$28,[9]Buckets!$K$28,IF(AND(AF114&gt;[9]Buckets!$D$28,AF114&lt;=[9]Buckets!$D$29),[9]Buckets!$K$29,IF(AND(AF114&gt;[9]Buckets!$D$29,AF114&lt;=[9]Buckets!$D$30),[9]Buckets!$K$30,IF(AND(AF114&gt;[9]Buckets!$D$30,AF114&lt;=[9]Buckets!$D$31),[9]Buckets!$K$31,IF(AND(AF114&gt;[9]Buckets!$D$31,AF114&lt;=[9]Buckets!$D$32),[9]Buckets!$K$32,IF(AF114&gt;[9]Buckets!$D$32,[9]Buckets!$K$33)))))))</f>
        <v>#REF!</v>
      </c>
      <c r="AW114" t="e">
        <f>IF(AG114="",[9]Buckets!$K$42,IF(AG114&lt;=[9]Buckets!$D$37,[9]Buckets!$K$37,IF(AND(AG114&gt;[9]Buckets!$D$37,AG114&lt;=[9]Buckets!$D$38),[9]Buckets!$K$38,IF(AND(AG114&gt;[9]Buckets!$D$38,AG114&lt;=[9]Buckets!$D$39),[9]Buckets!$K$39,IF(AND(AG114&gt;[9]Buckets!$D$39,AG114&lt;=[9]Buckets!$D$40),[9]Buckets!$K$40,IF(AND(AG114&gt;[9]Buckets!$D$40,AG114&lt;=[9]Buckets!$D$41),[9]Buckets!$K$41,IF(AG114&gt;[9]Buckets!$D$41,[9]Buckets!$K$42)))))))</f>
        <v>#REF!</v>
      </c>
      <c r="AX114" t="e">
        <f>IF(AH114="",[9]Buckets!$K$51,IF(AH114&lt;=[9]Buckets!$D$46,[9]Buckets!$K$46,IF(AND(AH114&gt;[9]Buckets!$D$46,AH114&lt;=[9]Buckets!$D$47),[9]Buckets!$K$47,IF(AND(AH114&gt;[9]Buckets!$D$47,AH114&lt;=[9]Buckets!$D$48),[9]Buckets!$K$48,IF(AND(AH114&gt;[9]Buckets!$D$48,AH114&lt;=[9]Buckets!$D$49),[9]Buckets!$K$49,IF(AND(AH114&gt;[9]Buckets!$D$49,AH114&lt;=[9]Buckets!$D$50),[9]Buckets!$K$50,IF(AH114&gt;[9]Buckets!$D$50,[9]Buckets!$K$51)))))))</f>
        <v>#REF!</v>
      </c>
      <c r="AY114" t="e">
        <f>IF(AI114="",[9]Buckets!$K$60,IF(AI114&lt;=[9]Buckets!$D$55,[9]Buckets!$K$55,IF(AND(AI114&gt;[9]Buckets!$D$55,AI114&lt;=[9]Buckets!$D$56),[9]Buckets!$K$56,IF(AND(AI114&gt;[9]Buckets!$D$56,AI114&lt;=[9]Buckets!$D$57),[9]Buckets!$K$57,IF(AND(AI114&gt;[9]Buckets!$D$57,AI114&lt;=[9]Buckets!$D$58),[9]Buckets!$K$58,IF(AND(AI114&gt;[9]Buckets!$D$58,AI114&lt;=[9]Buckets!$D$59),[9]Buckets!$K$59,IF(AI114&gt;[9]Buckets!$D$59,[9]Buckets!$K$60)))))))</f>
        <v>#REF!</v>
      </c>
      <c r="AZ114" t="e">
        <f>IF(AJ114="",[9]Buckets!$K$64,IF(AJ114&lt;=[9]Buckets!$D$64,[9]Buckets!$K$64,IF(AND(AJ114&gt;[9]Buckets!$D$64,AJ114&lt;=[9]Buckets!$D$65),[9]Buckets!$K$65,IF(AND(AJ114&gt;[9]Buckets!$D$65,AJ114&lt;=[9]Buckets!$D$66),[9]Buckets!$K$66,IF(AND(AJ114&gt;[9]Buckets!$D$66,AJ114&lt;=[9]Buckets!$D$67),[9]Buckets!$K$67,IF(AND(AJ114&gt;[9]Buckets!$D$67,AJ114&lt;=[9]Buckets!$D$68),[9]Buckets!$K$68,IF(AJ114&gt;[9]Buckets!$D$68,[9]Buckets!$K$69)))))))</f>
        <v>#REF!</v>
      </c>
      <c r="BA114" t="e">
        <f>IF(AK114="",[9]Buckets!$K$78,IF(AK114&lt;=[9]Buckets!$D$73,[9]Buckets!$K$73,IF(AND(AK114&gt;[9]Buckets!$D$73,AK114&lt;=[9]Buckets!$D$74),[9]Buckets!$K$74,IF(AND(AK114&gt;[9]Buckets!$D$74,AK114&lt;=[9]Buckets!$D$75),[9]Buckets!$K$75,IF(AND(AK114&gt;[9]Buckets!$D$75,AK114&lt;=[9]Buckets!$D$76),[9]Buckets!$K$76,IF(AND(AK114&gt;[9]Buckets!$D$76,AK114&lt;=[9]Buckets!$D$77),[9]Buckets!$K$77,IF(AK114&gt;[9]Buckets!$D$77,[9]Buckets!$K$78)))))))</f>
        <v>#REF!</v>
      </c>
      <c r="BB114" t="e">
        <f>IF(AL114="",[9]Buckets!$K$87,IF(AL114&lt;=[9]Buckets!$D$82,[9]Buckets!$K$82,IF(AND(AL114&gt;[9]Buckets!$D$82,AL114&lt;=[9]Buckets!$D$83),[9]Buckets!$K$83,IF(AND(AL114&gt;[9]Buckets!$D$83,AL114&lt;=[9]Buckets!$D$84),[9]Buckets!$K$84,IF(AND(AL114&gt;[9]Buckets!$D$84,AL114&lt;=[9]Buckets!$D$85),[9]Buckets!$K$85,IF(AND(AL114&gt;[9]Buckets!$D$85,AL114&lt;=[9]Buckets!$D$86),[9]Buckets!$K$86,IF(AL114&gt;[9]Buckets!$D$86,[9]Buckets!$K$87)))))))</f>
        <v>#REF!</v>
      </c>
      <c r="BC114" t="e">
        <f>IF(AM114="",[9]Buckets!$K$95,IF(AM114&lt;=[9]Buckets!$D$90,[9]Buckets!$K$90,IF(AND(AM114&gt;[9]Buckets!$D$90,AM114&lt;=[9]Buckets!$D$91),[9]Buckets!$K$91,IF(AND(AM114&gt;[9]Buckets!$D$91,AM114&lt;=[9]Buckets!$D$92),[9]Buckets!$K$92,IF(AND(AM114&gt;[9]Buckets!$D$92,AM114&lt;=[9]Buckets!$D$93),[9]Buckets!$K$93,IF(AND(AM114&gt;[9]Buckets!$D$93,AM114&lt;=[9]Buckets!$D$94),[9]Buckets!$K$94,IF(AM114&gt;[9]Buckets!$D$94,[9]Buckets!$K$95)))))))</f>
        <v>#REF!</v>
      </c>
      <c r="BD114" t="e">
        <f>IF(AN114="",[9]Buckets!$K$103,IF(AN114&lt;=[9]Buckets!$D$99,[9]Buckets!$K$99,IF(AND(AN114&gt;[9]Buckets!$D$99,AN114&lt;=[9]Buckets!$D$100),[9]Buckets!$K$100,IF(AND(AN114&gt;[9]Buckets!$D$100,AN114&lt;=[9]Buckets!$D$101),[9]Buckets!$K$101,IF(AND(AN114&gt;[9]Buckets!$D$101,AN114&lt;=[9]Buckets!$D$102),[9]Buckets!$K$102,IF(AN114&gt;[9]Buckets!$D$102,[9]Buckets!$K$103))))))</f>
        <v>#REF!</v>
      </c>
      <c r="BE114" t="e">
        <f>IF(AO114="",[9]Buckets!$K$107,IF(AO114&lt;=[9]Buckets!$D$107,[9]Buckets!$K$107,IF(AND(AO114&gt;[9]Buckets!$D$107,AO114&lt;=[9]Buckets!$D$108),[9]Buckets!$K$108,IF(AND(AO114&gt;[9]Buckets!$D$108,AO114&lt;=[9]Buckets!$D$109),[9]Buckets!$K$109,IF(AND(AO114&gt;[9]Buckets!$D$109,AO114&lt;=[9]Buckets!$D$110),[9]Buckets!$K$110,IF(AND(AO114&gt;[9]Buckets!$D$110,AO114&lt;=[9]Buckets!$D$111),[9]Buckets!$K$111,IF(AO114&gt;[9]Buckets!$D$111,[9]Buckets!$K$112)))))))</f>
        <v>#REF!</v>
      </c>
      <c r="BF114" t="e">
        <f>IF(AP114="",[9]Buckets!$K$116,IF(AP114&lt;=[9]Buckets!$D$116,[9]Buckets!$K$116,IF(AND(AP114&gt;[9]Buckets!$D$116,AP114&lt;=[9]Buckets!$D$117),[9]Buckets!$K$117,IF(AND(AP114&gt;[9]Buckets!$D$117,AP114&lt;=[9]Buckets!$D$118),[9]Buckets!$K$118,IF(AND(AP114&gt;[9]Buckets!$D$118,AP114&lt;=[9]Buckets!$D$119),[9]Buckets!$K$119,IF(AND(AP114&gt;[9]Buckets!$D$119,AP114&lt;=[9]Buckets!$D$120),[9]Buckets!$K$120,IF(AP114&gt;[9]Buckets!$D$120,[9]Buckets!$K$121)))))))</f>
        <v>#REF!</v>
      </c>
      <c r="BG114" t="e">
        <f>IF(AQ114="",[9]Buckets!$K$130,IF(AQ114&lt;=[9]Buckets!$D$125,[9]Buckets!$K$125,IF(AND(AQ114&gt;[9]Buckets!$D$125,AQ114&lt;=[9]Buckets!$D$126),[9]Buckets!$K$126,IF(AND(AQ114&gt;[9]Buckets!$D$126,AQ114&lt;=[9]Buckets!$D$127),[9]Buckets!$K$127,IF(AND(AQ114&gt;[9]Buckets!$D$127,AQ114&lt;=[9]Buckets!$D$128),[9]Buckets!$K$128,IF(AND(AQ114&gt;[9]Buckets!$D$128,AQ114&lt;=[9]Buckets!$D$129),[9]Buckets!$K$129,IF(AQ114&gt;[9]Buckets!$D$129,[9]Buckets!$K$130)))))))</f>
        <v>#REF!</v>
      </c>
      <c r="BI114" t="e">
        <f>MMULT(AS114:BB114,[9]Coefficients!$B$6:$B$15)+[9]Coefficients!$F$5</f>
        <v>#REF!</v>
      </c>
      <c r="BJ114" t="e">
        <f>MMULT(BC114:BG114,[9]Coefficients!$B$20:$B$24)+[9]Coefficients!$F$19</f>
        <v>#REF!</v>
      </c>
      <c r="BK114" t="e">
        <f>(BI114*[9]Standardisation_Parameters!$B$6)+[9]Standardisation_Parameters!$B$5</f>
        <v>#REF!</v>
      </c>
      <c r="BL114" t="e">
        <f>(BJ114*[9]Standardisation_Parameters!$B$6)+[9]Standardisation_Parameters!$B$5</f>
        <v>#REF!</v>
      </c>
      <c r="BM114">
        <v>13</v>
      </c>
      <c r="BN114" s="78" t="e">
        <f>MMULT(BI114:BJ114,[9]Coefficients!$B$29:$B$30)+[9]Coefficients!$F$29</f>
        <v>#REF!</v>
      </c>
      <c r="BO114" s="78" t="e">
        <f>(BN114*[9]Standardisation_Parameters!$B$6)+[9]Standardisation_Parameters!$B$5</f>
        <v>#REF!</v>
      </c>
      <c r="BP114" s="78" t="e">
        <f>ROUND(BO114,0)</f>
        <v>#REF!</v>
      </c>
      <c r="BQ114" s="78" t="e">
        <f>VLOOKUP(MATCH(BO114,[9]mapping_table!$B$2:$B$21,1),[9]mapping_table!$A$1:$D$21,4,0)</f>
        <v>#REF!</v>
      </c>
      <c r="BR114" s="78" t="e">
        <f>ROUND(BO114/5,0)</f>
        <v>#REF!</v>
      </c>
      <c r="BT114" s="79" t="e">
        <f>MMULT(BI114:BJ114,[9]Coefficients!$B$36:$B$37)+[9]Coefficients!$F$36</f>
        <v>#REF!</v>
      </c>
      <c r="BU114" s="79" t="e">
        <f>(BT114*[9]Standardisation_Parameters!$B$6)+[9]Standardisation_Parameters!$B$5</f>
        <v>#REF!</v>
      </c>
      <c r="BV114" s="79" t="e">
        <f>ROUND(BU114,0)</f>
        <v>#REF!</v>
      </c>
      <c r="BW114" s="79" t="e">
        <f>VLOOKUP(MATCH(BU114,[9]mapping_table!$B$2:$B$21,1),[9]mapping_table!$A$1:$D$21,4,0)</f>
        <v>#REF!</v>
      </c>
      <c r="BX114" s="79" t="e">
        <f>ROUND(BU114/5,0)</f>
        <v>#REF!</v>
      </c>
    </row>
    <row r="115" spans="25:76" x14ac:dyDescent="0.25">
      <c r="Y115" s="41" t="e">
        <f>ROUND(#REF!,0)</f>
        <v>#REF!</v>
      </c>
      <c r="Z115" s="41" t="e">
        <f>VLOOKUP(MATCH(#REF!,[9]mapping_table!$B$2:$B$21,1),[9]mapping_table!$A$1:$D$21,4,0)</f>
        <v>#REF!</v>
      </c>
      <c r="AA115" s="41" t="e">
        <f>ROUND(#REF!/5,0)</f>
        <v>#REF!</v>
      </c>
      <c r="AB115" s="80"/>
      <c r="AC115" s="75" t="e">
        <f>IF(ISBLANK(#REF!),"",#REF!)</f>
        <v>#REF!</v>
      </c>
      <c r="AD115" t="e">
        <f>IF(ISBLANK(#REF!),"",(#REF!-[9]Standardisation_Parameters!$I$5)/[9]Standardisation_Parameters!$I$6)</f>
        <v>#REF!</v>
      </c>
      <c r="AE115" s="75" t="e">
        <f>IF(ISBLANK(#REF!),"",#REF!)</f>
        <v>#REF!</v>
      </c>
      <c r="AF115" t="e">
        <f>IF(ISBLANK(#REF!),"",(#REF!-[9]Standardisation_Parameters!$K$5)/[9]Standardisation_Parameters!$K$6)</f>
        <v>#REF!</v>
      </c>
      <c r="AG115" t="e">
        <f>IF(ISBLANK(#REF!),"",(#REF!-[9]Standardisation_Parameters!$L$5)/[9]Standardisation_Parameters!$L$6)</f>
        <v>#REF!</v>
      </c>
      <c r="AH115" t="e">
        <f>IF(ISBLANK(#REF!),"",(#REF!-[9]Standardisation_Parameters!$M$5)/[9]Standardisation_Parameters!$M$6)</f>
        <v>#REF!</v>
      </c>
      <c r="AI115" t="e">
        <f>IF(ISBLANK(#REF!),"",(#REF!-[9]Standardisation_Parameters!#REF!)/[9]Standardisation_Parameters!#REF!)</f>
        <v>#REF!</v>
      </c>
      <c r="AJ115" t="e">
        <f>IF(ISBLANK(#REF!),"",(#REF!-[9]Standardisation_Parameters!$N$5)/[9]Standardisation_Parameters!$N$6)</f>
        <v>#REF!</v>
      </c>
      <c r="AK115" t="e">
        <f>IF(ISBLANK(#REF!),"",(#REF!-[9]Standardisation_Parameters!#REF!)/[9]Standardisation_Parameters!#REF!)</f>
        <v>#REF!</v>
      </c>
      <c r="AL115" t="e">
        <f>IF(ISBLANK(#REF!),"",(#REF!-[9]Standardisation_Parameters!$D$5)/[9]Standardisation_Parameters!$D$6)</f>
        <v>#REF!</v>
      </c>
      <c r="AM115" t="e">
        <f>IF(ISBLANK(#REF!),"",(#REF!-[9]Standardisation_Parameters!$O$5)/[9]Standardisation_Parameters!$O$6)</f>
        <v>#REF!</v>
      </c>
      <c r="AN115" s="75" t="e">
        <f>IF(ISBLANK(#REF!),"",#REF!)</f>
        <v>#REF!</v>
      </c>
      <c r="AO115" t="e">
        <f>IF(ISBLANK(#REF!),"",(#REF!-[9]Standardisation_Parameters!$S$5)/[9]Standardisation_Parameters!$S$6)</f>
        <v>#REF!</v>
      </c>
      <c r="AP115" t="e">
        <f>IF(ISBLANK(#REF!),"",(#REF!-[9]Standardisation_Parameters!$Q$5)/[9]Standardisation_Parameters!$Q$6)</f>
        <v>#REF!</v>
      </c>
      <c r="AQ115" s="75" t="e">
        <f>IF(ISBLANK(#REF!),"",#REF!)</f>
        <v>#REF!</v>
      </c>
      <c r="AS115" t="e">
        <f>IF(AC115="",[9]Buckets!$K$15,IF(AC115&lt;=[9]Buckets!$D$13,[9]Buckets!$K$13,IF(AND(AC115&gt;[9]Buckets!$D$13,AC115&lt;=[9]Buckets!$D$14),[9]Buckets!$K$14,IF(AC115&gt;[9]Buckets!$D$14,[9]Buckets!$K$15))))</f>
        <v>#REF!</v>
      </c>
      <c r="AT115" t="e">
        <f>IF(AD115="",[9]Buckets!$K$9,IF(AD115&lt;=[9]Buckets!$D$4,[9]Buckets!$K$4,IF(AND(AD115&gt;[9]Buckets!$D$4,AD115&lt;=[9]Buckets!$D$5),[9]Buckets!$K$5,IF(AND(AD115&gt;[9]Buckets!$D$5,AD115&lt;=[9]Buckets!$D$6),[9]Buckets!$K$6,IF(AND(AD115&gt;[9]Buckets!$D$6,AD115&lt;=[9]Buckets!$D$7),[9]Buckets!$K$7,IF(AND(AD115&gt;[9]Buckets!$D$7,AD115&lt;=[9]Buckets!$D$8),[9]Buckets!$K$8,IF(AD115&gt;[9]Buckets!$D$8,[9]Buckets!$K$9)))))))</f>
        <v>#REF!</v>
      </c>
      <c r="AU115" t="e">
        <f>IF(AE115="",[9]Buckets!$K$24,IF(AE115&lt;=[9]Buckets!$D$19,[9]Buckets!$K$19,IF(AND(AE115&gt;[9]Buckets!$D$19,AE115&lt;=[9]Buckets!$D$20),[9]Buckets!$K$20,IF(AND(AE115&gt;[9]Buckets!$D$20,AE115&lt;=[9]Buckets!$D$21),[9]Buckets!$K$21,IF(AND(AE115&gt;[9]Buckets!$D$21,AE115&lt;=[9]Buckets!$D$22),[9]Buckets!$K$22,IF(AND(AE115&gt;[9]Buckets!$D$22,AE115&lt;=[9]Buckets!$D$23),[9]Buckets!$K$23,IF(AE115&gt;[9]Buckets!$D$23,[9]Buckets!$K$24)))))))</f>
        <v>#REF!</v>
      </c>
      <c r="AV115" t="e">
        <f>IF(AF115="",[9]Buckets!$K$28,IF(AF115&lt;=[9]Buckets!$D$28,[9]Buckets!$K$28,IF(AND(AF115&gt;[9]Buckets!$D$28,AF115&lt;=[9]Buckets!$D$29),[9]Buckets!$K$29,IF(AND(AF115&gt;[9]Buckets!$D$29,AF115&lt;=[9]Buckets!$D$30),[9]Buckets!$K$30,IF(AND(AF115&gt;[9]Buckets!$D$30,AF115&lt;=[9]Buckets!$D$31),[9]Buckets!$K$31,IF(AND(AF115&gt;[9]Buckets!$D$31,AF115&lt;=[9]Buckets!$D$32),[9]Buckets!$K$32,IF(AF115&gt;[9]Buckets!$D$32,[9]Buckets!$K$33)))))))</f>
        <v>#REF!</v>
      </c>
      <c r="AW115" t="e">
        <f>IF(AG115="",[9]Buckets!$K$42,IF(AG115&lt;=[9]Buckets!$D$37,[9]Buckets!$K$37,IF(AND(AG115&gt;[9]Buckets!$D$37,AG115&lt;=[9]Buckets!$D$38),[9]Buckets!$K$38,IF(AND(AG115&gt;[9]Buckets!$D$38,AG115&lt;=[9]Buckets!$D$39),[9]Buckets!$K$39,IF(AND(AG115&gt;[9]Buckets!$D$39,AG115&lt;=[9]Buckets!$D$40),[9]Buckets!$K$40,IF(AND(AG115&gt;[9]Buckets!$D$40,AG115&lt;=[9]Buckets!$D$41),[9]Buckets!$K$41,IF(AG115&gt;[9]Buckets!$D$41,[9]Buckets!$K$42)))))))</f>
        <v>#REF!</v>
      </c>
      <c r="AX115" t="e">
        <f>IF(AH115="",[9]Buckets!$K$51,IF(AH115&lt;=[9]Buckets!$D$46,[9]Buckets!$K$46,IF(AND(AH115&gt;[9]Buckets!$D$46,AH115&lt;=[9]Buckets!$D$47),[9]Buckets!$K$47,IF(AND(AH115&gt;[9]Buckets!$D$47,AH115&lt;=[9]Buckets!$D$48),[9]Buckets!$K$48,IF(AND(AH115&gt;[9]Buckets!$D$48,AH115&lt;=[9]Buckets!$D$49),[9]Buckets!$K$49,IF(AND(AH115&gt;[9]Buckets!$D$49,AH115&lt;=[9]Buckets!$D$50),[9]Buckets!$K$50,IF(AH115&gt;[9]Buckets!$D$50,[9]Buckets!$K$51)))))))</f>
        <v>#REF!</v>
      </c>
      <c r="AY115" t="e">
        <f>IF(AI115="",[9]Buckets!$K$60,IF(AI115&lt;=[9]Buckets!$D$55,[9]Buckets!$K$55,IF(AND(AI115&gt;[9]Buckets!$D$55,AI115&lt;=[9]Buckets!$D$56),[9]Buckets!$K$56,IF(AND(AI115&gt;[9]Buckets!$D$56,AI115&lt;=[9]Buckets!$D$57),[9]Buckets!$K$57,IF(AND(AI115&gt;[9]Buckets!$D$57,AI115&lt;=[9]Buckets!$D$58),[9]Buckets!$K$58,IF(AND(AI115&gt;[9]Buckets!$D$58,AI115&lt;=[9]Buckets!$D$59),[9]Buckets!$K$59,IF(AI115&gt;[9]Buckets!$D$59,[9]Buckets!$K$60)))))))</f>
        <v>#REF!</v>
      </c>
      <c r="AZ115" t="e">
        <f>IF(AJ115="",[9]Buckets!$K$64,IF(AJ115&lt;=[9]Buckets!$D$64,[9]Buckets!$K$64,IF(AND(AJ115&gt;[9]Buckets!$D$64,AJ115&lt;=[9]Buckets!$D$65),[9]Buckets!$K$65,IF(AND(AJ115&gt;[9]Buckets!$D$65,AJ115&lt;=[9]Buckets!$D$66),[9]Buckets!$K$66,IF(AND(AJ115&gt;[9]Buckets!$D$66,AJ115&lt;=[9]Buckets!$D$67),[9]Buckets!$K$67,IF(AND(AJ115&gt;[9]Buckets!$D$67,AJ115&lt;=[9]Buckets!$D$68),[9]Buckets!$K$68,IF(AJ115&gt;[9]Buckets!$D$68,[9]Buckets!$K$69)))))))</f>
        <v>#REF!</v>
      </c>
      <c r="BA115" t="e">
        <f>IF(AK115="",[9]Buckets!$K$78,IF(AK115&lt;=[9]Buckets!$D$73,[9]Buckets!$K$73,IF(AND(AK115&gt;[9]Buckets!$D$73,AK115&lt;=[9]Buckets!$D$74),[9]Buckets!$K$74,IF(AND(AK115&gt;[9]Buckets!$D$74,AK115&lt;=[9]Buckets!$D$75),[9]Buckets!$K$75,IF(AND(AK115&gt;[9]Buckets!$D$75,AK115&lt;=[9]Buckets!$D$76),[9]Buckets!$K$76,IF(AND(AK115&gt;[9]Buckets!$D$76,AK115&lt;=[9]Buckets!$D$77),[9]Buckets!$K$77,IF(AK115&gt;[9]Buckets!$D$77,[9]Buckets!$K$78)))))))</f>
        <v>#REF!</v>
      </c>
      <c r="BB115" t="e">
        <f>IF(AL115="",[9]Buckets!$K$87,IF(AL115&lt;=[9]Buckets!$D$82,[9]Buckets!$K$82,IF(AND(AL115&gt;[9]Buckets!$D$82,AL115&lt;=[9]Buckets!$D$83),[9]Buckets!$K$83,IF(AND(AL115&gt;[9]Buckets!$D$83,AL115&lt;=[9]Buckets!$D$84),[9]Buckets!$K$84,IF(AND(AL115&gt;[9]Buckets!$D$84,AL115&lt;=[9]Buckets!$D$85),[9]Buckets!$K$85,IF(AND(AL115&gt;[9]Buckets!$D$85,AL115&lt;=[9]Buckets!$D$86),[9]Buckets!$K$86,IF(AL115&gt;[9]Buckets!$D$86,[9]Buckets!$K$87)))))))</f>
        <v>#REF!</v>
      </c>
      <c r="BC115" t="e">
        <f>IF(AM115="",[9]Buckets!$K$95,IF(AM115&lt;=[9]Buckets!$D$90,[9]Buckets!$K$90,IF(AND(AM115&gt;[9]Buckets!$D$90,AM115&lt;=[9]Buckets!$D$91),[9]Buckets!$K$91,IF(AND(AM115&gt;[9]Buckets!$D$91,AM115&lt;=[9]Buckets!$D$92),[9]Buckets!$K$92,IF(AND(AM115&gt;[9]Buckets!$D$92,AM115&lt;=[9]Buckets!$D$93),[9]Buckets!$K$93,IF(AND(AM115&gt;[9]Buckets!$D$93,AM115&lt;=[9]Buckets!$D$94),[9]Buckets!$K$94,IF(AM115&gt;[9]Buckets!$D$94,[9]Buckets!$K$95)))))))</f>
        <v>#REF!</v>
      </c>
      <c r="BD115" t="e">
        <f>IF(AN115="",[9]Buckets!$K$103,IF(AN115&lt;=[9]Buckets!$D$99,[9]Buckets!$K$99,IF(AND(AN115&gt;[9]Buckets!$D$99,AN115&lt;=[9]Buckets!$D$100),[9]Buckets!$K$100,IF(AND(AN115&gt;[9]Buckets!$D$100,AN115&lt;=[9]Buckets!$D$101),[9]Buckets!$K$101,IF(AND(AN115&gt;[9]Buckets!$D$101,AN115&lt;=[9]Buckets!$D$102),[9]Buckets!$K$102,IF(AN115&gt;[9]Buckets!$D$102,[9]Buckets!$K$103))))))</f>
        <v>#REF!</v>
      </c>
      <c r="BE115" t="e">
        <f>IF(AO115="",[9]Buckets!$K$107,IF(AO115&lt;=[9]Buckets!$D$107,[9]Buckets!$K$107,IF(AND(AO115&gt;[9]Buckets!$D$107,AO115&lt;=[9]Buckets!$D$108),[9]Buckets!$K$108,IF(AND(AO115&gt;[9]Buckets!$D$108,AO115&lt;=[9]Buckets!$D$109),[9]Buckets!$K$109,IF(AND(AO115&gt;[9]Buckets!$D$109,AO115&lt;=[9]Buckets!$D$110),[9]Buckets!$K$110,IF(AND(AO115&gt;[9]Buckets!$D$110,AO115&lt;=[9]Buckets!$D$111),[9]Buckets!$K$111,IF(AO115&gt;[9]Buckets!$D$111,[9]Buckets!$K$112)))))))</f>
        <v>#REF!</v>
      </c>
      <c r="BF115" t="e">
        <f>IF(AP115="",[9]Buckets!$K$116,IF(AP115&lt;=[9]Buckets!$D$116,[9]Buckets!$K$116,IF(AND(AP115&gt;[9]Buckets!$D$116,AP115&lt;=[9]Buckets!$D$117),[9]Buckets!$K$117,IF(AND(AP115&gt;[9]Buckets!$D$117,AP115&lt;=[9]Buckets!$D$118),[9]Buckets!$K$118,IF(AND(AP115&gt;[9]Buckets!$D$118,AP115&lt;=[9]Buckets!$D$119),[9]Buckets!$K$119,IF(AND(AP115&gt;[9]Buckets!$D$119,AP115&lt;=[9]Buckets!$D$120),[9]Buckets!$K$120,IF(AP115&gt;[9]Buckets!$D$120,[9]Buckets!$K$121)))))))</f>
        <v>#REF!</v>
      </c>
      <c r="BG115" t="e">
        <f>IF(AQ115="",[9]Buckets!$K$130,IF(AQ115&lt;=[9]Buckets!$D$125,[9]Buckets!$K$125,IF(AND(AQ115&gt;[9]Buckets!$D$125,AQ115&lt;=[9]Buckets!$D$126),[9]Buckets!$K$126,IF(AND(AQ115&gt;[9]Buckets!$D$126,AQ115&lt;=[9]Buckets!$D$127),[9]Buckets!$K$127,IF(AND(AQ115&gt;[9]Buckets!$D$127,AQ115&lt;=[9]Buckets!$D$128),[9]Buckets!$K$128,IF(AND(AQ115&gt;[9]Buckets!$D$128,AQ115&lt;=[9]Buckets!$D$129),[9]Buckets!$K$129,IF(AQ115&gt;[9]Buckets!$D$129,[9]Buckets!$K$130)))))))</f>
        <v>#REF!</v>
      </c>
      <c r="BI115" t="e">
        <f>MMULT(AS115:BB115,[9]Coefficients!$B$6:$B$15)+[9]Coefficients!$F$5</f>
        <v>#REF!</v>
      </c>
      <c r="BJ115" t="e">
        <f>MMULT(BC115:BG115,[9]Coefficients!$B$20:$B$24)+[9]Coefficients!$F$19</f>
        <v>#REF!</v>
      </c>
      <c r="BK115" t="e">
        <f>(BI115*[9]Standardisation_Parameters!$B$6)+[9]Standardisation_Parameters!$B$5</f>
        <v>#REF!</v>
      </c>
      <c r="BL115" t="e">
        <f>(BJ115*[9]Standardisation_Parameters!$B$6)+[9]Standardisation_Parameters!$B$5</f>
        <v>#REF!</v>
      </c>
      <c r="BM115">
        <v>58</v>
      </c>
      <c r="BN115" s="78" t="e">
        <f>MMULT(BI115:BJ115,[9]Coefficients!$B$29:$B$30)+[9]Coefficients!$F$29</f>
        <v>#REF!</v>
      </c>
      <c r="BO115" s="78" t="e">
        <f>(BN115*[9]Standardisation_Parameters!$B$6)+[9]Standardisation_Parameters!$B$5</f>
        <v>#REF!</v>
      </c>
      <c r="BP115" s="78" t="e">
        <f>ROUND(BO115,0)</f>
        <v>#REF!</v>
      </c>
      <c r="BQ115" s="78" t="e">
        <f>VLOOKUP(MATCH(BO115,[9]mapping_table!$B$2:$B$21,1),[9]mapping_table!$A$1:$D$21,4,0)</f>
        <v>#REF!</v>
      </c>
      <c r="BR115" s="78" t="e">
        <f>ROUND(BO115/5,0)</f>
        <v>#REF!</v>
      </c>
      <c r="BT115" s="79" t="e">
        <f>MMULT(BI115:BJ115,[9]Coefficients!$B$36:$B$37)+[9]Coefficients!$F$36</f>
        <v>#REF!</v>
      </c>
      <c r="BU115" s="79" t="e">
        <f>(BT115*[9]Standardisation_Parameters!$B$6)+[9]Standardisation_Parameters!$B$5</f>
        <v>#REF!</v>
      </c>
      <c r="BV115" s="79" t="e">
        <f>ROUND(BU115,0)</f>
        <v>#REF!</v>
      </c>
      <c r="BW115" s="79" t="e">
        <f>VLOOKUP(MATCH(BU115,[9]mapping_table!$B$2:$B$21,1),[9]mapping_table!$A$1:$D$21,4,0)</f>
        <v>#REF!</v>
      </c>
      <c r="BX115" s="79" t="e">
        <f>ROUND(BU115/5,0)</f>
        <v>#REF!</v>
      </c>
    </row>
  </sheetData>
  <autoFilter ref="A1:BI87" xr:uid="{00000000-0009-0000-0000-00000B000000}">
    <filterColumn colId="0">
      <filters>
        <filter val="BAHAMAS"/>
        <filter val="BARBADOS"/>
        <filter val="BELIZE"/>
        <filter val="CAYMAN ISLANDS"/>
        <filter val="IRAN, ISLAMIC REPUBLIC OF"/>
        <filter val="MALTA"/>
        <filter val="PUERTO RICO"/>
        <filter val="TRINIDAD AND TOBAGO"/>
      </filters>
    </filterColumn>
  </autoFilter>
  <mergeCells count="5">
    <mergeCell ref="BZ4:CB4"/>
    <mergeCell ref="BZ11:CB11"/>
    <mergeCell ref="W1:W87"/>
    <mergeCell ref="AK1:AK87"/>
    <mergeCell ref="AY1:AY87"/>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H161"/>
  <sheetViews>
    <sheetView topLeftCell="A9" zoomScale="80" zoomScaleNormal="80" workbookViewId="0">
      <selection activeCell="H2" sqref="H2:H35"/>
    </sheetView>
  </sheetViews>
  <sheetFormatPr defaultRowHeight="15" x14ac:dyDescent="0.25"/>
  <cols>
    <col min="1" max="1" width="41.28515625" bestFit="1" customWidth="1"/>
    <col min="2" max="2" width="9.42578125" bestFit="1" customWidth="1"/>
    <col min="3" max="3" width="34.28515625" bestFit="1" customWidth="1"/>
    <col min="4" max="4" width="30.7109375" bestFit="1" customWidth="1"/>
    <col min="6" max="6" width="35.5703125" bestFit="1" customWidth="1"/>
    <col min="7" max="7" width="38.85546875" bestFit="1" customWidth="1"/>
    <col min="8" max="8" width="31.28515625" bestFit="1" customWidth="1"/>
  </cols>
  <sheetData>
    <row r="1" spans="1:8" x14ac:dyDescent="0.25">
      <c r="A1" s="85" t="s">
        <v>492</v>
      </c>
      <c r="B1" s="3" t="s">
        <v>290</v>
      </c>
      <c r="C1" s="3" t="s">
        <v>344</v>
      </c>
      <c r="D1" s="12" t="s">
        <v>289</v>
      </c>
      <c r="F1" s="44" t="s">
        <v>585</v>
      </c>
      <c r="G1" s="44" t="s">
        <v>586</v>
      </c>
      <c r="H1" s="44" t="s">
        <v>742</v>
      </c>
    </row>
    <row r="2" spans="1:8" x14ac:dyDescent="0.25">
      <c r="A2" s="74" t="s">
        <v>291</v>
      </c>
      <c r="B2" s="4" t="str">
        <f>VLOOKUP(A2,[11]Sheet1!$A:$C,3,FALSE)</f>
        <v>AFG</v>
      </c>
      <c r="C2" s="4" t="str">
        <f>VLOOKUP(B2,[11]Sheet1!$C:$G,5,FALSE)</f>
        <v>LOW HUMAN DEVELOPMENT</v>
      </c>
      <c r="D2" s="4" t="str">
        <f>VLOOKUP(B2,[11]Sheet1!$C:$G,3,FALSE)</f>
        <v>EMERGING MARKET NON-AFRICA</v>
      </c>
      <c r="F2" s="74" t="s">
        <v>291</v>
      </c>
      <c r="G2" s="74" t="s">
        <v>18</v>
      </c>
      <c r="H2" s="411" t="s">
        <v>22</v>
      </c>
    </row>
    <row r="3" spans="1:8" x14ac:dyDescent="0.25">
      <c r="A3" s="74" t="s">
        <v>18</v>
      </c>
      <c r="B3" s="4" t="str">
        <f>VLOOKUP(A3,[11]Sheet1!$A:$C,3,FALSE)</f>
        <v>ALB</v>
      </c>
      <c r="C3" s="4" t="str">
        <f>VLOOKUP(B3,[11]Sheet1!$C:$G,5,FALSE)</f>
        <v>HIGH HUMAN DEVELOPMENT</v>
      </c>
      <c r="D3" s="4" t="str">
        <f>VLOOKUP(B3,[11]Sheet1!$C:$G,3,FALSE)</f>
        <v>EMERGING MARKET NON-AFRICA</v>
      </c>
      <c r="F3" s="74" t="s">
        <v>12</v>
      </c>
      <c r="G3" s="74" t="s">
        <v>29</v>
      </c>
      <c r="H3" s="412" t="s">
        <v>292</v>
      </c>
    </row>
    <row r="4" spans="1:8" x14ac:dyDescent="0.25">
      <c r="A4" s="74" t="s">
        <v>22</v>
      </c>
      <c r="B4" s="4" t="str">
        <f>VLOOKUP(A4,[11]Sheet1!$A:$C,3,FALSE)</f>
        <v>DZA</v>
      </c>
      <c r="C4" s="4" t="str">
        <f>VLOOKUP(B4,[11]Sheet1!$C:$G,5,FALSE)</f>
        <v>MEDIUM HUMAN DEVELOPMENT</v>
      </c>
      <c r="D4" s="4" t="str">
        <f>VLOOKUP(B4,[11]Sheet1!$C:$G,3,FALSE)</f>
        <v>AFRICA</v>
      </c>
      <c r="F4" s="74" t="s">
        <v>48</v>
      </c>
      <c r="G4" s="74" t="s">
        <v>33</v>
      </c>
      <c r="H4" s="412" t="s">
        <v>293</v>
      </c>
    </row>
    <row r="5" spans="1:8" x14ac:dyDescent="0.25">
      <c r="A5" s="74" t="s">
        <v>12</v>
      </c>
      <c r="B5" s="4" t="str">
        <f>VLOOKUP(A5,[11]Sheet1!$A:$C,3,FALSE)</f>
        <v>AGO</v>
      </c>
      <c r="C5" s="4" t="str">
        <f>VLOOKUP(B5,[11]Sheet1!$C:$G,5,FALSE)</f>
        <v>LOW HUMAN DEVELOPMENT</v>
      </c>
      <c r="D5" s="4" t="str">
        <f>VLOOKUP(B5,[11]Sheet1!$C:$G,3,FALSE)</f>
        <v>AFRICA</v>
      </c>
      <c r="F5" s="74" t="s">
        <v>57</v>
      </c>
      <c r="G5" s="74" t="s">
        <v>15</v>
      </c>
      <c r="H5" s="412" t="s">
        <v>17</v>
      </c>
    </row>
    <row r="6" spans="1:8" x14ac:dyDescent="0.25">
      <c r="A6" s="74" t="s">
        <v>292</v>
      </c>
      <c r="B6" s="4" t="str">
        <f>VLOOKUP(A6,[11]Sheet1!$A:$C,3,FALSE)</f>
        <v>ATG</v>
      </c>
      <c r="C6" s="4" t="str">
        <f>VLOOKUP(B6,[11]Sheet1!$C:$G,5,FALSE)</f>
        <v>HIGH HUMAN DEVELOPMENT</v>
      </c>
      <c r="D6" s="4" t="str">
        <f>VLOOKUP(B6,[11]Sheet1!$C:$G,3,FALSE)</f>
        <v>EMERGING MARKET NON-AFRICA</v>
      </c>
      <c r="F6" s="74" t="s">
        <v>20</v>
      </c>
      <c r="G6" s="74" t="s">
        <v>19</v>
      </c>
      <c r="H6" s="412" t="s">
        <v>176</v>
      </c>
    </row>
    <row r="7" spans="1:8" x14ac:dyDescent="0.25">
      <c r="A7" s="74" t="s">
        <v>29</v>
      </c>
      <c r="B7" s="4" t="str">
        <f>VLOOKUP(A7,[11]Sheet1!$A:$C,3,FALSE)</f>
        <v>ARG</v>
      </c>
      <c r="C7" s="4" t="str">
        <f>VLOOKUP(B7,[11]Sheet1!$C:$G,5,FALSE)</f>
        <v>MEDIUM HUMAN DEVELOPMENT</v>
      </c>
      <c r="D7" s="4" t="str">
        <f>VLOOKUP(B7,[11]Sheet1!$C:$G,3,FALSE)</f>
        <v>EMERGING MARKET NON-AFRICA</v>
      </c>
      <c r="F7" s="74" t="s">
        <v>34</v>
      </c>
      <c r="G7" s="74" t="s">
        <v>166</v>
      </c>
      <c r="H7" s="412" t="s">
        <v>294</v>
      </c>
    </row>
    <row r="8" spans="1:8" x14ac:dyDescent="0.25">
      <c r="A8" s="74" t="s">
        <v>33</v>
      </c>
      <c r="B8" s="4" t="str">
        <f>VLOOKUP(A8,[11]Sheet1!$A:$C,3,FALSE)</f>
        <v>ARM</v>
      </c>
      <c r="C8" s="4" t="str">
        <f>VLOOKUP(B8,[11]Sheet1!$C:$G,5,FALSE)</f>
        <v>HIGH HUMAN DEVELOPMENT</v>
      </c>
      <c r="D8" s="4" t="str">
        <f>VLOOKUP(B8,[11]Sheet1!$C:$G,3,FALSE)</f>
        <v>EMERGING MARKET NON-AFRICA</v>
      </c>
      <c r="F8" s="74" t="s">
        <v>106</v>
      </c>
      <c r="G8" s="74" t="s">
        <v>170</v>
      </c>
      <c r="H8" s="412" t="s">
        <v>295</v>
      </c>
    </row>
    <row r="9" spans="1:8" x14ac:dyDescent="0.25">
      <c r="A9" s="74" t="s">
        <v>15</v>
      </c>
      <c r="B9" s="4" t="str">
        <f>VLOOKUP(A9,[11]Sheet1!$A:$C,3,FALSE)</f>
        <v>AUS</v>
      </c>
      <c r="C9" s="4" t="str">
        <f>VLOOKUP(B9,[11]Sheet1!$C:$G,5,FALSE)</f>
        <v>VERY HIGH HUMAN DEVELOPMENT</v>
      </c>
      <c r="D9" s="4" t="str">
        <f>VLOOKUP(B9,[11]Sheet1!$C:$G,3,FALSE)</f>
        <v>DEVELOPED MARKET</v>
      </c>
      <c r="F9" s="74" t="s">
        <v>77</v>
      </c>
      <c r="G9" s="74" t="s">
        <v>174</v>
      </c>
      <c r="H9" s="411" t="s">
        <v>71</v>
      </c>
    </row>
    <row r="10" spans="1:8" x14ac:dyDescent="0.25">
      <c r="A10" s="74" t="s">
        <v>19</v>
      </c>
      <c r="B10" s="4" t="str">
        <f>VLOOKUP(A10,[11]Sheet1!$A:$C,3,FALSE)</f>
        <v>AUT</v>
      </c>
      <c r="C10" s="4" t="str">
        <f>VLOOKUP(B10,[11]Sheet1!$C:$G,5,FALSE)</f>
        <v>VERY HIGH HUMAN DEVELOPMENT</v>
      </c>
      <c r="D10" s="4" t="str">
        <f>VLOOKUP(B10,[11]Sheet1!$C:$G,3,FALSE)</f>
        <v>DEVELOPED MARKET</v>
      </c>
      <c r="F10" s="74" t="s">
        <v>74</v>
      </c>
      <c r="G10" s="74" t="s">
        <v>16</v>
      </c>
      <c r="H10" s="411" t="s">
        <v>87</v>
      </c>
    </row>
    <row r="11" spans="1:8" x14ac:dyDescent="0.25">
      <c r="A11" s="74" t="s">
        <v>166</v>
      </c>
      <c r="B11" s="4" t="str">
        <f>VLOOKUP(A11,[11]Sheet1!$A:$C,3,FALSE)</f>
        <v>AZE</v>
      </c>
      <c r="C11" s="4" t="str">
        <f>VLOOKUP(B11,[11]Sheet1!$C:$G,5,FALSE)</f>
        <v>MEDIUM HUMAN DEVELOPMENT</v>
      </c>
      <c r="D11" s="4" t="str">
        <f>VLOOKUP(B11,[11]Sheet1!$C:$G,3,FALSE)</f>
        <v>EMERGING MARKET NON-AFRICA</v>
      </c>
      <c r="F11" s="74" t="s">
        <v>41</v>
      </c>
      <c r="G11" s="74" t="s">
        <v>172</v>
      </c>
      <c r="H11" s="412" t="s">
        <v>298</v>
      </c>
    </row>
    <row r="12" spans="1:8" x14ac:dyDescent="0.25">
      <c r="A12" s="74" t="s">
        <v>293</v>
      </c>
      <c r="B12" s="4" t="str">
        <f>VLOOKUP(A12,[11]Sheet1!$A:$C,3,FALSE)</f>
        <v>BHS</v>
      </c>
      <c r="C12" s="4" t="str">
        <f>VLOOKUP(B12,[11]Sheet1!$C:$G,5,FALSE)</f>
        <v>HIGH HUMAN DEVELOPMENT</v>
      </c>
      <c r="D12" s="4" t="str">
        <f>VLOOKUP(B12,[11]Sheet1!$C:$G,3,FALSE)</f>
        <v>EMERGING MARKET NON-AFRICA</v>
      </c>
      <c r="F12" s="74" t="s">
        <v>44</v>
      </c>
      <c r="G12" s="74" t="s">
        <v>21</v>
      </c>
      <c r="H12" s="412" t="s">
        <v>299</v>
      </c>
    </row>
    <row r="13" spans="1:8" x14ac:dyDescent="0.25">
      <c r="A13" s="74" t="s">
        <v>170</v>
      </c>
      <c r="B13" s="4" t="str">
        <f>VLOOKUP(A13,[11]Sheet1!$A:$C,3,FALSE)</f>
        <v>BHR</v>
      </c>
      <c r="C13" s="4" t="str">
        <f>VLOOKUP(B13,[11]Sheet1!$C:$G,5,FALSE)</f>
        <v>HIGH HUMAN DEVELOPMENT</v>
      </c>
      <c r="D13" s="4" t="str">
        <f>VLOOKUP(B13,[11]Sheet1!$C:$G,3,FALSE)</f>
        <v>EMERGING MARKET NON-AFRICA</v>
      </c>
      <c r="F13" s="74" t="s">
        <v>47</v>
      </c>
      <c r="G13" s="74" t="s">
        <v>25</v>
      </c>
      <c r="H13" s="412" t="s">
        <v>211</v>
      </c>
    </row>
    <row r="14" spans="1:8" x14ac:dyDescent="0.25">
      <c r="A14" s="74" t="s">
        <v>48</v>
      </c>
      <c r="B14" s="4" t="str">
        <f>VLOOKUP(A14,[11]Sheet1!$A:$C,3,FALSE)</f>
        <v>BGD</v>
      </c>
      <c r="C14" s="4" t="str">
        <f>VLOOKUP(B14,[11]Sheet1!$C:$G,5,FALSE)</f>
        <v>LOW HUMAN DEVELOPMENT</v>
      </c>
      <c r="D14" s="4" t="str">
        <f>VLOOKUP(B14,[11]Sheet1!$C:$G,3,FALSE)</f>
        <v>EMERGING MARKET NON-AFRICA</v>
      </c>
      <c r="F14" s="74" t="s">
        <v>52</v>
      </c>
      <c r="G14" s="74" t="s">
        <v>23</v>
      </c>
      <c r="H14" s="412" t="s">
        <v>300</v>
      </c>
    </row>
    <row r="15" spans="1:8" x14ac:dyDescent="0.25">
      <c r="A15" s="74" t="s">
        <v>17</v>
      </c>
      <c r="B15" s="4" t="str">
        <f>VLOOKUP(A15,[11]Sheet1!$A:$C,3,FALSE)</f>
        <v>BRB</v>
      </c>
      <c r="C15" s="4" t="str">
        <f>VLOOKUP(B15,[11]Sheet1!$C:$G,5,FALSE)</f>
        <v>VERY HIGH HUMAN DEVELOPMENT</v>
      </c>
      <c r="D15" s="4" t="str">
        <f>VLOOKUP(B15,[11]Sheet1!$C:$G,3,FALSE)</f>
        <v>DEVELOPED MARKET</v>
      </c>
      <c r="F15" s="74" t="s">
        <v>83</v>
      </c>
      <c r="G15" s="74" t="s">
        <v>24</v>
      </c>
      <c r="H15" s="412" t="s">
        <v>301</v>
      </c>
    </row>
    <row r="16" spans="1:8" x14ac:dyDescent="0.25">
      <c r="A16" s="86" t="s">
        <v>174</v>
      </c>
      <c r="B16" s="4" t="str">
        <f>VLOOKUP(A16,[11]Sheet1!$A:$C,3,FALSE)</f>
        <v>BLR</v>
      </c>
      <c r="C16" s="4" t="str">
        <f>VLOOKUP(B16,[11]Sheet1!$C:$G,5,FALSE)</f>
        <v>HIGH HUMAN DEVELOPMENT</v>
      </c>
      <c r="D16" s="4" t="str">
        <f>VLOOKUP(B16,[11]Sheet1!$C:$G,3,FALSE)</f>
        <v>EMERGING MARKET NON-AFRICA</v>
      </c>
      <c r="F16" s="74" t="s">
        <v>137</v>
      </c>
      <c r="G16" s="74" t="s">
        <v>38</v>
      </c>
      <c r="H16" s="411" t="s">
        <v>302</v>
      </c>
    </row>
    <row r="17" spans="1:8" x14ac:dyDescent="0.25">
      <c r="A17" s="86" t="s">
        <v>16</v>
      </c>
      <c r="B17" s="4" t="str">
        <f>VLOOKUP(A17,[11]Sheet1!$A:$C,3,FALSE)</f>
        <v>BEL</v>
      </c>
      <c r="C17" s="4" t="str">
        <f>VLOOKUP(B17,[11]Sheet1!$C:$G,5,FALSE)</f>
        <v>VERY HIGH HUMAN DEVELOPMENT</v>
      </c>
      <c r="D17" s="4" t="str">
        <f>VLOOKUP(B17,[11]Sheet1!$C:$G,3,FALSE)</f>
        <v>DEVELOPED MARKET</v>
      </c>
      <c r="F17" s="74" t="s">
        <v>85</v>
      </c>
      <c r="G17" s="74" t="s">
        <v>28</v>
      </c>
      <c r="H17" s="411" t="s">
        <v>54</v>
      </c>
    </row>
    <row r="18" spans="1:8" x14ac:dyDescent="0.25">
      <c r="A18" s="74" t="s">
        <v>176</v>
      </c>
      <c r="B18" s="4" t="str">
        <f>VLOOKUP(A18,[11]Sheet1!$A:$C,3,FALSE)</f>
        <v>BLZ</v>
      </c>
      <c r="C18" s="4" t="str">
        <f>VLOOKUP(B18,[11]Sheet1!$C:$G,5,FALSE)</f>
        <v>HIGH HUMAN DEVELOPMENT</v>
      </c>
      <c r="D18" s="4" t="str">
        <f>VLOOKUP(B18,[11]Sheet1!$C:$G,3,FALSE)</f>
        <v>EMERGING MARKET NON-AFRICA</v>
      </c>
      <c r="F18" s="74" t="s">
        <v>297</v>
      </c>
      <c r="G18" s="74" t="s">
        <v>32</v>
      </c>
      <c r="H18" s="412" t="s">
        <v>303</v>
      </c>
    </row>
    <row r="19" spans="1:8" x14ac:dyDescent="0.25">
      <c r="A19" s="74" t="s">
        <v>294</v>
      </c>
      <c r="B19" s="4" t="str">
        <f>VLOOKUP(A19,[11]Sheet1!$A:$C,3,FALSE)</f>
        <v>BMU</v>
      </c>
      <c r="C19" s="4" t="str">
        <f>VLOOKUP(B19,[11]Sheet1!$C:$G,5,FALSE)</f>
        <v>VERY HIGH HUMAN DEVELOPMENT</v>
      </c>
      <c r="D19" s="4" t="str">
        <f>VLOOKUP(B19,[11]Sheet1!$C:$G,3,FALSE)</f>
        <v>DEVELOPED MARKET</v>
      </c>
      <c r="F19" s="74" t="s">
        <v>89</v>
      </c>
      <c r="G19" s="74" t="s">
        <v>296</v>
      </c>
      <c r="H19" s="411" t="s">
        <v>37</v>
      </c>
    </row>
    <row r="20" spans="1:8" x14ac:dyDescent="0.25">
      <c r="A20" s="74" t="s">
        <v>57</v>
      </c>
      <c r="B20" s="4" t="str">
        <f>VLOOKUP(A20,[11]Sheet1!$A:$C,3,FALSE)</f>
        <v>BOL</v>
      </c>
      <c r="C20" s="4" t="str">
        <f>VLOOKUP(B20,[11]Sheet1!$C:$G,5,FALSE)</f>
        <v>LOW HUMAN DEVELOPMENT</v>
      </c>
      <c r="D20" s="4" t="str">
        <f>VLOOKUP(B20,[11]Sheet1!$C:$G,3,FALSE)</f>
        <v>EMERGING MARKET NON-AFRICA</v>
      </c>
      <c r="F20" s="74" t="s">
        <v>91</v>
      </c>
      <c r="G20" s="74" t="s">
        <v>26</v>
      </c>
      <c r="H20" s="412" t="s">
        <v>43</v>
      </c>
    </row>
    <row r="21" spans="1:8" x14ac:dyDescent="0.25">
      <c r="A21" s="74" t="s">
        <v>172</v>
      </c>
      <c r="B21" s="4" t="str">
        <f>VLOOKUP(A21,[11]Sheet1!$A:$C,3,FALSE)</f>
        <v>BIH</v>
      </c>
      <c r="C21" s="4" t="str">
        <f>VLOOKUP(B21,[11]Sheet1!$C:$G,5,FALSE)</f>
        <v>HIGH HUMAN DEVELOPMENT</v>
      </c>
      <c r="D21" s="4" t="str">
        <f>VLOOKUP(B21,[11]Sheet1!$C:$G,3,FALSE)</f>
        <v>EMERGING MARKET NON-AFRICA</v>
      </c>
      <c r="F21" s="74" t="s">
        <v>93</v>
      </c>
      <c r="G21" s="74" t="s">
        <v>185</v>
      </c>
      <c r="H21" s="412" t="s">
        <v>305</v>
      </c>
    </row>
    <row r="22" spans="1:8" x14ac:dyDescent="0.25">
      <c r="A22" s="74" t="s">
        <v>20</v>
      </c>
      <c r="B22" s="4" t="str">
        <f>VLOOKUP(A22,[11]Sheet1!$A:$C,3,FALSE)</f>
        <v>BWA</v>
      </c>
      <c r="C22" s="4" t="str">
        <f>VLOOKUP(B22,[11]Sheet1!$C:$G,5,FALSE)</f>
        <v>MEDIUM HUMAN DEVELOPMENT</v>
      </c>
      <c r="D22" s="4" t="str">
        <f>VLOOKUP(B22,[11]Sheet1!$C:$G,3,FALSE)</f>
        <v>AFRICA</v>
      </c>
      <c r="F22" s="74" t="s">
        <v>97</v>
      </c>
      <c r="G22" s="74" t="s">
        <v>30</v>
      </c>
      <c r="H22" s="412" t="s">
        <v>306</v>
      </c>
    </row>
    <row r="23" spans="1:8" x14ac:dyDescent="0.25">
      <c r="A23" s="74" t="s">
        <v>21</v>
      </c>
      <c r="B23" s="4" t="str">
        <f>VLOOKUP(A23,[11]Sheet1!$A:$C,3,FALSE)</f>
        <v>BRA</v>
      </c>
      <c r="C23" s="4" t="str">
        <f>VLOOKUP(B23,[11]Sheet1!$C:$G,5,FALSE)</f>
        <v>HIGH HUMAN DEVELOPMENT</v>
      </c>
      <c r="D23" s="4" t="str">
        <f>VLOOKUP(B23,[11]Sheet1!$C:$G,3,FALSE)</f>
        <v>EMERGING MARKET NON-AFRICA</v>
      </c>
      <c r="F23" s="74" t="s">
        <v>95</v>
      </c>
      <c r="G23" s="74" t="s">
        <v>190</v>
      </c>
      <c r="H23" s="411" t="s">
        <v>61</v>
      </c>
    </row>
    <row r="24" spans="1:8" x14ac:dyDescent="0.25">
      <c r="A24" s="74" t="s">
        <v>25</v>
      </c>
      <c r="B24" s="4" t="str">
        <f>VLOOKUP(A24,[11]Sheet1!$A:$C,3,FALSE)</f>
        <v>BGR</v>
      </c>
      <c r="C24" s="4" t="str">
        <f>VLOOKUP(B24,[11]Sheet1!$C:$G,5,FALSE)</f>
        <v>HIGH HUMAN DEVELOPMENT</v>
      </c>
      <c r="D24" s="4" t="str">
        <f>VLOOKUP(B24,[11]Sheet1!$C:$G,3,FALSE)</f>
        <v>EMERGING MARKET NON-AFRICA</v>
      </c>
      <c r="F24" s="74" t="s">
        <v>99</v>
      </c>
      <c r="G24" s="74" t="s">
        <v>194</v>
      </c>
      <c r="H24" s="411" t="s">
        <v>307</v>
      </c>
    </row>
    <row r="25" spans="1:8" x14ac:dyDescent="0.25">
      <c r="A25" s="74" t="s">
        <v>34</v>
      </c>
      <c r="B25" s="4" t="str">
        <f>VLOOKUP(A25,[11]Sheet1!$A:$C,3,FALSE)</f>
        <v>BFA</v>
      </c>
      <c r="C25" s="4" t="str">
        <f>VLOOKUP(B25,[11]Sheet1!$C:$G,5,FALSE)</f>
        <v>LOW HUMAN DEVELOPMENT</v>
      </c>
      <c r="D25" s="4" t="str">
        <f>VLOOKUP(B25,[11]Sheet1!$C:$G,3,FALSE)</f>
        <v>AFRICA</v>
      </c>
      <c r="F25" s="74" t="s">
        <v>101</v>
      </c>
      <c r="G25" s="74" t="s">
        <v>196</v>
      </c>
      <c r="H25" s="412" t="s">
        <v>308</v>
      </c>
    </row>
    <row r="26" spans="1:8" x14ac:dyDescent="0.25">
      <c r="A26" s="74" t="s">
        <v>106</v>
      </c>
      <c r="B26" s="4" t="str">
        <f>VLOOKUP(A26,[11]Sheet1!$A:$C,3,FALSE)</f>
        <v>KHM</v>
      </c>
      <c r="C26" s="4" t="str">
        <f>VLOOKUP(B26,[11]Sheet1!$C:$G,5,FALSE)</f>
        <v>MEDIUM HUMAN DEVELOPMENT</v>
      </c>
      <c r="D26" s="4" t="str">
        <f>VLOOKUP(B26,[11]Sheet1!$C:$G,3,FALSE)</f>
        <v>EMERGING MARKET NON-AFRICA</v>
      </c>
      <c r="F26" s="74" t="s">
        <v>103</v>
      </c>
      <c r="G26" s="74" t="s">
        <v>27</v>
      </c>
      <c r="H26" s="412" t="s">
        <v>309</v>
      </c>
    </row>
    <row r="27" spans="1:8" x14ac:dyDescent="0.25">
      <c r="A27" s="74" t="s">
        <v>77</v>
      </c>
      <c r="B27" s="4" t="str">
        <f>VLOOKUP(A27,[11]Sheet1!$A:$C,3,FALSE)</f>
        <v>CMR</v>
      </c>
      <c r="C27" s="4" t="str">
        <f>VLOOKUP(B27,[11]Sheet1!$C:$G,5,FALSE)</f>
        <v>LOW HUMAN DEVELOPMENT</v>
      </c>
      <c r="D27" s="4" t="str">
        <f>VLOOKUP(B27,[11]Sheet1!$C:$G,3,FALSE)</f>
        <v>AFRICA</v>
      </c>
      <c r="F27" s="74" t="s">
        <v>56</v>
      </c>
      <c r="G27" s="74" t="s">
        <v>200</v>
      </c>
      <c r="H27" s="411" t="s">
        <v>129</v>
      </c>
    </row>
    <row r="28" spans="1:8" x14ac:dyDescent="0.25">
      <c r="A28" s="74" t="s">
        <v>23</v>
      </c>
      <c r="B28" s="4" t="str">
        <f>VLOOKUP(A28,[11]Sheet1!$A:$C,3,FALSE)</f>
        <v>CAN</v>
      </c>
      <c r="C28" s="4" t="str">
        <f>VLOOKUP(B28,[11]Sheet1!$C:$G,5,FALSE)</f>
        <v>VERY HIGH HUMAN DEVELOPMENT</v>
      </c>
      <c r="D28" s="4" t="str">
        <f>VLOOKUP(B28,[11]Sheet1!$C:$G,3,FALSE)</f>
        <v>DEVELOPED MARKET</v>
      </c>
      <c r="F28" s="74" t="s">
        <v>119</v>
      </c>
      <c r="G28" s="74" t="s">
        <v>187</v>
      </c>
      <c r="H28" s="317" t="s">
        <v>743</v>
      </c>
    </row>
    <row r="29" spans="1:8" x14ac:dyDescent="0.25">
      <c r="A29" s="74" t="s">
        <v>295</v>
      </c>
      <c r="B29" s="4" t="str">
        <f>VLOOKUP(A29,[11]Sheet1!$A:$C,3,FALSE)</f>
        <v>CYM</v>
      </c>
      <c r="C29" s="4" t="str">
        <f>VLOOKUP(B29,[11]Sheet1!$C:$G,5,FALSE)</f>
        <v>VERY HIGH HUMAN DEVELOPMENT</v>
      </c>
      <c r="D29" s="4" t="str">
        <f>VLOOKUP(B29,[11]Sheet1!$C:$G,3,FALSE)</f>
        <v>EMERGING MARKET NON-AFRICA</v>
      </c>
      <c r="F29" s="74" t="s">
        <v>113</v>
      </c>
      <c r="G29" s="74" t="s">
        <v>202</v>
      </c>
      <c r="H29" s="411" t="s">
        <v>131</v>
      </c>
    </row>
    <row r="30" spans="1:8" x14ac:dyDescent="0.25">
      <c r="A30" s="74" t="s">
        <v>71</v>
      </c>
      <c r="B30" s="4" t="str">
        <f>VLOOKUP(A30,[11]Sheet1!$A:$C,3,FALSE)</f>
        <v>CAF</v>
      </c>
      <c r="C30" s="4" t="str">
        <f>VLOOKUP(B30,[11]Sheet1!$C:$G,5,FALSE)</f>
        <v>LOW HUMAN DEVELOPMENT</v>
      </c>
      <c r="D30" s="4" t="str">
        <f>VLOOKUP(B30,[11]Sheet1!$C:$G,3,FALSE)</f>
        <v>AFRICA</v>
      </c>
      <c r="F30" s="74" t="s">
        <v>115</v>
      </c>
      <c r="G30" s="74" t="s">
        <v>204</v>
      </c>
      <c r="H30" s="411" t="s">
        <v>145</v>
      </c>
    </row>
    <row r="31" spans="1:8" x14ac:dyDescent="0.25">
      <c r="A31" s="74" t="s">
        <v>24</v>
      </c>
      <c r="B31" s="4" t="str">
        <f>VLOOKUP(A31,[11]Sheet1!$A:$C,3,FALSE)</f>
        <v>CHL</v>
      </c>
      <c r="C31" s="4" t="str">
        <f>VLOOKUP(B31,[11]Sheet1!$C:$G,5,FALSE)</f>
        <v>VERY HIGH HUMAN DEVELOPMENT</v>
      </c>
      <c r="D31" s="4" t="str">
        <f>VLOOKUP(B31,[11]Sheet1!$C:$G,3,FALSE)</f>
        <v>EMERGING MARKET NON-AFRICA</v>
      </c>
      <c r="F31" s="74" t="s">
        <v>51</v>
      </c>
      <c r="G31" s="74" t="s">
        <v>207</v>
      </c>
      <c r="H31" s="411" t="s">
        <v>141</v>
      </c>
    </row>
    <row r="32" spans="1:8" x14ac:dyDescent="0.25">
      <c r="A32" s="74" t="s">
        <v>74</v>
      </c>
      <c r="B32" s="4" t="str">
        <f>VLOOKUP(A32,[11]Sheet1!$A:$C,3,FALSE)</f>
        <v>CHN</v>
      </c>
      <c r="C32" s="4" t="str">
        <f>VLOOKUP(B32,[11]Sheet1!$C:$G,5,FALSE)</f>
        <v>MEDIUM HUMAN DEVELOPMENT</v>
      </c>
      <c r="D32" s="4" t="str">
        <f>VLOOKUP(B32,[11]Sheet1!$C:$G,3,FALSE)</f>
        <v>EMERGING MARKET NON-AFRICA</v>
      </c>
      <c r="F32" s="74" t="s">
        <v>117</v>
      </c>
      <c r="G32" s="74" t="s">
        <v>31</v>
      </c>
      <c r="H32" s="412" t="s">
        <v>276</v>
      </c>
    </row>
    <row r="33" spans="1:8" x14ac:dyDescent="0.25">
      <c r="A33" s="74" t="s">
        <v>38</v>
      </c>
      <c r="B33" s="4" t="str">
        <f>VLOOKUP(A33,[11]Sheet1!$A:$C,3,FALSE)</f>
        <v>COL</v>
      </c>
      <c r="C33" s="4" t="str">
        <f>VLOOKUP(B33,[11]Sheet1!$C:$G,5,FALSE)</f>
        <v>HIGH HUMAN DEVELOPMENT</v>
      </c>
      <c r="D33" s="4" t="str">
        <f>VLOOKUP(B33,[11]Sheet1!$C:$G,3,FALSE)</f>
        <v>EMERGING MARKET NON-AFRICA</v>
      </c>
      <c r="F33" s="74" t="s">
        <v>121</v>
      </c>
      <c r="G33" s="74" t="s">
        <v>209</v>
      </c>
      <c r="H33" s="412" t="s">
        <v>310</v>
      </c>
    </row>
    <row r="34" spans="1:8" x14ac:dyDescent="0.25">
      <c r="A34" s="74" t="s">
        <v>41</v>
      </c>
      <c r="B34" s="4" t="str">
        <f>VLOOKUP(A34,[11]Sheet1!$A:$C,3,FALSE)</f>
        <v>COG</v>
      </c>
      <c r="C34" s="4" t="str">
        <f>VLOOKUP(B34,[11]Sheet1!$C:$G,5,FALSE)</f>
        <v>LOW HUMAN DEVELOPMENT</v>
      </c>
      <c r="D34" s="4" t="str">
        <f>VLOOKUP(B34,[11]Sheet1!$C:$G,3,FALSE)</f>
        <v>AFRICA</v>
      </c>
      <c r="F34" s="74" t="s">
        <v>62</v>
      </c>
      <c r="G34" s="74" t="s">
        <v>214</v>
      </c>
      <c r="H34" s="412" t="s">
        <v>311</v>
      </c>
    </row>
    <row r="35" spans="1:8" x14ac:dyDescent="0.25">
      <c r="A35" s="74" t="s">
        <v>44</v>
      </c>
      <c r="B35" s="4" t="str">
        <f>VLOOKUP(A35,[11]Sheet1!$A:$C,3,FALSE)</f>
        <v>COD</v>
      </c>
      <c r="C35" s="4" t="str">
        <f>VLOOKUP(B35,[11]Sheet1!$C:$G,5,FALSE)</f>
        <v>LOW HUMAN DEVELOPMENT</v>
      </c>
      <c r="D35" s="4" t="str">
        <f>VLOOKUP(B35,[11]Sheet1!$C:$G,3,FALSE)</f>
        <v>AFRICA</v>
      </c>
      <c r="F35" s="74" t="s">
        <v>64</v>
      </c>
      <c r="G35" s="74" t="s">
        <v>216</v>
      </c>
      <c r="H35" s="411" t="s">
        <v>312</v>
      </c>
    </row>
    <row r="36" spans="1:8" x14ac:dyDescent="0.25">
      <c r="A36" s="74" t="s">
        <v>28</v>
      </c>
      <c r="B36" s="4" t="str">
        <f>VLOOKUP(A36,[11]Sheet1!$A:$C,3,FALSE)</f>
        <v>CRI</v>
      </c>
      <c r="C36" s="4" t="str">
        <f>VLOOKUP(B36,[11]Sheet1!$C:$G,5,FALSE)</f>
        <v>HIGH HUMAN DEVELOPMENT</v>
      </c>
      <c r="D36" s="4" t="str">
        <f>VLOOKUP(B36,[11]Sheet1!$C:$G,3,FALSE)</f>
        <v>EMERGING MARKET NON-AFRICA</v>
      </c>
      <c r="F36" s="74" t="s">
        <v>66</v>
      </c>
      <c r="G36" s="74" t="s">
        <v>218</v>
      </c>
    </row>
    <row r="37" spans="1:8" x14ac:dyDescent="0.25">
      <c r="A37" s="74" t="s">
        <v>47</v>
      </c>
      <c r="B37" s="4" t="str">
        <f>VLOOKUP(A37,[11]Sheet1!$A:$C,3,FALSE)</f>
        <v>CIV</v>
      </c>
      <c r="C37" s="4" t="str">
        <f>VLOOKUP(B37,[11]Sheet1!$C:$G,5,FALSE)</f>
        <v>MEDIUM HUMAN DEVELOPMENT</v>
      </c>
      <c r="D37" s="4" t="str">
        <f>VLOOKUP(B37,[11]Sheet1!$C:$G,3,FALSE)</f>
        <v>AFRICA</v>
      </c>
      <c r="F37" s="74" t="s">
        <v>126</v>
      </c>
      <c r="G37" s="74" t="s">
        <v>220</v>
      </c>
    </row>
    <row r="38" spans="1:8" x14ac:dyDescent="0.25">
      <c r="A38" s="74" t="s">
        <v>32</v>
      </c>
      <c r="B38" s="4" t="str">
        <f>VLOOKUP(A38,[11]Sheet1!$A:$C,3,FALSE)</f>
        <v>HRV</v>
      </c>
      <c r="C38" s="4" t="str">
        <f>VLOOKUP(B38,[11]Sheet1!$C:$G,5,FALSE)</f>
        <v>HIGH HUMAN DEVELOPMENT</v>
      </c>
      <c r="D38" s="4" t="str">
        <f>VLOOKUP(B38,[11]Sheet1!$C:$G,3,FALSE)</f>
        <v>EMERGING MARKET NON-AFRICA</v>
      </c>
      <c r="F38" s="74" t="s">
        <v>133</v>
      </c>
      <c r="G38" s="74" t="s">
        <v>222</v>
      </c>
    </row>
    <row r="39" spans="1:8" x14ac:dyDescent="0.25">
      <c r="A39" s="74" t="s">
        <v>296</v>
      </c>
      <c r="B39" s="4" t="str">
        <f>VLOOKUP(A39,[11]Sheet1!$A:$C,3,FALSE)</f>
        <v>CUB</v>
      </c>
      <c r="C39" s="4" t="str">
        <f>VLOOKUP(B39,[11]Sheet1!$C:$G,5,FALSE)</f>
        <v>HIGH HUMAN DEVELOPMENT</v>
      </c>
      <c r="D39" s="4" t="str">
        <f>VLOOKUP(B39,[11]Sheet1!$C:$G,3,FALSE)</f>
        <v>EMERGING MARKET NON-AFRICA</v>
      </c>
      <c r="F39" s="74" t="s">
        <v>135</v>
      </c>
      <c r="G39" s="74" t="s">
        <v>224</v>
      </c>
    </row>
    <row r="40" spans="1:8" x14ac:dyDescent="0.25">
      <c r="A40" s="74" t="s">
        <v>26</v>
      </c>
      <c r="B40" s="4" t="str">
        <f>VLOOKUP(A40,[11]Sheet1!$A:$C,3,FALSE)</f>
        <v>CYP</v>
      </c>
      <c r="C40" s="4" t="str">
        <f>VLOOKUP(B40,[11]Sheet1!$C:$G,5,FALSE)</f>
        <v>VERY HIGH HUMAN DEVELOPMENT</v>
      </c>
      <c r="D40" s="4" t="str">
        <f>VLOOKUP(B40,[11]Sheet1!$C:$G,3,FALSE)</f>
        <v>DEVELOPED MARKET</v>
      </c>
      <c r="F40" s="74" t="s">
        <v>36</v>
      </c>
      <c r="G40" s="74" t="s">
        <v>53</v>
      </c>
    </row>
    <row r="41" spans="1:8" x14ac:dyDescent="0.25">
      <c r="A41" s="74" t="s">
        <v>185</v>
      </c>
      <c r="B41" s="4" t="str">
        <f>VLOOKUP(A41,[11]Sheet1!$A:$C,3,FALSE)</f>
        <v>CZE</v>
      </c>
      <c r="C41" s="4" t="str">
        <f>VLOOKUP(B41,[11]Sheet1!$C:$G,5,FALSE)</f>
        <v>VERY HIGH HUMAN DEVELOPMENT</v>
      </c>
      <c r="D41" s="4" t="str">
        <f>VLOOKUP(B41,[11]Sheet1!$C:$G,3,FALSE)</f>
        <v>EMERGING MARKET NON-AFRICA</v>
      </c>
      <c r="F41" s="74" t="s">
        <v>108</v>
      </c>
      <c r="G41" s="74" t="s">
        <v>231</v>
      </c>
    </row>
    <row r="42" spans="1:8" x14ac:dyDescent="0.25">
      <c r="A42" s="74" t="s">
        <v>30</v>
      </c>
      <c r="B42" s="4" t="str">
        <f>VLOOKUP(A42,[11]Sheet1!$A:$C,3,FALSE)</f>
        <v>DNK</v>
      </c>
      <c r="C42" s="4" t="str">
        <f>VLOOKUP(B42,[11]Sheet1!$C:$G,5,FALSE)</f>
        <v>VERY HIGH HUMAN DEVELOPMENT</v>
      </c>
      <c r="D42" s="4" t="str">
        <f>VLOOKUP(B42,[11]Sheet1!$C:$G,3,FALSE)</f>
        <v>DEVELOPED MARKET</v>
      </c>
      <c r="F42" s="74" t="s">
        <v>139</v>
      </c>
      <c r="G42" s="74" t="s">
        <v>55</v>
      </c>
    </row>
    <row r="43" spans="1:8" x14ac:dyDescent="0.25">
      <c r="A43" s="74" t="s">
        <v>52</v>
      </c>
      <c r="B43" s="4" t="str">
        <f>VLOOKUP(A43,[11]Sheet1!$A:$C,3,FALSE)</f>
        <v>DOM</v>
      </c>
      <c r="C43" s="4" t="str">
        <f>VLOOKUP(B43,[11]Sheet1!$C:$G,5,FALSE)</f>
        <v>MEDIUM HUMAN DEVELOPMENT</v>
      </c>
      <c r="D43" s="4" t="str">
        <f>VLOOKUP(B43,[11]Sheet1!$C:$G,3,FALSE)</f>
        <v>EMERGING MARKET NON-AFRICA</v>
      </c>
      <c r="F43" s="74" t="s">
        <v>147</v>
      </c>
      <c r="G43" s="74" t="s">
        <v>60</v>
      </c>
    </row>
    <row r="44" spans="1:8" x14ac:dyDescent="0.25">
      <c r="A44" s="74" t="s">
        <v>190</v>
      </c>
      <c r="B44" s="4" t="str">
        <f>VLOOKUP(A44,[11]Sheet1!$A:$C,3,FALSE)</f>
        <v>ECU</v>
      </c>
      <c r="C44" s="4" t="str">
        <f>VLOOKUP(B44,[11]Sheet1!$C:$G,5,FALSE)</f>
        <v>MEDIUM HUMAN DEVELOPMENT</v>
      </c>
      <c r="D44" s="4" t="str">
        <f>VLOOKUP(B44,[11]Sheet1!$C:$G,3,FALSE)</f>
        <v>EMERGING MARKET NON-AFRICA</v>
      </c>
      <c r="F44" s="74" t="s">
        <v>143</v>
      </c>
      <c r="G44" s="74" t="s">
        <v>229</v>
      </c>
    </row>
    <row r="45" spans="1:8" x14ac:dyDescent="0.25">
      <c r="A45" s="74" t="s">
        <v>83</v>
      </c>
      <c r="B45" s="4" t="str">
        <f>VLOOKUP(A45,[11]Sheet1!$A:$C,3,FALSE)</f>
        <v>EGY</v>
      </c>
      <c r="C45" s="4" t="str">
        <f>VLOOKUP(B45,[11]Sheet1!$C:$G,5,FALSE)</f>
        <v>MEDIUM HUMAN DEVELOPMENT</v>
      </c>
      <c r="D45" s="4" t="str">
        <f>VLOOKUP(B45,[11]Sheet1!$C:$G,3,FALSE)</f>
        <v>EMERGING MARKET NON-AFRICA</v>
      </c>
      <c r="F45" s="74" t="s">
        <v>67</v>
      </c>
      <c r="G45" s="74" t="s">
        <v>304</v>
      </c>
    </row>
    <row r="46" spans="1:8" x14ac:dyDescent="0.25">
      <c r="A46" s="75" t="s">
        <v>137</v>
      </c>
      <c r="B46" s="4" t="str">
        <f>VLOOKUP(A46,[11]Sheet1!$A:$C,3,FALSE)</f>
        <v>SLV</v>
      </c>
      <c r="C46" s="4" t="str">
        <f>VLOOKUP(B46,[11]Sheet1!$C:$G,5,FALSE)</f>
        <v>MEDIUM HUMAN DEVELOPMENT</v>
      </c>
      <c r="D46" s="4" t="str">
        <f>VLOOKUP(B46,[11]Sheet1!$C:$G,3,FALSE)</f>
        <v>EMERGING MARKET NON-AFRICA</v>
      </c>
      <c r="F46" s="74" t="s">
        <v>70</v>
      </c>
      <c r="G46" s="74" t="s">
        <v>233</v>
      </c>
    </row>
    <row r="47" spans="1:8" x14ac:dyDescent="0.25">
      <c r="A47" s="86" t="s">
        <v>194</v>
      </c>
      <c r="B47" s="4" t="str">
        <f>VLOOKUP(A47,[11]Sheet1!$A:$C,3,FALSE)</f>
        <v>EST</v>
      </c>
      <c r="C47" s="4" t="str">
        <f>VLOOKUP(B47,[11]Sheet1!$C:$G,5,FALSE)</f>
        <v>VERY HIGH HUMAN DEVELOPMENT</v>
      </c>
      <c r="D47" s="4" t="str">
        <f>VLOOKUP(B47,[11]Sheet1!$C:$G,3,FALSE)</f>
        <v>EMERGING MARKET NON-AFRICA</v>
      </c>
      <c r="F47" s="74" t="s">
        <v>151</v>
      </c>
      <c r="G47" s="74" t="s">
        <v>236</v>
      </c>
    </row>
    <row r="48" spans="1:8" x14ac:dyDescent="0.25">
      <c r="A48" s="74" t="s">
        <v>85</v>
      </c>
      <c r="B48" s="4" t="str">
        <f>VLOOKUP(A48,[11]Sheet1!$A:$C,3,FALSE)</f>
        <v>ETH</v>
      </c>
      <c r="C48" s="4" t="str">
        <f>VLOOKUP(B48,[11]Sheet1!$C:$G,5,FALSE)</f>
        <v>LOW HUMAN DEVELOPMENT</v>
      </c>
      <c r="D48" s="4" t="str">
        <f>VLOOKUP(B48,[11]Sheet1!$C:$G,3,FALSE)</f>
        <v>AFRICA</v>
      </c>
      <c r="F48" s="74" t="s">
        <v>153</v>
      </c>
      <c r="G48" s="74" t="s">
        <v>40</v>
      </c>
    </row>
    <row r="49" spans="1:7" x14ac:dyDescent="0.25">
      <c r="A49" s="74" t="s">
        <v>297</v>
      </c>
      <c r="B49" s="4" t="str">
        <f>VLOOKUP(A49,[11]Sheet1!$A:$C,3,FALSE)</f>
        <v>FJI</v>
      </c>
      <c r="C49" s="4" t="str">
        <f>VLOOKUP(B49,[11]Sheet1!$C:$G,5,FALSE)</f>
        <v>MEDIUM HUMAN DEVELOPMENT</v>
      </c>
      <c r="D49" s="4" t="str">
        <f>VLOOKUP(B49,[11]Sheet1!$C:$G,3,FALSE)</f>
        <v>EMERGING MARKET NON-AFRICA</v>
      </c>
      <c r="F49" s="74" t="s">
        <v>156</v>
      </c>
      <c r="G49" s="74" t="s">
        <v>239</v>
      </c>
    </row>
    <row r="50" spans="1:7" x14ac:dyDescent="0.25">
      <c r="A50" s="74" t="s">
        <v>196</v>
      </c>
      <c r="B50" s="4" t="str">
        <f>VLOOKUP(A50,[11]Sheet1!$A:$C,3,FALSE)</f>
        <v>FIN</v>
      </c>
      <c r="C50" s="4" t="str">
        <f>VLOOKUP(B50,[11]Sheet1!$C:$G,5,FALSE)</f>
        <v>VERY HIGH HUMAN DEVELOPMENT</v>
      </c>
      <c r="D50" s="4" t="str">
        <f>VLOOKUP(B50,[11]Sheet1!$C:$G,3,FALSE)</f>
        <v>DEVELOPED MARKET</v>
      </c>
      <c r="G50" s="74" t="s">
        <v>46</v>
      </c>
    </row>
    <row r="51" spans="1:7" x14ac:dyDescent="0.25">
      <c r="A51" s="74" t="s">
        <v>27</v>
      </c>
      <c r="B51" s="4" t="str">
        <f>VLOOKUP(A51,[11]Sheet1!$A:$C,3,FALSE)</f>
        <v>FRA</v>
      </c>
      <c r="C51" s="4" t="str">
        <f>VLOOKUP(B51,[11]Sheet1!$C:$G,5,FALSE)</f>
        <v>VERY HIGH HUMAN DEVELOPMENT</v>
      </c>
      <c r="D51" s="4" t="str">
        <f>VLOOKUP(B51,[11]Sheet1!$C:$G,3,FALSE)</f>
        <v>DEVELOPED MARKET</v>
      </c>
      <c r="G51" s="74" t="s">
        <v>242</v>
      </c>
    </row>
    <row r="52" spans="1:7" x14ac:dyDescent="0.25">
      <c r="A52" s="74" t="s">
        <v>87</v>
      </c>
      <c r="B52" s="4" t="str">
        <f>VLOOKUP(A52,[11]Sheet1!$A:$C,3,FALSE)</f>
        <v>GAB</v>
      </c>
      <c r="C52" s="4" t="str">
        <f>VLOOKUP(B52,[11]Sheet1!$C:$G,5,FALSE)</f>
        <v>MEDIUM HUMAN DEVELOPMENT</v>
      </c>
      <c r="D52" s="4" t="str">
        <f>VLOOKUP(B52,[11]Sheet1!$C:$G,3,FALSE)</f>
        <v>AFRICA</v>
      </c>
      <c r="G52" s="74" t="s">
        <v>246</v>
      </c>
    </row>
    <row r="53" spans="1:7" x14ac:dyDescent="0.25">
      <c r="A53" s="74" t="s">
        <v>200</v>
      </c>
      <c r="B53" s="4" t="str">
        <f>VLOOKUP(A53,[11]Sheet1!$A:$C,3,FALSE)</f>
        <v>GEO</v>
      </c>
      <c r="C53" s="4" t="str">
        <f>VLOOKUP(B53,[11]Sheet1!$C:$G,5,FALSE)</f>
        <v>HIGH HUMAN DEVELOPMENT</v>
      </c>
      <c r="D53" s="4" t="str">
        <f>VLOOKUP(B53,[11]Sheet1!$C:$G,3,FALSE)</f>
        <v>EMERGING MARKET NON-AFRICA</v>
      </c>
      <c r="G53" s="74" t="s">
        <v>244</v>
      </c>
    </row>
    <row r="54" spans="1:7" x14ac:dyDescent="0.25">
      <c r="A54" s="74" t="s">
        <v>187</v>
      </c>
      <c r="B54" s="4" t="str">
        <f>VLOOKUP(A54,[11]Sheet1!$A:$C,3,FALSE)</f>
        <v>DEU</v>
      </c>
      <c r="C54" s="4" t="str">
        <f>VLOOKUP(B54,[11]Sheet1!$C:$G,5,FALSE)</f>
        <v>VERY HIGH HUMAN DEVELOPMENT</v>
      </c>
      <c r="D54" s="4" t="str">
        <f>VLOOKUP(B54,[11]Sheet1!$C:$G,3,FALSE)</f>
        <v>DEVELOPED MARKET</v>
      </c>
      <c r="G54" s="74" t="s">
        <v>63</v>
      </c>
    </row>
    <row r="55" spans="1:7" x14ac:dyDescent="0.25">
      <c r="A55" s="74" t="s">
        <v>89</v>
      </c>
      <c r="B55" s="4" t="str">
        <f>VLOOKUP(A55,[11]Sheet1!$A:$C,3,FALSE)</f>
        <v>GHA</v>
      </c>
      <c r="C55" s="4" t="str">
        <f>VLOOKUP(B55,[11]Sheet1!$C:$G,5,FALSE)</f>
        <v>MEDIUM HUMAN DEVELOPMENT</v>
      </c>
      <c r="D55" s="4" t="str">
        <f>VLOOKUP(B55,[11]Sheet1!$C:$G,3,FALSE)</f>
        <v>AFRICA</v>
      </c>
      <c r="G55" s="74" t="s">
        <v>249</v>
      </c>
    </row>
    <row r="56" spans="1:7" x14ac:dyDescent="0.25">
      <c r="A56" s="74" t="s">
        <v>298</v>
      </c>
      <c r="B56" s="4" t="str">
        <f>VLOOKUP(A56,[11]Sheet1!$A:$C,3,FALSE)</f>
        <v>GIB</v>
      </c>
      <c r="C56" s="4" t="str">
        <f>VLOOKUP(B56,[11]Sheet1!$C:$G,5,FALSE)</f>
        <v>VERY HIGH HUMAN DEVELOPMENT</v>
      </c>
      <c r="D56" s="4" t="str">
        <f>VLOOKUP(B56,[11]Sheet1!$C:$G,3,FALSE)</f>
        <v>DEVELOPED MARKET</v>
      </c>
      <c r="G56" s="74" t="s">
        <v>251</v>
      </c>
    </row>
    <row r="57" spans="1:7" x14ac:dyDescent="0.25">
      <c r="A57" s="74" t="s">
        <v>202</v>
      </c>
      <c r="B57" s="4" t="str">
        <f>VLOOKUP(A57,[11]Sheet1!$A:$C,3,FALSE)</f>
        <v>GRC</v>
      </c>
      <c r="C57" s="4" t="str">
        <f>VLOOKUP(B57,[11]Sheet1!$C:$G,5,FALSE)</f>
        <v>HIGH HUMAN DEVELOPMENT</v>
      </c>
      <c r="D57" s="4" t="str">
        <f>VLOOKUP(B57,[11]Sheet1!$C:$G,3,FALSE)</f>
        <v>DEVELOPED MARKET</v>
      </c>
      <c r="G57" s="74" t="s">
        <v>253</v>
      </c>
    </row>
    <row r="58" spans="1:7" x14ac:dyDescent="0.25">
      <c r="A58" s="74" t="s">
        <v>91</v>
      </c>
      <c r="B58" s="4" t="str">
        <f>VLOOKUP(A58,[11]Sheet1!$A:$C,3,FALSE)</f>
        <v>GTM</v>
      </c>
      <c r="C58" s="4" t="str">
        <f>VLOOKUP(B58,[11]Sheet1!$C:$G,5,FALSE)</f>
        <v>MEDIUM HUMAN DEVELOPMENT</v>
      </c>
      <c r="D58" s="4" t="str">
        <f>VLOOKUP(B58,[11]Sheet1!$C:$G,3,FALSE)</f>
        <v>EMERGING MARKET NON-AFRICA</v>
      </c>
      <c r="G58" s="74" t="s">
        <v>255</v>
      </c>
    </row>
    <row r="59" spans="1:7" x14ac:dyDescent="0.25">
      <c r="A59" s="74" t="s">
        <v>299</v>
      </c>
      <c r="B59" s="4" t="str">
        <f>VLOOKUP(A59,[11]Sheet1!$A:$C,3,FALSE)</f>
        <v>GGY</v>
      </c>
      <c r="C59" s="4" t="str">
        <f>VLOOKUP(B59,[11]Sheet1!$C:$G,5,FALSE)</f>
        <v>VERY HIGH HUMAN DEVELOPMENT</v>
      </c>
      <c r="D59" s="4" t="str">
        <f>VLOOKUP(B59,[11]Sheet1!$C:$G,3,FALSE)</f>
        <v>DEVELOPED MARKET</v>
      </c>
      <c r="G59" s="74" t="s">
        <v>257</v>
      </c>
    </row>
    <row r="60" spans="1:7" x14ac:dyDescent="0.25">
      <c r="A60" s="74" t="s">
        <v>93</v>
      </c>
      <c r="B60" s="4" t="str">
        <f>VLOOKUP(A60,[11]Sheet1!$A:$C,3,FALSE)</f>
        <v>HND</v>
      </c>
      <c r="C60" s="4" t="str">
        <f>VLOOKUP(B60,[11]Sheet1!$C:$G,5,FALSE)</f>
        <v>MEDIUM HUMAN DEVELOPMENT</v>
      </c>
      <c r="D60" s="4" t="str">
        <f>VLOOKUP(B60,[11]Sheet1!$C:$G,3,FALSE)</f>
        <v>EMERGING MARKET NON-AFRICA</v>
      </c>
      <c r="G60" s="74" t="s">
        <v>259</v>
      </c>
    </row>
    <row r="61" spans="1:7" x14ac:dyDescent="0.25">
      <c r="A61" s="74" t="s">
        <v>204</v>
      </c>
      <c r="B61" s="4" t="str">
        <f>VLOOKUP(A61,[11]Sheet1!$A:$C,3,FALSE)</f>
        <v>HKG</v>
      </c>
      <c r="C61" s="4" t="str">
        <f>VLOOKUP(B61,[11]Sheet1!$C:$G,5,FALSE)</f>
        <v>VERY HIGH HUMAN DEVELOPMENT</v>
      </c>
      <c r="D61" s="4" t="str">
        <f>VLOOKUP(B61,[11]Sheet1!$C:$G,3,FALSE)</f>
        <v>DEVELOPED MARKET</v>
      </c>
      <c r="G61" s="74" t="s">
        <v>261</v>
      </c>
    </row>
    <row r="62" spans="1:7" x14ac:dyDescent="0.25">
      <c r="A62" s="74" t="s">
        <v>207</v>
      </c>
      <c r="B62" s="4" t="str">
        <f>VLOOKUP(A62,[11]Sheet1!$A:$C,3,FALSE)</f>
        <v>HUN</v>
      </c>
      <c r="C62" s="4" t="str">
        <f>VLOOKUP(B62,[11]Sheet1!$C:$G,5,FALSE)</f>
        <v>HIGH HUMAN DEVELOPMENT</v>
      </c>
      <c r="D62" s="4" t="str">
        <f>VLOOKUP(B62,[11]Sheet1!$C:$G,3,FALSE)</f>
        <v>EMERGING MARKET NON-AFRICA</v>
      </c>
      <c r="G62" s="74" t="s">
        <v>263</v>
      </c>
    </row>
    <row r="63" spans="1:7" x14ac:dyDescent="0.25">
      <c r="A63" s="74" t="s">
        <v>31</v>
      </c>
      <c r="B63" s="4" t="str">
        <f>VLOOKUP(A63,[11]Sheet1!$A:$C,3,FALSE)</f>
        <v>ISL</v>
      </c>
      <c r="C63" s="4" t="str">
        <f>VLOOKUP(B63,[11]Sheet1!$C:$G,5,FALSE)</f>
        <v>VERY HIGH HUMAN DEVELOPMENT</v>
      </c>
      <c r="D63" s="4" t="str">
        <f>VLOOKUP(B63,[11]Sheet1!$C:$G,3,FALSE)</f>
        <v>DEVELOPED MARKET</v>
      </c>
      <c r="G63" s="74" t="s">
        <v>267</v>
      </c>
    </row>
    <row r="64" spans="1:7" x14ac:dyDescent="0.25">
      <c r="A64" s="74" t="s">
        <v>97</v>
      </c>
      <c r="B64" s="4" t="str">
        <f>VLOOKUP(A64,[11]Sheet1!$A:$C,3,FALSE)</f>
        <v>IND</v>
      </c>
      <c r="C64" s="4" t="str">
        <f>VLOOKUP(B64,[11]Sheet1!$C:$G,5,FALSE)</f>
        <v>MEDIUM HUMAN DEVELOPMENT</v>
      </c>
      <c r="D64" s="4" t="str">
        <f>VLOOKUP(B64,[11]Sheet1!$C:$G,3,FALSE)</f>
        <v>EMERGING MARKET NON-AFRICA</v>
      </c>
      <c r="G64" s="74" t="s">
        <v>274</v>
      </c>
    </row>
    <row r="65" spans="1:7" x14ac:dyDescent="0.25">
      <c r="A65" s="74" t="s">
        <v>95</v>
      </c>
      <c r="B65" s="4" t="str">
        <f>VLOOKUP(A65,[11]Sheet1!$A:$C,3,FALSE)</f>
        <v>IDN</v>
      </c>
      <c r="C65" s="4" t="str">
        <f>VLOOKUP(B65,[11]Sheet1!$C:$G,5,FALSE)</f>
        <v>MEDIUM HUMAN DEVELOPMENT</v>
      </c>
      <c r="D65" s="4" t="str">
        <f>VLOOKUP(B65,[11]Sheet1!$C:$G,3,FALSE)</f>
        <v>EMERGING MARKET NON-AFRICA</v>
      </c>
      <c r="G65" s="74" t="s">
        <v>265</v>
      </c>
    </row>
    <row r="66" spans="1:7" x14ac:dyDescent="0.25">
      <c r="A66" s="74" t="s">
        <v>211</v>
      </c>
      <c r="B66" s="4" t="str">
        <f>VLOOKUP(A66,[11]Sheet1!$A:$C,3,FALSE)</f>
        <v>IRN</v>
      </c>
      <c r="C66" s="4" t="str">
        <f>VLOOKUP(B66,[11]Sheet1!$C:$G,5,FALSE)</f>
        <v>HIGH HUMAN DEVELOPMENT</v>
      </c>
      <c r="D66" s="4" t="str">
        <f>VLOOKUP(B66,[11]Sheet1!$C:$G,3,FALSE)</f>
        <v>EMERGING MARKET NON-AFRICA</v>
      </c>
      <c r="G66" s="74" t="s">
        <v>269</v>
      </c>
    </row>
    <row r="67" spans="1:7" x14ac:dyDescent="0.25">
      <c r="A67" s="74" t="s">
        <v>99</v>
      </c>
      <c r="B67" s="4" t="str">
        <f>VLOOKUP(A67,[11]Sheet1!$A:$C,3,FALSE)</f>
        <v>IRQ</v>
      </c>
      <c r="C67" s="4" t="str">
        <f>VLOOKUP(B67,[11]Sheet1!$C:$G,5,FALSE)</f>
        <v>LOW HUMAN DEVELOPMENT</v>
      </c>
      <c r="D67" s="4" t="str">
        <f>VLOOKUP(B67,[11]Sheet1!$C:$G,3,FALSE)</f>
        <v>EMERGING MARKET NON-AFRICA</v>
      </c>
      <c r="G67" s="74" t="s">
        <v>271</v>
      </c>
    </row>
    <row r="68" spans="1:7" x14ac:dyDescent="0.25">
      <c r="A68" s="74" t="s">
        <v>209</v>
      </c>
      <c r="B68" s="4" t="str">
        <f>VLOOKUP(A68,[11]Sheet1!$A:$C,3,FALSE)</f>
        <v>IRL</v>
      </c>
      <c r="C68" s="4" t="str">
        <f>VLOOKUP(B68,[11]Sheet1!$C:$G,5,FALSE)</f>
        <v>VERY HIGH HUMAN DEVELOPMENT</v>
      </c>
      <c r="D68" s="4" t="str">
        <f>VLOOKUP(B68,[11]Sheet1!$C:$G,3,FALSE)</f>
        <v>DEVELOPED MARKET</v>
      </c>
      <c r="G68" s="74" t="s">
        <v>192</v>
      </c>
    </row>
    <row r="69" spans="1:7" x14ac:dyDescent="0.25">
      <c r="A69" s="74" t="s">
        <v>300</v>
      </c>
      <c r="B69" s="4" t="str">
        <f>VLOOKUP(A69,[11]Sheet1!$A:$C,3,FALSE)</f>
        <v>IMN</v>
      </c>
      <c r="C69" s="4" t="str">
        <f>VLOOKUP(B69,[11]Sheet1!$C:$G,5,FALSE)</f>
        <v>VERY HIGH HUMAN DEVELOPMENT</v>
      </c>
      <c r="D69" s="4" t="str">
        <f>VLOOKUP(B69,[11]Sheet1!$C:$G,3,FALSE)</f>
        <v>DEVELOPED MARKET</v>
      </c>
      <c r="G69" s="74" t="s">
        <v>39</v>
      </c>
    </row>
    <row r="70" spans="1:7" x14ac:dyDescent="0.25">
      <c r="A70" s="74" t="s">
        <v>214</v>
      </c>
      <c r="B70" s="4" t="str">
        <f>VLOOKUP(A70,[11]Sheet1!$A:$C,3,FALSE)</f>
        <v>ISR</v>
      </c>
      <c r="C70" s="4" t="str">
        <f>VLOOKUP(B70,[11]Sheet1!$C:$G,5,FALSE)</f>
        <v>HIGH HUMAN DEVELOPMENT</v>
      </c>
      <c r="D70" s="4" t="str">
        <f>VLOOKUP(B70,[11]Sheet1!$C:$G,3,FALSE)</f>
        <v>EMERGING MARKET NON-AFRICA</v>
      </c>
      <c r="G70" s="74" t="s">
        <v>42</v>
      </c>
    </row>
    <row r="71" spans="1:7" x14ac:dyDescent="0.25">
      <c r="A71" s="74" t="s">
        <v>216</v>
      </c>
      <c r="B71" s="4" t="str">
        <f>VLOOKUP(A71,[11]Sheet1!$A:$C,3,FALSE)</f>
        <v>ITA</v>
      </c>
      <c r="C71" s="4" t="str">
        <f>VLOOKUP(B71,[11]Sheet1!$C:$G,5,FALSE)</f>
        <v>VERY HIGH HUMAN DEVELOPMENT</v>
      </c>
      <c r="D71" s="4" t="str">
        <f>VLOOKUP(B71,[11]Sheet1!$C:$G,3,FALSE)</f>
        <v>DEVELOPED MARKET</v>
      </c>
      <c r="G71" s="74" t="s">
        <v>282</v>
      </c>
    </row>
    <row r="72" spans="1:7" x14ac:dyDescent="0.25">
      <c r="A72" s="74" t="s">
        <v>218</v>
      </c>
      <c r="B72" s="4" t="str">
        <f>VLOOKUP(A72,[11]Sheet1!$A:$C,3,FALSE)</f>
        <v>JAM</v>
      </c>
      <c r="C72" s="4" t="str">
        <f>VLOOKUP(B72,[11]Sheet1!$C:$G,5,FALSE)</f>
        <v>MEDIUM HUMAN DEVELOPMENT</v>
      </c>
      <c r="D72" s="4" t="str">
        <f>VLOOKUP(B72,[11]Sheet1!$C:$G,3,FALSE)</f>
        <v>EMERGING MARKET NON-AFRICA</v>
      </c>
      <c r="G72" s="74" t="s">
        <v>278</v>
      </c>
    </row>
    <row r="73" spans="1:7" x14ac:dyDescent="0.25">
      <c r="A73" s="74" t="s">
        <v>220</v>
      </c>
      <c r="B73" s="4" t="str">
        <f>VLOOKUP(A73,[11]Sheet1!$A:$C,3,FALSE)</f>
        <v>JPN</v>
      </c>
      <c r="C73" s="4" t="str">
        <f>VLOOKUP(B73,[11]Sheet1!$C:$G,5,FALSE)</f>
        <v>VERY HIGH HUMAN DEVELOPMENT</v>
      </c>
      <c r="D73" s="4" t="str">
        <f>VLOOKUP(B73,[11]Sheet1!$C:$G,3,FALSE)</f>
        <v>DEVELOPED MARKET</v>
      </c>
      <c r="G73" s="74" t="s">
        <v>280</v>
      </c>
    </row>
    <row r="74" spans="1:7" x14ac:dyDescent="0.25">
      <c r="A74" s="74" t="s">
        <v>301</v>
      </c>
      <c r="B74" s="4" t="str">
        <f>VLOOKUP(A74,[11]Sheet1!$A:$C,3,FALSE)</f>
        <v>JEY</v>
      </c>
      <c r="C74" s="4" t="str">
        <f>VLOOKUP(B74,[11]Sheet1!$C:$G,5,FALSE)</f>
        <v>VERY HIGH HUMAN DEVELOPMENT</v>
      </c>
      <c r="D74" s="4" t="str">
        <f>VLOOKUP(B74,[11]Sheet1!$C:$G,3,FALSE)</f>
        <v>DEVELOPED MARKET</v>
      </c>
      <c r="G74" s="74" t="s">
        <v>68</v>
      </c>
    </row>
    <row r="75" spans="1:7" x14ac:dyDescent="0.25">
      <c r="A75" s="74" t="s">
        <v>101</v>
      </c>
      <c r="B75" s="4" t="str">
        <f>VLOOKUP(A75,[11]Sheet1!$A:$C,3,FALSE)</f>
        <v>JOR</v>
      </c>
      <c r="C75" s="4" t="str">
        <f>VLOOKUP(B75,[11]Sheet1!$C:$G,5,FALSE)</f>
        <v>MEDIUM HUMAN DEVELOPMENT</v>
      </c>
      <c r="D75" s="4" t="str">
        <f>VLOOKUP(B75,[11]Sheet1!$C:$G,3,FALSE)</f>
        <v>EMERGING MARKET NON-AFRICA</v>
      </c>
      <c r="G75" s="74" t="s">
        <v>69</v>
      </c>
    </row>
    <row r="76" spans="1:7" x14ac:dyDescent="0.25">
      <c r="A76" s="74" t="s">
        <v>222</v>
      </c>
      <c r="B76" s="4" t="str">
        <f>VLOOKUP(A76,[11]Sheet1!$A:$C,3,FALSE)</f>
        <v>KAZ</v>
      </c>
      <c r="C76" s="4" t="str">
        <f>VLOOKUP(B76,[11]Sheet1!$C:$G,5,FALSE)</f>
        <v>HIGH HUMAN DEVELOPMENT</v>
      </c>
      <c r="D76" s="4" t="str">
        <f>VLOOKUP(B76,[11]Sheet1!$C:$G,3,FALSE)</f>
        <v>EMERGING MARKET NON-AFRICA</v>
      </c>
      <c r="G76" s="74" t="s">
        <v>45</v>
      </c>
    </row>
    <row r="77" spans="1:7" x14ac:dyDescent="0.25">
      <c r="A77" s="74" t="s">
        <v>103</v>
      </c>
      <c r="B77" s="4" t="str">
        <f>VLOOKUP(A77,[11]Sheet1!$A:$C,3,FALSE)</f>
        <v>KEN</v>
      </c>
      <c r="C77" s="4" t="str">
        <f>VLOOKUP(B77,[11]Sheet1!$C:$G,5,FALSE)</f>
        <v>MEDIUM HUMAN DEVELOPMENT</v>
      </c>
      <c r="D77" s="4" t="str">
        <f>VLOOKUP(B77,[11]Sheet1!$C:$G,3,FALSE)</f>
        <v>AFRICA</v>
      </c>
      <c r="G77" s="74" t="s">
        <v>50</v>
      </c>
    </row>
    <row r="78" spans="1:7" x14ac:dyDescent="0.25">
      <c r="A78" s="75" t="s">
        <v>302</v>
      </c>
      <c r="B78" s="4" t="str">
        <f>VLOOKUP(A78,[11]Sheet1!$A:$C,3,FALSE)</f>
        <v>PRK</v>
      </c>
      <c r="C78" s="4" t="str">
        <f>VLOOKUP(B78,[11]Sheet1!$C:$G,5,FALSE)</f>
        <v>LOW HUMAN DEVELOPMENT</v>
      </c>
      <c r="D78" s="4" t="str">
        <f>VLOOKUP(B78,[11]Sheet1!$C:$G,3,FALSE)</f>
        <v>EMERGING MARKET NON-AFRICA</v>
      </c>
      <c r="G78" s="74" t="s">
        <v>285</v>
      </c>
    </row>
    <row r="79" spans="1:7" x14ac:dyDescent="0.25">
      <c r="A79" s="75" t="s">
        <v>224</v>
      </c>
      <c r="B79" s="4" t="str">
        <f>VLOOKUP(A79,[11]Sheet1!$A:$C,3,FALSE)</f>
        <v>KOR</v>
      </c>
      <c r="C79" s="4" t="str">
        <f>VLOOKUP(B79,[11]Sheet1!$C:$G,5,FALSE)</f>
        <v>VERY HIGH HUMAN DEVELOPMENT</v>
      </c>
      <c r="D79" s="4" t="str">
        <f>VLOOKUP(B79,[11]Sheet1!$C:$G,3,FALSE)</f>
        <v>EMERGING MARKET NON-AFRICA</v>
      </c>
      <c r="G79" s="74" t="s">
        <v>73</v>
      </c>
    </row>
    <row r="80" spans="1:7" x14ac:dyDescent="0.25">
      <c r="A80" s="74" t="s">
        <v>53</v>
      </c>
      <c r="B80" s="4" t="str">
        <f>VLOOKUP(A80,[11]Sheet1!$A:$C,3,FALSE)</f>
        <v>KWT</v>
      </c>
      <c r="C80" s="4" t="str">
        <f>VLOOKUP(B80,[11]Sheet1!$C:$G,5,FALSE)</f>
        <v>HIGH HUMAN DEVELOPMENT</v>
      </c>
      <c r="D80" s="4" t="str">
        <f>VLOOKUP(B80,[11]Sheet1!$C:$G,3,FALSE)</f>
        <v>EMERGING MARKET NON-AFRICA</v>
      </c>
    </row>
    <row r="81" spans="1:4" x14ac:dyDescent="0.25">
      <c r="A81" s="75" t="s">
        <v>54</v>
      </c>
      <c r="B81" s="4" t="str">
        <f>VLOOKUP(A81,[11]Sheet1!$A:$C,3,FALSE)</f>
        <v>KGZ</v>
      </c>
      <c r="C81" s="4" t="str">
        <f>VLOOKUP(B81,[11]Sheet1!$C:$G,5,FALSE)</f>
        <v>LOW HUMAN DEVELOPMENT</v>
      </c>
      <c r="D81" s="4" t="str">
        <f>VLOOKUP(B81,[11]Sheet1!$C:$G,3,FALSE)</f>
        <v>EMERGING MARKET NON-AFRICA</v>
      </c>
    </row>
    <row r="82" spans="1:4" x14ac:dyDescent="0.25">
      <c r="A82" s="75" t="s">
        <v>231</v>
      </c>
      <c r="B82" s="4" t="str">
        <f>VLOOKUP(A82,[11]Sheet1!$A:$C,3,FALSE)</f>
        <v>LVA</v>
      </c>
      <c r="C82" s="4" t="str">
        <f>VLOOKUP(B82,[11]Sheet1!$C:$G,5,FALSE)</f>
        <v>VERY HIGH HUMAN DEVELOPMENT</v>
      </c>
      <c r="D82" s="4" t="str">
        <f>VLOOKUP(B82,[11]Sheet1!$C:$G,3,FALSE)</f>
        <v>EMERGING MARKET NON-AFRICA</v>
      </c>
    </row>
    <row r="83" spans="1:4" x14ac:dyDescent="0.25">
      <c r="A83" s="75" t="s">
        <v>55</v>
      </c>
      <c r="B83" s="4" t="str">
        <f>VLOOKUP(A83,[11]Sheet1!$A:$C,3,FALSE)</f>
        <v>LBN</v>
      </c>
      <c r="C83" s="4" t="str">
        <f>VLOOKUP(B83,[11]Sheet1!$C:$G,5,FALSE)</f>
        <v>MEDIUM HUMAN DEVELOPMENT</v>
      </c>
      <c r="D83" s="4" t="str">
        <f>VLOOKUP(B83,[11]Sheet1!$C:$G,3,FALSE)</f>
        <v>EMERGING MARKET NON-AFRICA</v>
      </c>
    </row>
    <row r="84" spans="1:4" x14ac:dyDescent="0.25">
      <c r="A84" s="75" t="s">
        <v>56</v>
      </c>
      <c r="B84" s="4" t="str">
        <f>VLOOKUP(A84,[11]Sheet1!$A:$C,3,FALSE)</f>
        <v>LSO</v>
      </c>
      <c r="C84" s="4" t="str">
        <f>VLOOKUP(B84,[11]Sheet1!$C:$G,5,FALSE)</f>
        <v>MEDIUM HUMAN DEVELOPMENT</v>
      </c>
      <c r="D84" s="4" t="str">
        <f>VLOOKUP(B84,[11]Sheet1!$C:$G,3,FALSE)</f>
        <v>EMERGING MARKET NON-AFRICA</v>
      </c>
    </row>
    <row r="85" spans="1:4" x14ac:dyDescent="0.25">
      <c r="A85" s="74" t="s">
        <v>60</v>
      </c>
      <c r="B85" s="4" t="str">
        <f>VLOOKUP(A85,[11]Sheet1!$A:$C,3,FALSE)</f>
        <v>LBY</v>
      </c>
      <c r="C85" s="4" t="str">
        <f>VLOOKUP(B85,[11]Sheet1!$C:$G,5,FALSE)</f>
        <v>MEDIUM HUMAN DEVELOPMENT</v>
      </c>
      <c r="D85" s="4" t="str">
        <f>VLOOKUP(B85,[11]Sheet1!$C:$G,3,FALSE)</f>
        <v>AFRICA</v>
      </c>
    </row>
    <row r="86" spans="1:4" x14ac:dyDescent="0.25">
      <c r="A86" s="75" t="s">
        <v>303</v>
      </c>
      <c r="B86" s="4" t="str">
        <f>VLOOKUP(A86,[11]Sheet1!$A:$C,3,FALSE)</f>
        <v>LIE</v>
      </c>
      <c r="C86" s="4" t="str">
        <f>VLOOKUP(B86,[11]Sheet1!$C:$G,5,FALSE)</f>
        <v>VERY HIGH HUMAN DEVELOPMENT</v>
      </c>
      <c r="D86" s="4" t="str">
        <f>VLOOKUP(B86,[11]Sheet1!$C:$G,3,FALSE)</f>
        <v>DEVELOPED MARKET</v>
      </c>
    </row>
    <row r="87" spans="1:4" x14ac:dyDescent="0.25">
      <c r="A87" s="75" t="s">
        <v>229</v>
      </c>
      <c r="B87" s="4" t="str">
        <f>VLOOKUP(A87,[11]Sheet1!$A:$C,3,FALSE)</f>
        <v>LTU</v>
      </c>
      <c r="C87" s="4" t="str">
        <f>VLOOKUP(B87,[11]Sheet1!$C:$G,5,FALSE)</f>
        <v>HIGH HUMAN DEVELOPMENT</v>
      </c>
      <c r="D87" s="4" t="str">
        <f>VLOOKUP(B87,[11]Sheet1!$C:$G,3,FALSE)</f>
        <v>EMERGING MARKET NON-AFRICA</v>
      </c>
    </row>
    <row r="88" spans="1:4" x14ac:dyDescent="0.25">
      <c r="A88" s="74" t="s">
        <v>304</v>
      </c>
      <c r="B88" s="4" t="str">
        <f>VLOOKUP(A88,[11]Sheet1!$A:$C,3,FALSE)</f>
        <v>LUX</v>
      </c>
      <c r="C88" s="4" t="str">
        <f>VLOOKUP(B88,[11]Sheet1!$C:$G,5,FALSE)</f>
        <v>VERY HIGH HUMAN DEVELOPMENT</v>
      </c>
      <c r="D88" s="4" t="str">
        <f>VLOOKUP(B88,[11]Sheet1!$C:$G,3,FALSE)</f>
        <v>DEVELOPED MARKET</v>
      </c>
    </row>
    <row r="89" spans="1:4" x14ac:dyDescent="0.25">
      <c r="A89" s="75" t="s">
        <v>233</v>
      </c>
      <c r="B89" s="4" t="str">
        <f>VLOOKUP(A89,[11]Sheet1!$A:$C,3,FALSE)</f>
        <v>MAC</v>
      </c>
      <c r="C89" s="4" t="str">
        <f>VLOOKUP(B89,[11]Sheet1!$C:$G,5,FALSE)</f>
        <v>HIGH HUMAN DEVELOPMENT</v>
      </c>
      <c r="D89" s="4" t="str">
        <f>VLOOKUP(B89,[11]Sheet1!$C:$G,3,FALSE)</f>
        <v>EMERGING MARKET NON-AFRICA</v>
      </c>
    </row>
    <row r="90" spans="1:4" x14ac:dyDescent="0.25">
      <c r="A90" s="75" t="s">
        <v>236</v>
      </c>
      <c r="B90" s="4" t="str">
        <f>VLOOKUP(A90,[11]Sheet1!$A:$C,3,FALSE)</f>
        <v>MKD</v>
      </c>
      <c r="C90" s="4" t="str">
        <f>VLOOKUP(B90,[11]Sheet1!$C:$G,5,FALSE)</f>
        <v>HIGH HUMAN DEVELOPMENT</v>
      </c>
      <c r="D90" s="4" t="str">
        <f>VLOOKUP(B90,[11]Sheet1!$C:$G,3,FALSE)</f>
        <v>EMERGING MARKET NON-AFRICA</v>
      </c>
    </row>
    <row r="91" spans="1:4" x14ac:dyDescent="0.25">
      <c r="A91" s="74" t="s">
        <v>37</v>
      </c>
      <c r="B91" s="4" t="str">
        <f>VLOOKUP(A91,[11]Sheet1!$A:$C,3,FALSE)</f>
        <v>MDG</v>
      </c>
      <c r="C91" s="4" t="str">
        <f>VLOOKUP(B91,[11]Sheet1!$C:$G,5,FALSE)</f>
        <v>LOW HUMAN DEVELOPMENT</v>
      </c>
      <c r="D91" s="4" t="str">
        <f>VLOOKUP(B91,[11]Sheet1!$C:$G,3,FALSE)</f>
        <v>AFRICA</v>
      </c>
    </row>
    <row r="92" spans="1:4" x14ac:dyDescent="0.25">
      <c r="A92" s="75" t="s">
        <v>119</v>
      </c>
      <c r="B92" s="4" t="str">
        <f>VLOOKUP(A92,[11]Sheet1!$A:$C,3,FALSE)</f>
        <v>MWI</v>
      </c>
      <c r="C92" s="4" t="str">
        <f>VLOOKUP(B92,[11]Sheet1!$C:$G,5,FALSE)</f>
        <v>LOW HUMAN DEVELOPMENT</v>
      </c>
      <c r="D92" s="4" t="str">
        <f>VLOOKUP(B92,[11]Sheet1!$C:$G,3,FALSE)</f>
        <v>AFRICA</v>
      </c>
    </row>
    <row r="93" spans="1:4" x14ac:dyDescent="0.25">
      <c r="A93" s="74" t="s">
        <v>40</v>
      </c>
      <c r="B93" s="4" t="str">
        <f>VLOOKUP(A93,[11]Sheet1!$A:$C,3,FALSE)</f>
        <v>MYS</v>
      </c>
      <c r="C93" s="4" t="str">
        <f>VLOOKUP(B93,[11]Sheet1!$C:$G,5,FALSE)</f>
        <v>HIGH HUMAN DEVELOPMENT</v>
      </c>
      <c r="D93" s="4" t="str">
        <f>VLOOKUP(B93,[11]Sheet1!$C:$G,3,FALSE)</f>
        <v>EMERGING MARKET NON-AFRICA</v>
      </c>
    </row>
    <row r="94" spans="1:4" x14ac:dyDescent="0.25">
      <c r="A94" s="74" t="s">
        <v>113</v>
      </c>
      <c r="B94" s="4" t="str">
        <f>VLOOKUP(A94,[11]Sheet1!$A:$C,3,FALSE)</f>
        <v>MLI</v>
      </c>
      <c r="C94" s="4" t="str">
        <f>VLOOKUP(B94,[11]Sheet1!$C:$G,5,FALSE)</f>
        <v>LOW HUMAN DEVELOPMENT</v>
      </c>
      <c r="D94" s="4" t="str">
        <f>VLOOKUP(B94,[11]Sheet1!$C:$G,3,FALSE)</f>
        <v>AFRICA</v>
      </c>
    </row>
    <row r="95" spans="1:4" x14ac:dyDescent="0.25">
      <c r="A95" s="75" t="s">
        <v>43</v>
      </c>
      <c r="B95" s="4" t="str">
        <f>VLOOKUP(A95,[11]Sheet1!$A:$C,3,FALSE)</f>
        <v>MLT</v>
      </c>
      <c r="C95" s="4" t="str">
        <f>VLOOKUP(B95,[11]Sheet1!$C:$G,5,FALSE)</f>
        <v>VERY HIGH HUMAN DEVELOPMENT</v>
      </c>
      <c r="D95" s="4" t="str">
        <f>VLOOKUP(B95,[11]Sheet1!$C:$G,3,FALSE)</f>
        <v>DEVELOPED MARKET</v>
      </c>
    </row>
    <row r="96" spans="1:4" x14ac:dyDescent="0.25">
      <c r="A96" s="74" t="s">
        <v>239</v>
      </c>
      <c r="B96" s="4" t="str">
        <f>VLOOKUP(A96,[11]Sheet1!$A:$C,3,FALSE)</f>
        <v>MUS</v>
      </c>
      <c r="C96" s="4" t="str">
        <f>VLOOKUP(B96,[11]Sheet1!$C:$G,5,FALSE)</f>
        <v>HIGH HUMAN DEVELOPMENT</v>
      </c>
      <c r="D96" s="4" t="str">
        <f>VLOOKUP(B96,[11]Sheet1!$C:$G,3,FALSE)</f>
        <v>AFRICA</v>
      </c>
    </row>
    <row r="97" spans="1:4" x14ac:dyDescent="0.25">
      <c r="A97" s="75" t="s">
        <v>46</v>
      </c>
      <c r="B97" s="4" t="str">
        <f>VLOOKUP(A97,[11]Sheet1!$A:$C,3,FALSE)</f>
        <v>MEX</v>
      </c>
      <c r="C97" s="4" t="str">
        <f>VLOOKUP(B97,[11]Sheet1!$C:$G,5,FALSE)</f>
        <v>HIGH HUMAN DEVELOPMENT</v>
      </c>
      <c r="D97" s="4" t="str">
        <f>VLOOKUP(B97,[11]Sheet1!$C:$G,3,FALSE)</f>
        <v>EMERGING MARKET NON-AFRICA</v>
      </c>
    </row>
    <row r="98" spans="1:4" x14ac:dyDescent="0.25">
      <c r="A98" s="75" t="s">
        <v>305</v>
      </c>
      <c r="B98" s="4" t="str">
        <f>VLOOKUP(A98,[11]Sheet1!$A:$C,3,FALSE)</f>
        <v>MCO</v>
      </c>
      <c r="C98" s="4" t="str">
        <f>VLOOKUP(B98,[11]Sheet1!$C:$G,5,FALSE)</f>
        <v>VERY HIGH HUMAN DEVELOPMENT</v>
      </c>
      <c r="D98" s="4" t="str">
        <f>VLOOKUP(B98,[11]Sheet1!$C:$G,3,FALSE)</f>
        <v>DEVELOPED MARKET</v>
      </c>
    </row>
    <row r="99" spans="1:4" x14ac:dyDescent="0.25">
      <c r="A99" s="74" t="s">
        <v>115</v>
      </c>
      <c r="B99" s="4" t="str">
        <f>VLOOKUP(A99,[11]Sheet1!$A:$C,3,FALSE)</f>
        <v>MNG</v>
      </c>
      <c r="C99" s="4" t="str">
        <f>VLOOKUP(B99,[11]Sheet1!$C:$G,5,FALSE)</f>
        <v>MEDIUM HUMAN DEVELOPMENT</v>
      </c>
      <c r="D99" s="4" t="str">
        <f>VLOOKUP(B99,[11]Sheet1!$C:$G,3,FALSE)</f>
        <v>EMERGING MARKET NON-AFRICA</v>
      </c>
    </row>
    <row r="100" spans="1:4" x14ac:dyDescent="0.25">
      <c r="A100" s="74" t="s">
        <v>51</v>
      </c>
      <c r="B100" s="4" t="str">
        <f>VLOOKUP(A100,[11]Sheet1!$A:$C,3,FALSE)</f>
        <v>MAR</v>
      </c>
      <c r="C100" s="4" t="str">
        <f>VLOOKUP(B100,[11]Sheet1!$C:$G,5,FALSE)</f>
        <v>MEDIUM HUMAN DEVELOPMENT</v>
      </c>
      <c r="D100" s="4" t="str">
        <f>VLOOKUP(B100,[11]Sheet1!$C:$G,3,FALSE)</f>
        <v>AFRICA</v>
      </c>
    </row>
    <row r="101" spans="1:4" x14ac:dyDescent="0.25">
      <c r="A101" s="75" t="s">
        <v>117</v>
      </c>
      <c r="B101" s="4" t="str">
        <f>VLOOKUP(A101,[11]Sheet1!$A:$C,3,FALSE)</f>
        <v>MOZ</v>
      </c>
      <c r="C101" s="4" t="str">
        <f>VLOOKUP(B101,[11]Sheet1!$C:$G,5,FALSE)</f>
        <v>LOW HUMAN DEVELOPMENT</v>
      </c>
      <c r="D101" s="4" t="str">
        <f>VLOOKUP(B101,[11]Sheet1!$C:$G,3,FALSE)</f>
        <v>AFRICA</v>
      </c>
    </row>
    <row r="102" spans="1:4" x14ac:dyDescent="0.25">
      <c r="A102" s="75" t="s">
        <v>121</v>
      </c>
      <c r="B102" s="4" t="str">
        <f>VLOOKUP(A102,[11]Sheet1!$A:$C,3,FALSE)</f>
        <v>NAM</v>
      </c>
      <c r="C102" s="4" t="str">
        <f>VLOOKUP(B102,[11]Sheet1!$C:$G,5,FALSE)</f>
        <v>MEDIUM HUMAN DEVELOPMENT</v>
      </c>
      <c r="D102" s="4" t="str">
        <f>VLOOKUP(B102,[11]Sheet1!$C:$G,3,FALSE)</f>
        <v>EMERGING MARKET NON-AFRICA</v>
      </c>
    </row>
    <row r="103" spans="1:4" x14ac:dyDescent="0.25">
      <c r="A103" s="74" t="s">
        <v>242</v>
      </c>
      <c r="B103" s="4" t="str">
        <f>VLOOKUP(A103,[11]Sheet1!$A:$C,3,FALSE)</f>
        <v>NLD</v>
      </c>
      <c r="C103" s="4" t="str">
        <f>VLOOKUP(B103,[11]Sheet1!$C:$G,5,FALSE)</f>
        <v>VERY HIGH HUMAN DEVELOPMENT</v>
      </c>
      <c r="D103" s="4" t="str">
        <f>VLOOKUP(B103,[11]Sheet1!$C:$G,3,FALSE)</f>
        <v>DEVELOPED MARKET</v>
      </c>
    </row>
    <row r="104" spans="1:4" x14ac:dyDescent="0.25">
      <c r="A104" s="74" t="s">
        <v>306</v>
      </c>
      <c r="B104" s="4" t="str">
        <f>VLOOKUP(A104,[11]Sheet1!$A:$C,3,FALSE)</f>
        <v>ANT</v>
      </c>
      <c r="C104" s="4" t="str">
        <f>VLOOKUP(B104,[11]Sheet1!$C:$G,5,FALSE)</f>
        <v>VERY HIGH HUMAN DEVELOPMENT</v>
      </c>
      <c r="D104" s="4" t="str">
        <f>VLOOKUP(B104,[11]Sheet1!$C:$G,3,FALSE)</f>
        <v>EMERGING MARKET NON-AFRICA</v>
      </c>
    </row>
    <row r="105" spans="1:4" x14ac:dyDescent="0.25">
      <c r="A105" s="74" t="s">
        <v>246</v>
      </c>
      <c r="B105" s="4" t="str">
        <f>VLOOKUP(A105,[11]Sheet1!$A:$C,3,FALSE)</f>
        <v>NZL</v>
      </c>
      <c r="C105" s="4" t="str">
        <f>VLOOKUP(B105,[11]Sheet1!$C:$G,5,FALSE)</f>
        <v>VERY HIGH HUMAN DEVELOPMENT</v>
      </c>
      <c r="D105" s="4" t="str">
        <f>VLOOKUP(B105,[11]Sheet1!$C:$G,3,FALSE)</f>
        <v>DEVELOPED MARKET</v>
      </c>
    </row>
    <row r="106" spans="1:4" x14ac:dyDescent="0.25">
      <c r="A106" s="75" t="s">
        <v>61</v>
      </c>
      <c r="B106" s="4" t="str">
        <f>VLOOKUP(A106,[11]Sheet1!$A:$C,3,FALSE)</f>
        <v>NIC</v>
      </c>
      <c r="C106" s="4" t="str">
        <f>VLOOKUP(B106,[11]Sheet1!$C:$G,5,FALSE)</f>
        <v>MEDIUM HUMAN DEVELOPMENT</v>
      </c>
      <c r="D106" s="4" t="str">
        <f>VLOOKUP(B106,[11]Sheet1!$C:$G,3,FALSE)</f>
        <v>EMERGING MARKET NON-AFRICA</v>
      </c>
    </row>
    <row r="107" spans="1:4" x14ac:dyDescent="0.25">
      <c r="A107" s="74" t="s">
        <v>62</v>
      </c>
      <c r="B107" s="4" t="str">
        <f>VLOOKUP(A107,[11]Sheet1!$A:$C,3,FALSE)</f>
        <v>NGA</v>
      </c>
      <c r="C107" s="4" t="str">
        <f>VLOOKUP(B107,[11]Sheet1!$C:$G,5,FALSE)</f>
        <v>MEDIUM HUMAN DEVELOPMENT</v>
      </c>
      <c r="D107" s="4" t="str">
        <f>VLOOKUP(B107,[11]Sheet1!$C:$G,3,FALSE)</f>
        <v>AFRICA</v>
      </c>
    </row>
    <row r="108" spans="1:4" x14ac:dyDescent="0.25">
      <c r="A108" s="75" t="s">
        <v>244</v>
      </c>
      <c r="B108" s="4" t="str">
        <f>VLOOKUP(A108,[11]Sheet1!$A:$C,3,FALSE)</f>
        <v>NOR</v>
      </c>
      <c r="C108" s="4" t="str">
        <f>VLOOKUP(B108,[11]Sheet1!$C:$G,5,FALSE)</f>
        <v>VERY HIGH HUMAN DEVELOPMENT</v>
      </c>
      <c r="D108" s="4" t="str">
        <f>VLOOKUP(B108,[11]Sheet1!$C:$G,3,FALSE)</f>
        <v>DEVELOPED MARKET</v>
      </c>
    </row>
    <row r="109" spans="1:4" x14ac:dyDescent="0.25">
      <c r="A109" s="75" t="s">
        <v>63</v>
      </c>
      <c r="B109" s="4" t="str">
        <f>VLOOKUP(A109,[11]Sheet1!$A:$C,3,FALSE)</f>
        <v>OMN</v>
      </c>
      <c r="C109" s="4" t="str">
        <f>VLOOKUP(B109,[11]Sheet1!$C:$G,5,FALSE)</f>
        <v>HIGH HUMAN DEVELOPMENT</v>
      </c>
      <c r="D109" s="4" t="str">
        <f>VLOOKUP(B109,[11]Sheet1!$C:$G,3,FALSE)</f>
        <v>EMERGING MARKET NON-AFRICA</v>
      </c>
    </row>
    <row r="110" spans="1:4" x14ac:dyDescent="0.25">
      <c r="A110" s="75" t="s">
        <v>64</v>
      </c>
      <c r="B110" s="4" t="str">
        <f>VLOOKUP(A110,[11]Sheet1!$A:$C,3,FALSE)</f>
        <v>PAK</v>
      </c>
      <c r="C110" s="4" t="str">
        <f>VLOOKUP(B110,[11]Sheet1!$C:$G,5,FALSE)</f>
        <v>LOW HUMAN DEVELOPMENT</v>
      </c>
      <c r="D110" s="4" t="str">
        <f>VLOOKUP(B110,[11]Sheet1!$C:$G,3,FALSE)</f>
        <v>EMERGING MARKET NON-AFRICA</v>
      </c>
    </row>
    <row r="111" spans="1:4" x14ac:dyDescent="0.25">
      <c r="A111" s="74" t="s">
        <v>307</v>
      </c>
      <c r="B111" s="4" t="str">
        <f>VLOOKUP(A111,[11]Sheet1!$A:$C,3,FALSE)</f>
        <v>PSE</v>
      </c>
      <c r="C111" s="4" t="str">
        <f>VLOOKUP(B111,[11]Sheet1!$C:$G,5,FALSE)</f>
        <v>MEDIUM HUMAN DEVELOPMENT</v>
      </c>
      <c r="D111" s="4" t="str">
        <f>VLOOKUP(B111,[11]Sheet1!$C:$G,3,FALSE)</f>
        <v>EMERGING MARKET NON-AFRICA</v>
      </c>
    </row>
    <row r="112" spans="1:4" x14ac:dyDescent="0.25">
      <c r="A112" s="74" t="s">
        <v>249</v>
      </c>
      <c r="B112" s="4" t="str">
        <f>VLOOKUP(A112,[11]Sheet1!$A:$C,3,FALSE)</f>
        <v>PAN</v>
      </c>
      <c r="C112" s="4" t="str">
        <f>VLOOKUP(B112,[11]Sheet1!$C:$G,5,FALSE)</f>
        <v>HIGH HUMAN DEVELOPMENT</v>
      </c>
      <c r="D112" s="4" t="str">
        <f>VLOOKUP(B112,[11]Sheet1!$C:$G,3,FALSE)</f>
        <v>EMERGING MARKET NON-AFRICA</v>
      </c>
    </row>
    <row r="113" spans="1:4" x14ac:dyDescent="0.25">
      <c r="A113" s="75" t="s">
        <v>66</v>
      </c>
      <c r="B113" s="4" t="str">
        <f>VLOOKUP(A113,[11]Sheet1!$A:$C,3,FALSE)</f>
        <v>PNG</v>
      </c>
      <c r="C113" s="4" t="str">
        <f>VLOOKUP(B113,[11]Sheet1!$C:$G,5,FALSE)</f>
        <v>LOW HUMAN DEVELOPMENT</v>
      </c>
      <c r="D113" s="4" t="str">
        <f>VLOOKUP(B113,[11]Sheet1!$C:$G,3,FALSE)</f>
        <v>EMERGING MARKET NON-AFRICA</v>
      </c>
    </row>
    <row r="114" spans="1:4" x14ac:dyDescent="0.25">
      <c r="A114" s="75" t="s">
        <v>251</v>
      </c>
      <c r="B114" s="4" t="str">
        <f>VLOOKUP(A114,[11]Sheet1!$A:$C,3,FALSE)</f>
        <v>PER</v>
      </c>
      <c r="C114" s="4" t="str">
        <f>VLOOKUP(B114,[11]Sheet1!$C:$G,5,FALSE)</f>
        <v>HIGH HUMAN DEVELOPMENT</v>
      </c>
      <c r="D114" s="4" t="str">
        <f>VLOOKUP(B114,[11]Sheet1!$C:$G,3,FALSE)</f>
        <v>EMERGING MARKET NON-AFRICA</v>
      </c>
    </row>
    <row r="115" spans="1:4" x14ac:dyDescent="0.25">
      <c r="A115" s="74" t="s">
        <v>126</v>
      </c>
      <c r="B115" s="4" t="str">
        <f>VLOOKUP(A115,[11]Sheet1!$A:$C,3,FALSE)</f>
        <v>PHL</v>
      </c>
      <c r="C115" s="4" t="str">
        <f>VLOOKUP(B115,[11]Sheet1!$C:$G,5,FALSE)</f>
        <v>MEDIUM HUMAN DEVELOPMENT</v>
      </c>
      <c r="D115" s="4" t="str">
        <f>VLOOKUP(B115,[11]Sheet1!$C:$G,3,FALSE)</f>
        <v>EMERGING MARKET NON-AFRICA</v>
      </c>
    </row>
    <row r="116" spans="1:4" x14ac:dyDescent="0.25">
      <c r="A116" s="74" t="s">
        <v>253</v>
      </c>
      <c r="B116" s="4" t="str">
        <f>VLOOKUP(A116,[11]Sheet1!$A:$C,3,FALSE)</f>
        <v>POL</v>
      </c>
      <c r="C116" s="4" t="str">
        <f>VLOOKUP(B116,[11]Sheet1!$C:$G,5,FALSE)</f>
        <v>VERY HIGH HUMAN DEVELOPMENT</v>
      </c>
      <c r="D116" s="4" t="str">
        <f>VLOOKUP(B116,[11]Sheet1!$C:$G,3,FALSE)</f>
        <v>EMERGING MARKET NON-AFRICA</v>
      </c>
    </row>
    <row r="117" spans="1:4" x14ac:dyDescent="0.25">
      <c r="A117" s="75" t="s">
        <v>255</v>
      </c>
      <c r="B117" s="4" t="str">
        <f>VLOOKUP(A117,[11]Sheet1!$A:$C,3,FALSE)</f>
        <v>PRT</v>
      </c>
      <c r="C117" s="4" t="str">
        <f>VLOOKUP(B117,[11]Sheet1!$C:$G,5,FALSE)</f>
        <v>VERY HIGH HUMAN DEVELOPMENT</v>
      </c>
      <c r="D117" s="4" t="str">
        <f>VLOOKUP(B117,[11]Sheet1!$C:$G,3,FALSE)</f>
        <v>DEVELOPED MARKET</v>
      </c>
    </row>
    <row r="118" spans="1:4" x14ac:dyDescent="0.25">
      <c r="A118" s="75" t="s">
        <v>308</v>
      </c>
      <c r="B118" s="4" t="str">
        <f>VLOOKUP(A118,[11]Sheet1!$A:$C,3,FALSE)</f>
        <v>PRI</v>
      </c>
      <c r="C118" s="4" t="str">
        <f>VLOOKUP(B118,[11]Sheet1!$C:$G,5,FALSE)</f>
        <v>VERY HIGH HUMAN DEVELOPMENT</v>
      </c>
      <c r="D118" s="4" t="str">
        <f>VLOOKUP(B118,[11]Sheet1!$C:$G,3,FALSE)</f>
        <v>EMERGING MARKET NON-AFRICA</v>
      </c>
    </row>
    <row r="119" spans="1:4" x14ac:dyDescent="0.25">
      <c r="A119" s="75" t="s">
        <v>257</v>
      </c>
      <c r="B119" s="4" t="str">
        <f>VLOOKUP(A119,[11]Sheet1!$A:$C,3,FALSE)</f>
        <v>QAT</v>
      </c>
      <c r="C119" s="4" t="str">
        <f>VLOOKUP(B119,[11]Sheet1!$C:$G,5,FALSE)</f>
        <v>VERY HIGH HUMAN DEVELOPMENT</v>
      </c>
      <c r="D119" s="4" t="str">
        <f>VLOOKUP(B119,[11]Sheet1!$C:$G,3,FALSE)</f>
        <v>EMERGING MARKET NON-AFRICA</v>
      </c>
    </row>
    <row r="120" spans="1:4" x14ac:dyDescent="0.25">
      <c r="A120" s="74" t="s">
        <v>309</v>
      </c>
      <c r="B120" s="4" t="str">
        <f>VLOOKUP(A120,[11]Sheet1!$A:$C,3,FALSE)</f>
        <v>REU</v>
      </c>
      <c r="C120" s="4" t="str">
        <f>VLOOKUP(B120,[11]Sheet1!$C:$G,5,FALSE)</f>
        <v>HIGH HUMAN DEVELOPMENT</v>
      </c>
      <c r="D120" s="4" t="str">
        <f>VLOOKUP(B120,[11]Sheet1!$C:$G,3,FALSE)</f>
        <v>DEVELOPED MARKET</v>
      </c>
    </row>
    <row r="121" spans="1:4" x14ac:dyDescent="0.25">
      <c r="A121" s="75" t="s">
        <v>259</v>
      </c>
      <c r="B121" s="4" t="str">
        <f>VLOOKUP(A121,[11]Sheet1!$A:$C,3,FALSE)</f>
        <v>ROU</v>
      </c>
      <c r="C121" s="4" t="str">
        <f>VLOOKUP(B121,[11]Sheet1!$C:$G,5,FALSE)</f>
        <v>HIGH HUMAN DEVELOPMENT</v>
      </c>
      <c r="D121" s="4" t="str">
        <f>VLOOKUP(B121,[11]Sheet1!$C:$G,3,FALSE)</f>
        <v>EMERGING MARKET NON-AFRICA</v>
      </c>
    </row>
    <row r="122" spans="1:4" x14ac:dyDescent="0.25">
      <c r="A122" s="74" t="s">
        <v>261</v>
      </c>
      <c r="B122" s="4" t="str">
        <f>VLOOKUP(A122,[11]Sheet1!$A:$C,3,FALSE)</f>
        <v>RUS</v>
      </c>
      <c r="C122" s="4" t="str">
        <f>VLOOKUP(B122,[11]Sheet1!$C:$G,5,FALSE)</f>
        <v>HIGH HUMAN DEVELOPMENT</v>
      </c>
      <c r="D122" s="4" t="str">
        <f>VLOOKUP(B122,[11]Sheet1!$C:$G,3,FALSE)</f>
        <v>EMERGING MARKET NON-AFRICA</v>
      </c>
    </row>
    <row r="123" spans="1:4" x14ac:dyDescent="0.25">
      <c r="A123" s="75" t="s">
        <v>129</v>
      </c>
      <c r="B123" s="4" t="str">
        <f>VLOOKUP(A123,[11]Sheet1!$A:$C,3,FALSE)</f>
        <v>RWA</v>
      </c>
      <c r="C123" s="4" t="str">
        <f>VLOOKUP(B123,[11]Sheet1!$C:$G,5,FALSE)</f>
        <v>LOW HUMAN DEVELOPMENT</v>
      </c>
      <c r="D123" s="4" t="str">
        <f>VLOOKUP(B123,[11]Sheet1!$C:$G,3,FALSE)</f>
        <v>AFRICA</v>
      </c>
    </row>
    <row r="124" spans="1:4" x14ac:dyDescent="0.25">
      <c r="A124" s="86" t="s">
        <v>263</v>
      </c>
      <c r="B124" s="4" t="str">
        <f>VLOOKUP(A124,[11]Sheet1!$A:$C,3,FALSE)</f>
        <v>SAU</v>
      </c>
      <c r="C124" s="4" t="str">
        <f>VLOOKUP(B124,[11]Sheet1!$C:$G,5,FALSE)</f>
        <v>MEDIUM HUMAN DEVELOPMENT</v>
      </c>
      <c r="D124" s="4" t="str">
        <f>VLOOKUP(B124,[11]Sheet1!$C:$G,3,FALSE)</f>
        <v>EMERGING MARKET NON-AFRICA</v>
      </c>
    </row>
    <row r="125" spans="1:4" x14ac:dyDescent="0.25">
      <c r="A125" s="75" t="s">
        <v>133</v>
      </c>
      <c r="B125" s="4" t="str">
        <f>VLOOKUP(A125,[11]Sheet1!$A:$C,3,FALSE)</f>
        <v>SEN</v>
      </c>
      <c r="C125" s="4" t="str">
        <f>VLOOKUP(B125,[11]Sheet1!$C:$G,5,FALSE)</f>
        <v>MEDIUM HUMAN DEVELOPMENT</v>
      </c>
      <c r="D125" s="4" t="str">
        <f>VLOOKUP(B125,[11]Sheet1!$C:$G,3,FALSE)</f>
        <v>AFRICA</v>
      </c>
    </row>
    <row r="126" spans="1:4" x14ac:dyDescent="0.25">
      <c r="A126" s="86" t="s">
        <v>267</v>
      </c>
      <c r="B126" s="4" t="str">
        <f>VLOOKUP(A126,[11]Sheet1!$A:$C,3,FALSE)</f>
        <v>SRB</v>
      </c>
      <c r="C126" s="4" t="str">
        <f>VLOOKUP(B126,[11]Sheet1!$C:$G,5,FALSE)</f>
        <v>HIGH HUMAN DEVELOPMENT</v>
      </c>
      <c r="D126" s="4" t="str">
        <f>VLOOKUP(B126,[11]Sheet1!$C:$G,3,FALSE)</f>
        <v>EMERGING MARKET NON-AFRICA</v>
      </c>
    </row>
    <row r="127" spans="1:4" x14ac:dyDescent="0.25">
      <c r="A127" s="74" t="s">
        <v>274</v>
      </c>
      <c r="B127" s="4" t="str">
        <f>VLOOKUP(A127,[11]Sheet1!$A:$C,3,FALSE)</f>
        <v>SYC</v>
      </c>
      <c r="C127" s="4" t="str">
        <f>VLOOKUP(B127,[11]Sheet1!$C:$G,5,FALSE)</f>
        <v>HIGH HUMAN DEVELOPMENT</v>
      </c>
      <c r="D127" s="4" t="str">
        <f>VLOOKUP(B127,[11]Sheet1!$C:$G,3,FALSE)</f>
        <v>AFRICA</v>
      </c>
    </row>
    <row r="128" spans="1:4" x14ac:dyDescent="0.25">
      <c r="A128" s="75" t="s">
        <v>135</v>
      </c>
      <c r="B128" s="4" t="str">
        <f>VLOOKUP(A128,[11]Sheet1!$A:$C,3,FALSE)</f>
        <v>SLE</v>
      </c>
      <c r="C128" s="4" t="str">
        <f>VLOOKUP(B128,[11]Sheet1!$C:$G,5,FALSE)</f>
        <v>LOW HUMAN DEVELOPMENT</v>
      </c>
      <c r="D128" s="4" t="str">
        <f>VLOOKUP(B128,[11]Sheet1!$C:$G,3,FALSE)</f>
        <v>AFRICA</v>
      </c>
    </row>
    <row r="129" spans="1:4" x14ac:dyDescent="0.25">
      <c r="A129" s="74" t="s">
        <v>265</v>
      </c>
      <c r="B129" s="4" t="str">
        <f>VLOOKUP(A129,[11]Sheet1!$A:$C,3,FALSE)</f>
        <v>SGP</v>
      </c>
      <c r="C129" s="4" t="str">
        <f>VLOOKUP(B129,[11]Sheet1!$C:$G,5,FALSE)</f>
        <v>VERY HIGH HUMAN DEVELOPMENT</v>
      </c>
      <c r="D129" s="4" t="str">
        <f>VLOOKUP(B129,[11]Sheet1!$C:$G,3,FALSE)</f>
        <v>DEVELOPED MARKET</v>
      </c>
    </row>
    <row r="130" spans="1:4" x14ac:dyDescent="0.25">
      <c r="A130" s="74" t="s">
        <v>269</v>
      </c>
      <c r="B130" s="4" t="str">
        <f>VLOOKUP(A130,[11]Sheet1!$A:$C,3,FALSE)</f>
        <v>SVK</v>
      </c>
      <c r="C130" s="4" t="str">
        <f>VLOOKUP(B130,[11]Sheet1!$C:$G,5,FALSE)</f>
        <v>VERY HIGH HUMAN DEVELOPMENT</v>
      </c>
      <c r="D130" s="4" t="str">
        <f>VLOOKUP(B130,[11]Sheet1!$C:$G,3,FALSE)</f>
        <v>EMERGING MARKET NON-AFRICA</v>
      </c>
    </row>
    <row r="131" spans="1:4" x14ac:dyDescent="0.25">
      <c r="A131" s="75" t="s">
        <v>271</v>
      </c>
      <c r="B131" s="4" t="str">
        <f>VLOOKUP(A131,[11]Sheet1!$A:$C,3,FALSE)</f>
        <v>SVN</v>
      </c>
      <c r="C131" s="4" t="str">
        <f>VLOOKUP(B131,[11]Sheet1!$C:$G,5,FALSE)</f>
        <v>VERY HIGH HUMAN DEVELOPMENT</v>
      </c>
      <c r="D131" s="4" t="str">
        <f>VLOOKUP(B131,[11]Sheet1!$C:$G,3,FALSE)</f>
        <v>EMERGING MARKET NON-AFRICA</v>
      </c>
    </row>
    <row r="132" spans="1:4" x14ac:dyDescent="0.25">
      <c r="A132" s="86" t="s">
        <v>36</v>
      </c>
      <c r="B132" s="4" t="str">
        <f>VLOOKUP(A132,[11]Sheet1!$A:$C,3,FALSE)</f>
        <v>ZAF</v>
      </c>
      <c r="C132" s="4" t="str">
        <f>VLOOKUP(B132,[11]Sheet1!$C:$G,5,FALSE)</f>
        <v>MEDIUM HUMAN DEVELOPMENT</v>
      </c>
      <c r="D132" s="4" t="str">
        <f>VLOOKUP(B132,[11]Sheet1!$C:$G,3,FALSE)</f>
        <v>AFRICA</v>
      </c>
    </row>
    <row r="133" spans="1:4" x14ac:dyDescent="0.25">
      <c r="A133" s="74" t="s">
        <v>192</v>
      </c>
      <c r="B133" s="4" t="str">
        <f>VLOOKUP(A133,[11]Sheet1!$A:$C,3,FALSE)</f>
        <v>ESP</v>
      </c>
      <c r="C133" s="4" t="str">
        <f>VLOOKUP(B133,[11]Sheet1!$C:$G,5,FALSE)</f>
        <v>VERY HIGH HUMAN DEVELOPMENT</v>
      </c>
      <c r="D133" s="4" t="str">
        <f>VLOOKUP(B133,[11]Sheet1!$C:$G,3,FALSE)</f>
        <v>DEVELOPED MARKET</v>
      </c>
    </row>
    <row r="134" spans="1:4" x14ac:dyDescent="0.25">
      <c r="A134" s="74" t="s">
        <v>108</v>
      </c>
      <c r="B134" s="4" t="str">
        <f>VLOOKUP(A134,[11]Sheet1!$A:$C,3,FALSE)</f>
        <v>LKA</v>
      </c>
      <c r="C134" s="4" t="str">
        <f>VLOOKUP(B134,[11]Sheet1!$C:$G,5,FALSE)</f>
        <v>MEDIUM HUMAN DEVELOPMENT</v>
      </c>
      <c r="D134" s="4" t="str">
        <f>VLOOKUP(B134,[11]Sheet1!$C:$G,3,FALSE)</f>
        <v>EMERGING MARKET NON-AFRICA</v>
      </c>
    </row>
    <row r="135" spans="1:4" x14ac:dyDescent="0.25">
      <c r="A135" s="74" t="s">
        <v>131</v>
      </c>
      <c r="B135" s="4" t="str">
        <f>VLOOKUP(A135,[11]Sheet1!$A:$C,3,FALSE)</f>
        <v>SDN</v>
      </c>
      <c r="C135" s="4" t="str">
        <f>VLOOKUP(B135,[11]Sheet1!$C:$G,5,FALSE)</f>
        <v>LOW HUMAN DEVELOPMENT</v>
      </c>
      <c r="D135" s="4" t="str">
        <f>VLOOKUP(B135,[11]Sheet1!$C:$G,3,FALSE)</f>
        <v>AFRICA</v>
      </c>
    </row>
    <row r="136" spans="1:4" x14ac:dyDescent="0.25">
      <c r="A136" s="75" t="s">
        <v>139</v>
      </c>
      <c r="B136" s="4" t="str">
        <f>VLOOKUP(A136,[11]Sheet1!$A:$C,3,FALSE)</f>
        <v>SWZ</v>
      </c>
      <c r="C136" s="4" t="str">
        <f>VLOOKUP(B136,[11]Sheet1!$C:$G,5,FALSE)</f>
        <v>MEDIUM HUMAN DEVELOPMENT</v>
      </c>
      <c r="D136" s="4" t="str">
        <f>VLOOKUP(B136,[11]Sheet1!$C:$G,3,FALSE)</f>
        <v>EMERGING MARKET NON-AFRICA</v>
      </c>
    </row>
    <row r="137" spans="1:4" x14ac:dyDescent="0.25">
      <c r="A137" s="74" t="s">
        <v>39</v>
      </c>
      <c r="B137" s="4" t="str">
        <f>VLOOKUP(A137,[11]Sheet1!$A:$C,3,FALSE)</f>
        <v>SWE</v>
      </c>
      <c r="C137" s="4" t="str">
        <f>VLOOKUP(B137,[11]Sheet1!$C:$G,5,FALSE)</f>
        <v>VERY HIGH HUMAN DEVELOPMENT</v>
      </c>
      <c r="D137" s="4" t="str">
        <f>VLOOKUP(B137,[11]Sheet1!$C:$G,3,FALSE)</f>
        <v>DEVELOPED MARKET</v>
      </c>
    </row>
    <row r="138" spans="1:4" x14ac:dyDescent="0.25">
      <c r="A138" s="74" t="s">
        <v>42</v>
      </c>
      <c r="B138" s="4" t="str">
        <f>VLOOKUP(A138,[11]Sheet1!$A:$C,3,FALSE)</f>
        <v>CHE</v>
      </c>
      <c r="C138" s="4" t="str">
        <f>VLOOKUP(B138,[11]Sheet1!$C:$G,5,FALSE)</f>
        <v>VERY HIGH HUMAN DEVELOPMENT</v>
      </c>
      <c r="D138" s="4" t="str">
        <f>VLOOKUP(B138,[11]Sheet1!$C:$G,3,FALSE)</f>
        <v>DEVELOPED MARKET</v>
      </c>
    </row>
    <row r="139" spans="1:4" x14ac:dyDescent="0.25">
      <c r="A139" s="74" t="s">
        <v>282</v>
      </c>
      <c r="B139" s="4" t="str">
        <f>VLOOKUP(A139,[11]Sheet1!$A:$C,3,FALSE)</f>
        <v>TWN</v>
      </c>
      <c r="C139" s="4" t="str">
        <f>VLOOKUP(B139,[11]Sheet1!$C:$G,5,FALSE)</f>
        <v>VERY HIGH HUMAN DEVELOPMENT</v>
      </c>
      <c r="D139" s="4" t="str">
        <f>VLOOKUP(B139,[11]Sheet1!$C:$G,3,FALSE)</f>
        <v>DEVELOPED MARKET</v>
      </c>
    </row>
    <row r="140" spans="1:4" x14ac:dyDescent="0.25">
      <c r="A140" s="75" t="s">
        <v>145</v>
      </c>
      <c r="B140" s="4" t="str">
        <f>VLOOKUP(A140,[11]Sheet1!$A:$C,3,FALSE)</f>
        <v>TJK</v>
      </c>
      <c r="C140" s="4" t="str">
        <f>VLOOKUP(B140,[11]Sheet1!$C:$G,5,FALSE)</f>
        <v>MEDIUM HUMAN DEVELOPMENT</v>
      </c>
      <c r="D140" s="4" t="str">
        <f>VLOOKUP(B140,[11]Sheet1!$C:$G,3,FALSE)</f>
        <v>EMERGING MARKET NON-AFRICA</v>
      </c>
    </row>
    <row r="141" spans="1:4" x14ac:dyDescent="0.25">
      <c r="A141" s="75" t="s">
        <v>147</v>
      </c>
      <c r="B141" s="4" t="str">
        <f>VLOOKUP(A141,[11]Sheet1!$A:$C,3,FALSE)</f>
        <v>TZA</v>
      </c>
      <c r="C141" s="4" t="str">
        <f>VLOOKUP(B141,[11]Sheet1!$C:$G,5,FALSE)</f>
        <v>LOW HUMAN DEVELOPMENT</v>
      </c>
      <c r="D141" s="4" t="str">
        <f>VLOOKUP(B141,[11]Sheet1!$C:$G,3,FALSE)</f>
        <v>AFRICA</v>
      </c>
    </row>
    <row r="142" spans="1:4" x14ac:dyDescent="0.25">
      <c r="A142" s="74" t="s">
        <v>143</v>
      </c>
      <c r="B142" s="4" t="str">
        <f>VLOOKUP(A142,[11]Sheet1!$A:$C,3,FALSE)</f>
        <v>THA</v>
      </c>
      <c r="C142" s="4" t="str">
        <f>VLOOKUP(B142,[11]Sheet1!$C:$G,5,FALSE)</f>
        <v>MEDIUM HUMAN DEVELOPMENT</v>
      </c>
      <c r="D142" s="4" t="str">
        <f>VLOOKUP(B142,[11]Sheet1!$C:$G,3,FALSE)</f>
        <v>EMERGING MARKET NON-AFRICA</v>
      </c>
    </row>
    <row r="143" spans="1:4" x14ac:dyDescent="0.25">
      <c r="A143" s="75" t="s">
        <v>141</v>
      </c>
      <c r="B143" s="4" t="str">
        <f>VLOOKUP(A143,[11]Sheet1!$A:$C,3,FALSE)</f>
        <v>TGO</v>
      </c>
      <c r="C143" s="4" t="str">
        <f>VLOOKUP(B143,[11]Sheet1!$C:$G,5,FALSE)</f>
        <v>LOW HUMAN DEVELOPMENT</v>
      </c>
      <c r="D143" s="4" t="str">
        <f>VLOOKUP(B143,[11]Sheet1!$C:$G,3,FALSE)</f>
        <v>AFRICA</v>
      </c>
    </row>
    <row r="144" spans="1:4" x14ac:dyDescent="0.25">
      <c r="A144" s="74" t="s">
        <v>276</v>
      </c>
      <c r="B144" s="4" t="str">
        <f>VLOOKUP(A144,[11]Sheet1!$A:$C,3,FALSE)</f>
        <v>TTO</v>
      </c>
      <c r="C144" s="4" t="str">
        <f>VLOOKUP(B144,[11]Sheet1!$C:$G,5,FALSE)</f>
        <v>HIGH HUMAN DEVELOPMENT</v>
      </c>
      <c r="D144" s="4" t="str">
        <f>VLOOKUP(B144,[11]Sheet1!$C:$G,3,FALSE)</f>
        <v>EMERGING MARKET NON-AFRICA</v>
      </c>
    </row>
    <row r="145" spans="1:4" x14ac:dyDescent="0.25">
      <c r="A145" s="75" t="s">
        <v>278</v>
      </c>
      <c r="B145" s="4" t="str">
        <f>VLOOKUP(A145,[11]Sheet1!$A:$C,3,FALSE)</f>
        <v>TUN</v>
      </c>
      <c r="C145" s="4" t="str">
        <f>VLOOKUP(B145,[11]Sheet1!$C:$G,5,FALSE)</f>
        <v>HIGH HUMAN DEVELOPMENT</v>
      </c>
      <c r="D145" s="4" t="str">
        <f>VLOOKUP(B145,[11]Sheet1!$C:$G,3,FALSE)</f>
        <v>AFRICA</v>
      </c>
    </row>
    <row r="146" spans="1:4" x14ac:dyDescent="0.25">
      <c r="A146" s="75" t="s">
        <v>280</v>
      </c>
      <c r="B146" s="4" t="str">
        <f>VLOOKUP(A146,[11]Sheet1!$A:$C,3,FALSE)</f>
        <v>TUR</v>
      </c>
      <c r="C146" s="4" t="str">
        <f>VLOOKUP(B146,[11]Sheet1!$C:$G,5,FALSE)</f>
        <v>HIGH HUMAN DEVELOPMENT</v>
      </c>
      <c r="D146" s="4" t="str">
        <f>VLOOKUP(B146,[11]Sheet1!$C:$G,3,FALSE)</f>
        <v>EMERGING MARKET NON-AFRICA</v>
      </c>
    </row>
    <row r="147" spans="1:4" x14ac:dyDescent="0.25">
      <c r="A147" s="74" t="s">
        <v>67</v>
      </c>
      <c r="B147" s="4" t="str">
        <f>VLOOKUP(A147,[11]Sheet1!$A:$C,3,FALSE)</f>
        <v>UGA</v>
      </c>
      <c r="C147" s="4" t="str">
        <f>VLOOKUP(B147,[11]Sheet1!$C:$G,5,FALSE)</f>
        <v>LOW HUMAN DEVELOPMENT</v>
      </c>
      <c r="D147" s="4" t="str">
        <f>VLOOKUP(B147,[11]Sheet1!$C:$G,3,FALSE)</f>
        <v>AFRICA</v>
      </c>
    </row>
    <row r="148" spans="1:4" x14ac:dyDescent="0.25">
      <c r="A148" s="75" t="s">
        <v>68</v>
      </c>
      <c r="B148" s="4" t="str">
        <f>VLOOKUP(A148,[11]Sheet1!$A:$C,3,FALSE)</f>
        <v>UKR</v>
      </c>
      <c r="C148" s="4" t="str">
        <f>VLOOKUP(B148,[11]Sheet1!$C:$G,5,FALSE)</f>
        <v>MEDIUM HUMAN DEVELOPMENT</v>
      </c>
      <c r="D148" s="4" t="str">
        <f>VLOOKUP(B148,[11]Sheet1!$C:$G,3,FALSE)</f>
        <v>EMERGING MARKET NON-AFRICA</v>
      </c>
    </row>
    <row r="149" spans="1:4" x14ac:dyDescent="0.25">
      <c r="A149" s="74" t="s">
        <v>69</v>
      </c>
      <c r="B149" s="4" t="str">
        <f>VLOOKUP(A149,[11]Sheet1!$A:$C,3,FALSE)</f>
        <v>ARE</v>
      </c>
      <c r="C149" s="4" t="str">
        <f>VLOOKUP(B149,[11]Sheet1!$C:$G,5,FALSE)</f>
        <v>HIGH HUMAN DEVELOPMENT</v>
      </c>
      <c r="D149" s="4" t="str">
        <f>VLOOKUP(B149,[11]Sheet1!$C:$G,3,FALSE)</f>
        <v>EMERGING MARKET NON-AFRICA</v>
      </c>
    </row>
    <row r="150" spans="1:4" x14ac:dyDescent="0.25">
      <c r="A150" s="74" t="s">
        <v>45</v>
      </c>
      <c r="B150" s="4" t="str">
        <f>VLOOKUP(A150,[11]Sheet1!$A:$C,3,FALSE)</f>
        <v>GBR</v>
      </c>
      <c r="C150" s="4" t="str">
        <f>VLOOKUP(B150,[11]Sheet1!$C:$G,5,FALSE)</f>
        <v>VERY HIGH HUMAN DEVELOPMENT</v>
      </c>
      <c r="D150" s="4" t="str">
        <f>VLOOKUP(B150,[11]Sheet1!$C:$G,3,FALSE)</f>
        <v>DEVELOPED MARKET</v>
      </c>
    </row>
    <row r="151" spans="1:4" x14ac:dyDescent="0.25">
      <c r="A151" s="75" t="s">
        <v>50</v>
      </c>
      <c r="B151" s="4" t="str">
        <f>VLOOKUP(A151,[11]Sheet1!$A:$C,3,FALSE)</f>
        <v>USA</v>
      </c>
      <c r="C151" s="4" t="str">
        <f>VLOOKUP(B151,[11]Sheet1!$C:$G,5,FALSE)</f>
        <v>VERY HIGH HUMAN DEVELOPMENT</v>
      </c>
      <c r="D151" s="4" t="str">
        <f>VLOOKUP(B151,[11]Sheet1!$C:$G,3,FALSE)</f>
        <v>DEVELOPED MARKET</v>
      </c>
    </row>
    <row r="152" spans="1:4" x14ac:dyDescent="0.25">
      <c r="A152" s="74" t="s">
        <v>285</v>
      </c>
      <c r="B152" s="4" t="str">
        <f>VLOOKUP(A152,[11]Sheet1!$A:$C,3,FALSE)</f>
        <v>URY</v>
      </c>
      <c r="C152" s="4" t="str">
        <f>VLOOKUP(B152,[11]Sheet1!$C:$G,5,FALSE)</f>
        <v>HIGH HUMAN DEVELOPMENT</v>
      </c>
      <c r="D152" s="4" t="str">
        <f>VLOOKUP(B152,[11]Sheet1!$C:$G,3,FALSE)</f>
        <v>EMERGING MARKET NON-AFRICA</v>
      </c>
    </row>
    <row r="153" spans="1:4" x14ac:dyDescent="0.25">
      <c r="A153" s="74" t="s">
        <v>70</v>
      </c>
      <c r="B153" s="4" t="str">
        <f>VLOOKUP(A153,[11]Sheet1!$A:$C,3,FALSE)</f>
        <v>UZB</v>
      </c>
      <c r="C153" s="4" t="str">
        <f>VLOOKUP(B153,[11]Sheet1!$C:$G,5,FALSE)</f>
        <v>LOW HUMAN DEVELOPMENT</v>
      </c>
      <c r="D153" s="4" t="str">
        <f>VLOOKUP(B153,[11]Sheet1!$C:$G,3,FALSE)</f>
        <v>EMERGING MARKET NON-AFRICA</v>
      </c>
    </row>
    <row r="154" spans="1:4" x14ac:dyDescent="0.25">
      <c r="A154" s="75" t="s">
        <v>73</v>
      </c>
      <c r="B154" s="4" t="str">
        <f>VLOOKUP(A154,[11]Sheet1!$A:$C,3,FALSE)</f>
        <v>VEN</v>
      </c>
      <c r="C154" s="4" t="str">
        <f>VLOOKUP(B154,[11]Sheet1!$C:$G,5,FALSE)</f>
        <v>LOW HUMAN DEVELOPMENT</v>
      </c>
      <c r="D154" s="4" t="str">
        <f>VLOOKUP(B154,[11]Sheet1!$C:$G,3,FALSE)</f>
        <v>EMERGING MARKET NON-AFRICA</v>
      </c>
    </row>
    <row r="155" spans="1:4" x14ac:dyDescent="0.25">
      <c r="A155" s="75" t="s">
        <v>151</v>
      </c>
      <c r="B155" s="4" t="str">
        <f>VLOOKUP(A155,[11]Sheet1!$A:$C,3,FALSE)</f>
        <v>VNM</v>
      </c>
      <c r="C155" s="4" t="str">
        <f>VLOOKUP(B155,[11]Sheet1!$C:$G,5,FALSE)</f>
        <v>MEDIUM HUMAN DEVELOPMENT</v>
      </c>
      <c r="D155" s="4" t="str">
        <f>VLOOKUP(B155,[11]Sheet1!$C:$G,3,FALSE)</f>
        <v>EMERGING MARKET NON-AFRICA</v>
      </c>
    </row>
    <row r="156" spans="1:4" x14ac:dyDescent="0.25">
      <c r="A156" s="74" t="s">
        <v>310</v>
      </c>
      <c r="B156" s="4" t="str">
        <f>VLOOKUP(A156,[11]Sheet1!$A:$C,3,FALSE)</f>
        <v>VGB</v>
      </c>
      <c r="C156" s="4" t="str">
        <f>VLOOKUP(B156,[11]Sheet1!$C:$G,5,FALSE)</f>
        <v>VERY HIGH HUMAN DEVELOPMENT</v>
      </c>
      <c r="D156" s="4" t="str">
        <f>VLOOKUP(B156,[11]Sheet1!$C:$G,3,FALSE)</f>
        <v>DEVELOPED MARKET</v>
      </c>
    </row>
    <row r="157" spans="1:4" x14ac:dyDescent="0.25">
      <c r="A157" s="75" t="s">
        <v>311</v>
      </c>
      <c r="B157" s="4" t="str">
        <f>VLOOKUP(A157,[11]Sheet1!$A:$C,3,FALSE)</f>
        <v>VIR</v>
      </c>
      <c r="C157" s="4" t="str">
        <f>VLOOKUP(B157,[11]Sheet1!$C:$G,5,FALSE)</f>
        <v>VERY HIGH HUMAN DEVELOPMENT</v>
      </c>
      <c r="D157" s="4" t="str">
        <f>VLOOKUP(B157,[11]Sheet1!$C:$G,3,FALSE)</f>
        <v>DEVELOPED MARKET</v>
      </c>
    </row>
    <row r="158" spans="1:4" x14ac:dyDescent="0.25">
      <c r="A158" s="75" t="s">
        <v>153</v>
      </c>
      <c r="B158" s="4" t="str">
        <f>VLOOKUP(A158,[11]Sheet1!$A:$C,3,FALSE)</f>
        <v>YEM</v>
      </c>
      <c r="C158" s="4" t="str">
        <f>VLOOKUP(B158,[11]Sheet1!$C:$G,5,FALSE)</f>
        <v>LOW HUMAN DEVELOPMENT</v>
      </c>
      <c r="D158" s="4" t="str">
        <f>VLOOKUP(B158,[11]Sheet1!$C:$G,3,FALSE)</f>
        <v>EMERGING MARKET NON-AFRICA</v>
      </c>
    </row>
    <row r="159" spans="1:4" x14ac:dyDescent="0.25">
      <c r="A159" s="74" t="s">
        <v>156</v>
      </c>
      <c r="B159" s="4" t="str">
        <f>VLOOKUP(A159,[11]Sheet1!$A:$C,3,FALSE)</f>
        <v>ZMB</v>
      </c>
      <c r="C159" s="4" t="str">
        <f>VLOOKUP(B159,[11]Sheet1!$C:$G,5,FALSE)</f>
        <v>MEDIUM HUMAN DEVELOPMENT</v>
      </c>
      <c r="D159" s="4" t="str">
        <f>VLOOKUP(B159,[11]Sheet1!$C:$G,3,FALSE)</f>
        <v>AFRICA</v>
      </c>
    </row>
    <row r="160" spans="1:4" x14ac:dyDescent="0.25">
      <c r="A160" s="75" t="s">
        <v>312</v>
      </c>
      <c r="B160" s="4" t="str">
        <f>VLOOKUP(A160,[11]Sheet1!$A:$C,3,FALSE)</f>
        <v>ZWE</v>
      </c>
      <c r="C160" s="4" t="str">
        <f>VLOOKUP(B160,[11]Sheet1!$C:$G,5,FALSE)</f>
        <v>LOW HUMAN DEVELOPMENT</v>
      </c>
      <c r="D160" s="4" t="str">
        <f>VLOOKUP(B160,[11]Sheet1!$C:$G,3,FALSE)</f>
        <v>AFRICA</v>
      </c>
    </row>
    <row r="161" spans="1:4" x14ac:dyDescent="0.25">
      <c r="A161" s="75"/>
      <c r="B161" s="4" t="e">
        <f>VLOOKUP(A161,[11]Sheet1!$A:$C,3,FALSE)</f>
        <v>#N/A</v>
      </c>
      <c r="C161" s="4" t="e">
        <f>VLOOKUP(B161,[11]Sheet1!$C:$G,5,FALSE)</f>
        <v>#N/A</v>
      </c>
      <c r="D161" s="4" t="e">
        <f>VLOOKUP(B161,[11]Sheet1!$C:$G,3,FALSE)</f>
        <v>#N/A</v>
      </c>
    </row>
  </sheetData>
  <sortState xmlns:xlrd2="http://schemas.microsoft.com/office/spreadsheetml/2017/richdata2" ref="A2:D161">
    <sortCondition ref="A1"/>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I45"/>
  <sheetViews>
    <sheetView tabSelected="1" view="pageBreakPreview" zoomScale="70" zoomScaleNormal="80" zoomScaleSheetLayoutView="70" workbookViewId="0">
      <selection activeCell="I12" sqref="I12"/>
    </sheetView>
  </sheetViews>
  <sheetFormatPr defaultRowHeight="15" x14ac:dyDescent="0.25"/>
  <cols>
    <col min="1" max="1" width="9.140625" style="143"/>
    <col min="2" max="2" width="27.5703125" bestFit="1" customWidth="1"/>
    <col min="3" max="3" width="33.28515625" style="89" customWidth="1"/>
    <col min="4" max="4" width="43" style="142" customWidth="1"/>
    <col min="5" max="5" width="5.5703125" customWidth="1"/>
    <col min="6" max="6" width="9.140625" style="58"/>
    <col min="7" max="7" width="29" style="89" bestFit="1" customWidth="1"/>
    <col min="8" max="8" width="47.85546875" style="142" customWidth="1"/>
    <col min="9" max="9" width="59" style="142" customWidth="1"/>
  </cols>
  <sheetData>
    <row r="1" spans="1:9" ht="34.5" thickBot="1" x14ac:dyDescent="0.3">
      <c r="A1" s="700" t="s">
        <v>666</v>
      </c>
      <c r="B1" s="701"/>
      <c r="C1" s="701"/>
      <c r="D1" s="702"/>
      <c r="F1" s="700" t="s">
        <v>665</v>
      </c>
      <c r="G1" s="701"/>
      <c r="H1" s="701"/>
      <c r="I1" s="702"/>
    </row>
    <row r="2" spans="1:9" ht="34.5" thickBot="1" x14ac:dyDescent="0.3">
      <c r="A2" s="129"/>
      <c r="B2" s="5"/>
      <c r="C2" s="129" t="s">
        <v>668</v>
      </c>
      <c r="D2" s="145" t="s">
        <v>675</v>
      </c>
      <c r="E2" s="5"/>
      <c r="F2" s="449"/>
      <c r="G2" s="449"/>
      <c r="H2" s="129" t="s">
        <v>668</v>
      </c>
      <c r="I2" s="145" t="s">
        <v>675</v>
      </c>
    </row>
    <row r="3" spans="1:9" ht="38.25" x14ac:dyDescent="0.25">
      <c r="A3" s="697" t="s">
        <v>322</v>
      </c>
      <c r="B3" s="450" t="s">
        <v>345</v>
      </c>
      <c r="C3" s="451" t="s">
        <v>690</v>
      </c>
      <c r="D3" s="452" t="s">
        <v>667</v>
      </c>
      <c r="E3" s="5"/>
      <c r="F3" s="697" t="s">
        <v>322</v>
      </c>
      <c r="G3" s="453" t="s">
        <v>345</v>
      </c>
      <c r="H3" s="451" t="s">
        <v>690</v>
      </c>
      <c r="I3" s="452" t="s">
        <v>667</v>
      </c>
    </row>
    <row r="4" spans="1:9" x14ac:dyDescent="0.25">
      <c r="A4" s="698"/>
      <c r="B4" s="454" t="s">
        <v>639</v>
      </c>
      <c r="C4" s="455" t="s">
        <v>669</v>
      </c>
      <c r="D4" s="456" t="s">
        <v>670</v>
      </c>
      <c r="E4" s="5"/>
      <c r="F4" s="698"/>
      <c r="G4" s="457" t="s">
        <v>604</v>
      </c>
      <c r="H4" s="458" t="s">
        <v>688</v>
      </c>
      <c r="I4" s="456" t="s">
        <v>689</v>
      </c>
    </row>
    <row r="5" spans="1:9" ht="39" thickBot="1" x14ac:dyDescent="0.3">
      <c r="A5" s="699"/>
      <c r="B5" s="459" t="s">
        <v>346</v>
      </c>
      <c r="C5" s="460" t="s">
        <v>671</v>
      </c>
      <c r="D5" s="461" t="s">
        <v>672</v>
      </c>
      <c r="E5" s="5"/>
      <c r="F5" s="698"/>
      <c r="G5" s="457" t="s">
        <v>630</v>
      </c>
      <c r="H5" s="458" t="s">
        <v>692</v>
      </c>
      <c r="I5" s="456" t="s">
        <v>693</v>
      </c>
    </row>
    <row r="6" spans="1:9" ht="26.25" thickBot="1" x14ac:dyDescent="0.3">
      <c r="A6" s="129"/>
      <c r="B6" s="87"/>
      <c r="C6" s="87"/>
      <c r="D6" s="145"/>
      <c r="E6" s="5"/>
      <c r="F6" s="699"/>
      <c r="G6" s="462" t="s">
        <v>346</v>
      </c>
      <c r="H6" s="463" t="s">
        <v>671</v>
      </c>
      <c r="I6" s="464" t="s">
        <v>672</v>
      </c>
    </row>
    <row r="7" spans="1:9" ht="26.25" thickBot="1" x14ac:dyDescent="0.3">
      <c r="A7" s="697" t="s">
        <v>348</v>
      </c>
      <c r="B7" s="450" t="s">
        <v>324</v>
      </c>
      <c r="C7" s="465" t="s">
        <v>677</v>
      </c>
      <c r="D7" s="452" t="s">
        <v>673</v>
      </c>
      <c r="E7" s="5"/>
      <c r="F7" s="144"/>
      <c r="G7" s="87"/>
      <c r="H7" s="145"/>
      <c r="I7" s="145"/>
    </row>
    <row r="8" spans="1:9" ht="51.75" thickBot="1" x14ac:dyDescent="0.3">
      <c r="A8" s="699"/>
      <c r="B8" s="459" t="s">
        <v>347</v>
      </c>
      <c r="C8" s="466" t="s">
        <v>691</v>
      </c>
      <c r="D8" s="461" t="s">
        <v>676</v>
      </c>
      <c r="E8" s="5"/>
      <c r="F8" s="697" t="s">
        <v>348</v>
      </c>
      <c r="G8" s="467" t="s">
        <v>324</v>
      </c>
      <c r="H8" s="468" t="s">
        <v>674</v>
      </c>
      <c r="I8" s="452" t="s">
        <v>673</v>
      </c>
    </row>
    <row r="9" spans="1:9" ht="64.5" thickBot="1" x14ac:dyDescent="0.3">
      <c r="A9" s="129"/>
      <c r="B9" s="87"/>
      <c r="C9" s="87"/>
      <c r="D9" s="145"/>
      <c r="E9" s="5"/>
      <c r="F9" s="698"/>
      <c r="G9" s="457" t="s">
        <v>640</v>
      </c>
      <c r="H9" s="146" t="s">
        <v>705</v>
      </c>
      <c r="I9" s="456" t="s">
        <v>706</v>
      </c>
    </row>
    <row r="10" spans="1:9" ht="58.5" thickBot="1" x14ac:dyDescent="0.3">
      <c r="A10" s="469" t="s">
        <v>325</v>
      </c>
      <c r="B10" s="470" t="s">
        <v>318</v>
      </c>
      <c r="C10" s="471" t="s">
        <v>678</v>
      </c>
      <c r="D10" s="472" t="s">
        <v>679</v>
      </c>
      <c r="E10" s="5"/>
      <c r="F10" s="698"/>
      <c r="G10" s="457" t="s">
        <v>694</v>
      </c>
      <c r="H10" s="466" t="s">
        <v>695</v>
      </c>
      <c r="I10" s="461" t="s">
        <v>676</v>
      </c>
    </row>
    <row r="11" spans="1:9" ht="64.5" thickBot="1" x14ac:dyDescent="0.3">
      <c r="A11" s="129"/>
      <c r="B11" s="87"/>
      <c r="C11" s="87"/>
      <c r="D11" s="145"/>
      <c r="E11" s="5"/>
      <c r="F11" s="698"/>
      <c r="G11" s="457" t="s">
        <v>699</v>
      </c>
      <c r="H11" s="146" t="s">
        <v>700</v>
      </c>
      <c r="I11" s="456" t="s">
        <v>702</v>
      </c>
    </row>
    <row r="12" spans="1:9" ht="64.5" thickBot="1" x14ac:dyDescent="0.3">
      <c r="A12" s="697" t="s">
        <v>349</v>
      </c>
      <c r="B12" s="473" t="s">
        <v>326</v>
      </c>
      <c r="C12" s="474" t="s">
        <v>680</v>
      </c>
      <c r="D12" s="452" t="s">
        <v>685</v>
      </c>
      <c r="E12" s="5"/>
      <c r="F12" s="699"/>
      <c r="G12" s="475" t="s">
        <v>607</v>
      </c>
      <c r="H12" s="476" t="s">
        <v>701</v>
      </c>
      <c r="I12" s="461" t="s">
        <v>702</v>
      </c>
    </row>
    <row r="13" spans="1:9" ht="26.25" thickBot="1" x14ac:dyDescent="0.3">
      <c r="A13" s="699"/>
      <c r="B13" s="477" t="s">
        <v>696</v>
      </c>
      <c r="C13" s="478" t="s">
        <v>697</v>
      </c>
      <c r="D13" s="461" t="s">
        <v>698</v>
      </c>
      <c r="E13" s="5"/>
      <c r="F13" s="144"/>
      <c r="G13" s="87"/>
      <c r="H13" s="145"/>
      <c r="I13" s="145"/>
    </row>
    <row r="14" spans="1:9" ht="57.75" thickBot="1" x14ac:dyDescent="0.3">
      <c r="A14" s="129"/>
      <c r="B14" s="87"/>
      <c r="C14" s="87"/>
      <c r="D14" s="145"/>
      <c r="E14" s="5"/>
      <c r="F14" s="469" t="s">
        <v>605</v>
      </c>
      <c r="G14" s="470" t="s">
        <v>608</v>
      </c>
      <c r="H14" s="479" t="s">
        <v>704</v>
      </c>
      <c r="I14" s="472" t="s">
        <v>703</v>
      </c>
    </row>
    <row r="15" spans="1:9" ht="33.75" thickBot="1" x14ac:dyDescent="0.3">
      <c r="A15" s="469" t="s">
        <v>350</v>
      </c>
      <c r="B15" s="470" t="s">
        <v>351</v>
      </c>
      <c r="C15" s="471" t="s">
        <v>683</v>
      </c>
      <c r="D15" s="472" t="s">
        <v>684</v>
      </c>
      <c r="E15" s="5"/>
      <c r="F15" s="144"/>
      <c r="G15" s="87"/>
      <c r="H15" s="145"/>
      <c r="I15" s="145"/>
    </row>
    <row r="16" spans="1:9" ht="58.5" thickBot="1" x14ac:dyDescent="0.3">
      <c r="A16" s="129"/>
      <c r="B16" s="5"/>
      <c r="C16" s="87"/>
      <c r="D16" s="145"/>
      <c r="E16" s="5"/>
      <c r="F16" s="469" t="s">
        <v>325</v>
      </c>
      <c r="G16" s="470" t="s">
        <v>318</v>
      </c>
      <c r="H16" s="479" t="s">
        <v>678</v>
      </c>
      <c r="I16" s="472" t="s">
        <v>679</v>
      </c>
    </row>
    <row r="17" spans="1:9" ht="15.75" thickBot="1" x14ac:dyDescent="0.3">
      <c r="A17" s="129"/>
      <c r="B17" s="5"/>
      <c r="C17" s="87"/>
      <c r="D17" s="145"/>
      <c r="E17" s="5"/>
      <c r="F17" s="144"/>
      <c r="G17" s="87"/>
      <c r="H17" s="145"/>
      <c r="I17" s="145"/>
    </row>
    <row r="18" spans="1:9" ht="15.75" thickBot="1" x14ac:dyDescent="0.3">
      <c r="A18" s="129"/>
      <c r="B18" s="5"/>
      <c r="C18" s="87"/>
      <c r="D18" s="145"/>
      <c r="E18" s="5"/>
      <c r="F18" s="697" t="s">
        <v>349</v>
      </c>
      <c r="G18" s="473" t="s">
        <v>326</v>
      </c>
      <c r="H18" s="468" t="s">
        <v>680</v>
      </c>
      <c r="I18" s="480" t="s">
        <v>685</v>
      </c>
    </row>
    <row r="19" spans="1:9" x14ac:dyDescent="0.25">
      <c r="A19" s="129"/>
      <c r="B19" s="5"/>
      <c r="C19" s="87"/>
      <c r="D19" s="145"/>
      <c r="E19" s="5"/>
      <c r="F19" s="698"/>
      <c r="G19" s="481" t="s">
        <v>609</v>
      </c>
      <c r="H19" s="145" t="s">
        <v>686</v>
      </c>
      <c r="I19" s="480" t="s">
        <v>687</v>
      </c>
    </row>
    <row r="20" spans="1:9" ht="15.75" thickBot="1" x14ac:dyDescent="0.3">
      <c r="A20" s="129"/>
      <c r="B20" s="5"/>
      <c r="C20" s="87"/>
      <c r="D20" s="145"/>
      <c r="E20" s="5"/>
      <c r="F20" s="699"/>
      <c r="G20" s="477" t="s">
        <v>352</v>
      </c>
      <c r="H20" s="476" t="s">
        <v>681</v>
      </c>
      <c r="I20" s="482" t="s">
        <v>682</v>
      </c>
    </row>
    <row r="21" spans="1:9" ht="15.75" thickBot="1" x14ac:dyDescent="0.3">
      <c r="A21" s="129"/>
      <c r="B21" s="5"/>
      <c r="C21" s="87"/>
      <c r="D21" s="145"/>
      <c r="E21" s="5"/>
      <c r="F21" s="144"/>
      <c r="G21" s="87"/>
      <c r="H21" s="145"/>
      <c r="I21" s="145"/>
    </row>
    <row r="22" spans="1:9" ht="33.75" thickBot="1" x14ac:dyDescent="0.3">
      <c r="A22" s="129"/>
      <c r="B22" s="5"/>
      <c r="C22" s="87"/>
      <c r="D22" s="145"/>
      <c r="E22" s="5"/>
      <c r="F22" s="469" t="s">
        <v>350</v>
      </c>
      <c r="G22" s="470" t="s">
        <v>351</v>
      </c>
      <c r="H22" s="479" t="s">
        <v>683</v>
      </c>
      <c r="I22" s="483" t="s">
        <v>684</v>
      </c>
    </row>
    <row r="23" spans="1:9" x14ac:dyDescent="0.25">
      <c r="A23" s="129"/>
      <c r="B23" s="5"/>
      <c r="C23" s="87"/>
      <c r="D23" s="145"/>
      <c r="E23" s="5"/>
      <c r="F23" s="144"/>
      <c r="G23" s="87"/>
      <c r="H23" s="145"/>
      <c r="I23" s="145"/>
    </row>
    <row r="24" spans="1:9" x14ac:dyDescent="0.25">
      <c r="A24" s="129"/>
      <c r="B24" s="5"/>
      <c r="C24" s="87"/>
      <c r="D24" s="145"/>
      <c r="E24" s="5"/>
      <c r="F24" s="144"/>
      <c r="G24" s="87"/>
      <c r="H24" s="145"/>
      <c r="I24" s="145"/>
    </row>
    <row r="25" spans="1:9" x14ac:dyDescent="0.25">
      <c r="A25" s="129"/>
      <c r="B25" s="5"/>
      <c r="C25" s="87"/>
      <c r="D25" s="145"/>
      <c r="E25" s="5"/>
      <c r="F25" s="144"/>
      <c r="G25" s="87"/>
      <c r="H25" s="145"/>
      <c r="I25" s="145"/>
    </row>
    <row r="26" spans="1:9" x14ac:dyDescent="0.25">
      <c r="A26" s="129"/>
      <c r="B26" s="5"/>
      <c r="C26" s="87"/>
      <c r="D26" s="145"/>
      <c r="E26" s="5"/>
      <c r="F26" s="144"/>
      <c r="G26" s="87"/>
      <c r="H26" s="145"/>
      <c r="I26" s="145"/>
    </row>
    <row r="27" spans="1:9" x14ac:dyDescent="0.25">
      <c r="A27" s="129"/>
      <c r="B27" s="5"/>
      <c r="C27" s="87"/>
      <c r="D27" s="145"/>
      <c r="E27" s="5"/>
      <c r="F27" s="144"/>
      <c r="G27" s="87"/>
      <c r="H27" s="145"/>
      <c r="I27" s="145"/>
    </row>
    <row r="28" spans="1:9" x14ac:dyDescent="0.25">
      <c r="A28" s="129"/>
      <c r="B28" s="5"/>
      <c r="C28" s="87"/>
      <c r="D28" s="145"/>
      <c r="E28" s="5"/>
      <c r="F28" s="144"/>
      <c r="G28" s="87"/>
      <c r="H28" s="145"/>
      <c r="I28" s="145"/>
    </row>
    <row r="29" spans="1:9" x14ac:dyDescent="0.25">
      <c r="A29" s="129"/>
      <c r="B29" s="5"/>
      <c r="C29" s="87"/>
      <c r="D29" s="145"/>
      <c r="E29" s="5"/>
      <c r="F29" s="144"/>
      <c r="G29" s="87"/>
      <c r="H29" s="145"/>
      <c r="I29" s="145"/>
    </row>
    <row r="30" spans="1:9" x14ac:dyDescent="0.25">
      <c r="A30" s="129"/>
      <c r="B30" s="5"/>
      <c r="C30" s="87"/>
      <c r="D30" s="145"/>
      <c r="E30" s="5"/>
      <c r="F30" s="144"/>
      <c r="G30" s="87"/>
      <c r="H30" s="145"/>
      <c r="I30" s="145"/>
    </row>
    <row r="31" spans="1:9" x14ac:dyDescent="0.25">
      <c r="A31" s="129"/>
      <c r="B31" s="5"/>
      <c r="C31" s="87"/>
      <c r="D31" s="145"/>
      <c r="E31" s="5"/>
      <c r="F31" s="144"/>
      <c r="G31" s="87"/>
      <c r="H31" s="145"/>
      <c r="I31" s="145"/>
    </row>
    <row r="32" spans="1:9" x14ac:dyDescent="0.25">
      <c r="A32" s="129"/>
      <c r="B32" s="5"/>
      <c r="C32" s="87"/>
      <c r="D32" s="145"/>
      <c r="E32" s="5"/>
      <c r="F32" s="144"/>
      <c r="G32" s="87"/>
      <c r="H32" s="145"/>
      <c r="I32" s="145"/>
    </row>
    <row r="33" spans="1:9" x14ac:dyDescent="0.25">
      <c r="A33" s="129"/>
      <c r="B33" s="5"/>
      <c r="C33" s="87"/>
      <c r="D33" s="145"/>
      <c r="E33" s="5"/>
      <c r="F33" s="144"/>
      <c r="G33" s="87"/>
      <c r="H33" s="145"/>
      <c r="I33" s="145"/>
    </row>
    <row r="34" spans="1:9" x14ac:dyDescent="0.25">
      <c r="A34" s="129"/>
      <c r="B34" s="5"/>
      <c r="C34" s="87"/>
      <c r="D34" s="145"/>
      <c r="E34" s="5"/>
      <c r="F34" s="144"/>
      <c r="G34" s="87"/>
      <c r="H34" s="145"/>
      <c r="I34" s="145"/>
    </row>
    <row r="35" spans="1:9" x14ac:dyDescent="0.25">
      <c r="A35" s="129"/>
      <c r="B35" s="5"/>
      <c r="C35" s="87"/>
      <c r="D35" s="145"/>
      <c r="E35" s="5"/>
      <c r="F35" s="144"/>
      <c r="G35" s="87"/>
      <c r="H35" s="145"/>
      <c r="I35" s="145"/>
    </row>
    <row r="36" spans="1:9" x14ac:dyDescent="0.25">
      <c r="A36" s="129"/>
      <c r="B36" s="5"/>
      <c r="C36" s="87"/>
      <c r="D36" s="145"/>
      <c r="E36" s="5"/>
      <c r="F36" s="144"/>
      <c r="G36" s="87"/>
      <c r="H36" s="145"/>
      <c r="I36" s="145"/>
    </row>
    <row r="37" spans="1:9" x14ac:dyDescent="0.25">
      <c r="A37" s="129"/>
      <c r="B37" s="5"/>
      <c r="C37" s="87"/>
      <c r="D37" s="145"/>
      <c r="E37" s="5"/>
      <c r="F37" s="144"/>
      <c r="G37" s="87"/>
      <c r="H37" s="145"/>
      <c r="I37" s="145"/>
    </row>
    <row r="38" spans="1:9" x14ac:dyDescent="0.25">
      <c r="A38" s="129"/>
      <c r="B38" s="5"/>
      <c r="C38" s="87"/>
      <c r="D38" s="145"/>
      <c r="E38" s="5"/>
      <c r="F38" s="144"/>
      <c r="G38" s="87"/>
      <c r="H38" s="145"/>
      <c r="I38" s="145"/>
    </row>
    <row r="39" spans="1:9" x14ac:dyDescent="0.25">
      <c r="A39" s="129"/>
      <c r="B39" s="5"/>
      <c r="C39" s="87"/>
      <c r="D39" s="145"/>
      <c r="E39" s="5"/>
      <c r="F39" s="144"/>
      <c r="G39" s="87"/>
      <c r="H39" s="145"/>
      <c r="I39" s="145"/>
    </row>
    <row r="40" spans="1:9" x14ac:dyDescent="0.25">
      <c r="A40" s="129"/>
      <c r="B40" s="5"/>
      <c r="C40" s="87"/>
      <c r="D40" s="145"/>
      <c r="E40" s="5"/>
      <c r="F40" s="144"/>
      <c r="G40" s="87"/>
      <c r="H40" s="145"/>
      <c r="I40" s="145"/>
    </row>
    <row r="41" spans="1:9" x14ac:dyDescent="0.25">
      <c r="A41" s="129"/>
      <c r="B41" s="5"/>
      <c r="C41" s="87"/>
      <c r="D41" s="145"/>
      <c r="E41" s="5"/>
      <c r="F41" s="144"/>
      <c r="G41" s="87"/>
      <c r="H41" s="145"/>
      <c r="I41" s="145"/>
    </row>
    <row r="42" spans="1:9" x14ac:dyDescent="0.25">
      <c r="A42" s="129"/>
      <c r="B42" s="5"/>
      <c r="C42" s="87"/>
      <c r="D42" s="145"/>
      <c r="E42" s="5"/>
      <c r="F42" s="144"/>
      <c r="G42" s="87"/>
      <c r="H42" s="145"/>
      <c r="I42" s="145"/>
    </row>
    <row r="43" spans="1:9" x14ac:dyDescent="0.25">
      <c r="A43" s="129"/>
      <c r="B43" s="5"/>
      <c r="C43" s="87"/>
      <c r="D43" s="145"/>
      <c r="E43" s="5"/>
      <c r="F43" s="144"/>
      <c r="G43" s="87"/>
      <c r="H43" s="145"/>
      <c r="I43" s="145"/>
    </row>
    <row r="44" spans="1:9" x14ac:dyDescent="0.25">
      <c r="A44" s="129"/>
      <c r="B44" s="5"/>
      <c r="C44" s="87"/>
      <c r="D44" s="145"/>
      <c r="E44" s="5"/>
      <c r="F44" s="144"/>
      <c r="G44" s="87"/>
      <c r="H44" s="145"/>
      <c r="I44" s="145"/>
    </row>
    <row r="45" spans="1:9" x14ac:dyDescent="0.25">
      <c r="A45" s="129"/>
      <c r="B45" s="5"/>
      <c r="C45" s="87"/>
      <c r="D45" s="145"/>
      <c r="E45" s="5"/>
      <c r="F45" s="144"/>
      <c r="G45" s="87"/>
      <c r="H45" s="145"/>
      <c r="I45" s="145"/>
    </row>
  </sheetData>
  <mergeCells count="8">
    <mergeCell ref="F18:F20"/>
    <mergeCell ref="F3:F6"/>
    <mergeCell ref="A1:D1"/>
    <mergeCell ref="F1:I1"/>
    <mergeCell ref="A12:A13"/>
    <mergeCell ref="A3:A5"/>
    <mergeCell ref="A7:A8"/>
    <mergeCell ref="F8:F12"/>
  </mergeCells>
  <pageMargins left="0.7" right="0.7" top="0.75" bottom="0.75" header="0.3" footer="0.3"/>
  <pageSetup paperSize="9" scale="32"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Home</vt:lpstr>
      <vt:lpstr>High Segment</vt:lpstr>
      <vt:lpstr>Low Segment</vt:lpstr>
      <vt:lpstr>No Data Segment</vt:lpstr>
      <vt:lpstr>HelpSheet</vt:lpstr>
      <vt:lpstr>Standardisation_Parameters</vt:lpstr>
      <vt:lpstr>Buckets</vt:lpstr>
      <vt:lpstr>Low_Raw</vt:lpstr>
      <vt:lpstr>High_Raw</vt:lpstr>
      <vt:lpstr>Nodata_Raw</vt:lpstr>
      <vt:lpstr>Low_Seg2</vt:lpstr>
      <vt:lpstr>High_Seg2</vt:lpstr>
      <vt:lpstr>Country List</vt:lpstr>
      <vt:lpstr>Variable Definitions</vt:lpstr>
      <vt:lpstr>Countries</vt:lpstr>
      <vt:lpstr>HIGH</vt:lpstr>
      <vt:lpstr>LOW</vt:lpstr>
      <vt:lpstr>Nodata</vt:lpstr>
      <vt:lpstr>HelpSheet!Print_Area</vt:lpstr>
      <vt:lpstr>'High Segment'!Print_Area</vt:lpstr>
      <vt:lpstr>'Low Segment'!Print_Area</vt:lpstr>
      <vt:lpstr>'No Data Segment'!Print_Area</vt:lpstr>
      <vt:lpstr>'Variable Definitions'!Print_Area</vt:lpstr>
    </vt:vector>
  </TitlesOfParts>
  <Company>Standard Bank Corporate and Investment Banking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mahomedv</dc:creator>
  <cp:lastModifiedBy>Henry</cp:lastModifiedBy>
  <dcterms:created xsi:type="dcterms:W3CDTF">2012-12-11T11:31:49Z</dcterms:created>
  <dcterms:modified xsi:type="dcterms:W3CDTF">2026-04-19T11:32:00Z</dcterms:modified>
</cp:coreProperties>
</file>